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y\OneDrive\Documents\correctscores.net\"/>
    </mc:Choice>
  </mc:AlternateContent>
  <bookViews>
    <workbookView xWindow="0" yWindow="0" windowWidth="28800" windowHeight="11835" tabRatio="339"/>
  </bookViews>
  <sheets>
    <sheet name="results log" sheetId="9" r:id="rId1"/>
    <sheet name="summary" sheetId="7" r:id="rId2"/>
    <sheet name="Sheet1" sheetId="10" state="hidden" r:id="rId3"/>
    <sheet name="whole trial - fixed stake" sheetId="1" state="hidden" r:id="rId4"/>
    <sheet name="months 3 to 5 only" sheetId="8" state="hidden" r:id="rId5"/>
    <sheet name="months 1 and 2 only" sheetId="6" state="hidden" r:id="rId6"/>
    <sheet name="lay with nay no ceiling" sheetId="5" state="hidden" r:id="rId7"/>
  </sheets>
  <definedNames>
    <definedName name="__Anonymous_Sheet_DB__1" localSheetId="6">'lay with nay no ceiling'!$H:$H</definedName>
    <definedName name="__Anonymous_Sheet_DB__1" localSheetId="5">'months 1 and 2 only'!$H:$H</definedName>
    <definedName name="__Anonymous_Sheet_DB__1" localSheetId="4">'months 3 to 5 only'!$H:$H</definedName>
    <definedName name="__Anonymous_Sheet_DB__1" localSheetId="0">'results log'!#REF!</definedName>
    <definedName name="__Anonymous_Sheet_DB__1">'whole trial - fixed stake'!$F:$F</definedName>
    <definedName name="_xlnm._FilterDatabase" localSheetId="6" hidden="1">'lay with nay no ceiling'!$H:$H</definedName>
    <definedName name="_xlnm._FilterDatabase" localSheetId="5" hidden="1">'months 1 and 2 only'!$H:$H</definedName>
    <definedName name="_xlnm._FilterDatabase" localSheetId="4" hidden="1">'months 3 to 5 only'!$H:$H</definedName>
    <definedName name="_xlnm._FilterDatabase" localSheetId="0" hidden="1">'results log'!#REF!</definedName>
    <definedName name="_xlnm._FilterDatabase" localSheetId="3" hidden="1">'whole trial - fixed stake'!$F:$F</definedName>
  </definedNames>
  <calcPr calcId="152511"/>
</workbook>
</file>

<file path=xl/calcChain.xml><?xml version="1.0" encoding="utf-8"?>
<calcChain xmlns="http://schemas.openxmlformats.org/spreadsheetml/2006/main">
  <c r="J26" i="9" l="1"/>
  <c r="J27" i="9"/>
  <c r="O27" i="9" s="1"/>
  <c r="J13" i="9"/>
  <c r="L13" i="9" s="1"/>
  <c r="P13" i="9"/>
  <c r="J14" i="9"/>
  <c r="J15" i="9"/>
  <c r="L15" i="9" s="1"/>
  <c r="J16" i="9"/>
  <c r="J17" i="9"/>
  <c r="L17" i="9" s="1"/>
  <c r="J18" i="9"/>
  <c r="J19" i="9"/>
  <c r="J20" i="9"/>
  <c r="J21" i="9"/>
  <c r="L21" i="9" s="1"/>
  <c r="P21" i="9" s="1"/>
  <c r="J22" i="9"/>
  <c r="J23" i="9"/>
  <c r="J24" i="9"/>
  <c r="J25" i="9"/>
  <c r="L25" i="9" s="1"/>
  <c r="J28" i="9"/>
  <c r="J29" i="9"/>
  <c r="J30" i="9"/>
  <c r="O30" i="9" s="1"/>
  <c r="J31" i="9"/>
  <c r="J32" i="9"/>
  <c r="J33" i="9"/>
  <c r="J34" i="9"/>
  <c r="L34" i="9" s="1"/>
  <c r="J35" i="9"/>
  <c r="O35" i="9" s="1"/>
  <c r="J36" i="9"/>
  <c r="J37" i="9"/>
  <c r="J38" i="9"/>
  <c r="J39" i="9"/>
  <c r="J40" i="9"/>
  <c r="J41" i="9"/>
  <c r="M41" i="9" s="1"/>
  <c r="J42" i="9"/>
  <c r="J43" i="9"/>
  <c r="M43" i="9" s="1"/>
  <c r="J44" i="9"/>
  <c r="J45" i="9"/>
  <c r="J46" i="9"/>
  <c r="J47" i="9"/>
  <c r="M47" i="9" s="1"/>
  <c r="J48" i="9"/>
  <c r="J49" i="9"/>
  <c r="J50" i="9"/>
  <c r="J51" i="9"/>
  <c r="M51" i="9" s="1"/>
  <c r="J52" i="9"/>
  <c r="J54" i="9"/>
  <c r="J55" i="9"/>
  <c r="J56" i="9"/>
  <c r="J57" i="9"/>
  <c r="J58" i="9"/>
  <c r="M58" i="9" s="1"/>
  <c r="J59" i="9"/>
  <c r="J60" i="9"/>
  <c r="J61" i="9"/>
  <c r="O61" i="9" s="1"/>
  <c r="J62" i="9"/>
  <c r="J63" i="9"/>
  <c r="M63" i="9" s="1"/>
  <c r="J64" i="9"/>
  <c r="J65" i="9"/>
  <c r="M65" i="9" s="1"/>
  <c r="J66" i="9"/>
  <c r="O66" i="9" s="1"/>
  <c r="J67" i="9"/>
  <c r="J68" i="9"/>
  <c r="J69" i="9"/>
  <c r="J70" i="9"/>
  <c r="M70" i="9" s="1"/>
  <c r="J71" i="9"/>
  <c r="M71" i="9" s="1"/>
  <c r="J72" i="9"/>
  <c r="J73" i="9"/>
  <c r="J74" i="9"/>
  <c r="J75" i="9"/>
  <c r="O75" i="9" s="1"/>
  <c r="J76" i="9"/>
  <c r="M76" i="9" s="1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M90" i="9" s="1"/>
  <c r="J91" i="9"/>
  <c r="M91" i="9" s="1"/>
  <c r="J92" i="9"/>
  <c r="J93" i="9"/>
  <c r="J94" i="9"/>
  <c r="M94" i="9" s="1"/>
  <c r="J95" i="9"/>
  <c r="J96" i="9"/>
  <c r="J97" i="9"/>
  <c r="O97" i="9" s="1"/>
  <c r="J98" i="9"/>
  <c r="J99" i="9"/>
  <c r="J100" i="9"/>
  <c r="J101" i="9"/>
  <c r="M101" i="9" s="1"/>
  <c r="J102" i="9"/>
  <c r="J103" i="9"/>
  <c r="M103" i="9" s="1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M116" i="9" s="1"/>
  <c r="J117" i="9"/>
  <c r="J118" i="9"/>
  <c r="J119" i="9"/>
  <c r="J120" i="9"/>
  <c r="M120" i="9" s="1"/>
  <c r="J121" i="9"/>
  <c r="J122" i="9"/>
  <c r="J123" i="9"/>
  <c r="J124" i="9"/>
  <c r="M124" i="9" s="1"/>
  <c r="J125" i="9"/>
  <c r="M125" i="9" s="1"/>
  <c r="J126" i="9"/>
  <c r="M126" i="9" s="1"/>
  <c r="J127" i="9"/>
  <c r="M127" i="9" s="1"/>
  <c r="J128" i="9"/>
  <c r="J129" i="9"/>
  <c r="M129" i="9" s="1"/>
  <c r="J130" i="9"/>
  <c r="M130" i="9" s="1"/>
  <c r="J131" i="9"/>
  <c r="M131" i="9" s="1"/>
  <c r="J132" i="9"/>
  <c r="M132" i="9" s="1"/>
  <c r="J133" i="9"/>
  <c r="J134" i="9"/>
  <c r="M134" i="9" s="1"/>
  <c r="J135" i="9"/>
  <c r="J136" i="9"/>
  <c r="J137" i="9"/>
  <c r="J138" i="9"/>
  <c r="M138" i="9" s="1"/>
  <c r="J139" i="9"/>
  <c r="M139" i="9" s="1"/>
  <c r="J140" i="9"/>
  <c r="J141" i="9"/>
  <c r="J142" i="9"/>
  <c r="M142" i="9" s="1"/>
  <c r="J143" i="9"/>
  <c r="M143" i="9" s="1"/>
  <c r="J144" i="9"/>
  <c r="J145" i="9"/>
  <c r="M145" i="9" s="1"/>
  <c r="J146" i="9"/>
  <c r="M146" i="9" s="1"/>
  <c r="J147" i="9"/>
  <c r="M147" i="9" s="1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O177" i="9" s="1"/>
  <c r="J178" i="9"/>
  <c r="J179" i="9"/>
  <c r="J180" i="9"/>
  <c r="J181" i="9"/>
  <c r="M181" i="9" s="1"/>
  <c r="J182" i="9"/>
  <c r="J183" i="9"/>
  <c r="J184" i="9"/>
  <c r="J185" i="9"/>
  <c r="J186" i="9"/>
  <c r="M186" i="9" s="1"/>
  <c r="J187" i="9"/>
  <c r="J188" i="9"/>
  <c r="J189" i="9"/>
  <c r="M189" i="9" s="1"/>
  <c r="J190" i="9"/>
  <c r="J191" i="9"/>
  <c r="M191" i="9" s="1"/>
  <c r="J192" i="9"/>
  <c r="J193" i="9"/>
  <c r="J194" i="9"/>
  <c r="J195" i="9"/>
  <c r="J196" i="9"/>
  <c r="J197" i="9"/>
  <c r="J198" i="9"/>
  <c r="O198" i="9" s="1"/>
  <c r="J199" i="9"/>
  <c r="J200" i="9"/>
  <c r="J201" i="9"/>
  <c r="J202" i="9"/>
  <c r="J203" i="9"/>
  <c r="J204" i="9"/>
  <c r="J205" i="9"/>
  <c r="J206" i="9"/>
  <c r="J207" i="9"/>
  <c r="J208" i="9"/>
  <c r="J209" i="9"/>
  <c r="J210" i="9"/>
  <c r="O210" i="9" s="1"/>
  <c r="J211" i="9"/>
  <c r="J212" i="9"/>
  <c r="J213" i="9"/>
  <c r="J214" i="9"/>
  <c r="O214" i="9" s="1"/>
  <c r="J215" i="9"/>
  <c r="J216" i="9"/>
  <c r="J217" i="9"/>
  <c r="J218" i="9"/>
  <c r="M218" i="9" s="1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M236" i="9" s="1"/>
  <c r="J237" i="9"/>
  <c r="J238" i="9"/>
  <c r="J239" i="9"/>
  <c r="O239" i="9" s="1"/>
  <c r="J240" i="9"/>
  <c r="J241" i="9"/>
  <c r="J242" i="9"/>
  <c r="O242" i="9" s="1"/>
  <c r="J243" i="9"/>
  <c r="J244" i="9"/>
  <c r="J245" i="9"/>
  <c r="J246" i="9"/>
  <c r="O246" i="9" s="1"/>
  <c r="J247" i="9"/>
  <c r="J248" i="9"/>
  <c r="J249" i="9"/>
  <c r="J250" i="9"/>
  <c r="O250" i="9" s="1"/>
  <c r="J251" i="9"/>
  <c r="O251" i="9" s="1"/>
  <c r="J252" i="9"/>
  <c r="J253" i="9"/>
  <c r="J254" i="9"/>
  <c r="J255" i="9"/>
  <c r="J256" i="9"/>
  <c r="J257" i="9"/>
  <c r="J258" i="9"/>
  <c r="O258" i="9" s="1"/>
  <c r="J259" i="9"/>
  <c r="O259" i="9" s="1"/>
  <c r="J260" i="9"/>
  <c r="J261" i="9"/>
  <c r="J262" i="9"/>
  <c r="J263" i="9"/>
  <c r="J264" i="9"/>
  <c r="J265" i="9"/>
  <c r="J266" i="9"/>
  <c r="O266" i="9" s="1"/>
  <c r="J267" i="9"/>
  <c r="M267" i="9" s="1"/>
  <c r="J268" i="9"/>
  <c r="J269" i="9"/>
  <c r="J270" i="9"/>
  <c r="J271" i="9"/>
  <c r="J272" i="9"/>
  <c r="J273" i="9"/>
  <c r="J274" i="9"/>
  <c r="J275" i="9"/>
  <c r="O275" i="9" s="1"/>
  <c r="J276" i="9"/>
  <c r="J277" i="9"/>
  <c r="J278" i="9"/>
  <c r="O278" i="9" s="1"/>
  <c r="J279" i="9"/>
  <c r="J280" i="9"/>
  <c r="J281" i="9"/>
  <c r="J282" i="9"/>
  <c r="O282" i="9"/>
  <c r="J283" i="9"/>
  <c r="J284" i="9"/>
  <c r="J285" i="9"/>
  <c r="J286" i="9"/>
  <c r="O286" i="9" s="1"/>
  <c r="J287" i="9"/>
  <c r="J288" i="9"/>
  <c r="J289" i="9"/>
  <c r="J290" i="9"/>
  <c r="O290" i="9" s="1"/>
  <c r="J291" i="9"/>
  <c r="J292" i="9"/>
  <c r="J293" i="9"/>
  <c r="J294" i="9"/>
  <c r="O294" i="9" s="1"/>
  <c r="J295" i="9"/>
  <c r="J296" i="9"/>
  <c r="J297" i="9"/>
  <c r="J298" i="9"/>
  <c r="O298" i="9" s="1"/>
  <c r="J299" i="9"/>
  <c r="J300" i="9"/>
  <c r="J301" i="9"/>
  <c r="J302" i="9"/>
  <c r="J303" i="9"/>
  <c r="J304" i="9"/>
  <c r="J305" i="9"/>
  <c r="J306" i="9"/>
  <c r="O306" i="9" s="1"/>
  <c r="J307" i="9"/>
  <c r="J308" i="9"/>
  <c r="J309" i="9"/>
  <c r="J310" i="9"/>
  <c r="J311" i="9"/>
  <c r="J312" i="9"/>
  <c r="J313" i="9"/>
  <c r="M313" i="9" s="1"/>
  <c r="J314" i="9"/>
  <c r="J315" i="9"/>
  <c r="J316" i="9"/>
  <c r="J317" i="9"/>
  <c r="O317" i="9" s="1"/>
  <c r="J318" i="9"/>
  <c r="J319" i="9"/>
  <c r="J320" i="9"/>
  <c r="J321" i="9"/>
  <c r="M321" i="9" s="1"/>
  <c r="J322" i="9"/>
  <c r="M322" i="9" s="1"/>
  <c r="J323" i="9"/>
  <c r="J324" i="9"/>
  <c r="J325" i="9"/>
  <c r="M325" i="9" s="1"/>
  <c r="J326" i="9"/>
  <c r="O326" i="9" s="1"/>
  <c r="J327" i="9"/>
  <c r="J328" i="9"/>
  <c r="J329" i="9"/>
  <c r="M329" i="9" s="1"/>
  <c r="J330" i="9"/>
  <c r="O330" i="9" s="1"/>
  <c r="J331" i="9"/>
  <c r="J332" i="9"/>
  <c r="J333" i="9"/>
  <c r="O333" i="9" s="1"/>
  <c r="J334" i="9"/>
  <c r="O334" i="9" s="1"/>
  <c r="J335" i="9"/>
  <c r="J336" i="9"/>
  <c r="J337" i="9"/>
  <c r="O337" i="9" s="1"/>
  <c r="J338" i="9"/>
  <c r="J339" i="9"/>
  <c r="J340" i="9"/>
  <c r="J341" i="9"/>
  <c r="J342" i="9"/>
  <c r="J343" i="9"/>
  <c r="J344" i="9"/>
  <c r="J345" i="9"/>
  <c r="M345" i="9" s="1"/>
  <c r="J346" i="9"/>
  <c r="J347" i="9"/>
  <c r="J348" i="9"/>
  <c r="J349" i="9"/>
  <c r="M349" i="9" s="1"/>
  <c r="J350" i="9"/>
  <c r="J351" i="9"/>
  <c r="J352" i="9"/>
  <c r="J353" i="9"/>
  <c r="J354" i="9"/>
  <c r="J355" i="9"/>
  <c r="J356" i="9"/>
  <c r="J357" i="9"/>
  <c r="M357" i="9" s="1"/>
  <c r="J358" i="9"/>
  <c r="J359" i="9"/>
  <c r="J360" i="9"/>
  <c r="J361" i="9"/>
  <c r="O361" i="9" s="1"/>
  <c r="J362" i="9"/>
  <c r="M362" i="9" s="1"/>
  <c r="J363" i="9"/>
  <c r="J364" i="9"/>
  <c r="J365" i="9"/>
  <c r="O365" i="9" s="1"/>
  <c r="J366" i="9"/>
  <c r="J367" i="9"/>
  <c r="J368" i="9"/>
  <c r="J369" i="9"/>
  <c r="J370" i="9"/>
  <c r="M370" i="9" s="1"/>
  <c r="J371" i="9"/>
  <c r="J372" i="9"/>
  <c r="J373" i="9"/>
  <c r="M373" i="9" s="1"/>
  <c r="J374" i="9"/>
  <c r="J375" i="9"/>
  <c r="J376" i="9"/>
  <c r="J377" i="9"/>
  <c r="M377" i="9" s="1"/>
  <c r="J378" i="9"/>
  <c r="J379" i="9"/>
  <c r="J380" i="9"/>
  <c r="J381" i="9"/>
  <c r="O381" i="9" s="1"/>
  <c r="J382" i="9"/>
  <c r="M382" i="9" s="1"/>
  <c r="J383" i="9"/>
  <c r="J384" i="9"/>
  <c r="J385" i="9"/>
  <c r="O385" i="9" s="1"/>
  <c r="J386" i="9"/>
  <c r="J387" i="9"/>
  <c r="J388" i="9"/>
  <c r="J389" i="9"/>
  <c r="J390" i="9"/>
  <c r="M390" i="9" s="1"/>
  <c r="J391" i="9"/>
  <c r="J392" i="9"/>
  <c r="J393" i="9"/>
  <c r="M393" i="9" s="1"/>
  <c r="J394" i="9"/>
  <c r="J395" i="9"/>
  <c r="J396" i="9"/>
  <c r="J397" i="9"/>
  <c r="J398" i="9"/>
  <c r="M398" i="9" s="1"/>
  <c r="J399" i="9"/>
  <c r="J400" i="9"/>
  <c r="J401" i="9"/>
  <c r="M401" i="9" s="1"/>
  <c r="J402" i="9"/>
  <c r="J403" i="9"/>
  <c r="J404" i="9"/>
  <c r="J405" i="9"/>
  <c r="J406" i="9"/>
  <c r="J407" i="9"/>
  <c r="J408" i="9"/>
  <c r="J409" i="9"/>
  <c r="J410" i="9"/>
  <c r="J411" i="9"/>
  <c r="J412" i="9"/>
  <c r="J413" i="9"/>
  <c r="M413" i="9" s="1"/>
  <c r="J414" i="9"/>
  <c r="M414" i="9" s="1"/>
  <c r="J415" i="9"/>
  <c r="J416" i="9"/>
  <c r="J417" i="9"/>
  <c r="J418" i="9"/>
  <c r="M418" i="9" s="1"/>
  <c r="J419" i="9"/>
  <c r="J420" i="9"/>
  <c r="J421" i="9"/>
  <c r="M421" i="9" s="1"/>
  <c r="J422" i="9"/>
  <c r="J423" i="9"/>
  <c r="J424" i="9"/>
  <c r="J425" i="9"/>
  <c r="O425" i="9" s="1"/>
  <c r="J426" i="9"/>
  <c r="O426" i="9" s="1"/>
  <c r="J427" i="9"/>
  <c r="J428" i="9"/>
  <c r="J429" i="9"/>
  <c r="M429" i="9" s="1"/>
  <c r="J430" i="9"/>
  <c r="O430" i="9" s="1"/>
  <c r="J431" i="9"/>
  <c r="J432" i="9"/>
  <c r="J433" i="9"/>
  <c r="J434" i="9"/>
  <c r="O434" i="9" s="1"/>
  <c r="J435" i="9"/>
  <c r="J436" i="9"/>
  <c r="J437" i="9"/>
  <c r="M437" i="9" s="1"/>
  <c r="J438" i="9"/>
  <c r="J439" i="9"/>
  <c r="J440" i="9"/>
  <c r="J441" i="9"/>
  <c r="J442" i="9"/>
  <c r="J443" i="9"/>
  <c r="J444" i="9"/>
  <c r="J445" i="9"/>
  <c r="M445" i="9" s="1"/>
  <c r="J446" i="9"/>
  <c r="J447" i="9"/>
  <c r="J448" i="9"/>
  <c r="J449" i="9"/>
  <c r="J450" i="9"/>
  <c r="M450" i="9" s="1"/>
  <c r="J451" i="9"/>
  <c r="J452" i="9"/>
  <c r="J453" i="9"/>
  <c r="J454" i="9"/>
  <c r="J455" i="9"/>
  <c r="J456" i="9"/>
  <c r="J457" i="9"/>
  <c r="M457" i="9" s="1"/>
  <c r="J458" i="9"/>
  <c r="M458" i="9" s="1"/>
  <c r="J459" i="9"/>
  <c r="J460" i="9"/>
  <c r="J461" i="9"/>
  <c r="M461" i="9" s="1"/>
  <c r="J462" i="9"/>
  <c r="J463" i="9"/>
  <c r="J464" i="9"/>
  <c r="J465" i="9"/>
  <c r="J466" i="9"/>
  <c r="J467" i="9"/>
  <c r="J468" i="9"/>
  <c r="J469" i="9"/>
  <c r="J470" i="9"/>
  <c r="M470" i="9" s="1"/>
  <c r="J471" i="9"/>
  <c r="J472" i="9"/>
  <c r="J473" i="9"/>
  <c r="O473" i="9" s="1"/>
  <c r="J474" i="9"/>
  <c r="M474" i="9" s="1"/>
  <c r="J475" i="9"/>
  <c r="J476" i="9"/>
  <c r="J477" i="9"/>
  <c r="J478" i="9"/>
  <c r="M478" i="9" s="1"/>
  <c r="J479" i="9"/>
  <c r="J480" i="9"/>
  <c r="J481" i="9"/>
  <c r="O481" i="9" s="1"/>
  <c r="J482" i="9"/>
  <c r="O482" i="9" s="1"/>
  <c r="J483" i="9"/>
  <c r="J484" i="9"/>
  <c r="J485" i="9"/>
  <c r="J486" i="9"/>
  <c r="O486" i="9" s="1"/>
  <c r="J487" i="9"/>
  <c r="J488" i="9"/>
  <c r="J489" i="9"/>
  <c r="O489" i="9" s="1"/>
  <c r="J490" i="9"/>
  <c r="J491" i="9"/>
  <c r="J492" i="9"/>
  <c r="J493" i="9"/>
  <c r="J494" i="9"/>
  <c r="J495" i="9"/>
  <c r="J496" i="9"/>
  <c r="J497" i="9"/>
  <c r="O497" i="9" s="1"/>
  <c r="J498" i="9"/>
  <c r="J499" i="9"/>
  <c r="J500" i="9"/>
  <c r="J501" i="9"/>
  <c r="O501" i="9" s="1"/>
  <c r="J502" i="9"/>
  <c r="O502" i="9" s="1"/>
  <c r="J503" i="9"/>
  <c r="J504" i="9"/>
  <c r="J505" i="9"/>
  <c r="J506" i="9"/>
  <c r="O506" i="9" s="1"/>
  <c r="J507" i="9"/>
  <c r="J508" i="9"/>
  <c r="J509" i="9"/>
  <c r="O509" i="9" s="1"/>
  <c r="J510" i="9"/>
  <c r="O510" i="9" s="1"/>
  <c r="J511" i="9"/>
  <c r="J512" i="9"/>
  <c r="J513" i="9"/>
  <c r="J514" i="9"/>
  <c r="O514" i="9" s="1"/>
  <c r="J515" i="9"/>
  <c r="J516" i="9"/>
  <c r="J517" i="9"/>
  <c r="O517" i="9" s="1"/>
  <c r="J518" i="9"/>
  <c r="O518" i="9" s="1"/>
  <c r="J519" i="9"/>
  <c r="J520" i="9"/>
  <c r="J521" i="9"/>
  <c r="J522" i="9"/>
  <c r="O522" i="9" s="1"/>
  <c r="J523" i="9"/>
  <c r="J524" i="9"/>
  <c r="J525" i="9"/>
  <c r="J526" i="9"/>
  <c r="O526" i="9" s="1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O546" i="9" s="1"/>
  <c r="J547" i="9"/>
  <c r="J548" i="9"/>
  <c r="J549" i="9"/>
  <c r="J550" i="9"/>
  <c r="M550" i="9" s="1"/>
  <c r="J551" i="9"/>
  <c r="J552" i="9"/>
  <c r="J553" i="9"/>
  <c r="J554" i="9"/>
  <c r="M554" i="9" s="1"/>
  <c r="J555" i="9"/>
  <c r="J556" i="9"/>
  <c r="J557" i="9"/>
  <c r="J558" i="9"/>
  <c r="O558" i="9" s="1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O590" i="9" s="1"/>
  <c r="J591" i="9"/>
  <c r="J592" i="9"/>
  <c r="J593" i="9"/>
  <c r="J594" i="9"/>
  <c r="J595" i="9"/>
  <c r="J596" i="9"/>
  <c r="J597" i="9"/>
  <c r="M597" i="9" s="1"/>
  <c r="J598" i="9"/>
  <c r="O598" i="9" s="1"/>
  <c r="J599" i="9"/>
  <c r="J600" i="9"/>
  <c r="J601" i="9"/>
  <c r="J602" i="9"/>
  <c r="O602" i="9" s="1"/>
  <c r="J603" i="9"/>
  <c r="J604" i="9"/>
  <c r="J605" i="9"/>
  <c r="M605" i="9" s="1"/>
  <c r="J606" i="9"/>
  <c r="J607" i="9"/>
  <c r="J608" i="9"/>
  <c r="J609" i="9"/>
  <c r="O609" i="9" s="1"/>
  <c r="J610" i="9"/>
  <c r="J611" i="9"/>
  <c r="J612" i="9"/>
  <c r="J613" i="9"/>
  <c r="J614" i="9"/>
  <c r="M614" i="9" s="1"/>
  <c r="J615" i="9"/>
  <c r="J616" i="9"/>
  <c r="J617" i="9"/>
  <c r="J618" i="9"/>
  <c r="J619" i="9"/>
  <c r="J620" i="9"/>
  <c r="J621" i="9"/>
  <c r="M621" i="9" s="1"/>
  <c r="J622" i="9"/>
  <c r="O622" i="9" s="1"/>
  <c r="J623" i="9"/>
  <c r="J624" i="9"/>
  <c r="J625" i="9"/>
  <c r="M625" i="9" s="1"/>
  <c r="J626" i="9"/>
  <c r="M626" i="9" s="1"/>
  <c r="J627" i="9"/>
  <c r="J628" i="9"/>
  <c r="J629" i="9"/>
  <c r="J630" i="9"/>
  <c r="O630" i="9" s="1"/>
  <c r="J631" i="9"/>
  <c r="J632" i="9"/>
  <c r="J633" i="9"/>
  <c r="J634" i="9"/>
  <c r="O634" i="9" s="1"/>
  <c r="J635" i="9"/>
  <c r="J636" i="9"/>
  <c r="J637" i="9"/>
  <c r="J638" i="9"/>
  <c r="M638" i="9" s="1"/>
  <c r="J639" i="9"/>
  <c r="J640" i="9"/>
  <c r="J641" i="9"/>
  <c r="M641" i="9" s="1"/>
  <c r="J642" i="9"/>
  <c r="J643" i="9"/>
  <c r="J644" i="9"/>
  <c r="J645" i="9"/>
  <c r="M645" i="9" s="1"/>
  <c r="J646" i="9"/>
  <c r="M646" i="9" s="1"/>
  <c r="J647" i="9"/>
  <c r="J648" i="9"/>
  <c r="J649" i="9"/>
  <c r="J650" i="9"/>
  <c r="M650" i="9" s="1"/>
  <c r="J651" i="9"/>
  <c r="J652" i="9"/>
  <c r="J653" i="9"/>
  <c r="J654" i="9"/>
  <c r="M654" i="9" s="1"/>
  <c r="J655" i="9"/>
  <c r="J656" i="9"/>
  <c r="J657" i="9"/>
  <c r="J658" i="9"/>
  <c r="J659" i="9"/>
  <c r="J660" i="9"/>
  <c r="J661" i="9"/>
  <c r="J662" i="9"/>
  <c r="O662" i="9" s="1"/>
  <c r="J663" i="9"/>
  <c r="J664" i="9"/>
  <c r="J665" i="9"/>
  <c r="J666" i="9"/>
  <c r="J667" i="9"/>
  <c r="J668" i="9"/>
  <c r="J669" i="9"/>
  <c r="J670" i="9"/>
  <c r="M670" i="9" s="1"/>
  <c r="J671" i="9"/>
  <c r="J672" i="9"/>
  <c r="J673" i="9"/>
  <c r="J674" i="9"/>
  <c r="J675" i="9"/>
  <c r="J676" i="9"/>
  <c r="J677" i="9"/>
  <c r="J678" i="9"/>
  <c r="J679" i="9"/>
  <c r="J680" i="9"/>
  <c r="J681" i="9"/>
  <c r="M681" i="9" s="1"/>
  <c r="J682" i="9"/>
  <c r="J683" i="9"/>
  <c r="J684" i="9"/>
  <c r="J685" i="9"/>
  <c r="J686" i="9"/>
  <c r="O686" i="9" s="1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M705" i="9" s="1"/>
  <c r="J706" i="9"/>
  <c r="M706" i="9" s="1"/>
  <c r="J707" i="9"/>
  <c r="J708" i="9"/>
  <c r="J709" i="9"/>
  <c r="J710" i="9"/>
  <c r="J711" i="9"/>
  <c r="J712" i="9"/>
  <c r="J713" i="9"/>
  <c r="J714" i="9"/>
  <c r="J715" i="9"/>
  <c r="J716" i="9"/>
  <c r="J717" i="9"/>
  <c r="J718" i="9"/>
  <c r="O718" i="9" s="1"/>
  <c r="J719" i="9"/>
  <c r="J720" i="9"/>
  <c r="J721" i="9"/>
  <c r="M721" i="9" s="1"/>
  <c r="J722" i="9"/>
  <c r="O722" i="9" s="1"/>
  <c r="J723" i="9"/>
  <c r="J724" i="9"/>
  <c r="J725" i="9"/>
  <c r="J726" i="9"/>
  <c r="J727" i="9"/>
  <c r="J728" i="9"/>
  <c r="J729" i="9"/>
  <c r="J730" i="9"/>
  <c r="J731" i="9"/>
  <c r="J732" i="9"/>
  <c r="J733" i="9"/>
  <c r="O733" i="9" s="1"/>
  <c r="J734" i="9"/>
  <c r="J735" i="9"/>
  <c r="J736" i="9"/>
  <c r="J737" i="9"/>
  <c r="J738" i="9"/>
  <c r="J739" i="9"/>
  <c r="J740" i="9"/>
  <c r="J741" i="9"/>
  <c r="M741" i="9" s="1"/>
  <c r="J742" i="9"/>
  <c r="J743" i="9"/>
  <c r="J744" i="9"/>
  <c r="J745" i="9"/>
  <c r="O745" i="9" s="1"/>
  <c r="J746" i="9"/>
  <c r="M746" i="9" s="1"/>
  <c r="J747" i="9"/>
  <c r="J748" i="9"/>
  <c r="J749" i="9"/>
  <c r="J750" i="9"/>
  <c r="M750" i="9" s="1"/>
  <c r="J751" i="9"/>
  <c r="J752" i="9"/>
  <c r="J753" i="9"/>
  <c r="J754" i="9"/>
  <c r="O754" i="9" s="1"/>
  <c r="J755" i="9"/>
  <c r="J756" i="9"/>
  <c r="J757" i="9"/>
  <c r="M757" i="9" s="1"/>
  <c r="J758" i="9"/>
  <c r="M758" i="9" s="1"/>
  <c r="J759" i="9"/>
  <c r="J760" i="9"/>
  <c r="J761" i="9"/>
  <c r="J762" i="9"/>
  <c r="J763" i="9"/>
  <c r="J764" i="9"/>
  <c r="J765" i="9"/>
  <c r="J766" i="9"/>
  <c r="M766" i="9" s="1"/>
  <c r="J767" i="9"/>
  <c r="J768" i="9"/>
  <c r="J769" i="9"/>
  <c r="M769" i="9" s="1"/>
  <c r="J770" i="9"/>
  <c r="J771" i="9"/>
  <c r="J772" i="9"/>
  <c r="J773" i="9"/>
  <c r="J774" i="9"/>
  <c r="M774" i="9" s="1"/>
  <c r="J775" i="9"/>
  <c r="J776" i="9"/>
  <c r="J777" i="9"/>
  <c r="M777" i="9" s="1"/>
  <c r="J778" i="9"/>
  <c r="J779" i="9"/>
  <c r="J780" i="9"/>
  <c r="J781" i="9"/>
  <c r="M781" i="9" s="1"/>
  <c r="J782" i="9"/>
  <c r="J783" i="9"/>
  <c r="J784" i="9"/>
  <c r="J785" i="9"/>
  <c r="J786" i="9"/>
  <c r="O786" i="9" s="1"/>
  <c r="J787" i="9"/>
  <c r="J788" i="9"/>
  <c r="J789" i="9"/>
  <c r="J790" i="9"/>
  <c r="O790" i="9" s="1"/>
  <c r="J791" i="9"/>
  <c r="J792" i="9"/>
  <c r="J793" i="9"/>
  <c r="J794" i="9"/>
  <c r="J795" i="9"/>
  <c r="J796" i="9"/>
  <c r="J797" i="9"/>
  <c r="J798" i="9"/>
  <c r="O798" i="9" s="1"/>
  <c r="J799" i="9"/>
  <c r="J800" i="9"/>
  <c r="J801" i="9"/>
  <c r="J802" i="9"/>
  <c r="M802" i="9" s="1"/>
  <c r="J803" i="9"/>
  <c r="J804" i="9"/>
  <c r="J805" i="9"/>
  <c r="M805" i="9" s="1"/>
  <c r="J806" i="9"/>
  <c r="J807" i="9"/>
  <c r="J808" i="9"/>
  <c r="J809" i="9"/>
  <c r="M809" i="9" s="1"/>
  <c r="J810" i="9"/>
  <c r="M810" i="9" s="1"/>
  <c r="J811" i="9"/>
  <c r="J812" i="9"/>
  <c r="J813" i="9"/>
  <c r="J814" i="9"/>
  <c r="M814" i="9" s="1"/>
  <c r="J815" i="9"/>
  <c r="J816" i="9"/>
  <c r="J817" i="9"/>
  <c r="J818" i="9"/>
  <c r="O818" i="9" s="1"/>
  <c r="J819" i="9"/>
  <c r="J820" i="9"/>
  <c r="J821" i="9"/>
  <c r="J822" i="9"/>
  <c r="M822" i="9" s="1"/>
  <c r="J823" i="9"/>
  <c r="J824" i="9"/>
  <c r="J825" i="9"/>
  <c r="J826" i="9"/>
  <c r="J827" i="9"/>
  <c r="J828" i="9"/>
  <c r="J829" i="9"/>
  <c r="M829" i="9" s="1"/>
  <c r="J830" i="9"/>
  <c r="J831" i="9"/>
  <c r="J832" i="9"/>
  <c r="J833" i="9"/>
  <c r="M833" i="9" s="1"/>
  <c r="J834" i="9"/>
  <c r="J835" i="9"/>
  <c r="J836" i="9"/>
  <c r="J837" i="9"/>
  <c r="J838" i="9"/>
  <c r="M838" i="9" s="1"/>
  <c r="J839" i="9"/>
  <c r="J840" i="9"/>
  <c r="J841" i="9"/>
  <c r="J842" i="9"/>
  <c r="J843" i="9"/>
  <c r="J844" i="9"/>
  <c r="J845" i="9"/>
  <c r="M845" i="9" s="1"/>
  <c r="J846" i="9"/>
  <c r="J847" i="9"/>
  <c r="J848" i="9"/>
  <c r="J849" i="9"/>
  <c r="M849" i="9" s="1"/>
  <c r="J850" i="9"/>
  <c r="J851" i="9"/>
  <c r="J852" i="9"/>
  <c r="J853" i="9"/>
  <c r="J854" i="9"/>
  <c r="M854" i="9" s="1"/>
  <c r="J855" i="9"/>
  <c r="J856" i="9"/>
  <c r="J857" i="9"/>
  <c r="J858" i="9"/>
  <c r="M858" i="9" s="1"/>
  <c r="J859" i="9"/>
  <c r="J860" i="9"/>
  <c r="J861" i="9"/>
  <c r="M861" i="9" s="1"/>
  <c r="J862" i="9"/>
  <c r="M862" i="9" s="1"/>
  <c r="J863" i="9"/>
  <c r="J864" i="9"/>
  <c r="J865" i="9"/>
  <c r="O865" i="9" s="1"/>
  <c r="J866" i="9"/>
  <c r="J867" i="9"/>
  <c r="J868" i="9"/>
  <c r="J869" i="9"/>
  <c r="J870" i="9"/>
  <c r="J871" i="9"/>
  <c r="J872" i="9"/>
  <c r="J873" i="9"/>
  <c r="M873" i="9" s="1"/>
  <c r="J874" i="9"/>
  <c r="J875" i="9"/>
  <c r="J876" i="9"/>
  <c r="J877" i="9"/>
  <c r="M877" i="9" s="1"/>
  <c r="J878" i="9"/>
  <c r="M878" i="9" s="1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M894" i="9" s="1"/>
  <c r="J895" i="9"/>
  <c r="J896" i="9"/>
  <c r="J897" i="9"/>
  <c r="J898" i="9"/>
  <c r="O898" i="9" s="1"/>
  <c r="J899" i="9"/>
  <c r="J900" i="9"/>
  <c r="J901" i="9"/>
  <c r="J902" i="9"/>
  <c r="M902" i="9" s="1"/>
  <c r="J903" i="9"/>
  <c r="J904" i="9"/>
  <c r="J905" i="9"/>
  <c r="J906" i="9"/>
  <c r="M906" i="9" s="1"/>
  <c r="J907" i="9"/>
  <c r="J908" i="9"/>
  <c r="J909" i="9"/>
  <c r="J910" i="9"/>
  <c r="O910" i="9" s="1"/>
  <c r="J911" i="9"/>
  <c r="J912" i="9"/>
  <c r="J913" i="9"/>
  <c r="J914" i="9"/>
  <c r="M914" i="9" s="1"/>
  <c r="J915" i="9"/>
  <c r="J916" i="9"/>
  <c r="J917" i="9"/>
  <c r="J918" i="9"/>
  <c r="M918" i="9" s="1"/>
  <c r="J919" i="9"/>
  <c r="J920" i="9"/>
  <c r="J921" i="9"/>
  <c r="J922" i="9"/>
  <c r="M922" i="9" s="1"/>
  <c r="J923" i="9"/>
  <c r="J924" i="9"/>
  <c r="J925" i="9"/>
  <c r="J926" i="9"/>
  <c r="M926" i="9" s="1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M942" i="9" s="1"/>
  <c r="J943" i="9"/>
  <c r="J944" i="9"/>
  <c r="J945" i="9"/>
  <c r="J946" i="9"/>
  <c r="M946" i="9" s="1"/>
  <c r="J947" i="9"/>
  <c r="J948" i="9"/>
  <c r="J949" i="9"/>
  <c r="J950" i="9"/>
  <c r="M950" i="9" s="1"/>
  <c r="J951" i="9"/>
  <c r="J952" i="9"/>
  <c r="J953" i="9"/>
  <c r="J954" i="9"/>
  <c r="J955" i="9"/>
  <c r="J956" i="9"/>
  <c r="J957" i="9"/>
  <c r="J958" i="9"/>
  <c r="J959" i="9"/>
  <c r="J960" i="9"/>
  <c r="J961" i="9"/>
  <c r="J962" i="9"/>
  <c r="O962" i="9" s="1"/>
  <c r="J963" i="9"/>
  <c r="J964" i="9"/>
  <c r="J965" i="9"/>
  <c r="J966" i="9"/>
  <c r="J967" i="9"/>
  <c r="J968" i="9"/>
  <c r="J969" i="9"/>
  <c r="J970" i="9"/>
  <c r="M970" i="9" s="1"/>
  <c r="J971" i="9"/>
  <c r="J972" i="9"/>
  <c r="J973" i="9"/>
  <c r="J974" i="9"/>
  <c r="O974" i="9" s="1"/>
  <c r="J975" i="9"/>
  <c r="J976" i="9"/>
  <c r="J977" i="9"/>
  <c r="J978" i="9"/>
  <c r="J979" i="9"/>
  <c r="J980" i="9"/>
  <c r="J981" i="9"/>
  <c r="J982" i="9"/>
  <c r="J983" i="9"/>
  <c r="J984" i="9"/>
  <c r="J985" i="9"/>
  <c r="J986" i="9"/>
  <c r="O986" i="9" s="1"/>
  <c r="J987" i="9"/>
  <c r="J988" i="9"/>
  <c r="J989" i="9"/>
  <c r="J990" i="9"/>
  <c r="O990" i="9" s="1"/>
  <c r="J991" i="9"/>
  <c r="J992" i="9"/>
  <c r="J993" i="9"/>
  <c r="J994" i="9"/>
  <c r="J995" i="9"/>
  <c r="J996" i="9"/>
  <c r="J997" i="9"/>
  <c r="J998" i="9"/>
  <c r="M998" i="9" s="1"/>
  <c r="J999" i="9"/>
  <c r="J1000" i="9"/>
  <c r="J1001" i="9"/>
  <c r="J1002" i="9"/>
  <c r="J1003" i="9"/>
  <c r="J1004" i="9"/>
  <c r="J1005" i="9"/>
  <c r="J1006" i="9"/>
  <c r="O1006" i="9" s="1"/>
  <c r="J1007" i="9"/>
  <c r="J1008" i="9"/>
  <c r="J1009" i="9"/>
  <c r="J1010" i="9"/>
  <c r="M1010" i="9" s="1"/>
  <c r="J1011" i="9"/>
  <c r="J1012" i="9"/>
  <c r="J12" i="9"/>
  <c r="M14" i="9"/>
  <c r="K14" i="9"/>
  <c r="K15" i="9"/>
  <c r="M16" i="9"/>
  <c r="K16" i="9"/>
  <c r="L16" i="9"/>
  <c r="O16" i="9"/>
  <c r="K17" i="9"/>
  <c r="K18" i="9"/>
  <c r="K19" i="9"/>
  <c r="L14" i="9"/>
  <c r="O14" i="9"/>
  <c r="L18" i="9"/>
  <c r="M20" i="9"/>
  <c r="K20" i="9"/>
  <c r="K21" i="9"/>
  <c r="M22" i="9"/>
  <c r="K22" i="9"/>
  <c r="L22" i="9"/>
  <c r="P22" i="9" s="1"/>
  <c r="O22" i="9"/>
  <c r="K23" i="9"/>
  <c r="O23" i="9"/>
  <c r="K24" i="9"/>
  <c r="L24" i="9"/>
  <c r="K25" i="9"/>
  <c r="M26" i="9"/>
  <c r="K26" i="9"/>
  <c r="L26" i="9"/>
  <c r="O26" i="9"/>
  <c r="K27" i="9"/>
  <c r="K28" i="9"/>
  <c r="K29" i="9"/>
  <c r="K30" i="9"/>
  <c r="K31" i="9"/>
  <c r="M32" i="9"/>
  <c r="K32" i="9"/>
  <c r="L32" i="9"/>
  <c r="O32" i="9"/>
  <c r="K33" i="9"/>
  <c r="K34" i="9"/>
  <c r="P34" i="9"/>
  <c r="K35" i="9"/>
  <c r="M36" i="9"/>
  <c r="K36" i="9"/>
  <c r="L36" i="9"/>
  <c r="P36" i="9" s="1"/>
  <c r="K37" i="9"/>
  <c r="L37" i="9"/>
  <c r="M38" i="9"/>
  <c r="K38" i="9"/>
  <c r="L38" i="9"/>
  <c r="P38" i="9" s="1"/>
  <c r="K39" i="9"/>
  <c r="M40" i="9"/>
  <c r="K40" i="9"/>
  <c r="L40" i="9"/>
  <c r="P40" i="9"/>
  <c r="K41" i="9"/>
  <c r="L41" i="9"/>
  <c r="P41" i="9"/>
  <c r="K42" i="9"/>
  <c r="L42" i="9"/>
  <c r="P42" i="9"/>
  <c r="K43" i="9"/>
  <c r="L43" i="9"/>
  <c r="P43" i="9"/>
  <c r="M44" i="9"/>
  <c r="K44" i="9"/>
  <c r="L44" i="9"/>
  <c r="P44" i="9"/>
  <c r="K45" i="9"/>
  <c r="L45" i="9"/>
  <c r="P45" i="9"/>
  <c r="K46" i="9"/>
  <c r="L46" i="9"/>
  <c r="P46" i="9"/>
  <c r="K47" i="9"/>
  <c r="L47" i="9"/>
  <c r="P47" i="9"/>
  <c r="K48" i="9"/>
  <c r="L48" i="9"/>
  <c r="P48" i="9"/>
  <c r="K49" i="9"/>
  <c r="L49" i="9"/>
  <c r="P49" i="9"/>
  <c r="K50" i="9"/>
  <c r="L50" i="9"/>
  <c r="P50" i="9"/>
  <c r="K51" i="9"/>
  <c r="L51" i="9"/>
  <c r="P51" i="9"/>
  <c r="K52" i="9"/>
  <c r="L52" i="9"/>
  <c r="P52" i="9"/>
  <c r="K54" i="9"/>
  <c r="L54" i="9"/>
  <c r="P54" i="9"/>
  <c r="K55" i="9"/>
  <c r="L55" i="9"/>
  <c r="P55" i="9"/>
  <c r="K56" i="9"/>
  <c r="L56" i="9"/>
  <c r="P56" i="9"/>
  <c r="M57" i="9"/>
  <c r="K57" i="9"/>
  <c r="L57" i="9"/>
  <c r="P57" i="9"/>
  <c r="K58" i="9"/>
  <c r="L58" i="9"/>
  <c r="P58" i="9"/>
  <c r="K59" i="9"/>
  <c r="L59" i="9"/>
  <c r="P59" i="9"/>
  <c r="K60" i="9"/>
  <c r="L60" i="9"/>
  <c r="P60" i="9"/>
  <c r="K61" i="9"/>
  <c r="L61" i="9"/>
  <c r="M61" i="9"/>
  <c r="P61" i="9"/>
  <c r="K62" i="9"/>
  <c r="L62" i="9"/>
  <c r="P62" i="9"/>
  <c r="K63" i="9"/>
  <c r="L63" i="9"/>
  <c r="P63" i="9"/>
  <c r="K64" i="9"/>
  <c r="L64" i="9"/>
  <c r="P64" i="9"/>
  <c r="K65" i="9"/>
  <c r="L65" i="9"/>
  <c r="O65" i="9"/>
  <c r="P65" i="9"/>
  <c r="K66" i="9"/>
  <c r="L66" i="9"/>
  <c r="M66" i="9"/>
  <c r="P66" i="9"/>
  <c r="K67" i="9"/>
  <c r="L67" i="9"/>
  <c r="P67" i="9"/>
  <c r="K68" i="9"/>
  <c r="L68" i="9"/>
  <c r="P68" i="9"/>
  <c r="M69" i="9"/>
  <c r="K69" i="9"/>
  <c r="L69" i="9"/>
  <c r="P69" i="9"/>
  <c r="K70" i="9"/>
  <c r="L70" i="9"/>
  <c r="P70" i="9"/>
  <c r="K71" i="9"/>
  <c r="L71" i="9"/>
  <c r="P71" i="9"/>
  <c r="K72" i="9"/>
  <c r="L72" i="9"/>
  <c r="P72" i="9"/>
  <c r="M73" i="9"/>
  <c r="K73" i="9"/>
  <c r="L73" i="9"/>
  <c r="P73" i="9"/>
  <c r="K74" i="9"/>
  <c r="L74" i="9"/>
  <c r="P74" i="9"/>
  <c r="K75" i="9"/>
  <c r="L75" i="9"/>
  <c r="M75" i="9"/>
  <c r="P75" i="9"/>
  <c r="K76" i="9"/>
  <c r="L76" i="9"/>
  <c r="P76" i="9"/>
  <c r="K77" i="9"/>
  <c r="L77" i="9"/>
  <c r="M77" i="9"/>
  <c r="O77" i="9"/>
  <c r="P77" i="9"/>
  <c r="K78" i="9"/>
  <c r="L78" i="9"/>
  <c r="P78" i="9"/>
  <c r="K79" i="9"/>
  <c r="L79" i="9"/>
  <c r="P79" i="9"/>
  <c r="K80" i="9"/>
  <c r="L80" i="9"/>
  <c r="P80" i="9"/>
  <c r="K81" i="9"/>
  <c r="L81" i="9"/>
  <c r="P81" i="9"/>
  <c r="K82" i="9"/>
  <c r="L82" i="9"/>
  <c r="P82" i="9"/>
  <c r="K83" i="9"/>
  <c r="L83" i="9"/>
  <c r="P83" i="9"/>
  <c r="K84" i="9"/>
  <c r="L84" i="9"/>
  <c r="P84" i="9"/>
  <c r="K85" i="9"/>
  <c r="L85" i="9"/>
  <c r="P85" i="9"/>
  <c r="K86" i="9"/>
  <c r="L86" i="9"/>
  <c r="P86" i="9"/>
  <c r="K87" i="9"/>
  <c r="L87" i="9"/>
  <c r="P87" i="9"/>
  <c r="K88" i="9"/>
  <c r="L88" i="9"/>
  <c r="P88" i="9"/>
  <c r="K89" i="9"/>
  <c r="L89" i="9"/>
  <c r="P89" i="9"/>
  <c r="K90" i="9"/>
  <c r="L90" i="9"/>
  <c r="P90" i="9"/>
  <c r="K91" i="9"/>
  <c r="L91" i="9"/>
  <c r="P91" i="9"/>
  <c r="K92" i="9"/>
  <c r="L92" i="9"/>
  <c r="P92" i="9"/>
  <c r="K93" i="9"/>
  <c r="L93" i="9"/>
  <c r="P93" i="9"/>
  <c r="K94" i="9"/>
  <c r="L94" i="9"/>
  <c r="P94" i="9"/>
  <c r="K95" i="9"/>
  <c r="L95" i="9"/>
  <c r="P95" i="9"/>
  <c r="K96" i="9"/>
  <c r="L96" i="9"/>
  <c r="P96" i="9"/>
  <c r="M97" i="9"/>
  <c r="K97" i="9"/>
  <c r="L97" i="9"/>
  <c r="P97" i="9"/>
  <c r="K98" i="9"/>
  <c r="L98" i="9"/>
  <c r="P98" i="9"/>
  <c r="K99" i="9"/>
  <c r="L99" i="9"/>
  <c r="P99" i="9"/>
  <c r="K100" i="9"/>
  <c r="L100" i="9"/>
  <c r="P100" i="9"/>
  <c r="K101" i="9"/>
  <c r="L101" i="9"/>
  <c r="P101" i="9"/>
  <c r="K102" i="9"/>
  <c r="L102" i="9"/>
  <c r="P102" i="9"/>
  <c r="K103" i="9"/>
  <c r="L103" i="9"/>
  <c r="P103" i="9"/>
  <c r="K104" i="9"/>
  <c r="L104" i="9"/>
  <c r="P104" i="9"/>
  <c r="K105" i="9"/>
  <c r="L105" i="9"/>
  <c r="P105" i="9"/>
  <c r="K106" i="9"/>
  <c r="L106" i="9"/>
  <c r="P106" i="9"/>
  <c r="K107" i="9"/>
  <c r="L107" i="9"/>
  <c r="P107" i="9"/>
  <c r="K108" i="9"/>
  <c r="L108" i="9"/>
  <c r="P108" i="9"/>
  <c r="K109" i="9"/>
  <c r="L109" i="9"/>
  <c r="P109" i="9"/>
  <c r="K110" i="9"/>
  <c r="L110" i="9"/>
  <c r="P110" i="9"/>
  <c r="K111" i="9"/>
  <c r="L111" i="9"/>
  <c r="P111" i="9"/>
  <c r="M112" i="9"/>
  <c r="K112" i="9"/>
  <c r="L112" i="9"/>
  <c r="P112" i="9"/>
  <c r="K113" i="9"/>
  <c r="L113" i="9"/>
  <c r="P113" i="9"/>
  <c r="K114" i="9"/>
  <c r="L114" i="9"/>
  <c r="P114" i="9"/>
  <c r="K115" i="9"/>
  <c r="L115" i="9"/>
  <c r="P115" i="9"/>
  <c r="K116" i="9"/>
  <c r="L116" i="9"/>
  <c r="P116" i="9"/>
  <c r="K117" i="9"/>
  <c r="L117" i="9"/>
  <c r="P117" i="9"/>
  <c r="K118" i="9"/>
  <c r="L118" i="9"/>
  <c r="P118" i="9"/>
  <c r="K119" i="9"/>
  <c r="L119" i="9"/>
  <c r="P119" i="9"/>
  <c r="K120" i="9"/>
  <c r="L120" i="9"/>
  <c r="P120" i="9"/>
  <c r="K121" i="9"/>
  <c r="L121" i="9"/>
  <c r="P121" i="9"/>
  <c r="K122" i="9"/>
  <c r="L122" i="9"/>
  <c r="P122" i="9"/>
  <c r="K123" i="9"/>
  <c r="L123" i="9"/>
  <c r="P123" i="9"/>
  <c r="K124" i="9"/>
  <c r="L124" i="9"/>
  <c r="P124" i="9"/>
  <c r="K125" i="9"/>
  <c r="L125" i="9"/>
  <c r="P125" i="9"/>
  <c r="K126" i="9"/>
  <c r="L126" i="9"/>
  <c r="P126" i="9"/>
  <c r="K127" i="9"/>
  <c r="L127" i="9"/>
  <c r="P127" i="9"/>
  <c r="M128" i="9"/>
  <c r="K128" i="9"/>
  <c r="L128" i="9"/>
  <c r="P128" i="9"/>
  <c r="K129" i="9"/>
  <c r="L129" i="9"/>
  <c r="P129" i="9"/>
  <c r="K130" i="9"/>
  <c r="L130" i="9"/>
  <c r="P130" i="9"/>
  <c r="K131" i="9"/>
  <c r="L131" i="9"/>
  <c r="P131" i="9"/>
  <c r="K132" i="9"/>
  <c r="L132" i="9"/>
  <c r="P132" i="9"/>
  <c r="M133" i="9"/>
  <c r="K133" i="9"/>
  <c r="L133" i="9"/>
  <c r="P133" i="9"/>
  <c r="K134" i="9"/>
  <c r="L134" i="9"/>
  <c r="P134" i="9"/>
  <c r="M135" i="9"/>
  <c r="K135" i="9"/>
  <c r="L135" i="9"/>
  <c r="P135" i="9"/>
  <c r="M136" i="9"/>
  <c r="K136" i="9"/>
  <c r="L136" i="9"/>
  <c r="P136" i="9"/>
  <c r="M137" i="9"/>
  <c r="K137" i="9"/>
  <c r="L137" i="9"/>
  <c r="P137" i="9"/>
  <c r="K138" i="9"/>
  <c r="L138" i="9"/>
  <c r="P138" i="9"/>
  <c r="K139" i="9"/>
  <c r="L139" i="9"/>
  <c r="P139" i="9"/>
  <c r="M140" i="9"/>
  <c r="K140" i="9"/>
  <c r="L140" i="9"/>
  <c r="P140" i="9"/>
  <c r="M141" i="9"/>
  <c r="K141" i="9"/>
  <c r="L141" i="9"/>
  <c r="P141" i="9"/>
  <c r="K142" i="9"/>
  <c r="L142" i="9"/>
  <c r="P142" i="9"/>
  <c r="K143" i="9"/>
  <c r="L143" i="9"/>
  <c r="P143" i="9"/>
  <c r="M144" i="9"/>
  <c r="K144" i="9"/>
  <c r="L144" i="9"/>
  <c r="P144" i="9"/>
  <c r="K145" i="9"/>
  <c r="L145" i="9"/>
  <c r="P145" i="9"/>
  <c r="K146" i="9"/>
  <c r="L146" i="9"/>
  <c r="P146" i="9"/>
  <c r="K147" i="9"/>
  <c r="L147" i="9"/>
  <c r="P147" i="9"/>
  <c r="M148" i="9"/>
  <c r="K148" i="9"/>
  <c r="L148" i="9"/>
  <c r="P148" i="9"/>
  <c r="K149" i="9"/>
  <c r="L149" i="9"/>
  <c r="P149" i="9"/>
  <c r="K150" i="9"/>
  <c r="L150" i="9"/>
  <c r="P150" i="9"/>
  <c r="K151" i="9"/>
  <c r="L151" i="9"/>
  <c r="P151" i="9"/>
  <c r="K152" i="9"/>
  <c r="L152" i="9"/>
  <c r="P152" i="9"/>
  <c r="K153" i="9"/>
  <c r="L153" i="9"/>
  <c r="P153" i="9"/>
  <c r="K154" i="9"/>
  <c r="L154" i="9"/>
  <c r="P154" i="9"/>
  <c r="K155" i="9"/>
  <c r="L155" i="9"/>
  <c r="P155" i="9"/>
  <c r="K156" i="9"/>
  <c r="L156" i="9"/>
  <c r="P156" i="9"/>
  <c r="K157" i="9"/>
  <c r="L157" i="9"/>
  <c r="P157" i="9"/>
  <c r="K158" i="9"/>
  <c r="L158" i="9"/>
  <c r="P158" i="9"/>
  <c r="K159" i="9"/>
  <c r="L159" i="9"/>
  <c r="P159" i="9"/>
  <c r="K160" i="9"/>
  <c r="L160" i="9"/>
  <c r="P160" i="9"/>
  <c r="K161" i="9"/>
  <c r="L161" i="9"/>
  <c r="P161" i="9"/>
  <c r="K162" i="9"/>
  <c r="L162" i="9"/>
  <c r="P162" i="9"/>
  <c r="K163" i="9"/>
  <c r="L163" i="9"/>
  <c r="P163" i="9"/>
  <c r="K164" i="9"/>
  <c r="L164" i="9"/>
  <c r="P164" i="9"/>
  <c r="K165" i="9"/>
  <c r="L165" i="9"/>
  <c r="P165" i="9"/>
  <c r="K166" i="9"/>
  <c r="L166" i="9"/>
  <c r="P166" i="9"/>
  <c r="K167" i="9"/>
  <c r="L167" i="9"/>
  <c r="P167" i="9"/>
  <c r="K168" i="9"/>
  <c r="L168" i="9"/>
  <c r="P168" i="9"/>
  <c r="K169" i="9"/>
  <c r="L169" i="9"/>
  <c r="P169" i="9"/>
  <c r="K170" i="9"/>
  <c r="L170" i="9"/>
  <c r="P170" i="9"/>
  <c r="K171" i="9"/>
  <c r="L171" i="9"/>
  <c r="P171" i="9"/>
  <c r="K172" i="9"/>
  <c r="L172" i="9"/>
  <c r="P172" i="9"/>
  <c r="K173" i="9"/>
  <c r="L173" i="9"/>
  <c r="P173" i="9"/>
  <c r="K174" i="9"/>
  <c r="L174" i="9"/>
  <c r="P174" i="9"/>
  <c r="K175" i="9"/>
  <c r="L175" i="9"/>
  <c r="P175" i="9"/>
  <c r="K176" i="9"/>
  <c r="L176" i="9"/>
  <c r="P176" i="9"/>
  <c r="K177" i="9"/>
  <c r="L177" i="9"/>
  <c r="P177" i="9"/>
  <c r="K178" i="9"/>
  <c r="L178" i="9"/>
  <c r="P178" i="9"/>
  <c r="K179" i="9"/>
  <c r="L179" i="9"/>
  <c r="P179" i="9"/>
  <c r="M180" i="9"/>
  <c r="K180" i="9"/>
  <c r="L180" i="9"/>
  <c r="P180" i="9"/>
  <c r="K181" i="9"/>
  <c r="L181" i="9"/>
  <c r="P181" i="9"/>
  <c r="K182" i="9"/>
  <c r="L182" i="9"/>
  <c r="P182" i="9"/>
  <c r="K183" i="9"/>
  <c r="L183" i="9"/>
  <c r="P183" i="9"/>
  <c r="K184" i="9"/>
  <c r="L184" i="9"/>
  <c r="P184" i="9"/>
  <c r="K185" i="9"/>
  <c r="L185" i="9"/>
  <c r="P185" i="9"/>
  <c r="K186" i="9"/>
  <c r="L186" i="9"/>
  <c r="P186" i="9"/>
  <c r="K187" i="9"/>
  <c r="L187" i="9"/>
  <c r="P187" i="9"/>
  <c r="M188" i="9"/>
  <c r="K188" i="9"/>
  <c r="L188" i="9"/>
  <c r="P188" i="9"/>
  <c r="K189" i="9"/>
  <c r="L189" i="9"/>
  <c r="O189" i="9"/>
  <c r="P189" i="9"/>
  <c r="K190" i="9"/>
  <c r="L190" i="9"/>
  <c r="P190" i="9"/>
  <c r="K191" i="9"/>
  <c r="L191" i="9"/>
  <c r="P191" i="9"/>
  <c r="K192" i="9"/>
  <c r="L192" i="9"/>
  <c r="P192" i="9"/>
  <c r="M193" i="9"/>
  <c r="K193" i="9"/>
  <c r="L193" i="9"/>
  <c r="P193" i="9"/>
  <c r="K194" i="9"/>
  <c r="L194" i="9"/>
  <c r="P194" i="9"/>
  <c r="K195" i="9"/>
  <c r="L195" i="9"/>
  <c r="P195" i="9"/>
  <c r="M196" i="9"/>
  <c r="K196" i="9"/>
  <c r="L196" i="9"/>
  <c r="P196" i="9"/>
  <c r="K197" i="9"/>
  <c r="L197" i="9"/>
  <c r="P197" i="9"/>
  <c r="K198" i="9"/>
  <c r="L198" i="9"/>
  <c r="P198" i="9"/>
  <c r="K199" i="9"/>
  <c r="L199" i="9"/>
  <c r="P199" i="9"/>
  <c r="O200" i="9"/>
  <c r="K200" i="9"/>
  <c r="L200" i="9"/>
  <c r="M200" i="9"/>
  <c r="P200" i="9"/>
  <c r="K201" i="9"/>
  <c r="L201" i="9"/>
  <c r="P201" i="9"/>
  <c r="K202" i="9"/>
  <c r="L202" i="9"/>
  <c r="P202" i="9"/>
  <c r="K203" i="9"/>
  <c r="L203" i="9"/>
  <c r="P203" i="9"/>
  <c r="K204" i="9"/>
  <c r="L204" i="9"/>
  <c r="P204" i="9"/>
  <c r="K205" i="9"/>
  <c r="L205" i="9"/>
  <c r="P205" i="9"/>
  <c r="K206" i="9"/>
  <c r="L206" i="9"/>
  <c r="P206" i="9"/>
  <c r="K207" i="9"/>
  <c r="L207" i="9"/>
  <c r="P207" i="9"/>
  <c r="K208" i="9"/>
  <c r="L208" i="9"/>
  <c r="P208" i="9"/>
  <c r="K209" i="9"/>
  <c r="L209" i="9"/>
  <c r="P209" i="9"/>
  <c r="K210" i="9"/>
  <c r="L210" i="9"/>
  <c r="P210" i="9"/>
  <c r="K211" i="9"/>
  <c r="L211" i="9"/>
  <c r="P211" i="9"/>
  <c r="K212" i="9"/>
  <c r="L212" i="9"/>
  <c r="P212" i="9"/>
  <c r="K213" i="9"/>
  <c r="L213" i="9"/>
  <c r="P213" i="9"/>
  <c r="K214" i="9"/>
  <c r="L214" i="9"/>
  <c r="M214" i="9"/>
  <c r="P214" i="9"/>
  <c r="K215" i="9"/>
  <c r="L215" i="9"/>
  <c r="P215" i="9"/>
  <c r="K216" i="9"/>
  <c r="L216" i="9"/>
  <c r="P216" i="9"/>
  <c r="O217" i="9"/>
  <c r="K217" i="9"/>
  <c r="L217" i="9"/>
  <c r="P217" i="9"/>
  <c r="O218" i="9"/>
  <c r="K218" i="9"/>
  <c r="L218" i="9"/>
  <c r="P218" i="9"/>
  <c r="O219" i="9"/>
  <c r="K219" i="9"/>
  <c r="L219" i="9"/>
  <c r="P219" i="9"/>
  <c r="K220" i="9"/>
  <c r="L220" i="9"/>
  <c r="P220" i="9"/>
  <c r="O221" i="9"/>
  <c r="K221" i="9"/>
  <c r="L221" i="9"/>
  <c r="M221" i="9"/>
  <c r="P221" i="9"/>
  <c r="K222" i="9"/>
  <c r="L222" i="9"/>
  <c r="P222" i="9"/>
  <c r="K223" i="9"/>
  <c r="L223" i="9"/>
  <c r="P223" i="9"/>
  <c r="K224" i="9"/>
  <c r="L224" i="9"/>
  <c r="P224" i="9"/>
  <c r="O225" i="9"/>
  <c r="K225" i="9"/>
  <c r="L225" i="9"/>
  <c r="M225" i="9"/>
  <c r="P225" i="9"/>
  <c r="K226" i="9"/>
  <c r="L226" i="9"/>
  <c r="P226" i="9"/>
  <c r="K227" i="9"/>
  <c r="L227" i="9"/>
  <c r="P227" i="9"/>
  <c r="K228" i="9"/>
  <c r="L228" i="9"/>
  <c r="P228" i="9"/>
  <c r="O229" i="9"/>
  <c r="K229" i="9"/>
  <c r="L229" i="9"/>
  <c r="P229" i="9"/>
  <c r="K230" i="9"/>
  <c r="L230" i="9"/>
  <c r="P230" i="9"/>
  <c r="K231" i="9"/>
  <c r="L231" i="9"/>
  <c r="P231" i="9"/>
  <c r="K232" i="9"/>
  <c r="L232" i="9"/>
  <c r="P232" i="9"/>
  <c r="K233" i="9"/>
  <c r="L233" i="9"/>
  <c r="P233" i="9"/>
  <c r="K234" i="9"/>
  <c r="L234" i="9"/>
  <c r="P234" i="9"/>
  <c r="K235" i="9"/>
  <c r="L235" i="9"/>
  <c r="P235" i="9"/>
  <c r="O236" i="9"/>
  <c r="K236" i="9"/>
  <c r="L236" i="9"/>
  <c r="P236" i="9"/>
  <c r="K237" i="9"/>
  <c r="L237" i="9"/>
  <c r="P237" i="9"/>
  <c r="O238" i="9"/>
  <c r="K238" i="9"/>
  <c r="L238" i="9"/>
  <c r="P238" i="9"/>
  <c r="K239" i="9"/>
  <c r="L239" i="9"/>
  <c r="P239" i="9"/>
  <c r="K240" i="9"/>
  <c r="L240" i="9"/>
  <c r="P240" i="9"/>
  <c r="K241" i="9"/>
  <c r="L241" i="9"/>
  <c r="P241" i="9"/>
  <c r="K242" i="9"/>
  <c r="L242" i="9"/>
  <c r="P242" i="9"/>
  <c r="K243" i="9"/>
  <c r="L243" i="9"/>
  <c r="P243" i="9"/>
  <c r="K244" i="9"/>
  <c r="L244" i="9"/>
  <c r="P244" i="9"/>
  <c r="O245" i="9"/>
  <c r="K245" i="9"/>
  <c r="L245" i="9"/>
  <c r="M245" i="9"/>
  <c r="P245" i="9"/>
  <c r="K246" i="9"/>
  <c r="L246" i="9"/>
  <c r="P246" i="9"/>
  <c r="K247" i="9"/>
  <c r="L247" i="9"/>
  <c r="P247" i="9"/>
  <c r="K248" i="9"/>
  <c r="L248" i="9"/>
  <c r="P248" i="9"/>
  <c r="K249" i="9"/>
  <c r="L249" i="9"/>
  <c r="P249" i="9"/>
  <c r="K250" i="9"/>
  <c r="L250" i="9"/>
  <c r="P250" i="9"/>
  <c r="K251" i="9"/>
  <c r="L251" i="9"/>
  <c r="P251" i="9"/>
  <c r="K252" i="9"/>
  <c r="L252" i="9"/>
  <c r="P252" i="9"/>
  <c r="O253" i="9"/>
  <c r="K253" i="9"/>
  <c r="L253" i="9"/>
  <c r="P253" i="9"/>
  <c r="O254" i="9"/>
  <c r="K254" i="9"/>
  <c r="L254" i="9"/>
  <c r="P254" i="9"/>
  <c r="K255" i="9"/>
  <c r="L255" i="9"/>
  <c r="P255" i="9"/>
  <c r="K256" i="9"/>
  <c r="L256" i="9"/>
  <c r="P256" i="9"/>
  <c r="O257" i="9"/>
  <c r="K257" i="9"/>
  <c r="L257" i="9"/>
  <c r="P257" i="9"/>
  <c r="K258" i="9"/>
  <c r="L258" i="9"/>
  <c r="P258" i="9"/>
  <c r="K259" i="9"/>
  <c r="L259" i="9"/>
  <c r="P259" i="9"/>
  <c r="K260" i="9"/>
  <c r="L260" i="9"/>
  <c r="P260" i="9"/>
  <c r="O261" i="9"/>
  <c r="K261" i="9"/>
  <c r="L261" i="9"/>
  <c r="P261" i="9"/>
  <c r="O262" i="9"/>
  <c r="K262" i="9"/>
  <c r="L262" i="9"/>
  <c r="P262" i="9"/>
  <c r="K263" i="9"/>
  <c r="L263" i="9"/>
  <c r="P263" i="9"/>
  <c r="K264" i="9"/>
  <c r="L264" i="9"/>
  <c r="P264" i="9"/>
  <c r="K265" i="9"/>
  <c r="L265" i="9"/>
  <c r="P265" i="9"/>
  <c r="K266" i="9"/>
  <c r="L266" i="9"/>
  <c r="P266" i="9"/>
  <c r="K267" i="9"/>
  <c r="L267" i="9"/>
  <c r="P267" i="9"/>
  <c r="K268" i="9"/>
  <c r="L268" i="9"/>
  <c r="P268" i="9"/>
  <c r="K269" i="9"/>
  <c r="L269" i="9"/>
  <c r="P269" i="9"/>
  <c r="O270" i="9"/>
  <c r="K270" i="9"/>
  <c r="L270" i="9"/>
  <c r="P270" i="9"/>
  <c r="K271" i="9"/>
  <c r="L271" i="9"/>
  <c r="P271" i="9"/>
  <c r="K272" i="9"/>
  <c r="L272" i="9"/>
  <c r="P272" i="9"/>
  <c r="K273" i="9"/>
  <c r="L273" i="9"/>
  <c r="P273" i="9"/>
  <c r="O274" i="9"/>
  <c r="K274" i="9"/>
  <c r="L274" i="9"/>
  <c r="P274" i="9"/>
  <c r="K275" i="9"/>
  <c r="L275" i="9"/>
  <c r="P275" i="9"/>
  <c r="K276" i="9"/>
  <c r="L276" i="9"/>
  <c r="P276" i="9"/>
  <c r="K277" i="9"/>
  <c r="L277" i="9"/>
  <c r="P277" i="9"/>
  <c r="K278" i="9"/>
  <c r="L278" i="9"/>
  <c r="P278" i="9"/>
  <c r="K279" i="9"/>
  <c r="L279" i="9"/>
  <c r="P279" i="9"/>
  <c r="K280" i="9"/>
  <c r="L280" i="9"/>
  <c r="P280" i="9"/>
  <c r="O281" i="9"/>
  <c r="K281" i="9"/>
  <c r="L281" i="9"/>
  <c r="P281" i="9"/>
  <c r="K282" i="9"/>
  <c r="L282" i="9"/>
  <c r="P282" i="9"/>
  <c r="O283" i="9"/>
  <c r="K283" i="9"/>
  <c r="L283" i="9"/>
  <c r="M283" i="9"/>
  <c r="P283" i="9"/>
  <c r="K284" i="9"/>
  <c r="L284" i="9"/>
  <c r="P284" i="9"/>
  <c r="K285" i="9"/>
  <c r="L285" i="9"/>
  <c r="P285" i="9"/>
  <c r="K286" i="9"/>
  <c r="L286" i="9"/>
  <c r="P286" i="9"/>
  <c r="O287" i="9"/>
  <c r="K287" i="9"/>
  <c r="L287" i="9"/>
  <c r="P287" i="9"/>
  <c r="K288" i="9"/>
  <c r="L288" i="9"/>
  <c r="P288" i="9"/>
  <c r="K289" i="9"/>
  <c r="L289" i="9"/>
  <c r="P289" i="9"/>
  <c r="K290" i="9"/>
  <c r="L290" i="9"/>
  <c r="P290" i="9"/>
  <c r="O291" i="9"/>
  <c r="K291" i="9"/>
  <c r="L291" i="9"/>
  <c r="P291" i="9"/>
  <c r="K292" i="9"/>
  <c r="L292" i="9"/>
  <c r="P292" i="9"/>
  <c r="O293" i="9"/>
  <c r="K293" i="9"/>
  <c r="L293" i="9"/>
  <c r="M293" i="9"/>
  <c r="P293" i="9"/>
  <c r="K294" i="9"/>
  <c r="L294" i="9"/>
  <c r="P294" i="9"/>
  <c r="O295" i="9"/>
  <c r="K295" i="9"/>
  <c r="L295" i="9"/>
  <c r="P295" i="9"/>
  <c r="K296" i="9"/>
  <c r="L296" i="9"/>
  <c r="P296" i="9"/>
  <c r="K297" i="9"/>
  <c r="L297" i="9"/>
  <c r="P297" i="9"/>
  <c r="K298" i="9"/>
  <c r="L298" i="9"/>
  <c r="P298" i="9"/>
  <c r="M299" i="9"/>
  <c r="K299" i="9"/>
  <c r="L299" i="9"/>
  <c r="P299" i="9"/>
  <c r="M300" i="9"/>
  <c r="K300" i="9"/>
  <c r="L300" i="9"/>
  <c r="P300" i="9"/>
  <c r="M301" i="9"/>
  <c r="K301" i="9"/>
  <c r="L301" i="9"/>
  <c r="O301" i="9"/>
  <c r="P301" i="9"/>
  <c r="K302" i="9"/>
  <c r="L302" i="9"/>
  <c r="P302" i="9"/>
  <c r="K303" i="9"/>
  <c r="L303" i="9"/>
  <c r="M303" i="9"/>
  <c r="O303" i="9"/>
  <c r="P303" i="9"/>
  <c r="M304" i="9"/>
  <c r="K304" i="9"/>
  <c r="L304" i="9"/>
  <c r="O304" i="9"/>
  <c r="P304" i="9"/>
  <c r="M305" i="9"/>
  <c r="K305" i="9"/>
  <c r="L305" i="9"/>
  <c r="O305" i="9"/>
  <c r="P305" i="9"/>
  <c r="K306" i="9"/>
  <c r="L306" i="9"/>
  <c r="P306" i="9"/>
  <c r="K307" i="9"/>
  <c r="L307" i="9"/>
  <c r="M307" i="9"/>
  <c r="O307" i="9"/>
  <c r="P307" i="9"/>
  <c r="M308" i="9"/>
  <c r="K308" i="9"/>
  <c r="L308" i="9"/>
  <c r="P308" i="9"/>
  <c r="K309" i="9"/>
  <c r="L309" i="9"/>
  <c r="M309" i="9"/>
  <c r="O309" i="9"/>
  <c r="P309" i="9"/>
  <c r="K310" i="9"/>
  <c r="L310" i="9"/>
  <c r="P310" i="9"/>
  <c r="M311" i="9"/>
  <c r="K311" i="9"/>
  <c r="L311" i="9"/>
  <c r="P311" i="9"/>
  <c r="K312" i="9"/>
  <c r="L312" i="9"/>
  <c r="P312" i="9"/>
  <c r="K313" i="9"/>
  <c r="L313" i="9"/>
  <c r="O313" i="9"/>
  <c r="P313" i="9"/>
  <c r="K314" i="9"/>
  <c r="L314" i="9"/>
  <c r="P314" i="9"/>
  <c r="M315" i="9"/>
  <c r="K315" i="9"/>
  <c r="L315" i="9"/>
  <c r="P315" i="9"/>
  <c r="M316" i="9"/>
  <c r="K316" i="9"/>
  <c r="L316" i="9"/>
  <c r="P316" i="9"/>
  <c r="M317" i="9"/>
  <c r="K317" i="9"/>
  <c r="L317" i="9"/>
  <c r="P317" i="9"/>
  <c r="K318" i="9"/>
  <c r="L318" i="9"/>
  <c r="P318" i="9"/>
  <c r="K319" i="9"/>
  <c r="L319" i="9"/>
  <c r="M319" i="9"/>
  <c r="O319" i="9"/>
  <c r="P319" i="9"/>
  <c r="M320" i="9"/>
  <c r="K320" i="9"/>
  <c r="L320" i="9"/>
  <c r="O320" i="9"/>
  <c r="P320" i="9"/>
  <c r="K321" i="9"/>
  <c r="L321" i="9"/>
  <c r="O321" i="9"/>
  <c r="P321" i="9"/>
  <c r="K322" i="9"/>
  <c r="L322" i="9"/>
  <c r="P322" i="9"/>
  <c r="K323" i="9"/>
  <c r="L323" i="9"/>
  <c r="M323" i="9"/>
  <c r="O323" i="9"/>
  <c r="P323" i="9"/>
  <c r="M324" i="9"/>
  <c r="K324" i="9"/>
  <c r="L324" i="9"/>
  <c r="P324" i="9"/>
  <c r="K325" i="9"/>
  <c r="L325" i="9"/>
  <c r="O325" i="9"/>
  <c r="P325" i="9"/>
  <c r="M326" i="9"/>
  <c r="K326" i="9"/>
  <c r="L326" i="9"/>
  <c r="P326" i="9"/>
  <c r="M327" i="9"/>
  <c r="K327" i="9"/>
  <c r="L327" i="9"/>
  <c r="P327" i="9"/>
  <c r="K328" i="9"/>
  <c r="L328" i="9"/>
  <c r="P328" i="9"/>
  <c r="K329" i="9"/>
  <c r="L329" i="9"/>
  <c r="O329" i="9"/>
  <c r="P329" i="9"/>
  <c r="K330" i="9"/>
  <c r="L330" i="9"/>
  <c r="P330" i="9"/>
  <c r="M331" i="9"/>
  <c r="K331" i="9"/>
  <c r="L331" i="9"/>
  <c r="P331" i="9"/>
  <c r="K332" i="9"/>
  <c r="L332" i="9"/>
  <c r="M332" i="9"/>
  <c r="O332" i="9"/>
  <c r="P332" i="9"/>
  <c r="M333" i="9"/>
  <c r="K333" i="9"/>
  <c r="L333" i="9"/>
  <c r="P333" i="9"/>
  <c r="M334" i="9"/>
  <c r="K334" i="9"/>
  <c r="L334" i="9"/>
  <c r="P334" i="9"/>
  <c r="K335" i="9"/>
  <c r="L335" i="9"/>
  <c r="M335" i="9"/>
  <c r="O335" i="9"/>
  <c r="P335" i="9"/>
  <c r="M336" i="9"/>
  <c r="K336" i="9"/>
  <c r="L336" i="9"/>
  <c r="P336" i="9"/>
  <c r="M337" i="9"/>
  <c r="K337" i="9"/>
  <c r="L337" i="9"/>
  <c r="P337" i="9"/>
  <c r="K338" i="9"/>
  <c r="L338" i="9"/>
  <c r="P338" i="9"/>
  <c r="K339" i="9"/>
  <c r="L339" i="9"/>
  <c r="M339" i="9"/>
  <c r="O339" i="9"/>
  <c r="P339" i="9"/>
  <c r="M340" i="9"/>
  <c r="K340" i="9"/>
  <c r="L340" i="9"/>
  <c r="O340" i="9"/>
  <c r="P340" i="9"/>
  <c r="M341" i="9"/>
  <c r="K341" i="9"/>
  <c r="L341" i="9"/>
  <c r="P341" i="9"/>
  <c r="K342" i="9"/>
  <c r="L342" i="9"/>
  <c r="P342" i="9"/>
  <c r="M343" i="9"/>
  <c r="K343" i="9"/>
  <c r="L343" i="9"/>
  <c r="O343" i="9"/>
  <c r="P343" i="9"/>
  <c r="M344" i="9"/>
  <c r="K344" i="9"/>
  <c r="L344" i="9"/>
  <c r="O344" i="9"/>
  <c r="P344" i="9"/>
  <c r="K345" i="9"/>
  <c r="L345" i="9"/>
  <c r="O345" i="9"/>
  <c r="P345" i="9"/>
  <c r="K346" i="9"/>
  <c r="L346" i="9"/>
  <c r="P346" i="9"/>
  <c r="K347" i="9"/>
  <c r="L347" i="9"/>
  <c r="M347" i="9"/>
  <c r="O347" i="9"/>
  <c r="P347" i="9"/>
  <c r="M348" i="9"/>
  <c r="K348" i="9"/>
  <c r="L348" i="9"/>
  <c r="O348" i="9"/>
  <c r="P348" i="9"/>
  <c r="K349" i="9"/>
  <c r="L349" i="9"/>
  <c r="P349" i="9"/>
  <c r="K350" i="9"/>
  <c r="L350" i="9"/>
  <c r="P350" i="9"/>
  <c r="M351" i="9"/>
  <c r="K351" i="9"/>
  <c r="L351" i="9"/>
  <c r="O351" i="9"/>
  <c r="P351" i="9"/>
  <c r="M352" i="9"/>
  <c r="K352" i="9"/>
  <c r="L352" i="9"/>
  <c r="P352" i="9"/>
  <c r="K353" i="9"/>
  <c r="L353" i="9"/>
  <c r="P353" i="9"/>
  <c r="K354" i="9"/>
  <c r="L354" i="9"/>
  <c r="P354" i="9"/>
  <c r="M355" i="9"/>
  <c r="K355" i="9"/>
  <c r="L355" i="9"/>
  <c r="O355" i="9"/>
  <c r="P355" i="9"/>
  <c r="K356" i="9"/>
  <c r="L356" i="9"/>
  <c r="M356" i="9"/>
  <c r="O356" i="9"/>
  <c r="P356" i="9"/>
  <c r="K357" i="9"/>
  <c r="L357" i="9"/>
  <c r="O357" i="9"/>
  <c r="P357" i="9"/>
  <c r="K358" i="9"/>
  <c r="L358" i="9"/>
  <c r="P358" i="9"/>
  <c r="M359" i="9"/>
  <c r="K359" i="9"/>
  <c r="L359" i="9"/>
  <c r="P359" i="9"/>
  <c r="M360" i="9"/>
  <c r="K360" i="9"/>
  <c r="L360" i="9"/>
  <c r="O360" i="9"/>
  <c r="P360" i="9"/>
  <c r="M361" i="9"/>
  <c r="K361" i="9"/>
  <c r="L361" i="9"/>
  <c r="P361" i="9"/>
  <c r="K362" i="9"/>
  <c r="L362" i="9"/>
  <c r="O362" i="9"/>
  <c r="P362" i="9"/>
  <c r="K363" i="9"/>
  <c r="L363" i="9"/>
  <c r="P363" i="9"/>
  <c r="M364" i="9"/>
  <c r="K364" i="9"/>
  <c r="L364" i="9"/>
  <c r="O364" i="9"/>
  <c r="P364" i="9"/>
  <c r="M365" i="9"/>
  <c r="K365" i="9"/>
  <c r="L365" i="9"/>
  <c r="P365" i="9"/>
  <c r="K366" i="9"/>
  <c r="L366" i="9"/>
  <c r="P366" i="9"/>
  <c r="M367" i="9"/>
  <c r="K367" i="9"/>
  <c r="L367" i="9"/>
  <c r="P367" i="9"/>
  <c r="K368" i="9"/>
  <c r="L368" i="9"/>
  <c r="M368" i="9"/>
  <c r="O368" i="9"/>
  <c r="P368" i="9"/>
  <c r="K369" i="9"/>
  <c r="L369" i="9"/>
  <c r="P369" i="9"/>
  <c r="K370" i="9"/>
  <c r="L370" i="9"/>
  <c r="P370" i="9"/>
  <c r="M371" i="9"/>
  <c r="K371" i="9"/>
  <c r="L371" i="9"/>
  <c r="O371" i="9"/>
  <c r="P371" i="9"/>
  <c r="K372" i="9"/>
  <c r="L372" i="9"/>
  <c r="P372" i="9"/>
  <c r="K373" i="9"/>
  <c r="L373" i="9"/>
  <c r="P373" i="9"/>
  <c r="K374" i="9"/>
  <c r="L374" i="9"/>
  <c r="P374" i="9"/>
  <c r="K375" i="9"/>
  <c r="L375" i="9"/>
  <c r="P375" i="9"/>
  <c r="M376" i="9"/>
  <c r="K376" i="9"/>
  <c r="L376" i="9"/>
  <c r="O376" i="9"/>
  <c r="P376" i="9"/>
  <c r="K377" i="9"/>
  <c r="L377" i="9"/>
  <c r="P377" i="9"/>
  <c r="K378" i="9"/>
  <c r="L378" i="9"/>
  <c r="P378" i="9"/>
  <c r="K379" i="9"/>
  <c r="L379" i="9"/>
  <c r="M379" i="9"/>
  <c r="O379" i="9"/>
  <c r="P379" i="9"/>
  <c r="M380" i="9"/>
  <c r="K380" i="9"/>
  <c r="L380" i="9"/>
  <c r="O380" i="9"/>
  <c r="P380" i="9"/>
  <c r="M381" i="9"/>
  <c r="K381" i="9"/>
  <c r="L381" i="9"/>
  <c r="P381" i="9"/>
  <c r="K382" i="9"/>
  <c r="L382" i="9"/>
  <c r="O382" i="9"/>
  <c r="P382" i="9"/>
  <c r="M383" i="9"/>
  <c r="K383" i="9"/>
  <c r="L383" i="9"/>
  <c r="O383" i="9"/>
  <c r="P383" i="9"/>
  <c r="M384" i="9"/>
  <c r="K384" i="9"/>
  <c r="L384" i="9"/>
  <c r="P384" i="9"/>
  <c r="M385" i="9"/>
  <c r="K385" i="9"/>
  <c r="L385" i="9"/>
  <c r="P385" i="9"/>
  <c r="K386" i="9"/>
  <c r="L386" i="9"/>
  <c r="P386" i="9"/>
  <c r="M387" i="9"/>
  <c r="K387" i="9"/>
  <c r="L387" i="9"/>
  <c r="O387" i="9"/>
  <c r="P387" i="9"/>
  <c r="M388" i="9"/>
  <c r="K388" i="9"/>
  <c r="L388" i="9"/>
  <c r="O388" i="9"/>
  <c r="P388" i="9"/>
  <c r="K389" i="9"/>
  <c r="L389" i="9"/>
  <c r="P389" i="9"/>
  <c r="K390" i="9"/>
  <c r="L390" i="9"/>
  <c r="O390" i="9"/>
  <c r="P390" i="9"/>
  <c r="K391" i="9"/>
  <c r="L391" i="9"/>
  <c r="M391" i="9"/>
  <c r="O391" i="9"/>
  <c r="P391" i="9"/>
  <c r="M392" i="9"/>
  <c r="K392" i="9"/>
  <c r="L392" i="9"/>
  <c r="O392" i="9"/>
  <c r="P392" i="9"/>
  <c r="K393" i="9"/>
  <c r="L393" i="9"/>
  <c r="P393" i="9"/>
  <c r="K394" i="9"/>
  <c r="L394" i="9"/>
  <c r="P394" i="9"/>
  <c r="M395" i="9"/>
  <c r="K395" i="9"/>
  <c r="L395" i="9"/>
  <c r="O395" i="9"/>
  <c r="P395" i="9"/>
  <c r="M396" i="9"/>
  <c r="K396" i="9"/>
  <c r="L396" i="9"/>
  <c r="O396" i="9"/>
  <c r="P396" i="9"/>
  <c r="K397" i="9"/>
  <c r="L397" i="9"/>
  <c r="P397" i="9"/>
  <c r="K398" i="9"/>
  <c r="L398" i="9"/>
  <c r="P398" i="9"/>
  <c r="M399" i="9"/>
  <c r="K399" i="9"/>
  <c r="L399" i="9"/>
  <c r="P399" i="9"/>
  <c r="M400" i="9"/>
  <c r="K400" i="9"/>
  <c r="L400" i="9"/>
  <c r="O400" i="9"/>
  <c r="P400" i="9"/>
  <c r="K401" i="9"/>
  <c r="L401" i="9"/>
  <c r="P401" i="9"/>
  <c r="K402" i="9"/>
  <c r="L402" i="9"/>
  <c r="P402" i="9"/>
  <c r="K403" i="9"/>
  <c r="L403" i="9"/>
  <c r="M403" i="9"/>
  <c r="O403" i="9"/>
  <c r="P403" i="9"/>
  <c r="K404" i="9"/>
  <c r="L404" i="9"/>
  <c r="M404" i="9"/>
  <c r="O404" i="9"/>
  <c r="P404" i="9"/>
  <c r="M405" i="9"/>
  <c r="K405" i="9"/>
  <c r="L405" i="9"/>
  <c r="P405" i="9"/>
  <c r="K406" i="9"/>
  <c r="L406" i="9"/>
  <c r="P406" i="9"/>
  <c r="M407" i="9"/>
  <c r="K407" i="9"/>
  <c r="L407" i="9"/>
  <c r="O407" i="9"/>
  <c r="P407" i="9"/>
  <c r="M408" i="9"/>
  <c r="K408" i="9"/>
  <c r="L408" i="9"/>
  <c r="P408" i="9"/>
  <c r="K409" i="9"/>
  <c r="L409" i="9"/>
  <c r="P409" i="9"/>
  <c r="K410" i="9"/>
  <c r="L410" i="9"/>
  <c r="P410" i="9"/>
  <c r="M411" i="9"/>
  <c r="K411" i="9"/>
  <c r="L411" i="9"/>
  <c r="P411" i="9"/>
  <c r="M412" i="9"/>
  <c r="K412" i="9"/>
  <c r="L412" i="9"/>
  <c r="O412" i="9"/>
  <c r="P412" i="9"/>
  <c r="K413" i="9"/>
  <c r="L413" i="9"/>
  <c r="P413" i="9"/>
  <c r="K414" i="9"/>
  <c r="L414" i="9"/>
  <c r="O414" i="9"/>
  <c r="P414" i="9"/>
  <c r="K415" i="9"/>
  <c r="L415" i="9"/>
  <c r="M415" i="9"/>
  <c r="O415" i="9"/>
  <c r="P415" i="9"/>
  <c r="K416" i="9"/>
  <c r="L416" i="9"/>
  <c r="P416" i="9"/>
  <c r="K417" i="9"/>
  <c r="L417" i="9"/>
  <c r="P417" i="9"/>
  <c r="K418" i="9"/>
  <c r="L418" i="9"/>
  <c r="O418" i="9"/>
  <c r="P418" i="9"/>
  <c r="M419" i="9"/>
  <c r="K419" i="9"/>
  <c r="L419" i="9"/>
  <c r="P419" i="9"/>
  <c r="K420" i="9"/>
  <c r="L420" i="9"/>
  <c r="M420" i="9"/>
  <c r="O420" i="9"/>
  <c r="P420" i="9"/>
  <c r="K421" i="9"/>
  <c r="L421" i="9"/>
  <c r="O421" i="9"/>
  <c r="P421" i="9"/>
  <c r="K422" i="9"/>
  <c r="L422" i="9"/>
  <c r="P422" i="9"/>
  <c r="M423" i="9"/>
  <c r="K423" i="9"/>
  <c r="L423" i="9"/>
  <c r="O423" i="9"/>
  <c r="P423" i="9"/>
  <c r="K424" i="9"/>
  <c r="L424" i="9"/>
  <c r="M424" i="9"/>
  <c r="O424" i="9"/>
  <c r="P424" i="9"/>
  <c r="K425" i="9"/>
  <c r="L425" i="9"/>
  <c r="M425" i="9"/>
  <c r="P425" i="9"/>
  <c r="K426" i="9"/>
  <c r="L426" i="9"/>
  <c r="P426" i="9"/>
  <c r="M427" i="9"/>
  <c r="K427" i="9"/>
  <c r="L427" i="9"/>
  <c r="P427" i="9"/>
  <c r="M428" i="9"/>
  <c r="K428" i="9"/>
  <c r="L428" i="9"/>
  <c r="O428" i="9"/>
  <c r="P428" i="9"/>
  <c r="K429" i="9"/>
  <c r="L429" i="9"/>
  <c r="O429" i="9"/>
  <c r="P429" i="9"/>
  <c r="K430" i="9"/>
  <c r="L430" i="9"/>
  <c r="P430" i="9"/>
  <c r="M431" i="9"/>
  <c r="K431" i="9"/>
  <c r="L431" i="9"/>
  <c r="O431" i="9"/>
  <c r="P431" i="9"/>
  <c r="M432" i="9"/>
  <c r="K432" i="9"/>
  <c r="L432" i="9"/>
  <c r="O432" i="9"/>
  <c r="P432" i="9"/>
  <c r="K433" i="9"/>
  <c r="L433" i="9"/>
  <c r="P433" i="9"/>
  <c r="K434" i="9"/>
  <c r="L434" i="9"/>
  <c r="P434" i="9"/>
  <c r="K435" i="9"/>
  <c r="L435" i="9"/>
  <c r="M435" i="9"/>
  <c r="O435" i="9"/>
  <c r="P435" i="9"/>
  <c r="M436" i="9"/>
  <c r="K436" i="9"/>
  <c r="L436" i="9"/>
  <c r="O436" i="9"/>
  <c r="P436" i="9"/>
  <c r="K437" i="9"/>
  <c r="L437" i="9"/>
  <c r="P437" i="9"/>
  <c r="M438" i="9"/>
  <c r="K438" i="9"/>
  <c r="L438" i="9"/>
  <c r="P438" i="9"/>
  <c r="K439" i="9"/>
  <c r="L439" i="9"/>
  <c r="M439" i="9"/>
  <c r="O439" i="9"/>
  <c r="P439" i="9"/>
  <c r="K440" i="9"/>
  <c r="L440" i="9"/>
  <c r="P440" i="9"/>
  <c r="K441" i="9"/>
  <c r="L441" i="9"/>
  <c r="P441" i="9"/>
  <c r="K442" i="9"/>
  <c r="L442" i="9"/>
  <c r="P442" i="9"/>
  <c r="M443" i="9"/>
  <c r="K443" i="9"/>
  <c r="L443" i="9"/>
  <c r="P443" i="9"/>
  <c r="M444" i="9"/>
  <c r="K444" i="9"/>
  <c r="L444" i="9"/>
  <c r="O444" i="9"/>
  <c r="P444" i="9"/>
  <c r="K445" i="9"/>
  <c r="L445" i="9"/>
  <c r="P445" i="9"/>
  <c r="K446" i="9"/>
  <c r="L446" i="9"/>
  <c r="P446" i="9"/>
  <c r="M447" i="9"/>
  <c r="K447" i="9"/>
  <c r="L447" i="9"/>
  <c r="O447" i="9"/>
  <c r="P447" i="9"/>
  <c r="M448" i="9"/>
  <c r="K448" i="9"/>
  <c r="L448" i="9"/>
  <c r="O448" i="9"/>
  <c r="P448" i="9"/>
  <c r="K449" i="9"/>
  <c r="L449" i="9"/>
  <c r="P449" i="9"/>
  <c r="K450" i="9"/>
  <c r="L450" i="9"/>
  <c r="O450" i="9"/>
  <c r="P450" i="9"/>
  <c r="M451" i="9"/>
  <c r="K451" i="9"/>
  <c r="L451" i="9"/>
  <c r="O451" i="9"/>
  <c r="P451" i="9"/>
  <c r="K452" i="9"/>
  <c r="L452" i="9"/>
  <c r="M452" i="9"/>
  <c r="O452" i="9"/>
  <c r="P452" i="9"/>
  <c r="K453" i="9"/>
  <c r="L453" i="9"/>
  <c r="P453" i="9"/>
  <c r="K454" i="9"/>
  <c r="L454" i="9"/>
  <c r="P454" i="9"/>
  <c r="K455" i="9"/>
  <c r="L455" i="9"/>
  <c r="M455" i="9"/>
  <c r="O455" i="9"/>
  <c r="P455" i="9"/>
  <c r="K456" i="9"/>
  <c r="L456" i="9"/>
  <c r="M456" i="9"/>
  <c r="O456" i="9"/>
  <c r="P456" i="9"/>
  <c r="K457" i="9"/>
  <c r="L457" i="9"/>
  <c r="P457" i="9"/>
  <c r="K458" i="9"/>
  <c r="L458" i="9"/>
  <c r="P458" i="9"/>
  <c r="K459" i="9"/>
  <c r="L459" i="9"/>
  <c r="P459" i="9"/>
  <c r="K460" i="9"/>
  <c r="L460" i="9"/>
  <c r="P460" i="9"/>
  <c r="K461" i="9"/>
  <c r="L461" i="9"/>
  <c r="P461" i="9"/>
  <c r="K462" i="9"/>
  <c r="L462" i="9"/>
  <c r="P462" i="9"/>
  <c r="K463" i="9"/>
  <c r="L463" i="9"/>
  <c r="M463" i="9"/>
  <c r="O463" i="9"/>
  <c r="P463" i="9"/>
  <c r="K464" i="9"/>
  <c r="L464" i="9"/>
  <c r="P464" i="9"/>
  <c r="K465" i="9"/>
  <c r="L465" i="9"/>
  <c r="P465" i="9"/>
  <c r="K466" i="9"/>
  <c r="L466" i="9"/>
  <c r="P466" i="9"/>
  <c r="M467" i="9"/>
  <c r="K467" i="9"/>
  <c r="L467" i="9"/>
  <c r="O467" i="9"/>
  <c r="P467" i="9"/>
  <c r="M468" i="9"/>
  <c r="K468" i="9"/>
  <c r="L468" i="9"/>
  <c r="O468" i="9"/>
  <c r="P468" i="9"/>
  <c r="K469" i="9"/>
  <c r="L469" i="9"/>
  <c r="P469" i="9"/>
  <c r="K470" i="9"/>
  <c r="L470" i="9"/>
  <c r="O470" i="9"/>
  <c r="P470" i="9"/>
  <c r="K471" i="9"/>
  <c r="L471" i="9"/>
  <c r="M471" i="9"/>
  <c r="O471" i="9"/>
  <c r="P471" i="9"/>
  <c r="K472" i="9"/>
  <c r="L472" i="9"/>
  <c r="P472" i="9"/>
  <c r="K473" i="9"/>
  <c r="L473" i="9"/>
  <c r="M473" i="9"/>
  <c r="P473" i="9"/>
  <c r="K474" i="9"/>
  <c r="L474" i="9"/>
  <c r="P474" i="9"/>
  <c r="K475" i="9"/>
  <c r="L475" i="9"/>
  <c r="P475" i="9"/>
  <c r="O476" i="9"/>
  <c r="K476" i="9"/>
  <c r="L476" i="9"/>
  <c r="P476" i="9"/>
  <c r="K477" i="9"/>
  <c r="L477" i="9"/>
  <c r="P477" i="9"/>
  <c r="K478" i="9"/>
  <c r="L478" i="9"/>
  <c r="P478" i="9"/>
  <c r="K479" i="9"/>
  <c r="L479" i="9"/>
  <c r="P479" i="9"/>
  <c r="O480" i="9"/>
  <c r="K480" i="9"/>
  <c r="L480" i="9"/>
  <c r="P480" i="9"/>
  <c r="K481" i="9"/>
  <c r="L481" i="9"/>
  <c r="P481" i="9"/>
  <c r="K482" i="9"/>
  <c r="L482" i="9"/>
  <c r="P482" i="9"/>
  <c r="K483" i="9"/>
  <c r="L483" i="9"/>
  <c r="P483" i="9"/>
  <c r="O484" i="9"/>
  <c r="K484" i="9"/>
  <c r="L484" i="9"/>
  <c r="P484" i="9"/>
  <c r="K485" i="9"/>
  <c r="L485" i="9"/>
  <c r="P485" i="9"/>
  <c r="K486" i="9"/>
  <c r="L486" i="9"/>
  <c r="P486" i="9"/>
  <c r="O487" i="9"/>
  <c r="K487" i="9"/>
  <c r="L487" i="9"/>
  <c r="P487" i="9"/>
  <c r="K488" i="9"/>
  <c r="L488" i="9"/>
  <c r="P488" i="9"/>
  <c r="K489" i="9"/>
  <c r="L489" i="9"/>
  <c r="P489" i="9"/>
  <c r="K490" i="9"/>
  <c r="L490" i="9"/>
  <c r="P490" i="9"/>
  <c r="O491" i="9"/>
  <c r="K491" i="9"/>
  <c r="L491" i="9"/>
  <c r="P491" i="9"/>
  <c r="K492" i="9"/>
  <c r="L492" i="9"/>
  <c r="P492" i="9"/>
  <c r="K493" i="9"/>
  <c r="L493" i="9"/>
  <c r="P493" i="9"/>
  <c r="K494" i="9"/>
  <c r="L494" i="9"/>
  <c r="P494" i="9"/>
  <c r="O495" i="9"/>
  <c r="K495" i="9"/>
  <c r="L495" i="9"/>
  <c r="M495" i="9"/>
  <c r="P495" i="9"/>
  <c r="K496" i="9"/>
  <c r="L496" i="9"/>
  <c r="P496" i="9"/>
  <c r="K497" i="9"/>
  <c r="L497" i="9"/>
  <c r="P497" i="9"/>
  <c r="K498" i="9"/>
  <c r="L498" i="9"/>
  <c r="P498" i="9"/>
  <c r="O499" i="9"/>
  <c r="K499" i="9"/>
  <c r="L499" i="9"/>
  <c r="P499" i="9"/>
  <c r="O500" i="9"/>
  <c r="K500" i="9"/>
  <c r="L500" i="9"/>
  <c r="P500" i="9"/>
  <c r="K501" i="9"/>
  <c r="L501" i="9"/>
  <c r="P501" i="9"/>
  <c r="K502" i="9"/>
  <c r="L502" i="9"/>
  <c r="P502" i="9"/>
  <c r="K503" i="9"/>
  <c r="L503" i="9"/>
  <c r="P503" i="9"/>
  <c r="O504" i="9"/>
  <c r="K504" i="9"/>
  <c r="L504" i="9"/>
  <c r="P504" i="9"/>
  <c r="K505" i="9"/>
  <c r="L505" i="9"/>
  <c r="P505" i="9"/>
  <c r="K506" i="9"/>
  <c r="L506" i="9"/>
  <c r="P506" i="9"/>
  <c r="O507" i="9"/>
  <c r="K507" i="9"/>
  <c r="L507" i="9"/>
  <c r="P507" i="9"/>
  <c r="K508" i="9"/>
  <c r="L508" i="9"/>
  <c r="P508" i="9"/>
  <c r="K509" i="9"/>
  <c r="L509" i="9"/>
  <c r="P509" i="9"/>
  <c r="K510" i="9"/>
  <c r="L510" i="9"/>
  <c r="P510" i="9"/>
  <c r="K511" i="9"/>
  <c r="L511" i="9"/>
  <c r="P511" i="9"/>
  <c r="K512" i="9"/>
  <c r="L512" i="9"/>
  <c r="P512" i="9"/>
  <c r="K513" i="9"/>
  <c r="L513" i="9"/>
  <c r="P513" i="9"/>
  <c r="K514" i="9"/>
  <c r="L514" i="9"/>
  <c r="P514" i="9"/>
  <c r="O515" i="9"/>
  <c r="K515" i="9"/>
  <c r="L515" i="9"/>
  <c r="P515" i="9"/>
  <c r="K516" i="9"/>
  <c r="L516" i="9"/>
  <c r="P516" i="9"/>
  <c r="K517" i="9"/>
  <c r="L517" i="9"/>
  <c r="P517" i="9"/>
  <c r="K518" i="9"/>
  <c r="L518" i="9"/>
  <c r="P518" i="9"/>
  <c r="K519" i="9"/>
  <c r="L519" i="9"/>
  <c r="P519" i="9"/>
  <c r="K520" i="9"/>
  <c r="L520" i="9"/>
  <c r="P520" i="9"/>
  <c r="K521" i="9"/>
  <c r="L521" i="9"/>
  <c r="P521" i="9"/>
  <c r="K522" i="9"/>
  <c r="L522" i="9"/>
  <c r="P522" i="9"/>
  <c r="O523" i="9"/>
  <c r="K523" i="9"/>
  <c r="L523" i="9"/>
  <c r="P523" i="9"/>
  <c r="K524" i="9"/>
  <c r="L524" i="9"/>
  <c r="P524" i="9"/>
  <c r="K525" i="9"/>
  <c r="L525" i="9"/>
  <c r="P525" i="9"/>
  <c r="K526" i="9"/>
  <c r="L526" i="9"/>
  <c r="P526" i="9"/>
  <c r="K527" i="9"/>
  <c r="L527" i="9"/>
  <c r="P527" i="9"/>
  <c r="K528" i="9"/>
  <c r="L528" i="9"/>
  <c r="P528" i="9"/>
  <c r="K529" i="9"/>
  <c r="L529" i="9"/>
  <c r="P529" i="9"/>
  <c r="K530" i="9"/>
  <c r="L530" i="9"/>
  <c r="P530" i="9"/>
  <c r="K531" i="9"/>
  <c r="L531" i="9"/>
  <c r="P531" i="9"/>
  <c r="O532" i="9"/>
  <c r="K532" i="9"/>
  <c r="L532" i="9"/>
  <c r="P532" i="9"/>
  <c r="K533" i="9"/>
  <c r="L533" i="9"/>
  <c r="P533" i="9"/>
  <c r="K534" i="9"/>
  <c r="L534" i="9"/>
  <c r="P534" i="9"/>
  <c r="K535" i="9"/>
  <c r="L535" i="9"/>
  <c r="P535" i="9"/>
  <c r="O536" i="9"/>
  <c r="K536" i="9"/>
  <c r="L536" i="9"/>
  <c r="P536" i="9"/>
  <c r="K537" i="9"/>
  <c r="L537" i="9"/>
  <c r="P537" i="9"/>
  <c r="K538" i="9"/>
  <c r="L538" i="9"/>
  <c r="P538" i="9"/>
  <c r="O539" i="9"/>
  <c r="K539" i="9"/>
  <c r="L539" i="9"/>
  <c r="P539" i="9"/>
  <c r="K540" i="9"/>
  <c r="L540" i="9"/>
  <c r="P540" i="9"/>
  <c r="K541" i="9"/>
  <c r="L541" i="9"/>
  <c r="P541" i="9"/>
  <c r="K542" i="9"/>
  <c r="L542" i="9"/>
  <c r="P542" i="9"/>
  <c r="O543" i="9"/>
  <c r="K543" i="9"/>
  <c r="L543" i="9"/>
  <c r="P543" i="9"/>
  <c r="O544" i="9"/>
  <c r="K544" i="9"/>
  <c r="L544" i="9"/>
  <c r="P544" i="9"/>
  <c r="K545" i="9"/>
  <c r="L545" i="9"/>
  <c r="P545" i="9"/>
  <c r="K546" i="9"/>
  <c r="L546" i="9"/>
  <c r="P546" i="9"/>
  <c r="K547" i="9"/>
  <c r="L547" i="9"/>
  <c r="P547" i="9"/>
  <c r="O548" i="9"/>
  <c r="K548" i="9"/>
  <c r="L548" i="9"/>
  <c r="P548" i="9"/>
  <c r="K549" i="9"/>
  <c r="L549" i="9"/>
  <c r="P549" i="9"/>
  <c r="K550" i="9"/>
  <c r="L550" i="9"/>
  <c r="P550" i="9"/>
  <c r="K551" i="9"/>
  <c r="L551" i="9"/>
  <c r="P551" i="9"/>
  <c r="O552" i="9"/>
  <c r="K552" i="9"/>
  <c r="L552" i="9"/>
  <c r="P552" i="9"/>
  <c r="K553" i="9"/>
  <c r="L553" i="9"/>
  <c r="P553" i="9"/>
  <c r="O554" i="9"/>
  <c r="K554" i="9"/>
  <c r="L554" i="9"/>
  <c r="P554" i="9"/>
  <c r="O555" i="9"/>
  <c r="K555" i="9"/>
  <c r="L555" i="9"/>
  <c r="P555" i="9"/>
  <c r="O556" i="9"/>
  <c r="K556" i="9"/>
  <c r="L556" i="9"/>
  <c r="M556" i="9"/>
  <c r="P556" i="9"/>
  <c r="K557" i="9"/>
  <c r="L557" i="9"/>
  <c r="P557" i="9"/>
  <c r="K558" i="9"/>
  <c r="L558" i="9"/>
  <c r="P558" i="9"/>
  <c r="O559" i="9"/>
  <c r="K559" i="9"/>
  <c r="L559" i="9"/>
  <c r="P559" i="9"/>
  <c r="K560" i="9"/>
  <c r="L560" i="9"/>
  <c r="P560" i="9"/>
  <c r="K561" i="9"/>
  <c r="L561" i="9"/>
  <c r="P561" i="9"/>
  <c r="K562" i="9"/>
  <c r="L562" i="9"/>
  <c r="P562" i="9"/>
  <c r="O563" i="9"/>
  <c r="K563" i="9"/>
  <c r="L563" i="9"/>
  <c r="P563" i="9"/>
  <c r="K564" i="9"/>
  <c r="L564" i="9"/>
  <c r="P564" i="9"/>
  <c r="K565" i="9"/>
  <c r="L565" i="9"/>
  <c r="P565" i="9"/>
  <c r="K566" i="9"/>
  <c r="L566" i="9"/>
  <c r="P566" i="9"/>
  <c r="K567" i="9"/>
  <c r="L567" i="9"/>
  <c r="P567" i="9"/>
  <c r="K568" i="9"/>
  <c r="L568" i="9"/>
  <c r="P568" i="9"/>
  <c r="K569" i="9"/>
  <c r="L569" i="9"/>
  <c r="P569" i="9"/>
  <c r="K570" i="9"/>
  <c r="L570" i="9"/>
  <c r="P570" i="9"/>
  <c r="O571" i="9"/>
  <c r="K571" i="9"/>
  <c r="L571" i="9"/>
  <c r="M571" i="9"/>
  <c r="P571" i="9"/>
  <c r="K572" i="9"/>
  <c r="L572" i="9"/>
  <c r="P572" i="9"/>
  <c r="K573" i="9"/>
  <c r="L573" i="9"/>
  <c r="P573" i="9"/>
  <c r="K574" i="9"/>
  <c r="L574" i="9"/>
  <c r="P574" i="9"/>
  <c r="K575" i="9"/>
  <c r="L575" i="9"/>
  <c r="P575" i="9"/>
  <c r="O576" i="9"/>
  <c r="K576" i="9"/>
  <c r="L576" i="9"/>
  <c r="P576" i="9"/>
  <c r="K577" i="9"/>
  <c r="L577" i="9"/>
  <c r="P577" i="9"/>
  <c r="K578" i="9"/>
  <c r="L578" i="9"/>
  <c r="P578" i="9"/>
  <c r="K579" i="9"/>
  <c r="L579" i="9"/>
  <c r="P579" i="9"/>
  <c r="K580" i="9"/>
  <c r="L580" i="9"/>
  <c r="P580" i="9"/>
  <c r="K581" i="9"/>
  <c r="L581" i="9"/>
  <c r="P581" i="9"/>
  <c r="K582" i="9"/>
  <c r="L582" i="9"/>
  <c r="P582" i="9"/>
  <c r="O583" i="9"/>
  <c r="K583" i="9"/>
  <c r="L583" i="9"/>
  <c r="P583" i="9"/>
  <c r="K584" i="9"/>
  <c r="L584" i="9"/>
  <c r="P584" i="9"/>
  <c r="K585" i="9"/>
  <c r="L585" i="9"/>
  <c r="P585" i="9"/>
  <c r="K586" i="9"/>
  <c r="L586" i="9"/>
  <c r="P586" i="9"/>
  <c r="K587" i="9"/>
  <c r="L587" i="9"/>
  <c r="P587" i="9"/>
  <c r="O588" i="9"/>
  <c r="K588" i="9"/>
  <c r="L588" i="9"/>
  <c r="P588" i="9"/>
  <c r="K589" i="9"/>
  <c r="L589" i="9"/>
  <c r="P589" i="9"/>
  <c r="K590" i="9"/>
  <c r="L590" i="9"/>
  <c r="P590" i="9"/>
  <c r="M591" i="9"/>
  <c r="K591" i="9"/>
  <c r="L591" i="9"/>
  <c r="P591" i="9"/>
  <c r="O592" i="9"/>
  <c r="K592" i="9"/>
  <c r="L592" i="9"/>
  <c r="P592" i="9"/>
  <c r="K593" i="9"/>
  <c r="L593" i="9"/>
  <c r="P593" i="9"/>
  <c r="K594" i="9"/>
  <c r="L594" i="9"/>
  <c r="P594" i="9"/>
  <c r="K595" i="9"/>
  <c r="L595" i="9"/>
  <c r="P595" i="9"/>
  <c r="M596" i="9"/>
  <c r="K596" i="9"/>
  <c r="L596" i="9"/>
  <c r="O596" i="9"/>
  <c r="P596" i="9"/>
  <c r="K597" i="9"/>
  <c r="L597" i="9"/>
  <c r="P597" i="9"/>
  <c r="M598" i="9"/>
  <c r="K598" i="9"/>
  <c r="L598" i="9"/>
  <c r="P598" i="9"/>
  <c r="K599" i="9"/>
  <c r="L599" i="9"/>
  <c r="M599" i="9"/>
  <c r="O599" i="9"/>
  <c r="P599" i="9"/>
  <c r="K600" i="9"/>
  <c r="L600" i="9"/>
  <c r="M600" i="9"/>
  <c r="O600" i="9"/>
  <c r="P600" i="9"/>
  <c r="K601" i="9"/>
  <c r="L601" i="9"/>
  <c r="P601" i="9"/>
  <c r="K602" i="9"/>
  <c r="L602" i="9"/>
  <c r="P602" i="9"/>
  <c r="K603" i="9"/>
  <c r="L603" i="9"/>
  <c r="P603" i="9"/>
  <c r="M604" i="9"/>
  <c r="K604" i="9"/>
  <c r="L604" i="9"/>
  <c r="O604" i="9"/>
  <c r="P604" i="9"/>
  <c r="K605" i="9"/>
  <c r="L605" i="9"/>
  <c r="O605" i="9"/>
  <c r="P605" i="9"/>
  <c r="K606" i="9"/>
  <c r="L606" i="9"/>
  <c r="P606" i="9"/>
  <c r="M607" i="9"/>
  <c r="K607" i="9"/>
  <c r="L607" i="9"/>
  <c r="P607" i="9"/>
  <c r="M608" i="9"/>
  <c r="K608" i="9"/>
  <c r="L608" i="9"/>
  <c r="P608" i="9"/>
  <c r="K609" i="9"/>
  <c r="L609" i="9"/>
  <c r="M609" i="9"/>
  <c r="P609" i="9"/>
  <c r="K610" i="9"/>
  <c r="L610" i="9"/>
  <c r="P610" i="9"/>
  <c r="K611" i="9"/>
  <c r="L611" i="9"/>
  <c r="P611" i="9"/>
  <c r="M612" i="9"/>
  <c r="K612" i="9"/>
  <c r="L612" i="9"/>
  <c r="O612" i="9"/>
  <c r="P612" i="9"/>
  <c r="K613" i="9"/>
  <c r="L613" i="9"/>
  <c r="P613" i="9"/>
  <c r="K614" i="9"/>
  <c r="L614" i="9"/>
  <c r="P614" i="9"/>
  <c r="O615" i="9"/>
  <c r="K615" i="9"/>
  <c r="L615" i="9"/>
  <c r="P615" i="9"/>
  <c r="K616" i="9"/>
  <c r="L616" i="9"/>
  <c r="M616" i="9"/>
  <c r="O616" i="9"/>
  <c r="P616" i="9"/>
  <c r="K617" i="9"/>
  <c r="L617" i="9"/>
  <c r="P617" i="9"/>
  <c r="K618" i="9"/>
  <c r="L618" i="9"/>
  <c r="P618" i="9"/>
  <c r="K619" i="9"/>
  <c r="L619" i="9"/>
  <c r="P619" i="9"/>
  <c r="M620" i="9"/>
  <c r="K620" i="9"/>
  <c r="L620" i="9"/>
  <c r="P620" i="9"/>
  <c r="K621" i="9"/>
  <c r="L621" i="9"/>
  <c r="P621" i="9"/>
  <c r="K622" i="9"/>
  <c r="L622" i="9"/>
  <c r="P622" i="9"/>
  <c r="M623" i="9"/>
  <c r="K623" i="9"/>
  <c r="L623" i="9"/>
  <c r="O623" i="9"/>
  <c r="P623" i="9"/>
  <c r="M624" i="9"/>
  <c r="K624" i="9"/>
  <c r="L624" i="9"/>
  <c r="P624" i="9"/>
  <c r="K625" i="9"/>
  <c r="L625" i="9"/>
  <c r="P625" i="9"/>
  <c r="K626" i="9"/>
  <c r="L626" i="9"/>
  <c r="P626" i="9"/>
  <c r="K627" i="9"/>
  <c r="L627" i="9"/>
  <c r="P627" i="9"/>
  <c r="M628" i="9"/>
  <c r="K628" i="9"/>
  <c r="L628" i="9"/>
  <c r="P628" i="9"/>
  <c r="K629" i="9"/>
  <c r="L629" i="9"/>
  <c r="P629" i="9"/>
  <c r="M630" i="9"/>
  <c r="K630" i="9"/>
  <c r="L630" i="9"/>
  <c r="P630" i="9"/>
  <c r="K631" i="9"/>
  <c r="L631" i="9"/>
  <c r="P631" i="9"/>
  <c r="M632" i="9"/>
  <c r="K632" i="9"/>
  <c r="L632" i="9"/>
  <c r="P632" i="9"/>
  <c r="K633" i="9"/>
  <c r="L633" i="9"/>
  <c r="P633" i="9"/>
  <c r="K634" i="9"/>
  <c r="L634" i="9"/>
  <c r="P634" i="9"/>
  <c r="M635" i="9"/>
  <c r="K635" i="9"/>
  <c r="L635" i="9"/>
  <c r="P635" i="9"/>
  <c r="M636" i="9"/>
  <c r="K636" i="9"/>
  <c r="L636" i="9"/>
  <c r="P636" i="9"/>
  <c r="K637" i="9"/>
  <c r="L637" i="9"/>
  <c r="P637" i="9"/>
  <c r="K638" i="9"/>
  <c r="L638" i="9"/>
  <c r="O638" i="9"/>
  <c r="P638" i="9"/>
  <c r="K639" i="9"/>
  <c r="L639" i="9"/>
  <c r="P639" i="9"/>
  <c r="M640" i="9"/>
  <c r="K640" i="9"/>
  <c r="L640" i="9"/>
  <c r="P640" i="9"/>
  <c r="K641" i="9"/>
  <c r="L641" i="9"/>
  <c r="P641" i="9"/>
  <c r="M642" i="9"/>
  <c r="K642" i="9"/>
  <c r="L642" i="9"/>
  <c r="P642" i="9"/>
  <c r="K643" i="9"/>
  <c r="L643" i="9"/>
  <c r="P643" i="9"/>
  <c r="M644" i="9"/>
  <c r="K644" i="9"/>
  <c r="L644" i="9"/>
  <c r="P644" i="9"/>
  <c r="K645" i="9"/>
  <c r="L645" i="9"/>
  <c r="P645" i="9"/>
  <c r="K646" i="9"/>
  <c r="L646" i="9"/>
  <c r="P646" i="9"/>
  <c r="K647" i="9"/>
  <c r="L647" i="9"/>
  <c r="P647" i="9"/>
  <c r="M648" i="9"/>
  <c r="K648" i="9"/>
  <c r="L648" i="9"/>
  <c r="P648" i="9"/>
  <c r="M649" i="9"/>
  <c r="K649" i="9"/>
  <c r="L649" i="9"/>
  <c r="P649" i="9"/>
  <c r="K650" i="9"/>
  <c r="L650" i="9"/>
  <c r="P650" i="9"/>
  <c r="M651" i="9"/>
  <c r="K651" i="9"/>
  <c r="L651" i="9"/>
  <c r="P651" i="9"/>
  <c r="M652" i="9"/>
  <c r="K652" i="9"/>
  <c r="L652" i="9"/>
  <c r="P652" i="9"/>
  <c r="K653" i="9"/>
  <c r="L653" i="9"/>
  <c r="P653" i="9"/>
  <c r="K654" i="9"/>
  <c r="L654" i="9"/>
  <c r="P654" i="9"/>
  <c r="K655" i="9"/>
  <c r="L655" i="9"/>
  <c r="P655" i="9"/>
  <c r="M656" i="9"/>
  <c r="K656" i="9"/>
  <c r="L656" i="9"/>
  <c r="P656" i="9"/>
  <c r="K657" i="9"/>
  <c r="L657" i="9"/>
  <c r="P657" i="9"/>
  <c r="K658" i="9"/>
  <c r="L658" i="9"/>
  <c r="P658" i="9"/>
  <c r="K659" i="9"/>
  <c r="L659" i="9"/>
  <c r="P659" i="9"/>
  <c r="M660" i="9"/>
  <c r="K660" i="9"/>
  <c r="L660" i="9"/>
  <c r="O660" i="9"/>
  <c r="P660" i="9"/>
  <c r="K661" i="9"/>
  <c r="L661" i="9"/>
  <c r="P661" i="9"/>
  <c r="K662" i="9"/>
  <c r="L662" i="9"/>
  <c r="P662" i="9"/>
  <c r="K663" i="9"/>
  <c r="L663" i="9"/>
  <c r="P663" i="9"/>
  <c r="M664" i="9"/>
  <c r="K664" i="9"/>
  <c r="L664" i="9"/>
  <c r="O664" i="9"/>
  <c r="P664" i="9"/>
  <c r="K665" i="9"/>
  <c r="L665" i="9"/>
  <c r="P665" i="9"/>
  <c r="K666" i="9"/>
  <c r="L666" i="9"/>
  <c r="P666" i="9"/>
  <c r="K667" i="9"/>
  <c r="L667" i="9"/>
  <c r="P667" i="9"/>
  <c r="M668" i="9"/>
  <c r="K668" i="9"/>
  <c r="L668" i="9"/>
  <c r="O668" i="9"/>
  <c r="P668" i="9"/>
  <c r="K669" i="9"/>
  <c r="L669" i="9"/>
  <c r="P669" i="9"/>
  <c r="K670" i="9"/>
  <c r="L670" i="9"/>
  <c r="O670" i="9"/>
  <c r="P670" i="9"/>
  <c r="K671" i="9"/>
  <c r="L671" i="9"/>
  <c r="P671" i="9"/>
  <c r="M672" i="9"/>
  <c r="K672" i="9"/>
  <c r="L672" i="9"/>
  <c r="P672" i="9"/>
  <c r="K673" i="9"/>
  <c r="L673" i="9"/>
  <c r="P673" i="9"/>
  <c r="K674" i="9"/>
  <c r="L674" i="9"/>
  <c r="P674" i="9"/>
  <c r="M675" i="9"/>
  <c r="K675" i="9"/>
  <c r="L675" i="9"/>
  <c r="P675" i="9"/>
  <c r="K676" i="9"/>
  <c r="L676" i="9"/>
  <c r="P676" i="9"/>
  <c r="K677" i="9"/>
  <c r="L677" i="9"/>
  <c r="P677" i="9"/>
  <c r="K678" i="9"/>
  <c r="L678" i="9"/>
  <c r="P678" i="9"/>
  <c r="K679" i="9"/>
  <c r="L679" i="9"/>
  <c r="P679" i="9"/>
  <c r="M680" i="9"/>
  <c r="K680" i="9"/>
  <c r="L680" i="9"/>
  <c r="O680" i="9"/>
  <c r="P680" i="9"/>
  <c r="K681" i="9"/>
  <c r="L681" i="9"/>
  <c r="P681" i="9"/>
  <c r="K682" i="9"/>
  <c r="L682" i="9"/>
  <c r="P682" i="9"/>
  <c r="M683" i="9"/>
  <c r="K683" i="9"/>
  <c r="L683" i="9"/>
  <c r="O683" i="9"/>
  <c r="P683" i="9"/>
  <c r="K684" i="9"/>
  <c r="L684" i="9"/>
  <c r="P684" i="9"/>
  <c r="K685" i="9"/>
  <c r="L685" i="9"/>
  <c r="P685" i="9"/>
  <c r="K686" i="9"/>
  <c r="L686" i="9"/>
  <c r="P686" i="9"/>
  <c r="K687" i="9"/>
  <c r="L687" i="9"/>
  <c r="P687" i="9"/>
  <c r="M688" i="9"/>
  <c r="K688" i="9"/>
  <c r="L688" i="9"/>
  <c r="O688" i="9"/>
  <c r="P688" i="9"/>
  <c r="K689" i="9"/>
  <c r="L689" i="9"/>
  <c r="P689" i="9"/>
  <c r="K690" i="9"/>
  <c r="L690" i="9"/>
  <c r="P690" i="9"/>
  <c r="K691" i="9"/>
  <c r="L691" i="9"/>
  <c r="P691" i="9"/>
  <c r="M692" i="9"/>
  <c r="K692" i="9"/>
  <c r="L692" i="9"/>
  <c r="O692" i="9"/>
  <c r="P692" i="9"/>
  <c r="K693" i="9"/>
  <c r="L693" i="9"/>
  <c r="P693" i="9"/>
  <c r="K694" i="9"/>
  <c r="L694" i="9"/>
  <c r="P694" i="9"/>
  <c r="M695" i="9"/>
  <c r="K695" i="9"/>
  <c r="L695" i="9"/>
  <c r="P695" i="9"/>
  <c r="K696" i="9"/>
  <c r="L696" i="9"/>
  <c r="P696" i="9"/>
  <c r="K697" i="9"/>
  <c r="L697" i="9"/>
  <c r="P697" i="9"/>
  <c r="K698" i="9"/>
  <c r="L698" i="9"/>
  <c r="P698" i="9"/>
  <c r="K699" i="9"/>
  <c r="L699" i="9"/>
  <c r="P699" i="9"/>
  <c r="K700" i="9"/>
  <c r="L700" i="9"/>
  <c r="P700" i="9"/>
  <c r="K701" i="9"/>
  <c r="L701" i="9"/>
  <c r="P701" i="9"/>
  <c r="K702" i="9"/>
  <c r="L702" i="9"/>
  <c r="P702" i="9"/>
  <c r="K703" i="9"/>
  <c r="L703" i="9"/>
  <c r="P703" i="9"/>
  <c r="K704" i="9"/>
  <c r="L704" i="9"/>
  <c r="P704" i="9"/>
  <c r="K705" i="9"/>
  <c r="L705" i="9"/>
  <c r="P705" i="9"/>
  <c r="K706" i="9"/>
  <c r="L706" i="9"/>
  <c r="O706" i="9"/>
  <c r="P706" i="9"/>
  <c r="K707" i="9"/>
  <c r="L707" i="9"/>
  <c r="P707" i="9"/>
  <c r="K708" i="9"/>
  <c r="L708" i="9"/>
  <c r="P708" i="9"/>
  <c r="M709" i="9"/>
  <c r="K709" i="9"/>
  <c r="L709" i="9"/>
  <c r="O709" i="9"/>
  <c r="P709" i="9"/>
  <c r="K710" i="9"/>
  <c r="L710" i="9"/>
  <c r="P710" i="9"/>
  <c r="M711" i="9"/>
  <c r="K711" i="9"/>
  <c r="L711" i="9"/>
  <c r="O711" i="9"/>
  <c r="P711" i="9"/>
  <c r="K712" i="9"/>
  <c r="L712" i="9"/>
  <c r="P712" i="9"/>
  <c r="K713" i="9"/>
  <c r="L713" i="9"/>
  <c r="P713" i="9"/>
  <c r="K714" i="9"/>
  <c r="L714" i="9"/>
  <c r="P714" i="9"/>
  <c r="M715" i="9"/>
  <c r="K715" i="9"/>
  <c r="L715" i="9"/>
  <c r="P715" i="9"/>
  <c r="K716" i="9"/>
  <c r="L716" i="9"/>
  <c r="P716" i="9"/>
  <c r="K717" i="9"/>
  <c r="L717" i="9"/>
  <c r="P717" i="9"/>
  <c r="K718" i="9"/>
  <c r="L718" i="9"/>
  <c r="P718" i="9"/>
  <c r="K719" i="9"/>
  <c r="L719" i="9"/>
  <c r="P719" i="9"/>
  <c r="M720" i="9"/>
  <c r="K720" i="9"/>
  <c r="L720" i="9"/>
  <c r="P720" i="9"/>
  <c r="K721" i="9"/>
  <c r="L721" i="9"/>
  <c r="O721" i="9"/>
  <c r="P721" i="9"/>
  <c r="K722" i="9"/>
  <c r="L722" i="9"/>
  <c r="P722" i="9"/>
  <c r="K723" i="9"/>
  <c r="L723" i="9"/>
  <c r="P723" i="9"/>
  <c r="M724" i="9"/>
  <c r="K724" i="9"/>
  <c r="L724" i="9"/>
  <c r="O724" i="9"/>
  <c r="P724" i="9"/>
  <c r="M725" i="9"/>
  <c r="K725" i="9"/>
  <c r="L725" i="9"/>
  <c r="P725" i="9"/>
  <c r="K726" i="9"/>
  <c r="L726" i="9"/>
  <c r="P726" i="9"/>
  <c r="M727" i="9"/>
  <c r="K727" i="9"/>
  <c r="L727" i="9"/>
  <c r="O727" i="9"/>
  <c r="P727" i="9"/>
  <c r="K728" i="9"/>
  <c r="L728" i="9"/>
  <c r="P728" i="9"/>
  <c r="K729" i="9"/>
  <c r="L729" i="9"/>
  <c r="P729" i="9"/>
  <c r="K730" i="9"/>
  <c r="L730" i="9"/>
  <c r="P730" i="9"/>
  <c r="M731" i="9"/>
  <c r="K731" i="9"/>
  <c r="L731" i="9"/>
  <c r="O731" i="9"/>
  <c r="P731" i="9"/>
  <c r="M732" i="9"/>
  <c r="K732" i="9"/>
  <c r="L732" i="9"/>
  <c r="P732" i="9"/>
  <c r="M733" i="9"/>
  <c r="K733" i="9"/>
  <c r="L733" i="9"/>
  <c r="P733" i="9"/>
  <c r="K734" i="9"/>
  <c r="L734" i="9"/>
  <c r="P734" i="9"/>
  <c r="M735" i="9"/>
  <c r="K735" i="9"/>
  <c r="L735" i="9"/>
  <c r="O735" i="9"/>
  <c r="P735" i="9"/>
  <c r="M736" i="9"/>
  <c r="K736" i="9"/>
  <c r="L736" i="9"/>
  <c r="P736" i="9"/>
  <c r="K737" i="9"/>
  <c r="L737" i="9"/>
  <c r="P737" i="9"/>
  <c r="K738" i="9"/>
  <c r="L738" i="9"/>
  <c r="P738" i="9"/>
  <c r="M739" i="9"/>
  <c r="K739" i="9"/>
  <c r="L739" i="9"/>
  <c r="O739" i="9"/>
  <c r="P739" i="9"/>
  <c r="K740" i="9"/>
  <c r="L740" i="9"/>
  <c r="P740" i="9"/>
  <c r="K741" i="9"/>
  <c r="L741" i="9"/>
  <c r="P741" i="9"/>
  <c r="K742" i="9"/>
  <c r="L742" i="9"/>
  <c r="P742" i="9"/>
  <c r="M743" i="9"/>
  <c r="K743" i="9"/>
  <c r="L743" i="9"/>
  <c r="P743" i="9"/>
  <c r="M744" i="9"/>
  <c r="K744" i="9"/>
  <c r="L744" i="9"/>
  <c r="P744" i="9"/>
  <c r="M745" i="9"/>
  <c r="K745" i="9"/>
  <c r="L745" i="9"/>
  <c r="P745" i="9"/>
  <c r="K746" i="9"/>
  <c r="L746" i="9"/>
  <c r="P746" i="9"/>
  <c r="M747" i="9"/>
  <c r="K747" i="9"/>
  <c r="L747" i="9"/>
  <c r="O747" i="9"/>
  <c r="P747" i="9"/>
  <c r="M748" i="9"/>
  <c r="K748" i="9"/>
  <c r="L748" i="9"/>
  <c r="P748" i="9"/>
  <c r="K749" i="9"/>
  <c r="L749" i="9"/>
  <c r="P749" i="9"/>
  <c r="K750" i="9"/>
  <c r="L750" i="9"/>
  <c r="P750" i="9"/>
  <c r="K751" i="9"/>
  <c r="L751" i="9"/>
  <c r="P751" i="9"/>
  <c r="K752" i="9"/>
  <c r="L752" i="9"/>
  <c r="P752" i="9"/>
  <c r="M753" i="9"/>
  <c r="K753" i="9"/>
  <c r="L753" i="9"/>
  <c r="O753" i="9"/>
  <c r="P753" i="9"/>
  <c r="K754" i="9"/>
  <c r="L754" i="9"/>
  <c r="P754" i="9"/>
  <c r="M755" i="9"/>
  <c r="K755" i="9"/>
  <c r="L755" i="9"/>
  <c r="P755" i="9"/>
  <c r="K756" i="9"/>
  <c r="L756" i="9"/>
  <c r="P756" i="9"/>
  <c r="K757" i="9"/>
  <c r="L757" i="9"/>
  <c r="P757" i="9"/>
  <c r="K758" i="9"/>
  <c r="L758" i="9"/>
  <c r="P758" i="9"/>
  <c r="M759" i="9"/>
  <c r="K759" i="9"/>
  <c r="L759" i="9"/>
  <c r="P759" i="9"/>
  <c r="K760" i="9"/>
  <c r="L760" i="9"/>
  <c r="P760" i="9"/>
  <c r="K761" i="9"/>
  <c r="L761" i="9"/>
  <c r="P761" i="9"/>
  <c r="K762" i="9"/>
  <c r="L762" i="9"/>
  <c r="P762" i="9"/>
  <c r="M763" i="9"/>
  <c r="K763" i="9"/>
  <c r="L763" i="9"/>
  <c r="O763" i="9"/>
  <c r="P763" i="9"/>
  <c r="M764" i="9"/>
  <c r="K764" i="9"/>
  <c r="L764" i="9"/>
  <c r="P764" i="9"/>
  <c r="K765" i="9"/>
  <c r="L765" i="9"/>
  <c r="P765" i="9"/>
  <c r="K766" i="9"/>
  <c r="L766" i="9"/>
  <c r="O766" i="9"/>
  <c r="P766" i="9"/>
  <c r="K767" i="9"/>
  <c r="L767" i="9"/>
  <c r="P767" i="9"/>
  <c r="M768" i="9"/>
  <c r="K768" i="9"/>
  <c r="L768" i="9"/>
  <c r="P768" i="9"/>
  <c r="K769" i="9"/>
  <c r="L769" i="9"/>
  <c r="P769" i="9"/>
  <c r="M770" i="9"/>
  <c r="K770" i="9"/>
  <c r="L770" i="9"/>
  <c r="P770" i="9"/>
  <c r="K771" i="9"/>
  <c r="L771" i="9"/>
  <c r="P771" i="9"/>
  <c r="M772" i="9"/>
  <c r="K772" i="9"/>
  <c r="L772" i="9"/>
  <c r="O772" i="9"/>
  <c r="P772" i="9"/>
  <c r="K773" i="9"/>
  <c r="L773" i="9"/>
  <c r="P773" i="9"/>
  <c r="K774" i="9"/>
  <c r="L774" i="9"/>
  <c r="P774" i="9"/>
  <c r="K775" i="9"/>
  <c r="L775" i="9"/>
  <c r="P775" i="9"/>
  <c r="K776" i="9"/>
  <c r="L776" i="9"/>
  <c r="P776" i="9"/>
  <c r="K777" i="9"/>
  <c r="L777" i="9"/>
  <c r="P777" i="9"/>
  <c r="K778" i="9"/>
  <c r="L778" i="9"/>
  <c r="P778" i="9"/>
  <c r="K779" i="9"/>
  <c r="L779" i="9"/>
  <c r="P779" i="9"/>
  <c r="M780" i="9"/>
  <c r="K780" i="9"/>
  <c r="L780" i="9"/>
  <c r="O780" i="9"/>
  <c r="P780" i="9"/>
  <c r="K781" i="9"/>
  <c r="L781" i="9"/>
  <c r="P781" i="9"/>
  <c r="K782" i="9"/>
  <c r="L782" i="9"/>
  <c r="P782" i="9"/>
  <c r="M783" i="9"/>
  <c r="K783" i="9"/>
  <c r="L783" i="9"/>
  <c r="P783" i="9"/>
  <c r="M784" i="9"/>
  <c r="K784" i="9"/>
  <c r="L784" i="9"/>
  <c r="P784" i="9"/>
  <c r="K785" i="9"/>
  <c r="L785" i="9"/>
  <c r="P785" i="9"/>
  <c r="K786" i="9"/>
  <c r="L786" i="9"/>
  <c r="P786" i="9"/>
  <c r="K787" i="9"/>
  <c r="L787" i="9"/>
  <c r="P787" i="9"/>
  <c r="M788" i="9"/>
  <c r="K788" i="9"/>
  <c r="L788" i="9"/>
  <c r="P788" i="9"/>
  <c r="K789" i="9"/>
  <c r="L789" i="9"/>
  <c r="P789" i="9"/>
  <c r="K790" i="9"/>
  <c r="L790" i="9"/>
  <c r="P790" i="9"/>
  <c r="K791" i="9"/>
  <c r="L791" i="9"/>
  <c r="P791" i="9"/>
  <c r="M792" i="9"/>
  <c r="K792" i="9"/>
  <c r="L792" i="9"/>
  <c r="P792" i="9"/>
  <c r="M793" i="9"/>
  <c r="K793" i="9"/>
  <c r="L793" i="9"/>
  <c r="O793" i="9"/>
  <c r="P793" i="9"/>
  <c r="K794" i="9"/>
  <c r="L794" i="9"/>
  <c r="P794" i="9"/>
  <c r="M795" i="9"/>
  <c r="K795" i="9"/>
  <c r="L795" i="9"/>
  <c r="P795" i="9"/>
  <c r="K796" i="9"/>
  <c r="L796" i="9"/>
  <c r="P796" i="9"/>
  <c r="M797" i="9"/>
  <c r="K797" i="9"/>
  <c r="L797" i="9"/>
  <c r="P797" i="9"/>
  <c r="K798" i="9"/>
  <c r="L798" i="9"/>
  <c r="P798" i="9"/>
  <c r="M799" i="9"/>
  <c r="K799" i="9"/>
  <c r="L799" i="9"/>
  <c r="P799" i="9"/>
  <c r="K800" i="9"/>
  <c r="L800" i="9"/>
  <c r="P800" i="9"/>
  <c r="K801" i="9"/>
  <c r="L801" i="9"/>
  <c r="P801" i="9"/>
  <c r="K802" i="9"/>
  <c r="L802" i="9"/>
  <c r="P802" i="9"/>
  <c r="M803" i="9"/>
  <c r="K803" i="9"/>
  <c r="L803" i="9"/>
  <c r="P803" i="9"/>
  <c r="M804" i="9"/>
  <c r="K804" i="9"/>
  <c r="L804" i="9"/>
  <c r="O804" i="9"/>
  <c r="P804" i="9"/>
  <c r="K805" i="9"/>
  <c r="L805" i="9"/>
  <c r="P805" i="9"/>
  <c r="K806" i="9"/>
  <c r="L806" i="9"/>
  <c r="P806" i="9"/>
  <c r="M807" i="9"/>
  <c r="K807" i="9"/>
  <c r="L807" i="9"/>
  <c r="P807" i="9"/>
  <c r="K808" i="9"/>
  <c r="L808" i="9"/>
  <c r="P808" i="9"/>
  <c r="K809" i="9"/>
  <c r="L809" i="9"/>
  <c r="O809" i="9"/>
  <c r="P809" i="9"/>
  <c r="K810" i="9"/>
  <c r="L810" i="9"/>
  <c r="P810" i="9"/>
  <c r="M811" i="9"/>
  <c r="K811" i="9"/>
  <c r="L811" i="9"/>
  <c r="O811" i="9"/>
  <c r="P811" i="9"/>
  <c r="K812" i="9"/>
  <c r="L812" i="9"/>
  <c r="P812" i="9"/>
  <c r="K813" i="9"/>
  <c r="L813" i="9"/>
  <c r="P813" i="9"/>
  <c r="K814" i="9"/>
  <c r="L814" i="9"/>
  <c r="P814" i="9"/>
  <c r="K815" i="9"/>
  <c r="L815" i="9"/>
  <c r="P815" i="9"/>
  <c r="M816" i="9"/>
  <c r="K816" i="9"/>
  <c r="L816" i="9"/>
  <c r="O816" i="9"/>
  <c r="P816" i="9"/>
  <c r="M817" i="9"/>
  <c r="K817" i="9"/>
  <c r="L817" i="9"/>
  <c r="P817" i="9"/>
  <c r="K818" i="9"/>
  <c r="L818" i="9"/>
  <c r="P818" i="9"/>
  <c r="M819" i="9"/>
  <c r="K819" i="9"/>
  <c r="L819" i="9"/>
  <c r="O819" i="9"/>
  <c r="P819" i="9"/>
  <c r="K820" i="9"/>
  <c r="L820" i="9"/>
  <c r="P820" i="9"/>
  <c r="M821" i="9"/>
  <c r="K821" i="9"/>
  <c r="L821" i="9"/>
  <c r="P821" i="9"/>
  <c r="K822" i="9"/>
  <c r="L822" i="9"/>
  <c r="P822" i="9"/>
  <c r="K823" i="9"/>
  <c r="L823" i="9"/>
  <c r="P823" i="9"/>
  <c r="M824" i="9"/>
  <c r="K824" i="9"/>
  <c r="L824" i="9"/>
  <c r="O824" i="9"/>
  <c r="P824" i="9"/>
  <c r="M825" i="9"/>
  <c r="K825" i="9"/>
  <c r="L825" i="9"/>
  <c r="P825" i="9"/>
  <c r="K826" i="9"/>
  <c r="L826" i="9"/>
  <c r="P826" i="9"/>
  <c r="M827" i="9"/>
  <c r="K827" i="9"/>
  <c r="L827" i="9"/>
  <c r="O827" i="9"/>
  <c r="P827" i="9"/>
  <c r="K828" i="9"/>
  <c r="L828" i="9"/>
  <c r="P828" i="9"/>
  <c r="K829" i="9"/>
  <c r="L829" i="9"/>
  <c r="P829" i="9"/>
  <c r="K830" i="9"/>
  <c r="L830" i="9"/>
  <c r="P830" i="9"/>
  <c r="M831" i="9"/>
  <c r="K831" i="9"/>
  <c r="L831" i="9"/>
  <c r="O831" i="9"/>
  <c r="P831" i="9"/>
  <c r="K832" i="9"/>
  <c r="L832" i="9"/>
  <c r="P832" i="9"/>
  <c r="K833" i="9"/>
  <c r="L833" i="9"/>
  <c r="P833" i="9"/>
  <c r="K834" i="9"/>
  <c r="L834" i="9"/>
  <c r="P834" i="9"/>
  <c r="M835" i="9"/>
  <c r="K835" i="9"/>
  <c r="L835" i="9"/>
  <c r="O835" i="9"/>
  <c r="P835" i="9"/>
  <c r="K836" i="9"/>
  <c r="L836" i="9"/>
  <c r="P836" i="9"/>
  <c r="M837" i="9"/>
  <c r="K837" i="9"/>
  <c r="L837" i="9"/>
  <c r="P837" i="9"/>
  <c r="K838" i="9"/>
  <c r="L838" i="9"/>
  <c r="P838" i="9"/>
  <c r="K839" i="9"/>
  <c r="L839" i="9"/>
  <c r="P839" i="9"/>
  <c r="M840" i="9"/>
  <c r="K840" i="9"/>
  <c r="L840" i="9"/>
  <c r="O840" i="9"/>
  <c r="P840" i="9"/>
  <c r="M841" i="9"/>
  <c r="K841" i="9"/>
  <c r="L841" i="9"/>
  <c r="P841" i="9"/>
  <c r="K842" i="9"/>
  <c r="L842" i="9"/>
  <c r="P842" i="9"/>
  <c r="M843" i="9"/>
  <c r="K843" i="9"/>
  <c r="L843" i="9"/>
  <c r="O843" i="9"/>
  <c r="P843" i="9"/>
  <c r="K844" i="9"/>
  <c r="L844" i="9"/>
  <c r="P844" i="9"/>
  <c r="K845" i="9"/>
  <c r="L845" i="9"/>
  <c r="P845" i="9"/>
  <c r="K846" i="9"/>
  <c r="L846" i="9"/>
  <c r="P846" i="9"/>
  <c r="M847" i="9"/>
  <c r="K847" i="9"/>
  <c r="L847" i="9"/>
  <c r="O847" i="9"/>
  <c r="P847" i="9"/>
  <c r="K848" i="9"/>
  <c r="L848" i="9"/>
  <c r="P848" i="9"/>
  <c r="K849" i="9"/>
  <c r="L849" i="9"/>
  <c r="P849" i="9"/>
  <c r="K850" i="9"/>
  <c r="L850" i="9"/>
  <c r="P850" i="9"/>
  <c r="M851" i="9"/>
  <c r="K851" i="9"/>
  <c r="L851" i="9"/>
  <c r="O851" i="9"/>
  <c r="P851" i="9"/>
  <c r="K852" i="9"/>
  <c r="L852" i="9"/>
  <c r="P852" i="9"/>
  <c r="M853" i="9"/>
  <c r="K853" i="9"/>
  <c r="L853" i="9"/>
  <c r="P853" i="9"/>
  <c r="K854" i="9"/>
  <c r="L854" i="9"/>
  <c r="O854" i="9"/>
  <c r="P854" i="9"/>
  <c r="K855" i="9"/>
  <c r="L855" i="9"/>
  <c r="P855" i="9"/>
  <c r="M856" i="9"/>
  <c r="K856" i="9"/>
  <c r="L856" i="9"/>
  <c r="P856" i="9"/>
  <c r="M857" i="9"/>
  <c r="K857" i="9"/>
  <c r="L857" i="9"/>
  <c r="P857" i="9"/>
  <c r="K858" i="9"/>
  <c r="L858" i="9"/>
  <c r="O858" i="9"/>
  <c r="P858" i="9"/>
  <c r="K859" i="9"/>
  <c r="L859" i="9"/>
  <c r="P859" i="9"/>
  <c r="K860" i="9"/>
  <c r="L860" i="9"/>
  <c r="M860" i="9"/>
  <c r="O860" i="9"/>
  <c r="P860" i="9"/>
  <c r="K861" i="9"/>
  <c r="L861" i="9"/>
  <c r="O861" i="9"/>
  <c r="P861" i="9"/>
  <c r="K862" i="9"/>
  <c r="L862" i="9"/>
  <c r="P862" i="9"/>
  <c r="K863" i="9"/>
  <c r="L863" i="9"/>
  <c r="M863" i="9"/>
  <c r="O863" i="9"/>
  <c r="P863" i="9"/>
  <c r="K864" i="9"/>
  <c r="L864" i="9"/>
  <c r="P864" i="9"/>
  <c r="M865" i="9"/>
  <c r="K865" i="9"/>
  <c r="L865" i="9"/>
  <c r="P865" i="9"/>
  <c r="K866" i="9"/>
  <c r="L866" i="9"/>
  <c r="P866" i="9"/>
  <c r="M867" i="9"/>
  <c r="K867" i="9"/>
  <c r="L867" i="9"/>
  <c r="P867" i="9"/>
  <c r="M868" i="9"/>
  <c r="K868" i="9"/>
  <c r="L868" i="9"/>
  <c r="P868" i="9"/>
  <c r="M869" i="9"/>
  <c r="K869" i="9"/>
  <c r="L869" i="9"/>
  <c r="P869" i="9"/>
  <c r="K870" i="9"/>
  <c r="L870" i="9"/>
  <c r="P870" i="9"/>
  <c r="M871" i="9"/>
  <c r="K871" i="9"/>
  <c r="L871" i="9"/>
  <c r="O871" i="9"/>
  <c r="P871" i="9"/>
  <c r="M872" i="9"/>
  <c r="K872" i="9"/>
  <c r="L872" i="9"/>
  <c r="P872" i="9"/>
  <c r="K873" i="9"/>
  <c r="L873" i="9"/>
  <c r="P873" i="9"/>
  <c r="K874" i="9"/>
  <c r="L874" i="9"/>
  <c r="P874" i="9"/>
  <c r="M875" i="9"/>
  <c r="K875" i="9"/>
  <c r="L875" i="9"/>
  <c r="P875" i="9"/>
  <c r="M876" i="9"/>
  <c r="K876" i="9"/>
  <c r="L876" i="9"/>
  <c r="O876" i="9"/>
  <c r="P876" i="9"/>
  <c r="K877" i="9"/>
  <c r="L877" i="9"/>
  <c r="O877" i="9"/>
  <c r="P877" i="9"/>
  <c r="K878" i="9"/>
  <c r="L878" i="9"/>
  <c r="P878" i="9"/>
  <c r="K879" i="9"/>
  <c r="L879" i="9"/>
  <c r="M879" i="9"/>
  <c r="O879" i="9"/>
  <c r="P879" i="9"/>
  <c r="M880" i="9"/>
  <c r="K880" i="9"/>
  <c r="L880" i="9"/>
  <c r="P880" i="9"/>
  <c r="M881" i="9"/>
  <c r="K881" i="9"/>
  <c r="L881" i="9"/>
  <c r="P881" i="9"/>
  <c r="K882" i="9"/>
  <c r="L882" i="9"/>
  <c r="P882" i="9"/>
  <c r="M883" i="9"/>
  <c r="K883" i="9"/>
  <c r="L883" i="9"/>
  <c r="P883" i="9"/>
  <c r="M884" i="9"/>
  <c r="K884" i="9"/>
  <c r="L884" i="9"/>
  <c r="O884" i="9"/>
  <c r="P884" i="9"/>
  <c r="M885" i="9"/>
  <c r="K885" i="9"/>
  <c r="L885" i="9"/>
  <c r="O885" i="9"/>
  <c r="P885" i="9"/>
  <c r="K886" i="9"/>
  <c r="L886" i="9"/>
  <c r="P886" i="9"/>
  <c r="O887" i="9"/>
  <c r="K887" i="9"/>
  <c r="L887" i="9"/>
  <c r="P887" i="9"/>
  <c r="M888" i="9"/>
  <c r="K888" i="9"/>
  <c r="L888" i="9"/>
  <c r="P888" i="9"/>
  <c r="M889" i="9"/>
  <c r="K889" i="9"/>
  <c r="L889" i="9"/>
  <c r="P889" i="9"/>
  <c r="K890" i="9"/>
  <c r="L890" i="9"/>
  <c r="P890" i="9"/>
  <c r="M891" i="9"/>
  <c r="K891" i="9"/>
  <c r="L891" i="9"/>
  <c r="P891" i="9"/>
  <c r="K892" i="9"/>
  <c r="L892" i="9"/>
  <c r="M892" i="9"/>
  <c r="O892" i="9"/>
  <c r="P892" i="9"/>
  <c r="K893" i="9"/>
  <c r="L893" i="9"/>
  <c r="M893" i="9"/>
  <c r="O893" i="9"/>
  <c r="P893" i="9"/>
  <c r="K894" i="9"/>
  <c r="L894" i="9"/>
  <c r="P894" i="9"/>
  <c r="K895" i="9"/>
  <c r="L895" i="9"/>
  <c r="M895" i="9"/>
  <c r="O895" i="9"/>
  <c r="P895" i="9"/>
  <c r="M896" i="9"/>
  <c r="K896" i="9"/>
  <c r="L896" i="9"/>
  <c r="P896" i="9"/>
  <c r="M897" i="9"/>
  <c r="K897" i="9"/>
  <c r="L897" i="9"/>
  <c r="O897" i="9"/>
  <c r="P897" i="9"/>
  <c r="M898" i="9"/>
  <c r="K898" i="9"/>
  <c r="L898" i="9"/>
  <c r="P898" i="9"/>
  <c r="M899" i="9"/>
  <c r="K899" i="9"/>
  <c r="L899" i="9"/>
  <c r="P899" i="9"/>
  <c r="O900" i="9"/>
  <c r="K900" i="9"/>
  <c r="L900" i="9"/>
  <c r="P900" i="9"/>
  <c r="O901" i="9"/>
  <c r="K901" i="9"/>
  <c r="L901" i="9"/>
  <c r="P901" i="9"/>
  <c r="K902" i="9"/>
  <c r="L902" i="9"/>
  <c r="P902" i="9"/>
  <c r="M903" i="9"/>
  <c r="K903" i="9"/>
  <c r="L903" i="9"/>
  <c r="O903" i="9"/>
  <c r="P903" i="9"/>
  <c r="M904" i="9"/>
  <c r="K904" i="9"/>
  <c r="L904" i="9"/>
  <c r="O904" i="9"/>
  <c r="P904" i="9"/>
  <c r="M905" i="9"/>
  <c r="K905" i="9"/>
  <c r="L905" i="9"/>
  <c r="O905" i="9"/>
  <c r="P905" i="9"/>
  <c r="K906" i="9"/>
  <c r="L906" i="9"/>
  <c r="P906" i="9"/>
  <c r="M907" i="9"/>
  <c r="K907" i="9"/>
  <c r="L907" i="9"/>
  <c r="P907" i="9"/>
  <c r="K908" i="9"/>
  <c r="L908" i="9"/>
  <c r="M908" i="9"/>
  <c r="O908" i="9"/>
  <c r="P908" i="9"/>
  <c r="K909" i="9"/>
  <c r="L909" i="9"/>
  <c r="M909" i="9"/>
  <c r="O909" i="9"/>
  <c r="P909" i="9"/>
  <c r="K910" i="9"/>
  <c r="L910" i="9"/>
  <c r="P910" i="9"/>
  <c r="M911" i="9"/>
  <c r="K911" i="9"/>
  <c r="L911" i="9"/>
  <c r="O911" i="9"/>
  <c r="P911" i="9"/>
  <c r="M912" i="9"/>
  <c r="K912" i="9"/>
  <c r="L912" i="9"/>
  <c r="P912" i="9"/>
  <c r="M913" i="9"/>
  <c r="K913" i="9"/>
  <c r="L913" i="9"/>
  <c r="P913" i="9"/>
  <c r="K914" i="9"/>
  <c r="L914" i="9"/>
  <c r="O914" i="9"/>
  <c r="P914" i="9"/>
  <c r="M915" i="9"/>
  <c r="K915" i="9"/>
  <c r="L915" i="9"/>
  <c r="O915" i="9"/>
  <c r="P915" i="9"/>
  <c r="O916" i="9"/>
  <c r="K916" i="9"/>
  <c r="L916" i="9"/>
  <c r="P916" i="9"/>
  <c r="O917" i="9"/>
  <c r="K917" i="9"/>
  <c r="L917" i="9"/>
  <c r="P917" i="9"/>
  <c r="K918" i="9"/>
  <c r="L918" i="9"/>
  <c r="P918" i="9"/>
  <c r="M919" i="9"/>
  <c r="K919" i="9"/>
  <c r="L919" i="9"/>
  <c r="O919" i="9"/>
  <c r="P919" i="9"/>
  <c r="M920" i="9"/>
  <c r="K920" i="9"/>
  <c r="L920" i="9"/>
  <c r="O920" i="9"/>
  <c r="P920" i="9"/>
  <c r="M921" i="9"/>
  <c r="K921" i="9"/>
  <c r="L921" i="9"/>
  <c r="O921" i="9"/>
  <c r="P921" i="9"/>
  <c r="K922" i="9"/>
  <c r="L922" i="9"/>
  <c r="P922" i="9"/>
  <c r="M923" i="9"/>
  <c r="K923" i="9"/>
  <c r="L923" i="9"/>
  <c r="P923" i="9"/>
  <c r="M924" i="9"/>
  <c r="K924" i="9"/>
  <c r="L924" i="9"/>
  <c r="O924" i="9"/>
  <c r="P924" i="9"/>
  <c r="M925" i="9"/>
  <c r="K925" i="9"/>
  <c r="L925" i="9"/>
  <c r="O925" i="9"/>
  <c r="P925" i="9"/>
  <c r="K926" i="9"/>
  <c r="L926" i="9"/>
  <c r="P926" i="9"/>
  <c r="M927" i="9"/>
  <c r="K927" i="9"/>
  <c r="L927" i="9"/>
  <c r="O927" i="9"/>
  <c r="P927" i="9"/>
  <c r="M928" i="9"/>
  <c r="K928" i="9"/>
  <c r="L928" i="9"/>
  <c r="O928" i="9"/>
  <c r="P928" i="9"/>
  <c r="M929" i="9"/>
  <c r="K929" i="9"/>
  <c r="L929" i="9"/>
  <c r="O929" i="9"/>
  <c r="P929" i="9"/>
  <c r="K930" i="9"/>
  <c r="L930" i="9"/>
  <c r="P930" i="9"/>
  <c r="M931" i="9"/>
  <c r="K931" i="9"/>
  <c r="L931" i="9"/>
  <c r="P931" i="9"/>
  <c r="M932" i="9"/>
  <c r="K932" i="9"/>
  <c r="L932" i="9"/>
  <c r="O932" i="9"/>
  <c r="P932" i="9"/>
  <c r="M933" i="9"/>
  <c r="K933" i="9"/>
  <c r="L933" i="9"/>
  <c r="O933" i="9"/>
  <c r="P933" i="9"/>
  <c r="K934" i="9"/>
  <c r="L934" i="9"/>
  <c r="P934" i="9"/>
  <c r="M935" i="9"/>
  <c r="K935" i="9"/>
  <c r="L935" i="9"/>
  <c r="P935" i="9"/>
  <c r="K936" i="9"/>
  <c r="L936" i="9"/>
  <c r="M936" i="9"/>
  <c r="O936" i="9"/>
  <c r="P936" i="9"/>
  <c r="M937" i="9"/>
  <c r="K937" i="9"/>
  <c r="L937" i="9"/>
  <c r="P937" i="9"/>
  <c r="K938" i="9"/>
  <c r="L938" i="9"/>
  <c r="P938" i="9"/>
  <c r="K939" i="9"/>
  <c r="L939" i="9"/>
  <c r="M939" i="9"/>
  <c r="O939" i="9"/>
  <c r="P939" i="9"/>
  <c r="M940" i="9"/>
  <c r="K940" i="9"/>
  <c r="L940" i="9"/>
  <c r="P940" i="9"/>
  <c r="M941" i="9"/>
  <c r="K941" i="9"/>
  <c r="L941" i="9"/>
  <c r="P941" i="9"/>
  <c r="K942" i="9"/>
  <c r="L942" i="9"/>
  <c r="O942" i="9"/>
  <c r="P942" i="9"/>
  <c r="M943" i="9"/>
  <c r="K943" i="9"/>
  <c r="L943" i="9"/>
  <c r="O943" i="9"/>
  <c r="P943" i="9"/>
  <c r="K944" i="9"/>
  <c r="L944" i="9"/>
  <c r="P944" i="9"/>
  <c r="M945" i="9"/>
  <c r="K945" i="9"/>
  <c r="L945" i="9"/>
  <c r="O945" i="9"/>
  <c r="P945" i="9"/>
  <c r="K946" i="9"/>
  <c r="L946" i="9"/>
  <c r="P946" i="9"/>
  <c r="K947" i="9"/>
  <c r="L947" i="9"/>
  <c r="P947" i="9"/>
  <c r="M948" i="9"/>
  <c r="K948" i="9"/>
  <c r="L948" i="9"/>
  <c r="P948" i="9"/>
  <c r="M949" i="9"/>
  <c r="K949" i="9"/>
  <c r="L949" i="9"/>
  <c r="O949" i="9"/>
  <c r="P949" i="9"/>
  <c r="K950" i="9"/>
  <c r="L950" i="9"/>
  <c r="P950" i="9"/>
  <c r="M951" i="9"/>
  <c r="K951" i="9"/>
  <c r="L951" i="9"/>
  <c r="P951" i="9"/>
  <c r="M952" i="9"/>
  <c r="K952" i="9"/>
  <c r="L952" i="9"/>
  <c r="O952" i="9"/>
  <c r="P952" i="9"/>
  <c r="K953" i="9"/>
  <c r="L953" i="9"/>
  <c r="P953" i="9"/>
  <c r="K954" i="9"/>
  <c r="L954" i="9"/>
  <c r="P954" i="9"/>
  <c r="M955" i="9"/>
  <c r="K955" i="9"/>
  <c r="L955" i="9"/>
  <c r="P955" i="9"/>
  <c r="K956" i="9"/>
  <c r="L956" i="9"/>
  <c r="P956" i="9"/>
  <c r="K957" i="9"/>
  <c r="L957" i="9"/>
  <c r="P957" i="9"/>
  <c r="K958" i="9"/>
  <c r="L958" i="9"/>
  <c r="P958" i="9"/>
  <c r="K959" i="9"/>
  <c r="L959" i="9"/>
  <c r="P959" i="9"/>
  <c r="K960" i="9"/>
  <c r="L960" i="9"/>
  <c r="P960" i="9"/>
  <c r="M961" i="9"/>
  <c r="K961" i="9"/>
  <c r="L961" i="9"/>
  <c r="P961" i="9"/>
  <c r="K962" i="9"/>
  <c r="L962" i="9"/>
  <c r="P962" i="9"/>
  <c r="K963" i="9"/>
  <c r="L963" i="9"/>
  <c r="P963" i="9"/>
  <c r="M964" i="9"/>
  <c r="K964" i="9"/>
  <c r="L964" i="9"/>
  <c r="P964" i="9"/>
  <c r="M965" i="9"/>
  <c r="K965" i="9"/>
  <c r="L965" i="9"/>
  <c r="O965" i="9"/>
  <c r="P965" i="9"/>
  <c r="K966" i="9"/>
  <c r="L966" i="9"/>
  <c r="P966" i="9"/>
  <c r="M967" i="9"/>
  <c r="K967" i="9"/>
  <c r="L967" i="9"/>
  <c r="O967" i="9"/>
  <c r="P967" i="9"/>
  <c r="M968" i="9"/>
  <c r="K968" i="9"/>
  <c r="L968" i="9"/>
  <c r="P968" i="9"/>
  <c r="K969" i="9"/>
  <c r="L969" i="9"/>
  <c r="P969" i="9"/>
  <c r="K970" i="9"/>
  <c r="L970" i="9"/>
  <c r="O970" i="9"/>
  <c r="P970" i="9"/>
  <c r="M971" i="9"/>
  <c r="K971" i="9"/>
  <c r="L971" i="9"/>
  <c r="P971" i="9"/>
  <c r="K972" i="9"/>
  <c r="L972" i="9"/>
  <c r="P972" i="9"/>
  <c r="K973" i="9"/>
  <c r="L973" i="9"/>
  <c r="P973" i="9"/>
  <c r="K974" i="9"/>
  <c r="L974" i="9"/>
  <c r="P974" i="9"/>
  <c r="K975" i="9"/>
  <c r="L975" i="9"/>
  <c r="P975" i="9"/>
  <c r="K976" i="9"/>
  <c r="L976" i="9"/>
  <c r="P976" i="9"/>
  <c r="M977" i="9"/>
  <c r="K977" i="9"/>
  <c r="L977" i="9"/>
  <c r="P977" i="9"/>
  <c r="K978" i="9"/>
  <c r="L978" i="9"/>
  <c r="P978" i="9"/>
  <c r="K979" i="9"/>
  <c r="L979" i="9"/>
  <c r="P979" i="9"/>
  <c r="M980" i="9"/>
  <c r="K980" i="9"/>
  <c r="L980" i="9"/>
  <c r="O980" i="9"/>
  <c r="P980" i="9"/>
  <c r="M981" i="9"/>
  <c r="K981" i="9"/>
  <c r="L981" i="9"/>
  <c r="P981" i="9"/>
  <c r="M982" i="9"/>
  <c r="K982" i="9"/>
  <c r="L982" i="9"/>
  <c r="P982" i="9"/>
  <c r="M983" i="9"/>
  <c r="K983" i="9"/>
  <c r="L983" i="9"/>
  <c r="O983" i="9"/>
  <c r="P983" i="9"/>
  <c r="M984" i="9"/>
  <c r="K984" i="9"/>
  <c r="L984" i="9"/>
  <c r="P984" i="9"/>
  <c r="K985" i="9"/>
  <c r="L985" i="9"/>
  <c r="P985" i="9"/>
  <c r="M986" i="9"/>
  <c r="K986" i="9"/>
  <c r="L986" i="9"/>
  <c r="P986" i="9"/>
  <c r="M987" i="9"/>
  <c r="K987" i="9"/>
  <c r="L987" i="9"/>
  <c r="O987" i="9"/>
  <c r="P987" i="9"/>
  <c r="K988" i="9"/>
  <c r="L988" i="9"/>
  <c r="P988" i="9"/>
  <c r="K989" i="9"/>
  <c r="L989" i="9"/>
  <c r="P989" i="9"/>
  <c r="K990" i="9"/>
  <c r="L990" i="9"/>
  <c r="P990" i="9"/>
  <c r="K991" i="9"/>
  <c r="L991" i="9"/>
  <c r="P991" i="9"/>
  <c r="K992" i="9"/>
  <c r="L992" i="9"/>
  <c r="P992" i="9"/>
  <c r="M993" i="9"/>
  <c r="K993" i="9"/>
  <c r="L993" i="9"/>
  <c r="P993" i="9"/>
  <c r="K994" i="9"/>
  <c r="L994" i="9"/>
  <c r="P994" i="9"/>
  <c r="K995" i="9"/>
  <c r="L995" i="9"/>
  <c r="P995" i="9"/>
  <c r="M996" i="9"/>
  <c r="K996" i="9"/>
  <c r="L996" i="9"/>
  <c r="O996" i="9"/>
  <c r="P996" i="9"/>
  <c r="M997" i="9"/>
  <c r="K997" i="9"/>
  <c r="L997" i="9"/>
  <c r="P997" i="9"/>
  <c r="K998" i="9"/>
  <c r="L998" i="9"/>
  <c r="P998" i="9"/>
  <c r="M999" i="9"/>
  <c r="K999" i="9"/>
  <c r="L999" i="9"/>
  <c r="O999" i="9"/>
  <c r="P999" i="9"/>
  <c r="M1000" i="9"/>
  <c r="K1000" i="9"/>
  <c r="L1000" i="9"/>
  <c r="P1000" i="9"/>
  <c r="K1001" i="9"/>
  <c r="L1001" i="9"/>
  <c r="P1001" i="9"/>
  <c r="K1002" i="9"/>
  <c r="L1002" i="9"/>
  <c r="P1002" i="9"/>
  <c r="M1003" i="9"/>
  <c r="K1003" i="9"/>
  <c r="L1003" i="9"/>
  <c r="P1003" i="9"/>
  <c r="K1004" i="9"/>
  <c r="L1004" i="9"/>
  <c r="P1004" i="9"/>
  <c r="K1005" i="9"/>
  <c r="L1005" i="9"/>
  <c r="P1005" i="9"/>
  <c r="K1006" i="9"/>
  <c r="L1006" i="9"/>
  <c r="P1006" i="9"/>
  <c r="K1007" i="9"/>
  <c r="L1007" i="9"/>
  <c r="P1007" i="9"/>
  <c r="K1008" i="9"/>
  <c r="L1008" i="9"/>
  <c r="P1008" i="9"/>
  <c r="M1009" i="9"/>
  <c r="K1009" i="9"/>
  <c r="L1009" i="9"/>
  <c r="O1009" i="9"/>
  <c r="P1009" i="9"/>
  <c r="K1010" i="9"/>
  <c r="L1010" i="9"/>
  <c r="P1010" i="9"/>
  <c r="K1011" i="9"/>
  <c r="L1011" i="9"/>
  <c r="P1011" i="9"/>
  <c r="M1012" i="9"/>
  <c r="K1012" i="9"/>
  <c r="L1012" i="9"/>
  <c r="P1012" i="9"/>
  <c r="O1012" i="9"/>
  <c r="O1003" i="9"/>
  <c r="O1000" i="9"/>
  <c r="O997" i="9"/>
  <c r="O993" i="9"/>
  <c r="O984" i="9"/>
  <c r="O982" i="9"/>
  <c r="O971" i="9"/>
  <c r="O961" i="9"/>
  <c r="O950" i="9"/>
  <c r="O948" i="9"/>
  <c r="O935" i="9"/>
  <c r="O913" i="9"/>
  <c r="O907" i="9"/>
  <c r="O896" i="9"/>
  <c r="O891" i="9"/>
  <c r="O881" i="9"/>
  <c r="M864" i="9"/>
  <c r="O864" i="9"/>
  <c r="M859" i="9"/>
  <c r="O859" i="9"/>
  <c r="M855" i="9"/>
  <c r="O855" i="9"/>
  <c r="M836" i="9"/>
  <c r="O836" i="9"/>
  <c r="M828" i="9"/>
  <c r="O828" i="9"/>
  <c r="M823" i="9"/>
  <c r="O823" i="9"/>
  <c r="M818" i="9"/>
  <c r="M801" i="9"/>
  <c r="O801" i="9"/>
  <c r="M785" i="9"/>
  <c r="O785" i="9"/>
  <c r="M776" i="9"/>
  <c r="O776" i="9"/>
  <c r="M728" i="9"/>
  <c r="O728" i="9"/>
  <c r="M722" i="9"/>
  <c r="M704" i="9"/>
  <c r="O704" i="9"/>
  <c r="M699" i="9"/>
  <c r="O699" i="9"/>
  <c r="M693" i="9"/>
  <c r="O693" i="9"/>
  <c r="M686" i="9"/>
  <c r="M669" i="9"/>
  <c r="O669" i="9"/>
  <c r="M665" i="9"/>
  <c r="O665" i="9"/>
  <c r="M653" i="9"/>
  <c r="O653" i="9"/>
  <c r="M639" i="9"/>
  <c r="O639" i="9"/>
  <c r="M634" i="9"/>
  <c r="M619" i="9"/>
  <c r="O619" i="9"/>
  <c r="O614" i="9"/>
  <c r="O608" i="9"/>
  <c r="M601" i="9"/>
  <c r="O601" i="9"/>
  <c r="M852" i="9"/>
  <c r="O852" i="9"/>
  <c r="M844" i="9"/>
  <c r="O844" i="9"/>
  <c r="M839" i="9"/>
  <c r="O839" i="9"/>
  <c r="M812" i="9"/>
  <c r="O812" i="9"/>
  <c r="M808" i="9"/>
  <c r="O808" i="9"/>
  <c r="M787" i="9"/>
  <c r="O787" i="9"/>
  <c r="M779" i="9"/>
  <c r="O779" i="9"/>
  <c r="M771" i="9"/>
  <c r="O771" i="9"/>
  <c r="M761" i="9"/>
  <c r="O761" i="9"/>
  <c r="M752" i="9"/>
  <c r="O752" i="9"/>
  <c r="M740" i="9"/>
  <c r="O740" i="9"/>
  <c r="M718" i="9"/>
  <c r="M708" i="9"/>
  <c r="O708" i="9"/>
  <c r="M689" i="9"/>
  <c r="O689" i="9"/>
  <c r="M673" i="9"/>
  <c r="O673" i="9"/>
  <c r="M661" i="9"/>
  <c r="O661" i="9"/>
  <c r="M637" i="9"/>
  <c r="O637" i="9"/>
  <c r="M631" i="9"/>
  <c r="O631" i="9"/>
  <c r="M622" i="9"/>
  <c r="M617" i="9"/>
  <c r="O617" i="9"/>
  <c r="M611" i="9"/>
  <c r="O611" i="9"/>
  <c r="M603" i="9"/>
  <c r="O603" i="9"/>
  <c r="M595" i="9"/>
  <c r="O595" i="9"/>
  <c r="M517" i="9"/>
  <c r="M472" i="9"/>
  <c r="O472" i="9"/>
  <c r="M583" i="9"/>
  <c r="M559" i="9"/>
  <c r="M543" i="9"/>
  <c r="M501" i="9"/>
  <c r="M499" i="9"/>
  <c r="M481" i="9"/>
  <c r="M476" i="9"/>
  <c r="M459" i="9"/>
  <c r="O459" i="9"/>
  <c r="O445" i="9"/>
  <c r="O437" i="9"/>
  <c r="O411" i="9"/>
  <c r="O401" i="9"/>
  <c r="O373" i="9"/>
  <c r="O370" i="9"/>
  <c r="O359" i="9"/>
  <c r="O349" i="9"/>
  <c r="O341" i="9"/>
  <c r="O331" i="9"/>
  <c r="M328" i="9"/>
  <c r="O328" i="9"/>
  <c r="O327" i="9"/>
  <c r="O322" i="9"/>
  <c r="O299" i="9"/>
  <c r="M330" i="9"/>
  <c r="O315" i="9"/>
  <c r="M312" i="9"/>
  <c r="O312" i="9"/>
  <c r="O311" i="9"/>
  <c r="M261" i="9"/>
  <c r="M257" i="9"/>
  <c r="M253" i="9"/>
  <c r="O226" i="9"/>
  <c r="M226" i="9"/>
  <c r="O212" i="9"/>
  <c r="M212" i="9"/>
  <c r="O204" i="9"/>
  <c r="M204" i="9"/>
  <c r="M185" i="9"/>
  <c r="O185" i="9"/>
  <c r="M239" i="9"/>
  <c r="O233" i="9"/>
  <c r="M233" i="9"/>
  <c r="O230" i="9"/>
  <c r="M230" i="9"/>
  <c r="O216" i="9"/>
  <c r="M216" i="9"/>
  <c r="O202" i="9"/>
  <c r="M202" i="9"/>
  <c r="M182" i="9"/>
  <c r="O182" i="9"/>
  <c r="M178" i="9"/>
  <c r="O178" i="9"/>
  <c r="M121" i="9"/>
  <c r="O121" i="9"/>
  <c r="M117" i="9"/>
  <c r="O117" i="9"/>
  <c r="O101" i="9"/>
  <c r="O94" i="9"/>
  <c r="O91" i="9"/>
  <c r="O71" i="9"/>
  <c r="O44" i="9"/>
  <c r="O40" i="9"/>
  <c r="O869" i="9"/>
  <c r="O868" i="9"/>
  <c r="O597" i="9"/>
  <c r="O508" i="9"/>
  <c r="M508" i="9"/>
  <c r="M417" i="9"/>
  <c r="O417" i="9"/>
  <c r="O265" i="9"/>
  <c r="M265" i="9"/>
  <c r="O234" i="9"/>
  <c r="M234" i="9"/>
  <c r="M194" i="9"/>
  <c r="O194" i="9"/>
  <c r="M184" i="9"/>
  <c r="O184" i="9"/>
  <c r="M93" i="9"/>
  <c r="O93" i="9"/>
  <c r="M24" i="9"/>
  <c r="O24" i="9"/>
  <c r="P24" i="9" s="1"/>
  <c r="O981" i="9"/>
  <c r="O977" i="9"/>
  <c r="O968" i="9"/>
  <c r="O964" i="9"/>
  <c r="O955" i="9"/>
  <c r="O951" i="9"/>
  <c r="O931" i="9"/>
  <c r="M917" i="9"/>
  <c r="M916" i="9"/>
  <c r="M901" i="9"/>
  <c r="M900" i="9"/>
  <c r="M887" i="9"/>
  <c r="O880" i="9"/>
  <c r="O875" i="9"/>
  <c r="O853" i="9"/>
  <c r="O841" i="9"/>
  <c r="O837" i="9"/>
  <c r="O825" i="9"/>
  <c r="O821" i="9"/>
  <c r="O817" i="9"/>
  <c r="O803" i="9"/>
  <c r="O795" i="9"/>
  <c r="O784" i="9"/>
  <c r="O777" i="9"/>
  <c r="O769" i="9"/>
  <c r="O758" i="9"/>
  <c r="O755" i="9"/>
  <c r="O748" i="9"/>
  <c r="O744" i="9"/>
  <c r="O736" i="9"/>
  <c r="O732" i="9"/>
  <c r="O725" i="9"/>
  <c r="O720" i="9"/>
  <c r="O715" i="9"/>
  <c r="O705" i="9"/>
  <c r="O695" i="9"/>
  <c r="O681" i="9"/>
  <c r="O672" i="9"/>
  <c r="O641" i="9"/>
  <c r="O636" i="9"/>
  <c r="O632" i="9"/>
  <c r="O625" i="9"/>
  <c r="O621" i="9"/>
  <c r="M615" i="9"/>
  <c r="O607" i="9"/>
  <c r="M592" i="9"/>
  <c r="M588" i="9"/>
  <c r="M576" i="9"/>
  <c r="M563" i="9"/>
  <c r="O512" i="9"/>
  <c r="M512" i="9"/>
  <c r="M509" i="9"/>
  <c r="O493" i="9"/>
  <c r="M493" i="9"/>
  <c r="M486" i="9"/>
  <c r="M464" i="9"/>
  <c r="O464" i="9"/>
  <c r="O461" i="9"/>
  <c r="O438" i="9"/>
  <c r="M409" i="9"/>
  <c r="O409" i="9"/>
  <c r="O405" i="9"/>
  <c r="O393" i="9"/>
  <c r="O367" i="9"/>
  <c r="O352" i="9"/>
  <c r="O336" i="9"/>
  <c r="O324" i="9"/>
  <c r="O316" i="9"/>
  <c r="O308" i="9"/>
  <c r="O300" i="9"/>
  <c r="O220" i="9"/>
  <c r="M220" i="9"/>
  <c r="M99" i="9"/>
  <c r="O99" i="9"/>
  <c r="O73" i="9"/>
  <c r="O675" i="9"/>
  <c r="O649" i="9"/>
  <c r="O624" i="9"/>
  <c r="O620" i="9"/>
  <c r="O551" i="9"/>
  <c r="M551" i="9"/>
  <c r="O524" i="9"/>
  <c r="M524" i="9"/>
  <c r="O503" i="9"/>
  <c r="M503" i="9"/>
  <c r="M433" i="9"/>
  <c r="O433" i="9"/>
  <c r="O419" i="9"/>
  <c r="O399" i="9"/>
  <c r="O213" i="9"/>
  <c r="M213" i="9"/>
  <c r="O191" i="9"/>
  <c r="M115" i="9"/>
  <c r="O115" i="9"/>
  <c r="M79" i="9"/>
  <c r="O79" i="9"/>
  <c r="O76" i="9"/>
  <c r="O70" i="9"/>
  <c r="O520" i="9"/>
  <c r="M520" i="9"/>
  <c r="O478" i="9"/>
  <c r="M558" i="9"/>
  <c r="O528" i="9"/>
  <c r="M528" i="9"/>
  <c r="O516" i="9"/>
  <c r="M516" i="9"/>
  <c r="M469" i="9"/>
  <c r="O469" i="9"/>
  <c r="O297" i="9"/>
  <c r="M297" i="9"/>
  <c r="O232" i="9"/>
  <c r="M232" i="9"/>
  <c r="O201" i="9"/>
  <c r="M201" i="9"/>
  <c r="M544" i="9"/>
  <c r="M523" i="9"/>
  <c r="M515" i="9"/>
  <c r="M507" i="9"/>
  <c r="M295" i="9"/>
  <c r="M291" i="9"/>
  <c r="M287" i="9"/>
  <c r="M281" i="9"/>
  <c r="M229" i="9"/>
  <c r="M219" i="9"/>
  <c r="M217" i="9"/>
  <c r="M210" i="9"/>
  <c r="M198" i="9"/>
  <c r="O196" i="9"/>
  <c r="O193" i="9"/>
  <c r="O180" i="9"/>
  <c r="O41" i="9"/>
  <c r="O38" i="9"/>
  <c r="O36" i="9"/>
  <c r="M1011" i="9"/>
  <c r="O1011" i="9"/>
  <c r="O802" i="9"/>
  <c r="O575" i="9"/>
  <c r="M575" i="9"/>
  <c r="O568" i="9"/>
  <c r="M568" i="9"/>
  <c r="O550" i="9"/>
  <c r="O540" i="9"/>
  <c r="M540" i="9"/>
  <c r="O535" i="9"/>
  <c r="M535" i="9"/>
  <c r="O531" i="9"/>
  <c r="M531" i="9"/>
  <c r="O519" i="9"/>
  <c r="M519" i="9"/>
  <c r="O511" i="9"/>
  <c r="M511" i="9"/>
  <c r="O496" i="9"/>
  <c r="M496" i="9"/>
  <c r="O492" i="9"/>
  <c r="M492" i="9"/>
  <c r="O488" i="9"/>
  <c r="M488" i="9"/>
  <c r="O485" i="9"/>
  <c r="M485" i="9"/>
  <c r="M430" i="9"/>
  <c r="M375" i="9"/>
  <c r="O375" i="9"/>
  <c r="O249" i="9"/>
  <c r="M249" i="9"/>
  <c r="O1010" i="9"/>
  <c r="M989" i="9"/>
  <c r="O989" i="9"/>
  <c r="M985" i="9"/>
  <c r="O985" i="9"/>
  <c r="M976" i="9"/>
  <c r="O976" i="9"/>
  <c r="M972" i="9"/>
  <c r="O972" i="9"/>
  <c r="M963" i="9"/>
  <c r="O963" i="9"/>
  <c r="M959" i="9"/>
  <c r="O959" i="9"/>
  <c r="O940" i="9"/>
  <c r="O899" i="9"/>
  <c r="O894" i="9"/>
  <c r="O888" i="9"/>
  <c r="O873" i="9"/>
  <c r="O867" i="9"/>
  <c r="O862" i="9"/>
  <c r="O856" i="9"/>
  <c r="M1007" i="9"/>
  <c r="O1007" i="9"/>
  <c r="M973" i="9"/>
  <c r="O973" i="9"/>
  <c r="M969" i="9"/>
  <c r="O969" i="9"/>
  <c r="M960" i="9"/>
  <c r="O960" i="9"/>
  <c r="M1005" i="9"/>
  <c r="O1005" i="9"/>
  <c r="M1001" i="9"/>
  <c r="O1001" i="9"/>
  <c r="M988" i="9"/>
  <c r="O988" i="9"/>
  <c r="M830" i="9"/>
  <c r="O830" i="9"/>
  <c r="M800" i="9"/>
  <c r="O800" i="9"/>
  <c r="M796" i="9"/>
  <c r="O796" i="9"/>
  <c r="M789" i="9"/>
  <c r="O789" i="9"/>
  <c r="M782" i="9"/>
  <c r="O782" i="9"/>
  <c r="M775" i="9"/>
  <c r="O775" i="9"/>
  <c r="M767" i="9"/>
  <c r="O767" i="9"/>
  <c r="M760" i="9"/>
  <c r="O760" i="9"/>
  <c r="M756" i="9"/>
  <c r="O756" i="9"/>
  <c r="M749" i="9"/>
  <c r="O749" i="9"/>
  <c r="M738" i="9"/>
  <c r="O738" i="9"/>
  <c r="M737" i="9"/>
  <c r="O737" i="9"/>
  <c r="M730" i="9"/>
  <c r="O730" i="9"/>
  <c r="M717" i="9"/>
  <c r="O717" i="9"/>
  <c r="M712" i="9"/>
  <c r="O712" i="9"/>
  <c r="M707" i="9"/>
  <c r="O707" i="9"/>
  <c r="M697" i="9"/>
  <c r="O697" i="9"/>
  <c r="M687" i="9"/>
  <c r="O687" i="9"/>
  <c r="M659" i="9"/>
  <c r="O659" i="9"/>
  <c r="M956" i="9"/>
  <c r="O956" i="9"/>
  <c r="M947" i="9"/>
  <c r="O947" i="9"/>
  <c r="M848" i="9"/>
  <c r="O848" i="9"/>
  <c r="M832" i="9"/>
  <c r="O832" i="9"/>
  <c r="M820" i="9"/>
  <c r="O820" i="9"/>
  <c r="M813" i="9"/>
  <c r="O813" i="9"/>
  <c r="M806" i="9"/>
  <c r="O806" i="9"/>
  <c r="M791" i="9"/>
  <c r="O791" i="9"/>
  <c r="M773" i="9"/>
  <c r="O773" i="9"/>
  <c r="M765" i="9"/>
  <c r="O765" i="9"/>
  <c r="M751" i="9"/>
  <c r="O751" i="9"/>
  <c r="O587" i="9"/>
  <c r="M587" i="9"/>
  <c r="O580" i="9"/>
  <c r="M580" i="9"/>
  <c r="O527" i="9"/>
  <c r="M527" i="9"/>
  <c r="M992" i="9"/>
  <c r="O992" i="9"/>
  <c r="M979" i="9"/>
  <c r="O979" i="9"/>
  <c r="M975" i="9"/>
  <c r="O975" i="9"/>
  <c r="M850" i="9"/>
  <c r="O850" i="9"/>
  <c r="M834" i="9"/>
  <c r="O834" i="9"/>
  <c r="M815" i="9"/>
  <c r="O815" i="9"/>
  <c r="M1008" i="9"/>
  <c r="O1008" i="9"/>
  <c r="M1004" i="9"/>
  <c r="O1004" i="9"/>
  <c r="M995" i="9"/>
  <c r="O995" i="9"/>
  <c r="M991" i="9"/>
  <c r="O991" i="9"/>
  <c r="M957" i="9"/>
  <c r="O957" i="9"/>
  <c r="M953" i="9"/>
  <c r="O953" i="9"/>
  <c r="M944" i="9"/>
  <c r="O944" i="9"/>
  <c r="O941" i="9"/>
  <c r="O937" i="9"/>
  <c r="O889" i="9"/>
  <c r="O883" i="9"/>
  <c r="O878" i="9"/>
  <c r="O872" i="9"/>
  <c r="O857" i="9"/>
  <c r="M729" i="9"/>
  <c r="O729" i="9"/>
  <c r="M716" i="9"/>
  <c r="O716" i="9"/>
  <c r="M710" i="9"/>
  <c r="O710" i="9"/>
  <c r="M701" i="9"/>
  <c r="O701" i="9"/>
  <c r="M696" i="9"/>
  <c r="O696" i="9"/>
  <c r="M691" i="9"/>
  <c r="O691" i="9"/>
  <c r="M667" i="9"/>
  <c r="O667" i="9"/>
  <c r="M663" i="9"/>
  <c r="O663" i="9"/>
  <c r="M643" i="9"/>
  <c r="O643" i="9"/>
  <c r="M633" i="9"/>
  <c r="O633" i="9"/>
  <c r="M629" i="9"/>
  <c r="O629" i="9"/>
  <c r="M465" i="9"/>
  <c r="O465" i="9"/>
  <c r="M434" i="9"/>
  <c r="O926" i="9"/>
  <c r="O923" i="9"/>
  <c r="O922" i="9"/>
  <c r="O912" i="9"/>
  <c r="M719" i="9"/>
  <c r="O719" i="9"/>
  <c r="M714" i="9"/>
  <c r="O714" i="9"/>
  <c r="M700" i="9"/>
  <c r="O700" i="9"/>
  <c r="M694" i="9"/>
  <c r="O694" i="9"/>
  <c r="M685" i="9"/>
  <c r="O685" i="9"/>
  <c r="M676" i="9"/>
  <c r="O676" i="9"/>
  <c r="M671" i="9"/>
  <c r="O671" i="9"/>
  <c r="M666" i="9"/>
  <c r="O666" i="9"/>
  <c r="M657" i="9"/>
  <c r="O657" i="9"/>
  <c r="M416" i="9"/>
  <c r="O416" i="9"/>
  <c r="M363" i="9"/>
  <c r="O363" i="9"/>
  <c r="O918" i="9"/>
  <c r="O849" i="9"/>
  <c r="O845" i="9"/>
  <c r="O833" i="9"/>
  <c r="O829" i="9"/>
  <c r="O814" i="9"/>
  <c r="O810" i="9"/>
  <c r="O807" i="9"/>
  <c r="O805" i="9"/>
  <c r="O799" i="9"/>
  <c r="O797" i="9"/>
  <c r="O792" i="9"/>
  <c r="O788" i="9"/>
  <c r="O783" i="9"/>
  <c r="O781" i="9"/>
  <c r="O774" i="9"/>
  <c r="O770" i="9"/>
  <c r="O768" i="9"/>
  <c r="O764" i="9"/>
  <c r="O759" i="9"/>
  <c r="O757" i="9"/>
  <c r="O750" i="9"/>
  <c r="O746" i="9"/>
  <c r="O743" i="9"/>
  <c r="O741" i="9"/>
  <c r="M723" i="9"/>
  <c r="O723" i="9"/>
  <c r="M713" i="9"/>
  <c r="O713" i="9"/>
  <c r="M703" i="9"/>
  <c r="O703" i="9"/>
  <c r="M698" i="9"/>
  <c r="O698" i="9"/>
  <c r="M684" i="9"/>
  <c r="O684" i="9"/>
  <c r="M679" i="9"/>
  <c r="O679" i="9"/>
  <c r="M674" i="9"/>
  <c r="O674" i="9"/>
  <c r="M655" i="9"/>
  <c r="O655" i="9"/>
  <c r="M647" i="9"/>
  <c r="O647" i="9"/>
  <c r="M627" i="9"/>
  <c r="O627" i="9"/>
  <c r="M475" i="9"/>
  <c r="O475" i="9"/>
  <c r="M460" i="9"/>
  <c r="O460" i="9"/>
  <c r="M440" i="9"/>
  <c r="O440" i="9"/>
  <c r="M402" i="9"/>
  <c r="O402" i="9"/>
  <c r="M372" i="9"/>
  <c r="O372" i="9"/>
  <c r="O586" i="9"/>
  <c r="M586" i="9"/>
  <c r="O579" i="9"/>
  <c r="M579" i="9"/>
  <c r="O574" i="9"/>
  <c r="M574" i="9"/>
  <c r="O567" i="9"/>
  <c r="M567" i="9"/>
  <c r="O285" i="9"/>
  <c r="M285" i="9"/>
  <c r="O584" i="9"/>
  <c r="M584" i="9"/>
  <c r="O578" i="9"/>
  <c r="M578" i="9"/>
  <c r="O572" i="9"/>
  <c r="M572" i="9"/>
  <c r="O560" i="9"/>
  <c r="M560" i="9"/>
  <c r="O547" i="9"/>
  <c r="M547" i="9"/>
  <c r="O533" i="9"/>
  <c r="M533" i="9"/>
  <c r="O529" i="9"/>
  <c r="M529" i="9"/>
  <c r="O521" i="9"/>
  <c r="M521" i="9"/>
  <c r="O513" i="9"/>
  <c r="M513" i="9"/>
  <c r="O505" i="9"/>
  <c r="M505" i="9"/>
  <c r="O498" i="9"/>
  <c r="M498" i="9"/>
  <c r="O494" i="9"/>
  <c r="M494" i="9"/>
  <c r="O483" i="9"/>
  <c r="M483" i="9"/>
  <c r="O479" i="9"/>
  <c r="M479" i="9"/>
  <c r="O289" i="9"/>
  <c r="M289" i="9"/>
  <c r="O267" i="9"/>
  <c r="M55" i="9"/>
  <c r="O55" i="9"/>
  <c r="O651" i="9"/>
  <c r="O645" i="9"/>
  <c r="O635" i="9"/>
  <c r="O628" i="9"/>
  <c r="O626" i="9"/>
  <c r="O591" i="9"/>
  <c r="O570" i="9"/>
  <c r="M570" i="9"/>
  <c r="O564" i="9"/>
  <c r="M564" i="9"/>
  <c r="O474" i="9"/>
  <c r="O457" i="9"/>
  <c r="O443" i="9"/>
  <c r="O427" i="9"/>
  <c r="O413" i="9"/>
  <c r="O408" i="9"/>
  <c r="O384" i="9"/>
  <c r="O377" i="9"/>
  <c r="O277" i="9"/>
  <c r="M277" i="9"/>
  <c r="O227" i="9"/>
  <c r="M227" i="9"/>
  <c r="O206" i="9"/>
  <c r="M206" i="9"/>
  <c r="O199" i="9"/>
  <c r="M199" i="9"/>
  <c r="M192" i="9"/>
  <c r="O192" i="9"/>
  <c r="O237" i="9"/>
  <c r="M237" i="9"/>
  <c r="O222" i="9"/>
  <c r="M222" i="9"/>
  <c r="O215" i="9"/>
  <c r="M215" i="9"/>
  <c r="O208" i="9"/>
  <c r="M208" i="9"/>
  <c r="M119" i="9"/>
  <c r="O119" i="9"/>
  <c r="M98" i="9"/>
  <c r="O98" i="9"/>
  <c r="O269" i="9"/>
  <c r="M269" i="9"/>
  <c r="O241" i="9"/>
  <c r="M241" i="9"/>
  <c r="O231" i="9"/>
  <c r="M231" i="9"/>
  <c r="O224" i="9"/>
  <c r="M224" i="9"/>
  <c r="M195" i="9"/>
  <c r="O195" i="9"/>
  <c r="M190" i="9"/>
  <c r="O190" i="9"/>
  <c r="M183" i="9"/>
  <c r="O183" i="9"/>
  <c r="M179" i="9"/>
  <c r="O179" i="9"/>
  <c r="M123" i="9"/>
  <c r="O123" i="9"/>
  <c r="M555" i="9"/>
  <c r="M552" i="9"/>
  <c r="M548" i="9"/>
  <c r="M546" i="9"/>
  <c r="M539" i="9"/>
  <c r="M536" i="9"/>
  <c r="M532" i="9"/>
  <c r="M526" i="9"/>
  <c r="M522" i="9"/>
  <c r="M518" i="9"/>
  <c r="M514" i="9"/>
  <c r="M510" i="9"/>
  <c r="M506" i="9"/>
  <c r="M504" i="9"/>
  <c r="M502" i="9"/>
  <c r="M500" i="9"/>
  <c r="M497" i="9"/>
  <c r="M491" i="9"/>
  <c r="M489" i="9"/>
  <c r="M487" i="9"/>
  <c r="M484" i="9"/>
  <c r="M482" i="9"/>
  <c r="M480" i="9"/>
  <c r="O273" i="9"/>
  <c r="M273" i="9"/>
  <c r="M259" i="9"/>
  <c r="O211" i="9"/>
  <c r="M211" i="9"/>
  <c r="M113" i="9"/>
  <c r="O113" i="9"/>
  <c r="O69" i="9"/>
  <c r="O63" i="9"/>
  <c r="O58" i="9"/>
  <c r="M45" i="9"/>
  <c r="O45" i="9"/>
  <c r="O188" i="9"/>
  <c r="O186" i="9"/>
  <c r="O181" i="9"/>
  <c r="M177" i="9"/>
  <c r="O656" i="9"/>
  <c r="O652" i="9"/>
  <c r="O648" i="9"/>
  <c r="O644" i="9"/>
  <c r="O640" i="9"/>
  <c r="M21" i="9"/>
  <c r="O21" i="9"/>
  <c r="O582" i="9"/>
  <c r="M582" i="9"/>
  <c r="O573" i="9"/>
  <c r="M573" i="9"/>
  <c r="O541" i="9"/>
  <c r="M541" i="9"/>
  <c r="O557" i="9"/>
  <c r="M557" i="9"/>
  <c r="O46" i="9"/>
  <c r="M46" i="9"/>
  <c r="O654" i="9"/>
  <c r="O650" i="9"/>
  <c r="O646" i="9"/>
  <c r="O642" i="9"/>
  <c r="O585" i="9"/>
  <c r="M585" i="9"/>
  <c r="O581" i="9"/>
  <c r="M581" i="9"/>
  <c r="O577" i="9"/>
  <c r="M577" i="9"/>
  <c r="O561" i="9"/>
  <c r="M561" i="9"/>
  <c r="O545" i="9"/>
  <c r="M545" i="9"/>
  <c r="O565" i="9"/>
  <c r="M565" i="9"/>
  <c r="O549" i="9"/>
  <c r="M549" i="9"/>
  <c r="M590" i="9"/>
  <c r="O589" i="9"/>
  <c r="M589" i="9"/>
  <c r="O569" i="9"/>
  <c r="M569" i="9"/>
  <c r="O553" i="9"/>
  <c r="M553" i="9"/>
  <c r="O537" i="9"/>
  <c r="M537" i="9"/>
  <c r="O296" i="9"/>
  <c r="M296" i="9"/>
  <c r="O292" i="9"/>
  <c r="M292" i="9"/>
  <c r="O288" i="9"/>
  <c r="M288" i="9"/>
  <c r="O284" i="9"/>
  <c r="M284" i="9"/>
  <c r="O280" i="9"/>
  <c r="M280" i="9"/>
  <c r="O276" i="9"/>
  <c r="M276" i="9"/>
  <c r="O272" i="9"/>
  <c r="M272" i="9"/>
  <c r="O268" i="9"/>
  <c r="M268" i="9"/>
  <c r="O264" i="9"/>
  <c r="M264" i="9"/>
  <c r="O260" i="9"/>
  <c r="M260" i="9"/>
  <c r="O256" i="9"/>
  <c r="M256" i="9"/>
  <c r="O252" i="9"/>
  <c r="M252" i="9"/>
  <c r="O248" i="9"/>
  <c r="M248" i="9"/>
  <c r="O244" i="9"/>
  <c r="M244" i="9"/>
  <c r="O240" i="9"/>
  <c r="M240" i="9"/>
  <c r="M122" i="9"/>
  <c r="O122" i="9"/>
  <c r="M114" i="9"/>
  <c r="O114" i="9"/>
  <c r="M294" i="9"/>
  <c r="M286" i="9"/>
  <c r="M282" i="9"/>
  <c r="M278" i="9"/>
  <c r="M274" i="9"/>
  <c r="M270" i="9"/>
  <c r="M266" i="9"/>
  <c r="M262" i="9"/>
  <c r="M258" i="9"/>
  <c r="M254" i="9"/>
  <c r="M250" i="9"/>
  <c r="M246" i="9"/>
  <c r="M242" i="9"/>
  <c r="M238" i="9"/>
  <c r="M164" i="9"/>
  <c r="O164" i="9"/>
  <c r="O176" i="9"/>
  <c r="M176" i="9"/>
  <c r="M168" i="9"/>
  <c r="O168" i="9"/>
  <c r="M152" i="9"/>
  <c r="O152" i="9"/>
  <c r="M172" i="9"/>
  <c r="O172" i="9"/>
  <c r="M156" i="9"/>
  <c r="O156" i="9"/>
  <c r="M118" i="9"/>
  <c r="O118" i="9"/>
  <c r="M110" i="9"/>
  <c r="O110" i="9"/>
  <c r="M160" i="9"/>
  <c r="O160" i="9"/>
  <c r="M173" i="9"/>
  <c r="O173" i="9"/>
  <c r="M169" i="9"/>
  <c r="O169" i="9"/>
  <c r="M165" i="9"/>
  <c r="O165" i="9"/>
  <c r="M161" i="9"/>
  <c r="O161" i="9"/>
  <c r="M157" i="9"/>
  <c r="O157" i="9"/>
  <c r="M153" i="9"/>
  <c r="O153" i="9"/>
  <c r="M149" i="9"/>
  <c r="O149" i="9"/>
  <c r="M100" i="9"/>
  <c r="O100" i="9"/>
  <c r="O89" i="9"/>
  <c r="M89" i="9"/>
  <c r="M174" i="9"/>
  <c r="O174" i="9"/>
  <c r="M170" i="9"/>
  <c r="O170" i="9"/>
  <c r="M166" i="9"/>
  <c r="O166" i="9"/>
  <c r="M162" i="9"/>
  <c r="O162" i="9"/>
  <c r="M158" i="9"/>
  <c r="O158" i="9"/>
  <c r="M154" i="9"/>
  <c r="O154" i="9"/>
  <c r="M150" i="9"/>
  <c r="O150" i="9"/>
  <c r="M104" i="9"/>
  <c r="O104" i="9"/>
  <c r="M96" i="9"/>
  <c r="O96" i="9"/>
  <c r="M175" i="9"/>
  <c r="O175" i="9"/>
  <c r="M171" i="9"/>
  <c r="O171" i="9"/>
  <c r="M167" i="9"/>
  <c r="O167" i="9"/>
  <c r="M163" i="9"/>
  <c r="O163" i="9"/>
  <c r="M159" i="9"/>
  <c r="O159" i="9"/>
  <c r="M155" i="9"/>
  <c r="O155" i="9"/>
  <c r="M151" i="9"/>
  <c r="O151" i="9"/>
  <c r="O124" i="9"/>
  <c r="O120" i="9"/>
  <c r="O116" i="9"/>
  <c r="O112" i="9"/>
  <c r="M108" i="9"/>
  <c r="O108" i="9"/>
  <c r="M92" i="9"/>
  <c r="O92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M109" i="9"/>
  <c r="O109" i="9"/>
  <c r="M105" i="9"/>
  <c r="O105" i="9"/>
  <c r="M106" i="9"/>
  <c r="O106" i="9"/>
  <c r="O81" i="9"/>
  <c r="M81" i="9"/>
  <c r="M107" i="9"/>
  <c r="O107" i="9"/>
  <c r="O85" i="9"/>
  <c r="M85" i="9"/>
  <c r="O103" i="9"/>
  <c r="O86" i="9"/>
  <c r="M86" i="9"/>
  <c r="O82" i="9"/>
  <c r="M82" i="9"/>
  <c r="O87" i="9"/>
  <c r="M87" i="9"/>
  <c r="O83" i="9"/>
  <c r="M83" i="9"/>
  <c r="O88" i="9"/>
  <c r="M88" i="9"/>
  <c r="O84" i="9"/>
  <c r="M84" i="9"/>
  <c r="O50" i="9"/>
  <c r="M50" i="9"/>
  <c r="M42" i="9"/>
  <c r="O42" i="9"/>
  <c r="O57" i="9"/>
  <c r="O51" i="9"/>
  <c r="O52" i="9"/>
  <c r="M52" i="9"/>
  <c r="O48" i="9"/>
  <c r="M48" i="9"/>
  <c r="M17" i="9"/>
  <c r="O49" i="9"/>
  <c r="M49" i="9"/>
  <c r="O19" i="9"/>
  <c r="M12" i="9"/>
  <c r="M13" i="9"/>
  <c r="B16" i="7"/>
  <c r="O13" i="9"/>
  <c r="C16" i="7"/>
  <c r="C4" i="7"/>
  <c r="B4" i="7"/>
  <c r="B28" i="7"/>
  <c r="C28" i="7"/>
  <c r="K13" i="9"/>
  <c r="K12" i="9"/>
  <c r="F20" i="1"/>
  <c r="G20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7" i="1"/>
  <c r="G7" i="1" s="1"/>
  <c r="F8" i="1"/>
  <c r="G8" i="1" s="1"/>
  <c r="F9" i="1"/>
  <c r="G9" i="1" s="1"/>
  <c r="F10" i="1"/>
  <c r="F11" i="1"/>
  <c r="G11" i="1" s="1"/>
  <c r="F12" i="1"/>
  <c r="G12" i="1" s="1"/>
  <c r="F13" i="1"/>
  <c r="G13" i="1" s="1"/>
  <c r="H75" i="8"/>
  <c r="J75" i="8" s="1"/>
  <c r="H74" i="8"/>
  <c r="H73" i="8"/>
  <c r="J73" i="8" s="1"/>
  <c r="H72" i="8"/>
  <c r="J72" i="8" s="1"/>
  <c r="H71" i="8"/>
  <c r="J71" i="8" s="1"/>
  <c r="H70" i="8"/>
  <c r="J70" i="8" s="1"/>
  <c r="H69" i="8"/>
  <c r="I68" i="8"/>
  <c r="L68" i="8" s="1"/>
  <c r="J68" i="8"/>
  <c r="H67" i="8"/>
  <c r="J67" i="8" s="1"/>
  <c r="A67" i="8"/>
  <c r="H66" i="8"/>
  <c r="H65" i="8"/>
  <c r="I65" i="8" s="1"/>
  <c r="L65" i="8" s="1"/>
  <c r="A65" i="8"/>
  <c r="H64" i="8"/>
  <c r="J64" i="8"/>
  <c r="H63" i="8"/>
  <c r="H62" i="8"/>
  <c r="J62" i="8" s="1"/>
  <c r="H61" i="8"/>
  <c r="J61" i="8" s="1"/>
  <c r="A61" i="8"/>
  <c r="H60" i="8"/>
  <c r="H59" i="8"/>
  <c r="J59" i="8" s="1"/>
  <c r="H58" i="8"/>
  <c r="J58" i="8" s="1"/>
  <c r="H57" i="8"/>
  <c r="J57" i="8" s="1"/>
  <c r="H56" i="8"/>
  <c r="A56" i="8"/>
  <c r="H55" i="8"/>
  <c r="J55" i="8" s="1"/>
  <c r="H54" i="8"/>
  <c r="J54" i="8" s="1"/>
  <c r="H53" i="8"/>
  <c r="H52" i="8"/>
  <c r="J52" i="8" s="1"/>
  <c r="A52" i="8"/>
  <c r="A53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/>
  <c r="H45" i="8"/>
  <c r="J45" i="8"/>
  <c r="H44" i="8"/>
  <c r="I44" i="8"/>
  <c r="L44" i="8" s="1"/>
  <c r="H43" i="8"/>
  <c r="H42" i="8"/>
  <c r="I42" i="8" s="1"/>
  <c r="L42" i="8" s="1"/>
  <c r="A42" i="8"/>
  <c r="H41" i="8"/>
  <c r="J41" i="8"/>
  <c r="H40" i="8"/>
  <c r="A40" i="8"/>
  <c r="H39" i="8"/>
  <c r="H38" i="8"/>
  <c r="J38" i="8" s="1"/>
  <c r="A38" i="8"/>
  <c r="H37" i="8"/>
  <c r="J37" i="8" s="1"/>
  <c r="I37" i="8"/>
  <c r="L37" i="8" s="1"/>
  <c r="H36" i="8"/>
  <c r="A36" i="8"/>
  <c r="H35" i="8"/>
  <c r="H34" i="8"/>
  <c r="J34" i="8" s="1"/>
  <c r="A34" i="8"/>
  <c r="H33" i="8"/>
  <c r="J33" i="8"/>
  <c r="H32" i="8"/>
  <c r="A32" i="8"/>
  <c r="H31" i="8"/>
  <c r="H30" i="8"/>
  <c r="J30" i="8" s="1"/>
  <c r="H29" i="8"/>
  <c r="H28" i="8"/>
  <c r="B2" i="8"/>
  <c r="H27" i="8"/>
  <c r="A27" i="8"/>
  <c r="H26" i="8"/>
  <c r="H25" i="8"/>
  <c r="J25" i="8" s="1"/>
  <c r="H24" i="8"/>
  <c r="H23" i="8"/>
  <c r="A23" i="8"/>
  <c r="A24" i="8" s="1"/>
  <c r="H22" i="8"/>
  <c r="H21" i="8"/>
  <c r="J21" i="8" s="1"/>
  <c r="H20" i="8"/>
  <c r="J20" i="8" s="1"/>
  <c r="A20" i="8"/>
  <c r="H19" i="8"/>
  <c r="I19" i="8" s="1"/>
  <c r="L19" i="8" s="1"/>
  <c r="H18" i="8"/>
  <c r="J18" i="8" s="1"/>
  <c r="I18" i="8"/>
  <c r="L18" i="8" s="1"/>
  <c r="H17" i="8"/>
  <c r="H16" i="8"/>
  <c r="J16" i="8" s="1"/>
  <c r="H15" i="8"/>
  <c r="H14" i="8"/>
  <c r="J14" i="8" s="1"/>
  <c r="H13" i="8"/>
  <c r="A13" i="8"/>
  <c r="A14" i="8" s="1"/>
  <c r="H12" i="8"/>
  <c r="J12" i="8" s="1"/>
  <c r="H11" i="8"/>
  <c r="H10" i="8"/>
  <c r="H9" i="8"/>
  <c r="A9" i="8"/>
  <c r="A10" i="8" s="1"/>
  <c r="A11" i="8" s="1"/>
  <c r="H8" i="8"/>
  <c r="H7" i="8"/>
  <c r="J7" i="8"/>
  <c r="H6" i="8"/>
  <c r="H5" i="8"/>
  <c r="J5" i="8" s="1"/>
  <c r="H6" i="6"/>
  <c r="K6" i="6" s="1"/>
  <c r="H7" i="6"/>
  <c r="H8" i="6"/>
  <c r="H9" i="6"/>
  <c r="H10" i="6"/>
  <c r="K10" i="6" s="1"/>
  <c r="H11" i="6"/>
  <c r="H12" i="6"/>
  <c r="H13" i="6"/>
  <c r="H14" i="6"/>
  <c r="K14" i="6" s="1"/>
  <c r="H15" i="6"/>
  <c r="H16" i="6"/>
  <c r="H17" i="6"/>
  <c r="H18" i="6"/>
  <c r="K18" i="6" s="1"/>
  <c r="H19" i="6"/>
  <c r="H20" i="6"/>
  <c r="H21" i="6"/>
  <c r="H22" i="6"/>
  <c r="K22" i="6" s="1"/>
  <c r="H23" i="6"/>
  <c r="H24" i="6"/>
  <c r="H25" i="6"/>
  <c r="H26" i="6"/>
  <c r="K26" i="6"/>
  <c r="H27" i="6"/>
  <c r="H28" i="6"/>
  <c r="H29" i="6"/>
  <c r="H30" i="6"/>
  <c r="H31" i="6"/>
  <c r="H32" i="6"/>
  <c r="H33" i="6"/>
  <c r="K33" i="6" s="1"/>
  <c r="H34" i="6"/>
  <c r="K34" i="6"/>
  <c r="H35" i="6"/>
  <c r="H36" i="6"/>
  <c r="H37" i="6"/>
  <c r="H38" i="6"/>
  <c r="K38" i="6" s="1"/>
  <c r="H39" i="6"/>
  <c r="I39" i="6" s="1"/>
  <c r="M39" i="6" s="1"/>
  <c r="H40" i="6"/>
  <c r="H41" i="6"/>
  <c r="H42" i="6"/>
  <c r="K42" i="6"/>
  <c r="H43" i="6"/>
  <c r="H44" i="6"/>
  <c r="H45" i="6"/>
  <c r="H46" i="6"/>
  <c r="H47" i="6"/>
  <c r="H48" i="6"/>
  <c r="H49" i="6"/>
  <c r="K49" i="6" s="1"/>
  <c r="H50" i="6"/>
  <c r="K50" i="6"/>
  <c r="H51" i="6"/>
  <c r="H52" i="6"/>
  <c r="H53" i="6"/>
  <c r="H54" i="6"/>
  <c r="K54" i="6" s="1"/>
  <c r="H55" i="6"/>
  <c r="K55" i="6" s="1"/>
  <c r="H56" i="6"/>
  <c r="H57" i="6"/>
  <c r="H58" i="6"/>
  <c r="K58" i="6"/>
  <c r="H59" i="6"/>
  <c r="H60" i="6"/>
  <c r="H61" i="6"/>
  <c r="H62" i="6"/>
  <c r="H63" i="6"/>
  <c r="H64" i="6"/>
  <c r="H65" i="6"/>
  <c r="K65" i="6" s="1"/>
  <c r="H66" i="6"/>
  <c r="K66" i="6"/>
  <c r="H67" i="6"/>
  <c r="H68" i="6"/>
  <c r="H69" i="6"/>
  <c r="H70" i="6"/>
  <c r="K70" i="6" s="1"/>
  <c r="H71" i="6"/>
  <c r="I71" i="6" s="1"/>
  <c r="M71" i="6" s="1"/>
  <c r="H72" i="6"/>
  <c r="H73" i="6"/>
  <c r="H74" i="6"/>
  <c r="K74" i="6"/>
  <c r="H75" i="6"/>
  <c r="H76" i="6"/>
  <c r="H77" i="6"/>
  <c r="H78" i="6"/>
  <c r="H79" i="6"/>
  <c r="H80" i="6"/>
  <c r="K80" i="6" s="1"/>
  <c r="H81" i="6"/>
  <c r="K81" i="6" s="1"/>
  <c r="H82" i="6"/>
  <c r="K82" i="6"/>
  <c r="H83" i="6"/>
  <c r="H84" i="6"/>
  <c r="H85" i="6"/>
  <c r="H86" i="6"/>
  <c r="K86" i="6" s="1"/>
  <c r="H87" i="6"/>
  <c r="K87" i="6" s="1"/>
  <c r="H88" i="6"/>
  <c r="K88" i="6" s="1"/>
  <c r="H89" i="6"/>
  <c r="H90" i="6"/>
  <c r="K90" i="6"/>
  <c r="H91" i="6"/>
  <c r="H92" i="6"/>
  <c r="H93" i="6"/>
  <c r="H94" i="6"/>
  <c r="H95" i="6"/>
  <c r="H96" i="6"/>
  <c r="H97" i="6"/>
  <c r="K97" i="6" s="1"/>
  <c r="H98" i="6"/>
  <c r="K98" i="6"/>
  <c r="H99" i="6"/>
  <c r="H100" i="6"/>
  <c r="H101" i="6"/>
  <c r="H102" i="6"/>
  <c r="K102" i="6" s="1"/>
  <c r="H103" i="6"/>
  <c r="I103" i="6" s="1"/>
  <c r="M103" i="6" s="1"/>
  <c r="H104" i="6"/>
  <c r="K104" i="6" s="1"/>
  <c r="H105" i="6"/>
  <c r="H106" i="6"/>
  <c r="K106" i="6"/>
  <c r="H107" i="6"/>
  <c r="H108" i="6"/>
  <c r="H109" i="6"/>
  <c r="H110" i="6"/>
  <c r="K110" i="6" s="1"/>
  <c r="H111" i="6"/>
  <c r="H112" i="6"/>
  <c r="K112" i="6" s="1"/>
  <c r="H113" i="6"/>
  <c r="I113" i="6" s="1"/>
  <c r="H114" i="6"/>
  <c r="K114" i="6"/>
  <c r="H115" i="6"/>
  <c r="H116" i="6"/>
  <c r="H117" i="6"/>
  <c r="H118" i="6"/>
  <c r="K118" i="6" s="1"/>
  <c r="H119" i="6"/>
  <c r="I119" i="6" s="1"/>
  <c r="M119" i="6" s="1"/>
  <c r="H120" i="6"/>
  <c r="K120" i="6" s="1"/>
  <c r="H121" i="6"/>
  <c r="H122" i="6"/>
  <c r="K122" i="6"/>
  <c r="H123" i="6"/>
  <c r="H124" i="6"/>
  <c r="H125" i="6"/>
  <c r="H126" i="6"/>
  <c r="K126" i="6" s="1"/>
  <c r="H127" i="6"/>
  <c r="H128" i="6"/>
  <c r="K128" i="6" s="1"/>
  <c r="H129" i="6"/>
  <c r="I129" i="6" s="1"/>
  <c r="M129" i="6" s="1"/>
  <c r="H130" i="6"/>
  <c r="K130" i="6"/>
  <c r="H131" i="6"/>
  <c r="H132" i="6"/>
  <c r="H133" i="6"/>
  <c r="H134" i="6"/>
  <c r="H135" i="6"/>
  <c r="K135" i="6" s="1"/>
  <c r="H136" i="6"/>
  <c r="H137" i="6"/>
  <c r="H138" i="6"/>
  <c r="K138" i="6"/>
  <c r="H139" i="6"/>
  <c r="H140" i="6"/>
  <c r="H141" i="6"/>
  <c r="H142" i="6"/>
  <c r="H143" i="6"/>
  <c r="H144" i="6"/>
  <c r="H145" i="6"/>
  <c r="I145" i="6" s="1"/>
  <c r="M145" i="6" s="1"/>
  <c r="H5" i="6"/>
  <c r="K5" i="6"/>
  <c r="B2" i="6"/>
  <c r="I6" i="6"/>
  <c r="I10" i="6"/>
  <c r="I14" i="6"/>
  <c r="M14" i="6" s="1"/>
  <c r="I18" i="6"/>
  <c r="M18" i="6" s="1"/>
  <c r="I22" i="6"/>
  <c r="M22" i="6" s="1"/>
  <c r="I26" i="6"/>
  <c r="I34" i="6"/>
  <c r="I38" i="6"/>
  <c r="M38" i="6" s="1"/>
  <c r="I42" i="6"/>
  <c r="I50" i="6"/>
  <c r="M50" i="6" s="1"/>
  <c r="I54" i="6"/>
  <c r="M54" i="6" s="1"/>
  <c r="I58" i="6"/>
  <c r="M58" i="6" s="1"/>
  <c r="I66" i="6"/>
  <c r="M66" i="6" s="1"/>
  <c r="I70" i="6"/>
  <c r="M70" i="6" s="1"/>
  <c r="I74" i="6"/>
  <c r="I80" i="6"/>
  <c r="I82" i="6"/>
  <c r="M82" i="6" s="1"/>
  <c r="I86" i="6"/>
  <c r="M86" i="6" s="1"/>
  <c r="I88" i="6"/>
  <c r="I90" i="6"/>
  <c r="M90" i="6" s="1"/>
  <c r="I98" i="6"/>
  <c r="M98" i="6" s="1"/>
  <c r="I102" i="6"/>
  <c r="M102" i="6" s="1"/>
  <c r="I104" i="6"/>
  <c r="I106" i="6"/>
  <c r="I112" i="6"/>
  <c r="M112" i="6" s="1"/>
  <c r="I114" i="6"/>
  <c r="I118" i="6"/>
  <c r="I120" i="6"/>
  <c r="M120" i="6" s="1"/>
  <c r="I122" i="6"/>
  <c r="I128" i="6"/>
  <c r="M128" i="6" s="1"/>
  <c r="I130" i="6"/>
  <c r="I138" i="6"/>
  <c r="M138" i="6" s="1"/>
  <c r="A143" i="6"/>
  <c r="A140" i="6"/>
  <c r="A141" i="6"/>
  <c r="A137" i="6"/>
  <c r="A138" i="6" s="1"/>
  <c r="A135" i="6"/>
  <c r="A133" i="6"/>
  <c r="A130" i="6"/>
  <c r="A131" i="6" s="1"/>
  <c r="A126" i="6"/>
  <c r="A117" i="6"/>
  <c r="A118" i="6" s="1"/>
  <c r="A114" i="6"/>
  <c r="A115" i="6" s="1"/>
  <c r="A108" i="6"/>
  <c r="A109" i="6" s="1"/>
  <c r="A105" i="6"/>
  <c r="A106" i="6" s="1"/>
  <c r="A103" i="6"/>
  <c r="A100" i="6"/>
  <c r="A101" i="6" s="1"/>
  <c r="A98" i="6"/>
  <c r="A95" i="6"/>
  <c r="A92" i="6"/>
  <c r="A93" i="6" s="1"/>
  <c r="A90" i="6"/>
  <c r="A87" i="6"/>
  <c r="A88" i="6" s="1"/>
  <c r="A85" i="6"/>
  <c r="A83" i="6"/>
  <c r="A80" i="6"/>
  <c r="A77" i="6"/>
  <c r="A78" i="6"/>
  <c r="M74" i="6"/>
  <c r="A74" i="6"/>
  <c r="A75" i="6" s="1"/>
  <c r="A70" i="6"/>
  <c r="A71" i="6" s="1"/>
  <c r="A72" i="6" s="1"/>
  <c r="A68" i="6"/>
  <c r="A57" i="6"/>
  <c r="A58" i="6" s="1"/>
  <c r="A54" i="6"/>
  <c r="A55" i="6" s="1"/>
  <c r="A51" i="6"/>
  <c r="A52" i="6"/>
  <c r="A49" i="6"/>
  <c r="A43" i="6"/>
  <c r="A44" i="6" s="1"/>
  <c r="A45" i="6" s="1"/>
  <c r="M42" i="6"/>
  <c r="M34" i="6"/>
  <c r="M26" i="6"/>
  <c r="C22" i="6"/>
  <c r="M10" i="6"/>
  <c r="A10" i="6"/>
  <c r="C9" i="6"/>
  <c r="H5" i="5"/>
  <c r="B2" i="5"/>
  <c r="I5" i="5"/>
  <c r="L5" i="5" s="1"/>
  <c r="H6" i="5"/>
  <c r="I6" i="5" s="1"/>
  <c r="H7" i="5"/>
  <c r="I7" i="5" s="1"/>
  <c r="L7" i="5" s="1"/>
  <c r="H8" i="5"/>
  <c r="I8" i="5" s="1"/>
  <c r="L8" i="5" s="1"/>
  <c r="H9" i="5"/>
  <c r="I9" i="5" s="1"/>
  <c r="L9" i="5" s="1"/>
  <c r="H10" i="5"/>
  <c r="I10" i="5" s="1"/>
  <c r="L10" i="5" s="1"/>
  <c r="H11" i="5"/>
  <c r="I11" i="5" s="1"/>
  <c r="L11" i="5" s="1"/>
  <c r="H12" i="5"/>
  <c r="I12" i="5" s="1"/>
  <c r="L12" i="5" s="1"/>
  <c r="H13" i="5"/>
  <c r="I13" i="5" s="1"/>
  <c r="L13" i="5" s="1"/>
  <c r="H14" i="5"/>
  <c r="I14" i="5" s="1"/>
  <c r="L14" i="5" s="1"/>
  <c r="H15" i="5"/>
  <c r="I15" i="5" s="1"/>
  <c r="L15" i="5" s="1"/>
  <c r="H16" i="5"/>
  <c r="I16" i="5" s="1"/>
  <c r="L16" i="5" s="1"/>
  <c r="H17" i="5"/>
  <c r="I17" i="5" s="1"/>
  <c r="L17" i="5" s="1"/>
  <c r="H18" i="5"/>
  <c r="I18" i="5" s="1"/>
  <c r="L18" i="5" s="1"/>
  <c r="H19" i="5"/>
  <c r="I19" i="5" s="1"/>
  <c r="L19" i="5" s="1"/>
  <c r="H20" i="5"/>
  <c r="I20" i="5" s="1"/>
  <c r="L20" i="5" s="1"/>
  <c r="H21" i="5"/>
  <c r="I21" i="5" s="1"/>
  <c r="L21" i="5" s="1"/>
  <c r="H22" i="5"/>
  <c r="I22" i="5" s="1"/>
  <c r="L22" i="5" s="1"/>
  <c r="H23" i="5"/>
  <c r="I23" i="5" s="1"/>
  <c r="L23" i="5" s="1"/>
  <c r="H24" i="5"/>
  <c r="I24" i="5" s="1"/>
  <c r="L24" i="5" s="1"/>
  <c r="H25" i="5"/>
  <c r="I25" i="5" s="1"/>
  <c r="L25" i="5" s="1"/>
  <c r="H26" i="5"/>
  <c r="I26" i="5" s="1"/>
  <c r="L26" i="5" s="1"/>
  <c r="H27" i="5"/>
  <c r="I27" i="5" s="1"/>
  <c r="L27" i="5" s="1"/>
  <c r="H28" i="5"/>
  <c r="I28" i="5" s="1"/>
  <c r="L28" i="5" s="1"/>
  <c r="H29" i="5"/>
  <c r="I29" i="5" s="1"/>
  <c r="L29" i="5" s="1"/>
  <c r="H30" i="5"/>
  <c r="I30" i="5" s="1"/>
  <c r="L30" i="5" s="1"/>
  <c r="H31" i="5"/>
  <c r="I31" i="5" s="1"/>
  <c r="L31" i="5" s="1"/>
  <c r="H32" i="5"/>
  <c r="I32" i="5" s="1"/>
  <c r="L32" i="5" s="1"/>
  <c r="H33" i="5"/>
  <c r="I33" i="5" s="1"/>
  <c r="L33" i="5" s="1"/>
  <c r="H34" i="5"/>
  <c r="I34" i="5" s="1"/>
  <c r="L34" i="5" s="1"/>
  <c r="H35" i="5"/>
  <c r="I35" i="5" s="1"/>
  <c r="L35" i="5" s="1"/>
  <c r="H36" i="5"/>
  <c r="I36" i="5" s="1"/>
  <c r="L36" i="5" s="1"/>
  <c r="H37" i="5"/>
  <c r="I37" i="5" s="1"/>
  <c r="L37" i="5" s="1"/>
  <c r="H38" i="5"/>
  <c r="I38" i="5" s="1"/>
  <c r="L38" i="5" s="1"/>
  <c r="H39" i="5"/>
  <c r="I39" i="5" s="1"/>
  <c r="L39" i="5" s="1"/>
  <c r="H40" i="5"/>
  <c r="I40" i="5" s="1"/>
  <c r="L40" i="5" s="1"/>
  <c r="H41" i="5"/>
  <c r="I41" i="5" s="1"/>
  <c r="L41" i="5" s="1"/>
  <c r="H42" i="5"/>
  <c r="I42" i="5" s="1"/>
  <c r="L42" i="5" s="1"/>
  <c r="H43" i="5"/>
  <c r="I43" i="5" s="1"/>
  <c r="L43" i="5" s="1"/>
  <c r="H44" i="5"/>
  <c r="I44" i="5" s="1"/>
  <c r="L44" i="5" s="1"/>
  <c r="H45" i="5"/>
  <c r="I45" i="5" s="1"/>
  <c r="L45" i="5" s="1"/>
  <c r="H46" i="5"/>
  <c r="I46" i="5" s="1"/>
  <c r="L46" i="5" s="1"/>
  <c r="H47" i="5"/>
  <c r="I47" i="5" s="1"/>
  <c r="L47" i="5" s="1"/>
  <c r="H48" i="5"/>
  <c r="I48" i="5" s="1"/>
  <c r="L48" i="5" s="1"/>
  <c r="H49" i="5"/>
  <c r="I49" i="5" s="1"/>
  <c r="L49" i="5" s="1"/>
  <c r="H50" i="5"/>
  <c r="I50" i="5" s="1"/>
  <c r="L50" i="5" s="1"/>
  <c r="H51" i="5"/>
  <c r="I51" i="5" s="1"/>
  <c r="L51" i="5" s="1"/>
  <c r="H52" i="5"/>
  <c r="I52" i="5" s="1"/>
  <c r="L52" i="5" s="1"/>
  <c r="H53" i="5"/>
  <c r="I53" i="5" s="1"/>
  <c r="L53" i="5" s="1"/>
  <c r="H54" i="5"/>
  <c r="I54" i="5" s="1"/>
  <c r="L54" i="5" s="1"/>
  <c r="H55" i="5"/>
  <c r="I55" i="5" s="1"/>
  <c r="L55" i="5" s="1"/>
  <c r="H56" i="5"/>
  <c r="I56" i="5" s="1"/>
  <c r="L56" i="5" s="1"/>
  <c r="H57" i="5"/>
  <c r="I57" i="5" s="1"/>
  <c r="L57" i="5" s="1"/>
  <c r="H58" i="5"/>
  <c r="I58" i="5" s="1"/>
  <c r="L58" i="5" s="1"/>
  <c r="H59" i="5"/>
  <c r="I59" i="5" s="1"/>
  <c r="L59" i="5" s="1"/>
  <c r="H60" i="5"/>
  <c r="I60" i="5" s="1"/>
  <c r="L60" i="5" s="1"/>
  <c r="H61" i="5"/>
  <c r="I61" i="5" s="1"/>
  <c r="L61" i="5" s="1"/>
  <c r="H62" i="5"/>
  <c r="I62" i="5" s="1"/>
  <c r="L62" i="5" s="1"/>
  <c r="H63" i="5"/>
  <c r="I63" i="5" s="1"/>
  <c r="L63" i="5" s="1"/>
  <c r="H64" i="5"/>
  <c r="I64" i="5" s="1"/>
  <c r="L64" i="5" s="1"/>
  <c r="H65" i="5"/>
  <c r="I65" i="5" s="1"/>
  <c r="L65" i="5" s="1"/>
  <c r="H66" i="5"/>
  <c r="I66" i="5" s="1"/>
  <c r="L66" i="5" s="1"/>
  <c r="H67" i="5"/>
  <c r="I67" i="5" s="1"/>
  <c r="L67" i="5" s="1"/>
  <c r="H68" i="5"/>
  <c r="I68" i="5" s="1"/>
  <c r="L68" i="5" s="1"/>
  <c r="H69" i="5"/>
  <c r="I69" i="5" s="1"/>
  <c r="L69" i="5" s="1"/>
  <c r="H70" i="5"/>
  <c r="I70" i="5" s="1"/>
  <c r="L70" i="5" s="1"/>
  <c r="H71" i="5"/>
  <c r="I71" i="5" s="1"/>
  <c r="L71" i="5" s="1"/>
  <c r="H72" i="5"/>
  <c r="I72" i="5" s="1"/>
  <c r="L72" i="5" s="1"/>
  <c r="H73" i="5"/>
  <c r="I73" i="5" s="1"/>
  <c r="L73" i="5" s="1"/>
  <c r="H74" i="5"/>
  <c r="I74" i="5" s="1"/>
  <c r="L74" i="5" s="1"/>
  <c r="H75" i="5"/>
  <c r="I75" i="5" s="1"/>
  <c r="L75" i="5" s="1"/>
  <c r="H76" i="5"/>
  <c r="I76" i="5" s="1"/>
  <c r="L76" i="5" s="1"/>
  <c r="H77" i="5"/>
  <c r="I77" i="5" s="1"/>
  <c r="L77" i="5" s="1"/>
  <c r="H78" i="5"/>
  <c r="I78" i="5" s="1"/>
  <c r="L78" i="5" s="1"/>
  <c r="H79" i="5"/>
  <c r="I79" i="5" s="1"/>
  <c r="L79" i="5" s="1"/>
  <c r="H80" i="5"/>
  <c r="I80" i="5" s="1"/>
  <c r="L80" i="5" s="1"/>
  <c r="H81" i="5"/>
  <c r="I81" i="5" s="1"/>
  <c r="L81" i="5" s="1"/>
  <c r="H82" i="5"/>
  <c r="I82" i="5" s="1"/>
  <c r="L82" i="5" s="1"/>
  <c r="H83" i="5"/>
  <c r="I83" i="5" s="1"/>
  <c r="L83" i="5" s="1"/>
  <c r="H84" i="5"/>
  <c r="I84" i="5" s="1"/>
  <c r="L84" i="5" s="1"/>
  <c r="H85" i="5"/>
  <c r="I85" i="5" s="1"/>
  <c r="L85" i="5" s="1"/>
  <c r="H86" i="5"/>
  <c r="I86" i="5" s="1"/>
  <c r="L86" i="5" s="1"/>
  <c r="H87" i="5"/>
  <c r="I87" i="5" s="1"/>
  <c r="L87" i="5" s="1"/>
  <c r="H88" i="5"/>
  <c r="I88" i="5" s="1"/>
  <c r="L88" i="5" s="1"/>
  <c r="H89" i="5"/>
  <c r="I89" i="5" s="1"/>
  <c r="L89" i="5" s="1"/>
  <c r="H90" i="5"/>
  <c r="I90" i="5" s="1"/>
  <c r="L90" i="5" s="1"/>
  <c r="H91" i="5"/>
  <c r="I91" i="5" s="1"/>
  <c r="L91" i="5" s="1"/>
  <c r="H92" i="5"/>
  <c r="I92" i="5" s="1"/>
  <c r="L92" i="5" s="1"/>
  <c r="H93" i="5"/>
  <c r="I93" i="5" s="1"/>
  <c r="L93" i="5" s="1"/>
  <c r="H94" i="5"/>
  <c r="I94" i="5" s="1"/>
  <c r="L94" i="5" s="1"/>
  <c r="H95" i="5"/>
  <c r="I95" i="5" s="1"/>
  <c r="L95" i="5" s="1"/>
  <c r="H96" i="5"/>
  <c r="I96" i="5" s="1"/>
  <c r="L96" i="5" s="1"/>
  <c r="H97" i="5"/>
  <c r="I97" i="5" s="1"/>
  <c r="L97" i="5" s="1"/>
  <c r="H98" i="5"/>
  <c r="I98" i="5" s="1"/>
  <c r="L98" i="5" s="1"/>
  <c r="H99" i="5"/>
  <c r="I99" i="5" s="1"/>
  <c r="L99" i="5" s="1"/>
  <c r="H100" i="5"/>
  <c r="I100" i="5" s="1"/>
  <c r="L100" i="5" s="1"/>
  <c r="H101" i="5"/>
  <c r="I101" i="5" s="1"/>
  <c r="L101" i="5" s="1"/>
  <c r="H102" i="5"/>
  <c r="I102" i="5" s="1"/>
  <c r="L102" i="5" s="1"/>
  <c r="H103" i="5"/>
  <c r="I103" i="5" s="1"/>
  <c r="L103" i="5" s="1"/>
  <c r="H104" i="5"/>
  <c r="I104" i="5" s="1"/>
  <c r="L104" i="5" s="1"/>
  <c r="H105" i="5"/>
  <c r="I105" i="5" s="1"/>
  <c r="L105" i="5" s="1"/>
  <c r="H106" i="5"/>
  <c r="I106" i="5" s="1"/>
  <c r="L106" i="5" s="1"/>
  <c r="H107" i="5"/>
  <c r="I107" i="5" s="1"/>
  <c r="L107" i="5" s="1"/>
  <c r="H108" i="5"/>
  <c r="I108" i="5" s="1"/>
  <c r="L108" i="5" s="1"/>
  <c r="H109" i="5"/>
  <c r="I109" i="5" s="1"/>
  <c r="L109" i="5" s="1"/>
  <c r="H110" i="5"/>
  <c r="I110" i="5" s="1"/>
  <c r="L110" i="5" s="1"/>
  <c r="H111" i="5"/>
  <c r="I111" i="5" s="1"/>
  <c r="L111" i="5" s="1"/>
  <c r="H112" i="5"/>
  <c r="I112" i="5" s="1"/>
  <c r="L112" i="5" s="1"/>
  <c r="H113" i="5"/>
  <c r="I113" i="5" s="1"/>
  <c r="L113" i="5" s="1"/>
  <c r="H114" i="5"/>
  <c r="I114" i="5" s="1"/>
  <c r="L114" i="5" s="1"/>
  <c r="H115" i="5"/>
  <c r="I115" i="5" s="1"/>
  <c r="L115" i="5" s="1"/>
  <c r="H116" i="5"/>
  <c r="I116" i="5" s="1"/>
  <c r="L116" i="5" s="1"/>
  <c r="H117" i="5"/>
  <c r="I117" i="5" s="1"/>
  <c r="L117" i="5" s="1"/>
  <c r="H118" i="5"/>
  <c r="I118" i="5" s="1"/>
  <c r="L118" i="5" s="1"/>
  <c r="H119" i="5"/>
  <c r="I119" i="5" s="1"/>
  <c r="L119" i="5" s="1"/>
  <c r="H120" i="5"/>
  <c r="I120" i="5" s="1"/>
  <c r="L120" i="5" s="1"/>
  <c r="H121" i="5"/>
  <c r="I121" i="5" s="1"/>
  <c r="L121" i="5" s="1"/>
  <c r="H122" i="5"/>
  <c r="I122" i="5" s="1"/>
  <c r="L122" i="5" s="1"/>
  <c r="H123" i="5"/>
  <c r="I123" i="5" s="1"/>
  <c r="L123" i="5" s="1"/>
  <c r="H124" i="5"/>
  <c r="I124" i="5" s="1"/>
  <c r="L124" i="5" s="1"/>
  <c r="H125" i="5"/>
  <c r="I125" i="5" s="1"/>
  <c r="L125" i="5" s="1"/>
  <c r="H126" i="5"/>
  <c r="I126" i="5" s="1"/>
  <c r="L126" i="5" s="1"/>
  <c r="H127" i="5"/>
  <c r="I127" i="5" s="1"/>
  <c r="L127" i="5" s="1"/>
  <c r="H128" i="5"/>
  <c r="I128" i="5" s="1"/>
  <c r="L128" i="5" s="1"/>
  <c r="H129" i="5"/>
  <c r="I129" i="5" s="1"/>
  <c r="L129" i="5" s="1"/>
  <c r="H130" i="5"/>
  <c r="I130" i="5" s="1"/>
  <c r="L130" i="5" s="1"/>
  <c r="H131" i="5"/>
  <c r="I131" i="5" s="1"/>
  <c r="L131" i="5" s="1"/>
  <c r="H132" i="5"/>
  <c r="I132" i="5" s="1"/>
  <c r="L132" i="5" s="1"/>
  <c r="H133" i="5"/>
  <c r="I133" i="5" s="1"/>
  <c r="L133" i="5" s="1"/>
  <c r="H134" i="5"/>
  <c r="I134" i="5" s="1"/>
  <c r="L134" i="5" s="1"/>
  <c r="H135" i="5"/>
  <c r="I135" i="5" s="1"/>
  <c r="L135" i="5" s="1"/>
  <c r="H136" i="5"/>
  <c r="I136" i="5" s="1"/>
  <c r="L136" i="5" s="1"/>
  <c r="H137" i="5"/>
  <c r="I137" i="5" s="1"/>
  <c r="L137" i="5" s="1"/>
  <c r="H138" i="5"/>
  <c r="I138" i="5" s="1"/>
  <c r="L138" i="5" s="1"/>
  <c r="H139" i="5"/>
  <c r="I139" i="5" s="1"/>
  <c r="L139" i="5" s="1"/>
  <c r="H140" i="5"/>
  <c r="I140" i="5" s="1"/>
  <c r="L140" i="5" s="1"/>
  <c r="H141" i="5"/>
  <c r="I141" i="5" s="1"/>
  <c r="L141" i="5" s="1"/>
  <c r="H142" i="5"/>
  <c r="I142" i="5" s="1"/>
  <c r="L142" i="5" s="1"/>
  <c r="H143" i="5"/>
  <c r="I143" i="5" s="1"/>
  <c r="L143" i="5" s="1"/>
  <c r="H144" i="5"/>
  <c r="I144" i="5" s="1"/>
  <c r="L144" i="5" s="1"/>
  <c r="H145" i="5"/>
  <c r="I145" i="5" s="1"/>
  <c r="L145" i="5" s="1"/>
  <c r="H146" i="5"/>
  <c r="I146" i="5" s="1"/>
  <c r="L146" i="5" s="1"/>
  <c r="H147" i="5"/>
  <c r="I147" i="5" s="1"/>
  <c r="L147" i="5" s="1"/>
  <c r="H148" i="5"/>
  <c r="I148" i="5" s="1"/>
  <c r="L148" i="5" s="1"/>
  <c r="H149" i="5"/>
  <c r="I149" i="5" s="1"/>
  <c r="L149" i="5" s="1"/>
  <c r="H150" i="5"/>
  <c r="I150" i="5" s="1"/>
  <c r="L150" i="5" s="1"/>
  <c r="H151" i="5"/>
  <c r="I151" i="5" s="1"/>
  <c r="L151" i="5" s="1"/>
  <c r="H152" i="5"/>
  <c r="I152" i="5" s="1"/>
  <c r="L152" i="5" s="1"/>
  <c r="H153" i="5"/>
  <c r="I153" i="5" s="1"/>
  <c r="L153" i="5" s="1"/>
  <c r="H154" i="5"/>
  <c r="I154" i="5" s="1"/>
  <c r="L154" i="5" s="1"/>
  <c r="H155" i="5"/>
  <c r="I155" i="5" s="1"/>
  <c r="L155" i="5" s="1"/>
  <c r="H156" i="5"/>
  <c r="I156" i="5" s="1"/>
  <c r="L156" i="5" s="1"/>
  <c r="H157" i="5"/>
  <c r="I157" i="5" s="1"/>
  <c r="L157" i="5" s="1"/>
  <c r="H158" i="5"/>
  <c r="I158" i="5" s="1"/>
  <c r="L158" i="5" s="1"/>
  <c r="H159" i="5"/>
  <c r="I159" i="5" s="1"/>
  <c r="L159" i="5" s="1"/>
  <c r="H160" i="5"/>
  <c r="I160" i="5" s="1"/>
  <c r="L160" i="5" s="1"/>
  <c r="H161" i="5"/>
  <c r="I161" i="5" s="1"/>
  <c r="L161" i="5" s="1"/>
  <c r="H162" i="5"/>
  <c r="I162" i="5" s="1"/>
  <c r="L162" i="5" s="1"/>
  <c r="H163" i="5"/>
  <c r="I163" i="5" s="1"/>
  <c r="L163" i="5" s="1"/>
  <c r="H164" i="5"/>
  <c r="I164" i="5" s="1"/>
  <c r="L164" i="5" s="1"/>
  <c r="H165" i="5"/>
  <c r="I165" i="5" s="1"/>
  <c r="L165" i="5" s="1"/>
  <c r="H166" i="5"/>
  <c r="I166" i="5" s="1"/>
  <c r="L166" i="5" s="1"/>
  <c r="H167" i="5"/>
  <c r="I167" i="5" s="1"/>
  <c r="L167" i="5" s="1"/>
  <c r="H168" i="5"/>
  <c r="I168" i="5" s="1"/>
  <c r="L168" i="5" s="1"/>
  <c r="H169" i="5"/>
  <c r="I169" i="5" s="1"/>
  <c r="L169" i="5" s="1"/>
  <c r="H170" i="5"/>
  <c r="I170" i="5" s="1"/>
  <c r="L170" i="5" s="1"/>
  <c r="H171" i="5"/>
  <c r="I171" i="5" s="1"/>
  <c r="L171" i="5" s="1"/>
  <c r="H172" i="5"/>
  <c r="I172" i="5"/>
  <c r="L172" i="5" s="1"/>
  <c r="H173" i="5"/>
  <c r="I173" i="5" s="1"/>
  <c r="L173" i="5" s="1"/>
  <c r="H174" i="5"/>
  <c r="I174" i="5" s="1"/>
  <c r="L174" i="5" s="1"/>
  <c r="H175" i="5"/>
  <c r="I175" i="5" s="1"/>
  <c r="L175" i="5" s="1"/>
  <c r="H176" i="5"/>
  <c r="I176" i="5"/>
  <c r="L176" i="5" s="1"/>
  <c r="H177" i="5"/>
  <c r="I177" i="5" s="1"/>
  <c r="L177" i="5" s="1"/>
  <c r="H178" i="5"/>
  <c r="I178" i="5" s="1"/>
  <c r="L178" i="5" s="1"/>
  <c r="H179" i="5"/>
  <c r="I179" i="5" s="1"/>
  <c r="L179" i="5" s="1"/>
  <c r="H180" i="5"/>
  <c r="I180" i="5"/>
  <c r="L180" i="5" s="1"/>
  <c r="H181" i="5"/>
  <c r="I181" i="5" s="1"/>
  <c r="L181" i="5" s="1"/>
  <c r="H182" i="5"/>
  <c r="I182" i="5" s="1"/>
  <c r="L182" i="5" s="1"/>
  <c r="H183" i="5"/>
  <c r="I183" i="5" s="1"/>
  <c r="L183" i="5" s="1"/>
  <c r="H184" i="5"/>
  <c r="I184" i="5"/>
  <c r="L184" i="5" s="1"/>
  <c r="H185" i="5"/>
  <c r="I185" i="5" s="1"/>
  <c r="L185" i="5" s="1"/>
  <c r="H186" i="5"/>
  <c r="I186" i="5" s="1"/>
  <c r="L186" i="5" s="1"/>
  <c r="H187" i="5"/>
  <c r="I187" i="5" s="1"/>
  <c r="L187" i="5" s="1"/>
  <c r="H188" i="5"/>
  <c r="I188" i="5"/>
  <c r="L188" i="5" s="1"/>
  <c r="H189" i="5"/>
  <c r="I189" i="5" s="1"/>
  <c r="L189" i="5" s="1"/>
  <c r="H190" i="5"/>
  <c r="I190" i="5" s="1"/>
  <c r="L190" i="5" s="1"/>
  <c r="H191" i="5"/>
  <c r="I191" i="5" s="1"/>
  <c r="L191" i="5" s="1"/>
  <c r="H192" i="5"/>
  <c r="I192" i="5"/>
  <c r="L192" i="5" s="1"/>
  <c r="H193" i="5"/>
  <c r="I193" i="5" s="1"/>
  <c r="L193" i="5" s="1"/>
  <c r="H194" i="5"/>
  <c r="I194" i="5" s="1"/>
  <c r="L194" i="5" s="1"/>
  <c r="H195" i="5"/>
  <c r="I195" i="5" s="1"/>
  <c r="L195" i="5" s="1"/>
  <c r="H196" i="5"/>
  <c r="I196" i="5"/>
  <c r="L196" i="5" s="1"/>
  <c r="H197" i="5"/>
  <c r="I197" i="5" s="1"/>
  <c r="L197" i="5" s="1"/>
  <c r="H198" i="5"/>
  <c r="I198" i="5" s="1"/>
  <c r="L198" i="5" s="1"/>
  <c r="H199" i="5"/>
  <c r="I199" i="5" s="1"/>
  <c r="L199" i="5" s="1"/>
  <c r="H200" i="5"/>
  <c r="I200" i="5"/>
  <c r="L200" i="5" s="1"/>
  <c r="H201" i="5"/>
  <c r="I201" i="5" s="1"/>
  <c r="L201" i="5" s="1"/>
  <c r="H202" i="5"/>
  <c r="I202" i="5" s="1"/>
  <c r="L202" i="5" s="1"/>
  <c r="H203" i="5"/>
  <c r="I203" i="5" s="1"/>
  <c r="L203" i="5" s="1"/>
  <c r="H204" i="5"/>
  <c r="I204" i="5"/>
  <c r="L204" i="5" s="1"/>
  <c r="H205" i="5"/>
  <c r="I205" i="5" s="1"/>
  <c r="L205" i="5" s="1"/>
  <c r="H206" i="5"/>
  <c r="I206" i="5" s="1"/>
  <c r="L206" i="5" s="1"/>
  <c r="H207" i="5"/>
  <c r="I207" i="5" s="1"/>
  <c r="L207" i="5" s="1"/>
  <c r="H208" i="5"/>
  <c r="I208" i="5"/>
  <c r="L208" i="5" s="1"/>
  <c r="H209" i="5"/>
  <c r="I209" i="5" s="1"/>
  <c r="L209" i="5" s="1"/>
  <c r="H210" i="5"/>
  <c r="I210" i="5" s="1"/>
  <c r="L210" i="5" s="1"/>
  <c r="H211" i="5"/>
  <c r="I211" i="5" s="1"/>
  <c r="L211" i="5" s="1"/>
  <c r="H212" i="5"/>
  <c r="I212" i="5"/>
  <c r="L212" i="5" s="1"/>
  <c r="H213" i="5"/>
  <c r="I213" i="5" s="1"/>
  <c r="L213" i="5" s="1"/>
  <c r="H214" i="5"/>
  <c r="I214" i="5" s="1"/>
  <c r="L214" i="5" s="1"/>
  <c r="H215" i="5"/>
  <c r="I215" i="5" s="1"/>
  <c r="L215" i="5" s="1"/>
  <c r="H216" i="5"/>
  <c r="I216" i="5"/>
  <c r="L216" i="5" s="1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A208" i="5"/>
  <c r="A206" i="5"/>
  <c r="A202" i="5"/>
  <c r="A197" i="5"/>
  <c r="A193" i="5"/>
  <c r="A194" i="5" s="1"/>
  <c r="A183" i="5"/>
  <c r="A181" i="5"/>
  <c r="A179" i="5"/>
  <c r="A177" i="5"/>
  <c r="A175" i="5"/>
  <c r="A173" i="5"/>
  <c r="A168" i="5"/>
  <c r="A164" i="5"/>
  <c r="A165" i="5" s="1"/>
  <c r="A161" i="5"/>
  <c r="A154" i="5"/>
  <c r="A155" i="5"/>
  <c r="A150" i="5"/>
  <c r="A151" i="5"/>
  <c r="A152" i="5" s="1"/>
  <c r="A143" i="5"/>
  <c r="A140" i="5"/>
  <c r="A141" i="5" s="1"/>
  <c r="A137" i="5"/>
  <c r="A138" i="5" s="1"/>
  <c r="A135" i="5"/>
  <c r="A133" i="5"/>
  <c r="A130" i="5"/>
  <c r="A131" i="5" s="1"/>
  <c r="A126" i="5"/>
  <c r="A117" i="5"/>
  <c r="A118" i="5" s="1"/>
  <c r="A114" i="5"/>
  <c r="A115" i="5" s="1"/>
  <c r="A108" i="5"/>
  <c r="A109" i="5" s="1"/>
  <c r="A105" i="5"/>
  <c r="A106" i="5" s="1"/>
  <c r="A103" i="5"/>
  <c r="A100" i="5"/>
  <c r="A101" i="5" s="1"/>
  <c r="A98" i="5"/>
  <c r="A95" i="5"/>
  <c r="A92" i="5"/>
  <c r="A93" i="5" s="1"/>
  <c r="A90" i="5"/>
  <c r="A87" i="5"/>
  <c r="A88" i="5" s="1"/>
  <c r="A85" i="5"/>
  <c r="A83" i="5"/>
  <c r="A80" i="5"/>
  <c r="A77" i="5"/>
  <c r="A78" i="5"/>
  <c r="A74" i="5"/>
  <c r="A75" i="5"/>
  <c r="A70" i="5"/>
  <c r="A71" i="5"/>
  <c r="A72" i="5" s="1"/>
  <c r="A68" i="5"/>
  <c r="A57" i="5"/>
  <c r="A58" i="5" s="1"/>
  <c r="A54" i="5"/>
  <c r="A55" i="5" s="1"/>
  <c r="A51" i="5"/>
  <c r="A52" i="5" s="1"/>
  <c r="A49" i="5"/>
  <c r="A43" i="5"/>
  <c r="A44" i="5" s="1"/>
  <c r="A45" i="5" s="1"/>
  <c r="C22" i="5"/>
  <c r="A10" i="5"/>
  <c r="C9" i="5"/>
  <c r="F6" i="1"/>
  <c r="G6" i="1" s="1"/>
  <c r="I7" i="8"/>
  <c r="L7" i="8" s="1"/>
  <c r="J28" i="8"/>
  <c r="I25" i="8"/>
  <c r="L25" i="8" s="1"/>
  <c r="I21" i="8"/>
  <c r="L21" i="8" s="1"/>
  <c r="I50" i="8"/>
  <c r="L50" i="8" s="1"/>
  <c r="I57" i="8"/>
  <c r="L57" i="8" s="1"/>
  <c r="J65" i="8"/>
  <c r="I71" i="8"/>
  <c r="L71" i="8" s="1"/>
  <c r="I73" i="8"/>
  <c r="L73" i="8" s="1"/>
  <c r="I75" i="8"/>
  <c r="L75" i="8" s="1"/>
  <c r="J26" i="8"/>
  <c r="I64" i="8"/>
  <c r="L64" i="8" s="1"/>
  <c r="I54" i="8"/>
  <c r="L54" i="8" s="1"/>
  <c r="I48" i="8"/>
  <c r="L48" i="8" s="1"/>
  <c r="I14" i="8"/>
  <c r="L14" i="8" s="1"/>
  <c r="I12" i="8"/>
  <c r="L12" i="8" s="1"/>
  <c r="I46" i="8"/>
  <c r="L46" i="8" s="1"/>
  <c r="I38" i="8"/>
  <c r="L38" i="8" s="1"/>
  <c r="I30" i="8"/>
  <c r="L30" i="8" s="1"/>
  <c r="I59" i="8"/>
  <c r="L59" i="8" s="1"/>
  <c r="I41" i="8"/>
  <c r="L41" i="8" s="1"/>
  <c r="I34" i="8"/>
  <c r="L34" i="8" s="1"/>
  <c r="I33" i="8"/>
  <c r="L33" i="8" s="1"/>
  <c r="I9" i="8"/>
  <c r="L9" i="8" s="1"/>
  <c r="J9" i="8"/>
  <c r="J32" i="8"/>
  <c r="I40" i="8"/>
  <c r="L40" i="8" s="1"/>
  <c r="J40" i="8"/>
  <c r="J10" i="8"/>
  <c r="I10" i="8"/>
  <c r="L10" i="8" s="1"/>
  <c r="J27" i="8"/>
  <c r="J31" i="8"/>
  <c r="I31" i="8"/>
  <c r="L31" i="8" s="1"/>
  <c r="J39" i="8"/>
  <c r="I39" i="8"/>
  <c r="L39" i="8" s="1"/>
  <c r="J15" i="8"/>
  <c r="I15" i="8"/>
  <c r="L15" i="8" s="1"/>
  <c r="J19" i="8"/>
  <c r="I51" i="8"/>
  <c r="L51" i="8" s="1"/>
  <c r="I74" i="8"/>
  <c r="L74" i="8" s="1"/>
  <c r="J74" i="8"/>
  <c r="I6" i="8"/>
  <c r="L6" i="8" s="1"/>
  <c r="J6" i="8"/>
  <c r="I35" i="8"/>
  <c r="L35" i="8" s="1"/>
  <c r="J35" i="8"/>
  <c r="J36" i="8"/>
  <c r="I36" i="8"/>
  <c r="L36" i="8" s="1"/>
  <c r="I43" i="8"/>
  <c r="L43" i="8" s="1"/>
  <c r="J43" i="8"/>
  <c r="I11" i="8"/>
  <c r="L11" i="8" s="1"/>
  <c r="J11" i="8"/>
  <c r="J17" i="8"/>
  <c r="J22" i="8"/>
  <c r="I22" i="8"/>
  <c r="L22" i="8"/>
  <c r="I23" i="8"/>
  <c r="L23" i="8"/>
  <c r="J23" i="8"/>
  <c r="I60" i="8"/>
  <c r="L60" i="8" s="1"/>
  <c r="J60" i="8"/>
  <c r="J63" i="8"/>
  <c r="I66" i="8"/>
  <c r="L66" i="8" s="1"/>
  <c r="J66" i="8"/>
  <c r="I45" i="8"/>
  <c r="L45" i="8" s="1"/>
  <c r="I52" i="8"/>
  <c r="L52" i="8" s="1"/>
  <c r="I55" i="8"/>
  <c r="L55" i="8" s="1"/>
  <c r="I58" i="8"/>
  <c r="L58" i="8" s="1"/>
  <c r="I61" i="8"/>
  <c r="L61" i="8" s="1"/>
  <c r="I67" i="8"/>
  <c r="L67" i="8" s="1"/>
  <c r="M80" i="6"/>
  <c r="M130" i="6"/>
  <c r="M114" i="6"/>
  <c r="M88" i="6"/>
  <c r="M106" i="6"/>
  <c r="M104" i="6"/>
  <c r="M118" i="6"/>
  <c r="M122" i="6"/>
  <c r="G10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L6" i="5"/>
  <c r="I5" i="6"/>
  <c r="M5" i="6" s="1"/>
  <c r="K145" i="6"/>
  <c r="K143" i="6"/>
  <c r="I143" i="6"/>
  <c r="M143" i="6" s="1"/>
  <c r="K141" i="6"/>
  <c r="I141" i="6"/>
  <c r="M141" i="6"/>
  <c r="K139" i="6"/>
  <c r="I139" i="6"/>
  <c r="M139" i="6" s="1"/>
  <c r="I135" i="6"/>
  <c r="M135" i="6" s="1"/>
  <c r="K133" i="6"/>
  <c r="I133" i="6"/>
  <c r="M133" i="6" s="1"/>
  <c r="K131" i="6"/>
  <c r="I131" i="6"/>
  <c r="M131" i="6" s="1"/>
  <c r="K129" i="6"/>
  <c r="K127" i="6"/>
  <c r="I127" i="6"/>
  <c r="M127" i="6" s="1"/>
  <c r="K125" i="6"/>
  <c r="I125" i="6"/>
  <c r="M125" i="6" s="1"/>
  <c r="K123" i="6"/>
  <c r="I123" i="6"/>
  <c r="M123" i="6" s="1"/>
  <c r="K119" i="6"/>
  <c r="K117" i="6"/>
  <c r="I117" i="6"/>
  <c r="M117" i="6"/>
  <c r="K115" i="6"/>
  <c r="I115" i="6"/>
  <c r="M115" i="6" s="1"/>
  <c r="K113" i="6"/>
  <c r="K111" i="6"/>
  <c r="I111" i="6"/>
  <c r="M111" i="6"/>
  <c r="K109" i="6"/>
  <c r="I109" i="6"/>
  <c r="M109" i="6" s="1"/>
  <c r="K107" i="6"/>
  <c r="I107" i="6"/>
  <c r="M107" i="6" s="1"/>
  <c r="K103" i="6"/>
  <c r="K101" i="6"/>
  <c r="I101" i="6"/>
  <c r="M101" i="6" s="1"/>
  <c r="K99" i="6"/>
  <c r="I99" i="6"/>
  <c r="M99" i="6" s="1"/>
  <c r="I97" i="6"/>
  <c r="M97" i="6" s="1"/>
  <c r="K95" i="6"/>
  <c r="I95" i="6"/>
  <c r="M95" i="6" s="1"/>
  <c r="K93" i="6"/>
  <c r="I93" i="6"/>
  <c r="M93" i="6" s="1"/>
  <c r="K91" i="6"/>
  <c r="I91" i="6"/>
  <c r="M91" i="6"/>
  <c r="I87" i="6"/>
  <c r="M87" i="6" s="1"/>
  <c r="K85" i="6"/>
  <c r="I85" i="6"/>
  <c r="M85" i="6" s="1"/>
  <c r="K83" i="6"/>
  <c r="I83" i="6"/>
  <c r="M83" i="6"/>
  <c r="I81" i="6"/>
  <c r="M81" i="6" s="1"/>
  <c r="K79" i="6"/>
  <c r="I79" i="6"/>
  <c r="M79" i="6"/>
  <c r="K77" i="6"/>
  <c r="I77" i="6"/>
  <c r="M77" i="6" s="1"/>
  <c r="K75" i="6"/>
  <c r="I75" i="6"/>
  <c r="M75" i="6" s="1"/>
  <c r="K71" i="6"/>
  <c r="K69" i="6"/>
  <c r="I69" i="6"/>
  <c r="M69" i="6" s="1"/>
  <c r="K67" i="6"/>
  <c r="I67" i="6"/>
  <c r="M67" i="6" s="1"/>
  <c r="I65" i="6"/>
  <c r="M65" i="6" s="1"/>
  <c r="K63" i="6"/>
  <c r="I63" i="6"/>
  <c r="M63" i="6" s="1"/>
  <c r="K61" i="6"/>
  <c r="I61" i="6"/>
  <c r="M61" i="6" s="1"/>
  <c r="K59" i="6"/>
  <c r="I59" i="6"/>
  <c r="M59" i="6"/>
  <c r="I55" i="6"/>
  <c r="M55" i="6" s="1"/>
  <c r="K53" i="6"/>
  <c r="I53" i="6"/>
  <c r="M53" i="6" s="1"/>
  <c r="K51" i="6"/>
  <c r="I51" i="6"/>
  <c r="M51" i="6"/>
  <c r="I49" i="6"/>
  <c r="M49" i="6" s="1"/>
  <c r="K47" i="6"/>
  <c r="I47" i="6"/>
  <c r="M47" i="6"/>
  <c r="K45" i="6"/>
  <c r="I45" i="6"/>
  <c r="M45" i="6" s="1"/>
  <c r="K43" i="6"/>
  <c r="I43" i="6"/>
  <c r="M43" i="6" s="1"/>
  <c r="K39" i="6"/>
  <c r="K37" i="6"/>
  <c r="I37" i="6"/>
  <c r="M37" i="6" s="1"/>
  <c r="K35" i="6"/>
  <c r="I35" i="6"/>
  <c r="M35" i="6" s="1"/>
  <c r="I33" i="6"/>
  <c r="M33" i="6" s="1"/>
  <c r="K31" i="6"/>
  <c r="I31" i="6"/>
  <c r="M31" i="6" s="1"/>
  <c r="K29" i="6"/>
  <c r="I29" i="6"/>
  <c r="M29" i="6" s="1"/>
  <c r="K27" i="6"/>
  <c r="I27" i="6"/>
  <c r="M27" i="6"/>
  <c r="J5" i="6"/>
  <c r="J44" i="8"/>
  <c r="O20" i="9"/>
  <c r="L20" i="9"/>
  <c r="L28" i="9"/>
  <c r="L30" i="9"/>
  <c r="M30" i="9"/>
  <c r="O37" i="9"/>
  <c r="P37" i="9" s="1"/>
  <c r="O102" i="9"/>
  <c r="M102" i="9"/>
  <c r="M78" i="9"/>
  <c r="O78" i="9"/>
  <c r="O74" i="9"/>
  <c r="M74" i="9"/>
  <c r="M62" i="9"/>
  <c r="O62" i="9"/>
  <c r="M37" i="9"/>
  <c r="O34" i="9"/>
  <c r="M34" i="9"/>
  <c r="O29" i="9"/>
  <c r="L29" i="9"/>
  <c r="P29" i="9" s="1"/>
  <c r="M29" i="9"/>
  <c r="O17" i="9"/>
  <c r="P17" i="9"/>
  <c r="M974" i="9" l="1"/>
  <c r="M962" i="9"/>
  <c r="M1006" i="9"/>
  <c r="M910" i="9"/>
  <c r="O906" i="9"/>
  <c r="O838" i="9"/>
  <c r="M798" i="9"/>
  <c r="M662" i="9"/>
  <c r="O80" i="9"/>
  <c r="M80" i="9"/>
  <c r="M72" i="9"/>
  <c r="O72" i="9"/>
  <c r="O68" i="9"/>
  <c r="M68" i="9"/>
  <c r="M1002" i="9"/>
  <c r="O1002" i="9"/>
  <c r="M994" i="9"/>
  <c r="O994" i="9"/>
  <c r="M978" i="9"/>
  <c r="O978" i="9"/>
  <c r="M966" i="9"/>
  <c r="O966" i="9"/>
  <c r="M958" i="9"/>
  <c r="O958" i="9"/>
  <c r="O954" i="9"/>
  <c r="M954" i="9"/>
  <c r="M938" i="9"/>
  <c r="O938" i="9"/>
  <c r="M934" i="9"/>
  <c r="O934" i="9"/>
  <c r="M930" i="9"/>
  <c r="O930" i="9"/>
  <c r="M890" i="9"/>
  <c r="O890" i="9"/>
  <c r="O886" i="9"/>
  <c r="M886" i="9"/>
  <c r="O882" i="9"/>
  <c r="M882" i="9"/>
  <c r="M874" i="9"/>
  <c r="O874" i="9"/>
  <c r="O870" i="9"/>
  <c r="M870" i="9"/>
  <c r="O866" i="9"/>
  <c r="M866" i="9"/>
  <c r="M846" i="9"/>
  <c r="O846" i="9"/>
  <c r="M842" i="9"/>
  <c r="O842" i="9"/>
  <c r="M826" i="9"/>
  <c r="O826" i="9"/>
  <c r="M794" i="9"/>
  <c r="O794" i="9"/>
  <c r="M778" i="9"/>
  <c r="O778" i="9"/>
  <c r="M762" i="9"/>
  <c r="O762" i="9"/>
  <c r="M742" i="9"/>
  <c r="O742" i="9"/>
  <c r="M734" i="9"/>
  <c r="O734" i="9"/>
  <c r="M726" i="9"/>
  <c r="O726" i="9"/>
  <c r="O702" i="9"/>
  <c r="M702" i="9"/>
  <c r="M690" i="9"/>
  <c r="O690" i="9"/>
  <c r="M682" i="9"/>
  <c r="O682" i="9"/>
  <c r="M678" i="9"/>
  <c r="O678" i="9"/>
  <c r="M658" i="9"/>
  <c r="O658" i="9"/>
  <c r="M618" i="9"/>
  <c r="O618" i="9"/>
  <c r="M610" i="9"/>
  <c r="O610" i="9"/>
  <c r="M606" i="9"/>
  <c r="O606" i="9"/>
  <c r="M594" i="9"/>
  <c r="O594" i="9"/>
  <c r="M566" i="9"/>
  <c r="O566" i="9"/>
  <c r="O562" i="9"/>
  <c r="M562" i="9"/>
  <c r="O542" i="9"/>
  <c r="M542" i="9"/>
  <c r="M538" i="9"/>
  <c r="O538" i="9"/>
  <c r="O534" i="9"/>
  <c r="M534" i="9"/>
  <c r="M530" i="9"/>
  <c r="O530" i="9"/>
  <c r="O490" i="9"/>
  <c r="M490" i="9"/>
  <c r="O466" i="9"/>
  <c r="M466" i="9"/>
  <c r="M462" i="9"/>
  <c r="O462" i="9"/>
  <c r="M454" i="9"/>
  <c r="O454" i="9"/>
  <c r="O446" i="9"/>
  <c r="M446" i="9"/>
  <c r="M442" i="9"/>
  <c r="O442" i="9"/>
  <c r="O422" i="9"/>
  <c r="M422" i="9"/>
  <c r="M410" i="9"/>
  <c r="O410" i="9"/>
  <c r="O406" i="9"/>
  <c r="M406" i="9"/>
  <c r="O394" i="9"/>
  <c r="M394" i="9"/>
  <c r="O386" i="9"/>
  <c r="M386" i="9"/>
  <c r="O378" i="9"/>
  <c r="M378" i="9"/>
  <c r="O374" i="9"/>
  <c r="M374" i="9"/>
  <c r="O366" i="9"/>
  <c r="M366" i="9"/>
  <c r="O358" i="9"/>
  <c r="M358" i="9"/>
  <c r="M354" i="9"/>
  <c r="O354" i="9"/>
  <c r="M350" i="9"/>
  <c r="O350" i="9"/>
  <c r="O346" i="9"/>
  <c r="M346" i="9"/>
  <c r="M342" i="9"/>
  <c r="O342" i="9"/>
  <c r="O338" i="9"/>
  <c r="M338" i="9"/>
  <c r="M318" i="9"/>
  <c r="O318" i="9"/>
  <c r="O314" i="9"/>
  <c r="M314" i="9"/>
  <c r="O247" i="9"/>
  <c r="M247" i="9"/>
  <c r="O243" i="9"/>
  <c r="M243" i="9"/>
  <c r="O235" i="9"/>
  <c r="M235" i="9"/>
  <c r="M223" i="9"/>
  <c r="O223" i="9"/>
  <c r="O207" i="9"/>
  <c r="M207" i="9"/>
  <c r="O203" i="9"/>
  <c r="M203" i="9"/>
  <c r="M187" i="9"/>
  <c r="O187" i="9"/>
  <c r="O946" i="9"/>
  <c r="M990" i="9"/>
  <c r="O998" i="9"/>
  <c r="M790" i="9"/>
  <c r="M754" i="9"/>
  <c r="O902" i="9"/>
  <c r="O822" i="9"/>
  <c r="M786" i="9"/>
  <c r="M602" i="9"/>
  <c r="O458" i="9"/>
  <c r="M426" i="9"/>
  <c r="O398" i="9"/>
  <c r="P32" i="9"/>
  <c r="M271" i="9"/>
  <c r="O271" i="9"/>
  <c r="O255" i="9"/>
  <c r="M255" i="9"/>
  <c r="M60" i="9"/>
  <c r="O60" i="9"/>
  <c r="L31" i="9"/>
  <c r="P31" i="9" s="1"/>
  <c r="O31" i="9"/>
  <c r="C20" i="7"/>
  <c r="B20" i="7" s="1"/>
  <c r="O25" i="9"/>
  <c r="P25" i="9" s="1"/>
  <c r="O47" i="9"/>
  <c r="M310" i="9"/>
  <c r="O310" i="9"/>
  <c r="M302" i="9"/>
  <c r="O302" i="9"/>
  <c r="M279" i="9"/>
  <c r="O279" i="9"/>
  <c r="O263" i="9"/>
  <c r="M263" i="9"/>
  <c r="M64" i="9"/>
  <c r="O64" i="9"/>
  <c r="O56" i="9"/>
  <c r="M56" i="9"/>
  <c r="L39" i="9"/>
  <c r="O39" i="9"/>
  <c r="P39" i="9" s="1"/>
  <c r="M25" i="9"/>
  <c r="M290" i="9"/>
  <c r="M298" i="9"/>
  <c r="M251" i="9"/>
  <c r="M275" i="9"/>
  <c r="M306" i="9"/>
  <c r="O12" i="9"/>
  <c r="L12" i="9"/>
  <c r="O677" i="9"/>
  <c r="M677" i="9"/>
  <c r="O613" i="9"/>
  <c r="M613" i="9"/>
  <c r="M593" i="9"/>
  <c r="O593" i="9"/>
  <c r="M525" i="9"/>
  <c r="O525" i="9"/>
  <c r="M477" i="9"/>
  <c r="O477" i="9"/>
  <c r="O453" i="9"/>
  <c r="M453" i="9"/>
  <c r="O449" i="9"/>
  <c r="M449" i="9"/>
  <c r="M441" i="9"/>
  <c r="O441" i="9"/>
  <c r="O397" i="9"/>
  <c r="M397" i="9"/>
  <c r="O389" i="9"/>
  <c r="M389" i="9"/>
  <c r="M369" i="9"/>
  <c r="O369" i="9"/>
  <c r="M353" i="9"/>
  <c r="O353" i="9"/>
  <c r="M111" i="9"/>
  <c r="O111" i="9"/>
  <c r="M95" i="9"/>
  <c r="O95" i="9"/>
  <c r="M67" i="9"/>
  <c r="O67" i="9"/>
  <c r="O209" i="9"/>
  <c r="M209" i="9"/>
  <c r="O205" i="9"/>
  <c r="M205" i="9"/>
  <c r="O197" i="9"/>
  <c r="M197" i="9"/>
  <c r="M228" i="9"/>
  <c r="O228" i="9"/>
  <c r="P14" i="9"/>
  <c r="K78" i="6"/>
  <c r="I78" i="6"/>
  <c r="M78" i="6" s="1"/>
  <c r="J42" i="8"/>
  <c r="I72" i="8"/>
  <c r="L72" i="8" s="1"/>
  <c r="I49" i="8"/>
  <c r="L49" i="8" s="1"/>
  <c r="I5" i="8"/>
  <c r="L5" i="8" s="1"/>
  <c r="I16" i="8"/>
  <c r="L16" i="8" s="1"/>
  <c r="I62" i="8"/>
  <c r="L62" i="8" s="1"/>
  <c r="J81" i="5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20" i="5" s="1"/>
  <c r="J221" i="5" s="1"/>
  <c r="I126" i="6"/>
  <c r="M126" i="6" s="1"/>
  <c r="I110" i="6"/>
  <c r="M110" i="6" s="1"/>
  <c r="K142" i="6"/>
  <c r="I142" i="6"/>
  <c r="M142" i="6" s="1"/>
  <c r="K124" i="6"/>
  <c r="I124" i="6"/>
  <c r="M124" i="6" s="1"/>
  <c r="K108" i="6"/>
  <c r="I108" i="6"/>
  <c r="M108" i="6" s="1"/>
  <c r="K94" i="6"/>
  <c r="I94" i="6"/>
  <c r="M94" i="6" s="1"/>
  <c r="K62" i="6"/>
  <c r="I62" i="6"/>
  <c r="M62" i="6" s="1"/>
  <c r="K46" i="6"/>
  <c r="I46" i="6"/>
  <c r="M46" i="6" s="1"/>
  <c r="K30" i="6"/>
  <c r="I30" i="6"/>
  <c r="M30" i="6" s="1"/>
  <c r="K134" i="6"/>
  <c r="I134" i="6"/>
  <c r="M134" i="6" s="1"/>
  <c r="K116" i="6"/>
  <c r="I116" i="6"/>
  <c r="M116" i="6" s="1"/>
  <c r="O54" i="9"/>
  <c r="M54" i="9"/>
  <c r="M35" i="9"/>
  <c r="L35" i="9"/>
  <c r="P35" i="9" s="1"/>
  <c r="O33" i="9"/>
  <c r="M33" i="9"/>
  <c r="L33" i="9"/>
  <c r="P33" i="9" s="1"/>
  <c r="M19" i="9"/>
  <c r="L19" i="9"/>
  <c r="P19" i="9" s="1"/>
  <c r="O43" i="9"/>
  <c r="M31" i="9"/>
  <c r="O59" i="9"/>
  <c r="M59" i="9"/>
  <c r="O28" i="9"/>
  <c r="P28" i="9" s="1"/>
  <c r="M28" i="9"/>
  <c r="P26" i="9"/>
  <c r="P16" i="9"/>
  <c r="C8" i="7"/>
  <c r="B8" i="7" s="1"/>
  <c r="M39" i="9"/>
  <c r="C32" i="7"/>
  <c r="B32" i="7" s="1"/>
  <c r="P30" i="9"/>
  <c r="P20" i="9"/>
  <c r="L220" i="5"/>
  <c r="M6" i="6"/>
  <c r="J6" i="6"/>
  <c r="K140" i="6"/>
  <c r="I140" i="6"/>
  <c r="M140" i="6" s="1"/>
  <c r="I137" i="6"/>
  <c r="M137" i="6" s="1"/>
  <c r="K137" i="6"/>
  <c r="K132" i="6"/>
  <c r="I132" i="6"/>
  <c r="M132" i="6" s="1"/>
  <c r="I121" i="6"/>
  <c r="M121" i="6" s="1"/>
  <c r="K121" i="6"/>
  <c r="M113" i="6"/>
  <c r="K105" i="6"/>
  <c r="I105" i="6"/>
  <c r="M105" i="6" s="1"/>
  <c r="K100" i="6"/>
  <c r="I100" i="6"/>
  <c r="M100" i="6" s="1"/>
  <c r="K92" i="6"/>
  <c r="I92" i="6"/>
  <c r="M92" i="6" s="1"/>
  <c r="K89" i="6"/>
  <c r="I89" i="6"/>
  <c r="M89" i="6" s="1"/>
  <c r="K84" i="6"/>
  <c r="I84" i="6"/>
  <c r="M84" i="6" s="1"/>
  <c r="K76" i="6"/>
  <c r="I76" i="6"/>
  <c r="M76" i="6" s="1"/>
  <c r="K73" i="6"/>
  <c r="I73" i="6"/>
  <c r="M73" i="6" s="1"/>
  <c r="K68" i="6"/>
  <c r="I68" i="6"/>
  <c r="M68" i="6" s="1"/>
  <c r="K60" i="6"/>
  <c r="I60" i="6"/>
  <c r="M60" i="6" s="1"/>
  <c r="K57" i="6"/>
  <c r="I57" i="6"/>
  <c r="M57" i="6" s="1"/>
  <c r="K52" i="6"/>
  <c r="I52" i="6"/>
  <c r="M52" i="6" s="1"/>
  <c r="K44" i="6"/>
  <c r="I44" i="6"/>
  <c r="M44" i="6" s="1"/>
  <c r="K41" i="6"/>
  <c r="I41" i="6"/>
  <c r="M41" i="6" s="1"/>
  <c r="K36" i="6"/>
  <c r="I36" i="6"/>
  <c r="M36" i="6" s="1"/>
  <c r="K28" i="6"/>
  <c r="I28" i="6"/>
  <c r="M28" i="6" s="1"/>
  <c r="K25" i="6"/>
  <c r="I25" i="6"/>
  <c r="M25" i="6" s="1"/>
  <c r="K23" i="6"/>
  <c r="I23" i="6"/>
  <c r="M23" i="6" s="1"/>
  <c r="K21" i="6"/>
  <c r="I21" i="6"/>
  <c r="M21" i="6" s="1"/>
  <c r="K19" i="6"/>
  <c r="I19" i="6"/>
  <c r="M19" i="6" s="1"/>
  <c r="K17" i="6"/>
  <c r="I17" i="6"/>
  <c r="M17" i="6" s="1"/>
  <c r="K15" i="6"/>
  <c r="I15" i="6"/>
  <c r="M15" i="6" s="1"/>
  <c r="K13" i="6"/>
  <c r="I13" i="6"/>
  <c r="M13" i="6" s="1"/>
  <c r="K11" i="6"/>
  <c r="I11" i="6"/>
  <c r="M11" i="6" s="1"/>
  <c r="K9" i="6"/>
  <c r="I9" i="6"/>
  <c r="M9" i="6" s="1"/>
  <c r="K7" i="6"/>
  <c r="I7" i="6"/>
  <c r="M7" i="6" s="1"/>
  <c r="I8" i="8"/>
  <c r="L8" i="8" s="1"/>
  <c r="J8" i="8"/>
  <c r="J13" i="8"/>
  <c r="I13" i="8"/>
  <c r="L13" i="8" s="1"/>
  <c r="I24" i="8"/>
  <c r="L24" i="8" s="1"/>
  <c r="J24" i="8"/>
  <c r="J223" i="5"/>
  <c r="I28" i="8"/>
  <c r="L28" i="8" s="1"/>
  <c r="I26" i="8"/>
  <c r="L26" i="8" s="1"/>
  <c r="I32" i="8"/>
  <c r="L32" i="8" s="1"/>
  <c r="I47" i="8"/>
  <c r="L47" i="8" s="1"/>
  <c r="I27" i="8"/>
  <c r="L27" i="8" s="1"/>
  <c r="I20" i="8"/>
  <c r="L20" i="8" s="1"/>
  <c r="I17" i="8"/>
  <c r="L17" i="8" s="1"/>
  <c r="I63" i="8"/>
  <c r="L63" i="8" s="1"/>
  <c r="I70" i="8"/>
  <c r="L70" i="8" s="1"/>
  <c r="I29" i="8"/>
  <c r="L29" i="8" s="1"/>
  <c r="J29" i="8"/>
  <c r="I53" i="8"/>
  <c r="L53" i="8" s="1"/>
  <c r="J53" i="8"/>
  <c r="I56" i="8"/>
  <c r="L56" i="8" s="1"/>
  <c r="J56" i="8"/>
  <c r="J69" i="8"/>
  <c r="I69" i="8"/>
  <c r="L69" i="8" s="1"/>
  <c r="K144" i="6"/>
  <c r="I144" i="6"/>
  <c r="M144" i="6" s="1"/>
  <c r="K136" i="6"/>
  <c r="I136" i="6"/>
  <c r="M136" i="6" s="1"/>
  <c r="K96" i="6"/>
  <c r="I96" i="6"/>
  <c r="M96" i="6" s="1"/>
  <c r="K72" i="6"/>
  <c r="I72" i="6"/>
  <c r="M72" i="6" s="1"/>
  <c r="K64" i="6"/>
  <c r="I64" i="6"/>
  <c r="M64" i="6" s="1"/>
  <c r="K56" i="6"/>
  <c r="I56" i="6"/>
  <c r="M56" i="6" s="1"/>
  <c r="K48" i="6"/>
  <c r="I48" i="6"/>
  <c r="M48" i="6" s="1"/>
  <c r="K40" i="6"/>
  <c r="I40" i="6"/>
  <c r="M40" i="6" s="1"/>
  <c r="K32" i="6"/>
  <c r="I32" i="6"/>
  <c r="M32" i="6" s="1"/>
  <c r="K24" i="6"/>
  <c r="I24" i="6"/>
  <c r="M24" i="6" s="1"/>
  <c r="K20" i="6"/>
  <c r="I20" i="6"/>
  <c r="M20" i="6" s="1"/>
  <c r="K16" i="6"/>
  <c r="I16" i="6"/>
  <c r="M16" i="6" s="1"/>
  <c r="K12" i="6"/>
  <c r="I12" i="6"/>
  <c r="M12" i="6" s="1"/>
  <c r="K8" i="6"/>
  <c r="I8" i="6"/>
  <c r="M8" i="6" s="1"/>
  <c r="M15" i="9"/>
  <c r="O15" i="9"/>
  <c r="P15" i="9" s="1"/>
  <c r="O90" i="9"/>
  <c r="M23" i="9"/>
  <c r="L23" i="9"/>
  <c r="M18" i="9"/>
  <c r="O18" i="9"/>
  <c r="P18" i="9" s="1"/>
  <c r="L27" i="9"/>
  <c r="M27" i="9"/>
  <c r="P12" i="9" l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N12" i="9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N102" i="9" s="1"/>
  <c r="N103" i="9" s="1"/>
  <c r="N104" i="9" s="1"/>
  <c r="N105" i="9" s="1"/>
  <c r="N106" i="9" s="1"/>
  <c r="N107" i="9" s="1"/>
  <c r="N108" i="9" s="1"/>
  <c r="N109" i="9" s="1"/>
  <c r="N110" i="9" s="1"/>
  <c r="N111" i="9" s="1"/>
  <c r="N112" i="9" s="1"/>
  <c r="N113" i="9" s="1"/>
  <c r="N114" i="9" s="1"/>
  <c r="N115" i="9" s="1"/>
  <c r="N116" i="9" s="1"/>
  <c r="N117" i="9" s="1"/>
  <c r="N118" i="9" s="1"/>
  <c r="N119" i="9" s="1"/>
  <c r="N120" i="9" s="1"/>
  <c r="N121" i="9" s="1"/>
  <c r="N122" i="9" s="1"/>
  <c r="N123" i="9" s="1"/>
  <c r="N124" i="9" s="1"/>
  <c r="N125" i="9" s="1"/>
  <c r="N126" i="9" s="1"/>
  <c r="N127" i="9" s="1"/>
  <c r="N128" i="9" s="1"/>
  <c r="N129" i="9" s="1"/>
  <c r="N130" i="9" s="1"/>
  <c r="N131" i="9" s="1"/>
  <c r="N132" i="9" s="1"/>
  <c r="N133" i="9" s="1"/>
  <c r="N134" i="9" s="1"/>
  <c r="N135" i="9" s="1"/>
  <c r="N136" i="9" s="1"/>
  <c r="N137" i="9" s="1"/>
  <c r="N138" i="9" s="1"/>
  <c r="N139" i="9" s="1"/>
  <c r="N140" i="9" s="1"/>
  <c r="N141" i="9" s="1"/>
  <c r="N142" i="9" s="1"/>
  <c r="N143" i="9" s="1"/>
  <c r="N144" i="9" s="1"/>
  <c r="N145" i="9" s="1"/>
  <c r="N146" i="9" s="1"/>
  <c r="N147" i="9" s="1"/>
  <c r="N148" i="9" s="1"/>
  <c r="N149" i="9" s="1"/>
  <c r="N150" i="9" s="1"/>
  <c r="N151" i="9" s="1"/>
  <c r="N152" i="9" s="1"/>
  <c r="N153" i="9" s="1"/>
  <c r="N154" i="9" s="1"/>
  <c r="N155" i="9" s="1"/>
  <c r="N156" i="9" s="1"/>
  <c r="N157" i="9" s="1"/>
  <c r="N158" i="9" s="1"/>
  <c r="N159" i="9" s="1"/>
  <c r="N160" i="9" s="1"/>
  <c r="N161" i="9" s="1"/>
  <c r="N162" i="9" s="1"/>
  <c r="N163" i="9" s="1"/>
  <c r="N164" i="9" s="1"/>
  <c r="N165" i="9" s="1"/>
  <c r="N166" i="9" s="1"/>
  <c r="N167" i="9" s="1"/>
  <c r="N168" i="9" s="1"/>
  <c r="N169" i="9" s="1"/>
  <c r="N170" i="9" s="1"/>
  <c r="N171" i="9" s="1"/>
  <c r="N172" i="9" s="1"/>
  <c r="N173" i="9" s="1"/>
  <c r="N174" i="9" s="1"/>
  <c r="N175" i="9" s="1"/>
  <c r="N176" i="9" s="1"/>
  <c r="N177" i="9" s="1"/>
  <c r="N178" i="9" s="1"/>
  <c r="N179" i="9" s="1"/>
  <c r="N180" i="9" s="1"/>
  <c r="N181" i="9" s="1"/>
  <c r="N182" i="9" s="1"/>
  <c r="N183" i="9" s="1"/>
  <c r="N184" i="9" s="1"/>
  <c r="N185" i="9" s="1"/>
  <c r="N186" i="9" s="1"/>
  <c r="N187" i="9" s="1"/>
  <c r="N188" i="9" s="1"/>
  <c r="N189" i="9" s="1"/>
  <c r="N190" i="9" s="1"/>
  <c r="N191" i="9" s="1"/>
  <c r="N192" i="9" s="1"/>
  <c r="N193" i="9" s="1"/>
  <c r="N194" i="9" s="1"/>
  <c r="N195" i="9" s="1"/>
  <c r="N196" i="9" s="1"/>
  <c r="N197" i="9" s="1"/>
  <c r="N198" i="9" s="1"/>
  <c r="N199" i="9" s="1"/>
  <c r="N200" i="9" s="1"/>
  <c r="N201" i="9" s="1"/>
  <c r="N202" i="9" s="1"/>
  <c r="N203" i="9" s="1"/>
  <c r="N204" i="9" s="1"/>
  <c r="N205" i="9" s="1"/>
  <c r="N206" i="9" s="1"/>
  <c r="N207" i="9" s="1"/>
  <c r="N208" i="9" s="1"/>
  <c r="N209" i="9" s="1"/>
  <c r="N210" i="9" s="1"/>
  <c r="N211" i="9" s="1"/>
  <c r="N212" i="9" s="1"/>
  <c r="N213" i="9" s="1"/>
  <c r="N214" i="9" s="1"/>
  <c r="N215" i="9" s="1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N226" i="9" s="1"/>
  <c r="N227" i="9" s="1"/>
  <c r="N228" i="9" s="1"/>
  <c r="N229" i="9" s="1"/>
  <c r="N230" i="9" s="1"/>
  <c r="N231" i="9" s="1"/>
  <c r="N232" i="9" s="1"/>
  <c r="N233" i="9" s="1"/>
  <c r="N234" i="9" s="1"/>
  <c r="N235" i="9" s="1"/>
  <c r="N236" i="9" s="1"/>
  <c r="N237" i="9" s="1"/>
  <c r="N238" i="9" s="1"/>
  <c r="N239" i="9" s="1"/>
  <c r="N240" i="9" s="1"/>
  <c r="N241" i="9" s="1"/>
  <c r="N242" i="9" s="1"/>
  <c r="N243" i="9" s="1"/>
  <c r="N244" i="9" s="1"/>
  <c r="N245" i="9" s="1"/>
  <c r="N246" i="9" s="1"/>
  <c r="N247" i="9" s="1"/>
  <c r="N248" i="9" s="1"/>
  <c r="N249" i="9" s="1"/>
  <c r="N250" i="9" s="1"/>
  <c r="N251" i="9" s="1"/>
  <c r="N252" i="9" s="1"/>
  <c r="N253" i="9" s="1"/>
  <c r="N254" i="9" s="1"/>
  <c r="N255" i="9" s="1"/>
  <c r="N256" i="9" s="1"/>
  <c r="N257" i="9" s="1"/>
  <c r="N258" i="9" s="1"/>
  <c r="N259" i="9" s="1"/>
  <c r="N260" i="9" s="1"/>
  <c r="N261" i="9" s="1"/>
  <c r="N262" i="9" s="1"/>
  <c r="N263" i="9" s="1"/>
  <c r="N264" i="9" s="1"/>
  <c r="N265" i="9" s="1"/>
  <c r="N266" i="9" s="1"/>
  <c r="N267" i="9" s="1"/>
  <c r="N268" i="9" s="1"/>
  <c r="N269" i="9" s="1"/>
  <c r="N270" i="9" s="1"/>
  <c r="N271" i="9" s="1"/>
  <c r="N272" i="9" s="1"/>
  <c r="N273" i="9" s="1"/>
  <c r="N274" i="9" s="1"/>
  <c r="N275" i="9" s="1"/>
  <c r="N276" i="9" s="1"/>
  <c r="N277" i="9" s="1"/>
  <c r="N278" i="9" s="1"/>
  <c r="N279" i="9" s="1"/>
  <c r="N280" i="9" s="1"/>
  <c r="N281" i="9" s="1"/>
  <c r="N282" i="9" s="1"/>
  <c r="N283" i="9" s="1"/>
  <c r="N284" i="9" s="1"/>
  <c r="N285" i="9" s="1"/>
  <c r="N286" i="9" s="1"/>
  <c r="N287" i="9" s="1"/>
  <c r="N288" i="9" s="1"/>
  <c r="N289" i="9" s="1"/>
  <c r="N290" i="9" s="1"/>
  <c r="N291" i="9" s="1"/>
  <c r="N292" i="9" s="1"/>
  <c r="N293" i="9" s="1"/>
  <c r="N294" i="9" s="1"/>
  <c r="N295" i="9" s="1"/>
  <c r="N296" i="9" s="1"/>
  <c r="N297" i="9" s="1"/>
  <c r="N298" i="9" s="1"/>
  <c r="N299" i="9" s="1"/>
  <c r="N300" i="9" s="1"/>
  <c r="N301" i="9" s="1"/>
  <c r="N302" i="9" s="1"/>
  <c r="N303" i="9" s="1"/>
  <c r="N304" i="9" s="1"/>
  <c r="N305" i="9" s="1"/>
  <c r="N306" i="9" s="1"/>
  <c r="N307" i="9" s="1"/>
  <c r="N308" i="9" s="1"/>
  <c r="N309" i="9" s="1"/>
  <c r="N310" i="9" s="1"/>
  <c r="N311" i="9" s="1"/>
  <c r="N312" i="9" s="1"/>
  <c r="N313" i="9" s="1"/>
  <c r="N314" i="9" s="1"/>
  <c r="N315" i="9" s="1"/>
  <c r="N316" i="9" s="1"/>
  <c r="N317" i="9" s="1"/>
  <c r="N318" i="9" s="1"/>
  <c r="N319" i="9" s="1"/>
  <c r="N320" i="9" s="1"/>
  <c r="N321" i="9" s="1"/>
  <c r="N322" i="9" s="1"/>
  <c r="N323" i="9" s="1"/>
  <c r="N324" i="9" s="1"/>
  <c r="N325" i="9" s="1"/>
  <c r="N326" i="9" s="1"/>
  <c r="N327" i="9" s="1"/>
  <c r="N328" i="9" s="1"/>
  <c r="N329" i="9" s="1"/>
  <c r="N330" i="9" s="1"/>
  <c r="N331" i="9" s="1"/>
  <c r="N332" i="9" s="1"/>
  <c r="N333" i="9" s="1"/>
  <c r="N334" i="9" s="1"/>
  <c r="N335" i="9" s="1"/>
  <c r="N336" i="9" s="1"/>
  <c r="N337" i="9" s="1"/>
  <c r="N338" i="9" s="1"/>
  <c r="N339" i="9" s="1"/>
  <c r="N340" i="9" s="1"/>
  <c r="N341" i="9" s="1"/>
  <c r="N342" i="9" s="1"/>
  <c r="N343" i="9" s="1"/>
  <c r="N344" i="9" s="1"/>
  <c r="N345" i="9" s="1"/>
  <c r="N346" i="9" s="1"/>
  <c r="N347" i="9" s="1"/>
  <c r="N348" i="9" s="1"/>
  <c r="N349" i="9" s="1"/>
  <c r="N350" i="9" s="1"/>
  <c r="N351" i="9" s="1"/>
  <c r="N352" i="9" s="1"/>
  <c r="N353" i="9" s="1"/>
  <c r="N354" i="9" s="1"/>
  <c r="N355" i="9" s="1"/>
  <c r="N356" i="9" s="1"/>
  <c r="N357" i="9" s="1"/>
  <c r="N358" i="9" s="1"/>
  <c r="N359" i="9" s="1"/>
  <c r="N360" i="9" s="1"/>
  <c r="N361" i="9" s="1"/>
  <c r="N362" i="9" s="1"/>
  <c r="N363" i="9" s="1"/>
  <c r="N364" i="9" s="1"/>
  <c r="N365" i="9" s="1"/>
  <c r="N366" i="9" s="1"/>
  <c r="N367" i="9" s="1"/>
  <c r="N368" i="9" s="1"/>
  <c r="N369" i="9" s="1"/>
  <c r="N370" i="9" s="1"/>
  <c r="N371" i="9" s="1"/>
  <c r="N372" i="9" s="1"/>
  <c r="N373" i="9" s="1"/>
  <c r="N374" i="9" s="1"/>
  <c r="N375" i="9" s="1"/>
  <c r="N376" i="9" s="1"/>
  <c r="N377" i="9" s="1"/>
  <c r="N378" i="9" s="1"/>
  <c r="N379" i="9" s="1"/>
  <c r="N380" i="9" s="1"/>
  <c r="N381" i="9" s="1"/>
  <c r="N382" i="9" s="1"/>
  <c r="N383" i="9" s="1"/>
  <c r="N384" i="9" s="1"/>
  <c r="N385" i="9" s="1"/>
  <c r="N386" i="9" s="1"/>
  <c r="N387" i="9" s="1"/>
  <c r="N388" i="9" s="1"/>
  <c r="N389" i="9" s="1"/>
  <c r="N390" i="9" s="1"/>
  <c r="N391" i="9" s="1"/>
  <c r="N392" i="9" s="1"/>
  <c r="N393" i="9" s="1"/>
  <c r="N394" i="9" s="1"/>
  <c r="N395" i="9" s="1"/>
  <c r="N396" i="9" s="1"/>
  <c r="N397" i="9" s="1"/>
  <c r="N398" i="9" s="1"/>
  <c r="N399" i="9" s="1"/>
  <c r="N400" i="9" s="1"/>
  <c r="N401" i="9" s="1"/>
  <c r="N402" i="9" s="1"/>
  <c r="N403" i="9" s="1"/>
  <c r="N404" i="9" s="1"/>
  <c r="N405" i="9" s="1"/>
  <c r="N406" i="9" s="1"/>
  <c r="N407" i="9" s="1"/>
  <c r="N408" i="9" s="1"/>
  <c r="N409" i="9" s="1"/>
  <c r="N410" i="9" s="1"/>
  <c r="N411" i="9" s="1"/>
  <c r="N412" i="9" s="1"/>
  <c r="N413" i="9" s="1"/>
  <c r="N414" i="9" s="1"/>
  <c r="N415" i="9" s="1"/>
  <c r="N416" i="9" s="1"/>
  <c r="N417" i="9" s="1"/>
  <c r="N418" i="9" s="1"/>
  <c r="N419" i="9" s="1"/>
  <c r="N420" i="9" s="1"/>
  <c r="N421" i="9" s="1"/>
  <c r="N422" i="9" s="1"/>
  <c r="N423" i="9" s="1"/>
  <c r="N424" i="9" s="1"/>
  <c r="N425" i="9" s="1"/>
  <c r="N426" i="9" s="1"/>
  <c r="N427" i="9" s="1"/>
  <c r="N428" i="9" s="1"/>
  <c r="N429" i="9" s="1"/>
  <c r="N430" i="9" s="1"/>
  <c r="N431" i="9" s="1"/>
  <c r="N432" i="9" s="1"/>
  <c r="N433" i="9" s="1"/>
  <c r="N434" i="9" s="1"/>
  <c r="N435" i="9" s="1"/>
  <c r="N436" i="9" s="1"/>
  <c r="N437" i="9" s="1"/>
  <c r="N438" i="9" s="1"/>
  <c r="N439" i="9" s="1"/>
  <c r="N440" i="9" s="1"/>
  <c r="N441" i="9" s="1"/>
  <c r="N442" i="9" s="1"/>
  <c r="N443" i="9" s="1"/>
  <c r="N444" i="9" s="1"/>
  <c r="N445" i="9" s="1"/>
  <c r="N446" i="9" s="1"/>
  <c r="N447" i="9" s="1"/>
  <c r="N448" i="9" s="1"/>
  <c r="N449" i="9" s="1"/>
  <c r="N450" i="9" s="1"/>
  <c r="N451" i="9" s="1"/>
  <c r="N452" i="9" s="1"/>
  <c r="N453" i="9" s="1"/>
  <c r="N454" i="9" s="1"/>
  <c r="N455" i="9" s="1"/>
  <c r="N456" i="9" s="1"/>
  <c r="N457" i="9" s="1"/>
  <c r="N458" i="9" s="1"/>
  <c r="N459" i="9" s="1"/>
  <c r="N460" i="9" s="1"/>
  <c r="N461" i="9" s="1"/>
  <c r="N462" i="9" s="1"/>
  <c r="N463" i="9" s="1"/>
  <c r="N464" i="9" s="1"/>
  <c r="N465" i="9" s="1"/>
  <c r="N466" i="9" s="1"/>
  <c r="N467" i="9" s="1"/>
  <c r="N468" i="9" s="1"/>
  <c r="N469" i="9" s="1"/>
  <c r="N470" i="9" s="1"/>
  <c r="N471" i="9" s="1"/>
  <c r="N472" i="9" s="1"/>
  <c r="N473" i="9" s="1"/>
  <c r="N474" i="9" s="1"/>
  <c r="N475" i="9" s="1"/>
  <c r="N476" i="9" s="1"/>
  <c r="N477" i="9" s="1"/>
  <c r="N478" i="9" s="1"/>
  <c r="N479" i="9" s="1"/>
  <c r="N480" i="9" s="1"/>
  <c r="N481" i="9" s="1"/>
  <c r="N482" i="9" s="1"/>
  <c r="N483" i="9" s="1"/>
  <c r="N484" i="9" s="1"/>
  <c r="N485" i="9" s="1"/>
  <c r="N486" i="9" s="1"/>
  <c r="N487" i="9" s="1"/>
  <c r="N488" i="9" s="1"/>
  <c r="N489" i="9" s="1"/>
  <c r="N490" i="9" s="1"/>
  <c r="N491" i="9" s="1"/>
  <c r="N492" i="9" s="1"/>
  <c r="N493" i="9" s="1"/>
  <c r="N494" i="9" s="1"/>
  <c r="N495" i="9" s="1"/>
  <c r="N496" i="9" s="1"/>
  <c r="N497" i="9" s="1"/>
  <c r="N498" i="9" s="1"/>
  <c r="N499" i="9" s="1"/>
  <c r="N500" i="9" s="1"/>
  <c r="N501" i="9" s="1"/>
  <c r="N502" i="9" s="1"/>
  <c r="N503" i="9" s="1"/>
  <c r="N504" i="9" s="1"/>
  <c r="N505" i="9" s="1"/>
  <c r="N506" i="9" s="1"/>
  <c r="N507" i="9" s="1"/>
  <c r="N508" i="9" s="1"/>
  <c r="N509" i="9" s="1"/>
  <c r="N510" i="9" s="1"/>
  <c r="N511" i="9" s="1"/>
  <c r="N512" i="9" s="1"/>
  <c r="N513" i="9" s="1"/>
  <c r="N514" i="9" s="1"/>
  <c r="N515" i="9" s="1"/>
  <c r="N516" i="9" s="1"/>
  <c r="N517" i="9" s="1"/>
  <c r="N518" i="9" s="1"/>
  <c r="N519" i="9" s="1"/>
  <c r="N520" i="9" s="1"/>
  <c r="N521" i="9" s="1"/>
  <c r="N522" i="9" s="1"/>
  <c r="N523" i="9" s="1"/>
  <c r="N524" i="9" s="1"/>
  <c r="N525" i="9" s="1"/>
  <c r="N526" i="9" s="1"/>
  <c r="N527" i="9" s="1"/>
  <c r="N528" i="9" s="1"/>
  <c r="N529" i="9" s="1"/>
  <c r="N530" i="9" s="1"/>
  <c r="N531" i="9" s="1"/>
  <c r="N532" i="9" s="1"/>
  <c r="N533" i="9" s="1"/>
  <c r="N534" i="9" s="1"/>
  <c r="N535" i="9" s="1"/>
  <c r="N536" i="9" s="1"/>
  <c r="N537" i="9" s="1"/>
  <c r="N538" i="9" s="1"/>
  <c r="N539" i="9" s="1"/>
  <c r="N540" i="9" s="1"/>
  <c r="N541" i="9" s="1"/>
  <c r="N542" i="9" s="1"/>
  <c r="N543" i="9" s="1"/>
  <c r="N544" i="9" s="1"/>
  <c r="N545" i="9" s="1"/>
  <c r="N546" i="9" s="1"/>
  <c r="N547" i="9" s="1"/>
  <c r="N548" i="9" s="1"/>
  <c r="N549" i="9" s="1"/>
  <c r="N550" i="9" s="1"/>
  <c r="N551" i="9" s="1"/>
  <c r="N552" i="9" s="1"/>
  <c r="N553" i="9" s="1"/>
  <c r="N554" i="9" s="1"/>
  <c r="N555" i="9" s="1"/>
  <c r="N556" i="9" s="1"/>
  <c r="N557" i="9" s="1"/>
  <c r="N558" i="9" s="1"/>
  <c r="N559" i="9" s="1"/>
  <c r="N560" i="9" s="1"/>
  <c r="N561" i="9" s="1"/>
  <c r="N562" i="9" s="1"/>
  <c r="N563" i="9" s="1"/>
  <c r="N564" i="9" s="1"/>
  <c r="N565" i="9" s="1"/>
  <c r="N566" i="9" s="1"/>
  <c r="N567" i="9" s="1"/>
  <c r="N568" i="9" s="1"/>
  <c r="N569" i="9" s="1"/>
  <c r="N570" i="9" s="1"/>
  <c r="N571" i="9" s="1"/>
  <c r="N572" i="9" s="1"/>
  <c r="N573" i="9" s="1"/>
  <c r="N574" i="9" s="1"/>
  <c r="N575" i="9" s="1"/>
  <c r="N576" i="9" s="1"/>
  <c r="N577" i="9" s="1"/>
  <c r="N578" i="9" s="1"/>
  <c r="N579" i="9" s="1"/>
  <c r="N580" i="9" s="1"/>
  <c r="N581" i="9" s="1"/>
  <c r="N582" i="9" s="1"/>
  <c r="N583" i="9" s="1"/>
  <c r="N584" i="9" s="1"/>
  <c r="N585" i="9" s="1"/>
  <c r="N586" i="9" s="1"/>
  <c r="N587" i="9" s="1"/>
  <c r="N588" i="9" s="1"/>
  <c r="N589" i="9" s="1"/>
  <c r="N590" i="9" s="1"/>
  <c r="N591" i="9" s="1"/>
  <c r="N592" i="9" s="1"/>
  <c r="N593" i="9" s="1"/>
  <c r="N594" i="9" s="1"/>
  <c r="N595" i="9" s="1"/>
  <c r="N596" i="9" s="1"/>
  <c r="N597" i="9" s="1"/>
  <c r="N598" i="9" s="1"/>
  <c r="N599" i="9" s="1"/>
  <c r="N600" i="9" s="1"/>
  <c r="N601" i="9" s="1"/>
  <c r="N602" i="9" s="1"/>
  <c r="N603" i="9" s="1"/>
  <c r="N604" i="9" s="1"/>
  <c r="N605" i="9" s="1"/>
  <c r="N606" i="9" s="1"/>
  <c r="N607" i="9" s="1"/>
  <c r="N608" i="9" s="1"/>
  <c r="N609" i="9" s="1"/>
  <c r="N610" i="9" s="1"/>
  <c r="N611" i="9" s="1"/>
  <c r="N612" i="9" s="1"/>
  <c r="N613" i="9" s="1"/>
  <c r="N614" i="9" s="1"/>
  <c r="N615" i="9" s="1"/>
  <c r="N616" i="9" s="1"/>
  <c r="N617" i="9" s="1"/>
  <c r="N618" i="9" s="1"/>
  <c r="N619" i="9" s="1"/>
  <c r="N620" i="9" s="1"/>
  <c r="N621" i="9" s="1"/>
  <c r="N622" i="9" s="1"/>
  <c r="N623" i="9" s="1"/>
  <c r="N624" i="9" s="1"/>
  <c r="N625" i="9" s="1"/>
  <c r="N626" i="9" s="1"/>
  <c r="N627" i="9" s="1"/>
  <c r="N628" i="9" s="1"/>
  <c r="N629" i="9" s="1"/>
  <c r="N630" i="9" s="1"/>
  <c r="N631" i="9" s="1"/>
  <c r="N632" i="9" s="1"/>
  <c r="N633" i="9" s="1"/>
  <c r="N634" i="9" s="1"/>
  <c r="N635" i="9" s="1"/>
  <c r="N636" i="9" s="1"/>
  <c r="N637" i="9" s="1"/>
  <c r="N638" i="9" s="1"/>
  <c r="N639" i="9" s="1"/>
  <c r="N640" i="9" s="1"/>
  <c r="N641" i="9" s="1"/>
  <c r="N642" i="9" s="1"/>
  <c r="N643" i="9" s="1"/>
  <c r="N644" i="9" s="1"/>
  <c r="N645" i="9" s="1"/>
  <c r="N646" i="9" s="1"/>
  <c r="N647" i="9" s="1"/>
  <c r="N648" i="9" s="1"/>
  <c r="N649" i="9" s="1"/>
  <c r="N650" i="9" s="1"/>
  <c r="N651" i="9" s="1"/>
  <c r="N652" i="9" s="1"/>
  <c r="N653" i="9" s="1"/>
  <c r="N654" i="9" s="1"/>
  <c r="N655" i="9" s="1"/>
  <c r="N656" i="9" s="1"/>
  <c r="N657" i="9" s="1"/>
  <c r="N658" i="9" s="1"/>
  <c r="N659" i="9" s="1"/>
  <c r="N660" i="9" s="1"/>
  <c r="N661" i="9" s="1"/>
  <c r="N662" i="9" s="1"/>
  <c r="N663" i="9" s="1"/>
  <c r="N664" i="9" s="1"/>
  <c r="N665" i="9" s="1"/>
  <c r="N666" i="9" s="1"/>
  <c r="N667" i="9" s="1"/>
  <c r="N668" i="9" s="1"/>
  <c r="N669" i="9" s="1"/>
  <c r="N670" i="9" s="1"/>
  <c r="N671" i="9" s="1"/>
  <c r="N672" i="9" s="1"/>
  <c r="N673" i="9" s="1"/>
  <c r="N674" i="9" s="1"/>
  <c r="N675" i="9" s="1"/>
  <c r="N676" i="9" s="1"/>
  <c r="N677" i="9" s="1"/>
  <c r="N678" i="9" s="1"/>
  <c r="N679" i="9" s="1"/>
  <c r="N680" i="9" s="1"/>
  <c r="N681" i="9" s="1"/>
  <c r="N682" i="9" s="1"/>
  <c r="N683" i="9" s="1"/>
  <c r="N684" i="9" s="1"/>
  <c r="N685" i="9" s="1"/>
  <c r="N686" i="9" s="1"/>
  <c r="N687" i="9" s="1"/>
  <c r="N688" i="9" s="1"/>
  <c r="N689" i="9" s="1"/>
  <c r="N690" i="9" s="1"/>
  <c r="N691" i="9" s="1"/>
  <c r="N692" i="9" s="1"/>
  <c r="N693" i="9" s="1"/>
  <c r="N694" i="9" s="1"/>
  <c r="N695" i="9" s="1"/>
  <c r="N696" i="9" s="1"/>
  <c r="N697" i="9" s="1"/>
  <c r="N698" i="9" s="1"/>
  <c r="N699" i="9" s="1"/>
  <c r="N700" i="9" s="1"/>
  <c r="N701" i="9" s="1"/>
  <c r="N702" i="9" s="1"/>
  <c r="N703" i="9" s="1"/>
  <c r="N704" i="9" s="1"/>
  <c r="N705" i="9" s="1"/>
  <c r="N706" i="9" s="1"/>
  <c r="N707" i="9" s="1"/>
  <c r="N708" i="9" s="1"/>
  <c r="N709" i="9" s="1"/>
  <c r="N710" i="9" s="1"/>
  <c r="N711" i="9" s="1"/>
  <c r="N712" i="9" s="1"/>
  <c r="N713" i="9" s="1"/>
  <c r="N714" i="9" s="1"/>
  <c r="N715" i="9" s="1"/>
  <c r="N716" i="9" s="1"/>
  <c r="N717" i="9" s="1"/>
  <c r="N718" i="9" s="1"/>
  <c r="N719" i="9" s="1"/>
  <c r="N720" i="9" s="1"/>
  <c r="N721" i="9" s="1"/>
  <c r="N722" i="9" s="1"/>
  <c r="N723" i="9" s="1"/>
  <c r="N724" i="9" s="1"/>
  <c r="N725" i="9" s="1"/>
  <c r="N726" i="9" s="1"/>
  <c r="N727" i="9" s="1"/>
  <c r="N728" i="9" s="1"/>
  <c r="N729" i="9" s="1"/>
  <c r="N730" i="9" s="1"/>
  <c r="N731" i="9" s="1"/>
  <c r="N732" i="9" s="1"/>
  <c r="N733" i="9" s="1"/>
  <c r="N734" i="9" s="1"/>
  <c r="N735" i="9" s="1"/>
  <c r="N736" i="9" s="1"/>
  <c r="N737" i="9" s="1"/>
  <c r="N738" i="9" s="1"/>
  <c r="N739" i="9" s="1"/>
  <c r="N740" i="9" s="1"/>
  <c r="N741" i="9" s="1"/>
  <c r="N742" i="9" s="1"/>
  <c r="N743" i="9" s="1"/>
  <c r="N744" i="9" s="1"/>
  <c r="N745" i="9" s="1"/>
  <c r="N746" i="9" s="1"/>
  <c r="N747" i="9" s="1"/>
  <c r="N748" i="9" s="1"/>
  <c r="N749" i="9" s="1"/>
  <c r="N750" i="9" s="1"/>
  <c r="N751" i="9" s="1"/>
  <c r="N752" i="9" s="1"/>
  <c r="N753" i="9" s="1"/>
  <c r="N754" i="9" s="1"/>
  <c r="N755" i="9" s="1"/>
  <c r="N756" i="9" s="1"/>
  <c r="N757" i="9" s="1"/>
  <c r="N758" i="9" s="1"/>
  <c r="N759" i="9" s="1"/>
  <c r="N760" i="9" s="1"/>
  <c r="N761" i="9" s="1"/>
  <c r="N762" i="9" s="1"/>
  <c r="N763" i="9" s="1"/>
  <c r="N764" i="9" s="1"/>
  <c r="N765" i="9" s="1"/>
  <c r="N766" i="9" s="1"/>
  <c r="N767" i="9" s="1"/>
  <c r="N768" i="9" s="1"/>
  <c r="N769" i="9" s="1"/>
  <c r="N770" i="9" s="1"/>
  <c r="N771" i="9" s="1"/>
  <c r="N772" i="9" s="1"/>
  <c r="N773" i="9" s="1"/>
  <c r="N774" i="9" s="1"/>
  <c r="N775" i="9" s="1"/>
  <c r="N776" i="9" s="1"/>
  <c r="N777" i="9" s="1"/>
  <c r="N778" i="9" s="1"/>
  <c r="N779" i="9" s="1"/>
  <c r="N780" i="9" s="1"/>
  <c r="N781" i="9" s="1"/>
  <c r="N782" i="9" s="1"/>
  <c r="N783" i="9" s="1"/>
  <c r="N784" i="9" s="1"/>
  <c r="N785" i="9" s="1"/>
  <c r="N786" i="9" s="1"/>
  <c r="N787" i="9" s="1"/>
  <c r="N788" i="9" s="1"/>
  <c r="N789" i="9" s="1"/>
  <c r="N790" i="9" s="1"/>
  <c r="N791" i="9" s="1"/>
  <c r="N792" i="9" s="1"/>
  <c r="N793" i="9" s="1"/>
  <c r="N794" i="9" s="1"/>
  <c r="N795" i="9" s="1"/>
  <c r="N796" i="9" s="1"/>
  <c r="N797" i="9" s="1"/>
  <c r="N798" i="9" s="1"/>
  <c r="N799" i="9" s="1"/>
  <c r="N800" i="9" s="1"/>
  <c r="N801" i="9" s="1"/>
  <c r="N802" i="9" s="1"/>
  <c r="N803" i="9" s="1"/>
  <c r="N804" i="9" s="1"/>
  <c r="N805" i="9" s="1"/>
  <c r="N806" i="9" s="1"/>
  <c r="N807" i="9" s="1"/>
  <c r="N808" i="9" s="1"/>
  <c r="N809" i="9" s="1"/>
  <c r="N810" i="9" s="1"/>
  <c r="N811" i="9" s="1"/>
  <c r="N812" i="9" s="1"/>
  <c r="N813" i="9" s="1"/>
  <c r="N814" i="9" s="1"/>
  <c r="N815" i="9" s="1"/>
  <c r="N816" i="9" s="1"/>
  <c r="N817" i="9" s="1"/>
  <c r="N818" i="9" s="1"/>
  <c r="N819" i="9" s="1"/>
  <c r="N820" i="9" s="1"/>
  <c r="N821" i="9" s="1"/>
  <c r="N822" i="9" s="1"/>
  <c r="N823" i="9" s="1"/>
  <c r="N824" i="9" s="1"/>
  <c r="N825" i="9" s="1"/>
  <c r="N826" i="9" s="1"/>
  <c r="N827" i="9" s="1"/>
  <c r="N828" i="9" s="1"/>
  <c r="N829" i="9" s="1"/>
  <c r="N830" i="9" s="1"/>
  <c r="N831" i="9" s="1"/>
  <c r="N832" i="9" s="1"/>
  <c r="N833" i="9" s="1"/>
  <c r="N834" i="9" s="1"/>
  <c r="N835" i="9" s="1"/>
  <c r="N836" i="9" s="1"/>
  <c r="N837" i="9" s="1"/>
  <c r="N838" i="9" s="1"/>
  <c r="N839" i="9" s="1"/>
  <c r="N840" i="9" s="1"/>
  <c r="N841" i="9" s="1"/>
  <c r="N842" i="9" s="1"/>
  <c r="N843" i="9" s="1"/>
  <c r="N844" i="9" s="1"/>
  <c r="N845" i="9" s="1"/>
  <c r="N846" i="9" s="1"/>
  <c r="N847" i="9" s="1"/>
  <c r="N848" i="9" s="1"/>
  <c r="N849" i="9" s="1"/>
  <c r="N850" i="9" s="1"/>
  <c r="N851" i="9" s="1"/>
  <c r="N852" i="9" s="1"/>
  <c r="N853" i="9" s="1"/>
  <c r="N854" i="9" s="1"/>
  <c r="N855" i="9" s="1"/>
  <c r="N856" i="9" s="1"/>
  <c r="N857" i="9" s="1"/>
  <c r="N858" i="9" s="1"/>
  <c r="N859" i="9" s="1"/>
  <c r="N860" i="9" s="1"/>
  <c r="N861" i="9" s="1"/>
  <c r="N862" i="9" s="1"/>
  <c r="N863" i="9" s="1"/>
  <c r="N864" i="9" s="1"/>
  <c r="N865" i="9" s="1"/>
  <c r="N866" i="9" s="1"/>
  <c r="N867" i="9" s="1"/>
  <c r="N868" i="9" s="1"/>
  <c r="N869" i="9" s="1"/>
  <c r="N870" i="9" s="1"/>
  <c r="N871" i="9" s="1"/>
  <c r="N872" i="9" s="1"/>
  <c r="N873" i="9" s="1"/>
  <c r="N874" i="9" s="1"/>
  <c r="N875" i="9" s="1"/>
  <c r="N876" i="9" s="1"/>
  <c r="N877" i="9" s="1"/>
  <c r="N878" i="9" s="1"/>
  <c r="N879" i="9" s="1"/>
  <c r="N880" i="9" s="1"/>
  <c r="N881" i="9" s="1"/>
  <c r="N882" i="9" s="1"/>
  <c r="N883" i="9" s="1"/>
  <c r="N884" i="9" s="1"/>
  <c r="N885" i="9" s="1"/>
  <c r="N886" i="9" s="1"/>
  <c r="N887" i="9" s="1"/>
  <c r="N888" i="9" s="1"/>
  <c r="N889" i="9" s="1"/>
  <c r="N890" i="9" s="1"/>
  <c r="N891" i="9" s="1"/>
  <c r="N892" i="9" s="1"/>
  <c r="N893" i="9" s="1"/>
  <c r="N894" i="9" s="1"/>
  <c r="N895" i="9" s="1"/>
  <c r="N896" i="9" s="1"/>
  <c r="N897" i="9" s="1"/>
  <c r="N898" i="9" s="1"/>
  <c r="N899" i="9" s="1"/>
  <c r="N900" i="9" s="1"/>
  <c r="N901" i="9" s="1"/>
  <c r="N902" i="9" s="1"/>
  <c r="N903" i="9" s="1"/>
  <c r="N904" i="9" s="1"/>
  <c r="N905" i="9" s="1"/>
  <c r="N906" i="9" s="1"/>
  <c r="N907" i="9" s="1"/>
  <c r="N908" i="9" s="1"/>
  <c r="N909" i="9" s="1"/>
  <c r="N910" i="9" s="1"/>
  <c r="N911" i="9" s="1"/>
  <c r="N912" i="9" s="1"/>
  <c r="N913" i="9" s="1"/>
  <c r="N914" i="9" s="1"/>
  <c r="N915" i="9" s="1"/>
  <c r="N916" i="9" s="1"/>
  <c r="N917" i="9" s="1"/>
  <c r="N918" i="9" s="1"/>
  <c r="N919" i="9" s="1"/>
  <c r="N920" i="9" s="1"/>
  <c r="N921" i="9" s="1"/>
  <c r="N922" i="9" s="1"/>
  <c r="N923" i="9" s="1"/>
  <c r="N924" i="9" s="1"/>
  <c r="N925" i="9" s="1"/>
  <c r="N926" i="9" s="1"/>
  <c r="N927" i="9" s="1"/>
  <c r="N928" i="9" s="1"/>
  <c r="N929" i="9" s="1"/>
  <c r="N930" i="9" s="1"/>
  <c r="N931" i="9" s="1"/>
  <c r="N932" i="9" s="1"/>
  <c r="N933" i="9" s="1"/>
  <c r="N934" i="9" s="1"/>
  <c r="N935" i="9" s="1"/>
  <c r="N936" i="9" s="1"/>
  <c r="N937" i="9" s="1"/>
  <c r="N938" i="9" s="1"/>
  <c r="N939" i="9" s="1"/>
  <c r="N940" i="9" s="1"/>
  <c r="N941" i="9" s="1"/>
  <c r="N942" i="9" s="1"/>
  <c r="N943" i="9" s="1"/>
  <c r="N944" i="9" s="1"/>
  <c r="N945" i="9" s="1"/>
  <c r="N946" i="9" s="1"/>
  <c r="N947" i="9" s="1"/>
  <c r="N948" i="9" s="1"/>
  <c r="N949" i="9" s="1"/>
  <c r="N950" i="9" s="1"/>
  <c r="N951" i="9" s="1"/>
  <c r="N952" i="9" s="1"/>
  <c r="N953" i="9" s="1"/>
  <c r="N954" i="9" s="1"/>
  <c r="N955" i="9" s="1"/>
  <c r="N956" i="9" s="1"/>
  <c r="N957" i="9" s="1"/>
  <c r="N958" i="9" s="1"/>
  <c r="N959" i="9" s="1"/>
  <c r="N960" i="9" s="1"/>
  <c r="N961" i="9" s="1"/>
  <c r="N962" i="9" s="1"/>
  <c r="N963" i="9" s="1"/>
  <c r="N964" i="9" s="1"/>
  <c r="N965" i="9" s="1"/>
  <c r="N966" i="9" s="1"/>
  <c r="N967" i="9" s="1"/>
  <c r="N968" i="9" s="1"/>
  <c r="N969" i="9" s="1"/>
  <c r="N970" i="9" s="1"/>
  <c r="N971" i="9" s="1"/>
  <c r="N972" i="9" s="1"/>
  <c r="N973" i="9" s="1"/>
  <c r="N974" i="9" s="1"/>
  <c r="N975" i="9" s="1"/>
  <c r="N976" i="9" s="1"/>
  <c r="N977" i="9" s="1"/>
  <c r="N978" i="9" s="1"/>
  <c r="N979" i="9" s="1"/>
  <c r="N980" i="9" s="1"/>
  <c r="N981" i="9" s="1"/>
  <c r="N982" i="9" s="1"/>
  <c r="N983" i="9" s="1"/>
  <c r="N984" i="9" s="1"/>
  <c r="N985" i="9" s="1"/>
  <c r="N986" i="9" s="1"/>
  <c r="N987" i="9" s="1"/>
  <c r="N988" i="9" s="1"/>
  <c r="N989" i="9" s="1"/>
  <c r="N990" i="9" s="1"/>
  <c r="N991" i="9" s="1"/>
  <c r="N992" i="9" s="1"/>
  <c r="N993" i="9" s="1"/>
  <c r="N994" i="9" s="1"/>
  <c r="N995" i="9" s="1"/>
  <c r="N996" i="9" s="1"/>
  <c r="N997" i="9" s="1"/>
  <c r="N998" i="9" s="1"/>
  <c r="N999" i="9" s="1"/>
  <c r="N1000" i="9" s="1"/>
  <c r="N1001" i="9" s="1"/>
  <c r="N1002" i="9" s="1"/>
  <c r="N1003" i="9" s="1"/>
  <c r="N1004" i="9" s="1"/>
  <c r="N1005" i="9" s="1"/>
  <c r="N1006" i="9" s="1"/>
  <c r="N1007" i="9" s="1"/>
  <c r="N1008" i="9" s="1"/>
  <c r="N1009" i="9" s="1"/>
  <c r="N1010" i="9" s="1"/>
  <c r="N1011" i="9" s="1"/>
  <c r="N1012" i="9" s="1"/>
  <c r="K221" i="6"/>
  <c r="P23" i="9"/>
  <c r="C29" i="7"/>
  <c r="B29" i="7"/>
  <c r="J223" i="6"/>
  <c r="P27" i="9"/>
  <c r="C5" i="7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J112" i="6" s="1"/>
  <c r="J113" i="6" s="1"/>
  <c r="J114" i="6" s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J138" i="6" s="1"/>
  <c r="J139" i="6" s="1"/>
  <c r="J140" i="6" s="1"/>
  <c r="J141" i="6" s="1"/>
  <c r="J142" i="6" s="1"/>
  <c r="J143" i="6" s="1"/>
  <c r="J144" i="6" s="1"/>
  <c r="J145" i="6" s="1"/>
  <c r="J220" i="6" s="1"/>
  <c r="J221" i="6" s="1"/>
  <c r="J222" i="6" s="1"/>
  <c r="M223" i="6"/>
  <c r="M220" i="6"/>
  <c r="M221" i="6" s="1"/>
  <c r="B17" i="7"/>
  <c r="B5" i="7"/>
  <c r="C7" i="7"/>
  <c r="C31" i="7" l="1"/>
  <c r="C33" i="7" s="1"/>
  <c r="B33" i="7" s="1"/>
  <c r="C19" i="7"/>
  <c r="B19" i="7" s="1"/>
  <c r="Q23" i="9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364" i="9" s="1"/>
  <c r="Q365" i="9" s="1"/>
  <c r="Q366" i="9" s="1"/>
  <c r="Q367" i="9" s="1"/>
  <c r="Q368" i="9" s="1"/>
  <c r="Q369" i="9" s="1"/>
  <c r="Q370" i="9" s="1"/>
  <c r="Q371" i="9" s="1"/>
  <c r="Q372" i="9" s="1"/>
  <c r="Q373" i="9" s="1"/>
  <c r="Q374" i="9" s="1"/>
  <c r="Q375" i="9" s="1"/>
  <c r="Q376" i="9" s="1"/>
  <c r="Q377" i="9" s="1"/>
  <c r="Q378" i="9" s="1"/>
  <c r="Q379" i="9" s="1"/>
  <c r="Q380" i="9" s="1"/>
  <c r="Q381" i="9" s="1"/>
  <c r="Q382" i="9" s="1"/>
  <c r="Q383" i="9" s="1"/>
  <c r="Q384" i="9" s="1"/>
  <c r="Q385" i="9" s="1"/>
  <c r="Q386" i="9" s="1"/>
  <c r="Q387" i="9" s="1"/>
  <c r="Q388" i="9" s="1"/>
  <c r="Q389" i="9" s="1"/>
  <c r="Q390" i="9" s="1"/>
  <c r="Q391" i="9" s="1"/>
  <c r="Q392" i="9" s="1"/>
  <c r="Q393" i="9" s="1"/>
  <c r="Q394" i="9" s="1"/>
  <c r="Q395" i="9" s="1"/>
  <c r="Q396" i="9" s="1"/>
  <c r="Q397" i="9" s="1"/>
  <c r="Q398" i="9" s="1"/>
  <c r="Q399" i="9" s="1"/>
  <c r="Q400" i="9" s="1"/>
  <c r="Q401" i="9" s="1"/>
  <c r="Q402" i="9" s="1"/>
  <c r="Q403" i="9" s="1"/>
  <c r="Q404" i="9" s="1"/>
  <c r="Q405" i="9" s="1"/>
  <c r="Q406" i="9" s="1"/>
  <c r="Q407" i="9" s="1"/>
  <c r="Q408" i="9" s="1"/>
  <c r="Q409" i="9" s="1"/>
  <c r="Q410" i="9" s="1"/>
  <c r="Q411" i="9" s="1"/>
  <c r="Q412" i="9" s="1"/>
  <c r="Q413" i="9" s="1"/>
  <c r="Q414" i="9" s="1"/>
  <c r="Q415" i="9" s="1"/>
  <c r="Q416" i="9" s="1"/>
  <c r="Q417" i="9" s="1"/>
  <c r="Q418" i="9" s="1"/>
  <c r="Q419" i="9" s="1"/>
  <c r="Q420" i="9" s="1"/>
  <c r="Q421" i="9" s="1"/>
  <c r="Q422" i="9" s="1"/>
  <c r="Q423" i="9" s="1"/>
  <c r="Q424" i="9" s="1"/>
  <c r="Q425" i="9" s="1"/>
  <c r="Q426" i="9" s="1"/>
  <c r="Q427" i="9" s="1"/>
  <c r="Q428" i="9" s="1"/>
  <c r="Q429" i="9" s="1"/>
  <c r="Q430" i="9" s="1"/>
  <c r="Q431" i="9" s="1"/>
  <c r="Q432" i="9" s="1"/>
  <c r="Q433" i="9" s="1"/>
  <c r="Q434" i="9" s="1"/>
  <c r="Q435" i="9" s="1"/>
  <c r="Q436" i="9" s="1"/>
  <c r="Q437" i="9" s="1"/>
  <c r="Q438" i="9" s="1"/>
  <c r="Q439" i="9" s="1"/>
  <c r="Q440" i="9" s="1"/>
  <c r="Q441" i="9" s="1"/>
  <c r="Q442" i="9" s="1"/>
  <c r="Q443" i="9" s="1"/>
  <c r="Q444" i="9" s="1"/>
  <c r="Q445" i="9" s="1"/>
  <c r="Q446" i="9" s="1"/>
  <c r="Q447" i="9" s="1"/>
  <c r="Q448" i="9" s="1"/>
  <c r="Q449" i="9" s="1"/>
  <c r="Q450" i="9" s="1"/>
  <c r="Q451" i="9" s="1"/>
  <c r="Q452" i="9" s="1"/>
  <c r="Q453" i="9" s="1"/>
  <c r="Q454" i="9" s="1"/>
  <c r="Q455" i="9" s="1"/>
  <c r="Q456" i="9" s="1"/>
  <c r="Q457" i="9" s="1"/>
  <c r="Q458" i="9" s="1"/>
  <c r="Q459" i="9" s="1"/>
  <c r="Q460" i="9" s="1"/>
  <c r="Q461" i="9" s="1"/>
  <c r="Q462" i="9" s="1"/>
  <c r="Q463" i="9" s="1"/>
  <c r="Q464" i="9" s="1"/>
  <c r="Q465" i="9" s="1"/>
  <c r="Q466" i="9" s="1"/>
  <c r="Q467" i="9" s="1"/>
  <c r="Q468" i="9" s="1"/>
  <c r="Q469" i="9" s="1"/>
  <c r="Q470" i="9" s="1"/>
  <c r="Q471" i="9" s="1"/>
  <c r="Q472" i="9" s="1"/>
  <c r="Q473" i="9" s="1"/>
  <c r="Q474" i="9" s="1"/>
  <c r="Q475" i="9" s="1"/>
  <c r="Q476" i="9" s="1"/>
  <c r="Q477" i="9" s="1"/>
  <c r="Q478" i="9" s="1"/>
  <c r="Q479" i="9" s="1"/>
  <c r="Q480" i="9" s="1"/>
  <c r="Q481" i="9" s="1"/>
  <c r="Q482" i="9" s="1"/>
  <c r="Q483" i="9" s="1"/>
  <c r="Q484" i="9" s="1"/>
  <c r="Q485" i="9" s="1"/>
  <c r="Q486" i="9" s="1"/>
  <c r="Q487" i="9" s="1"/>
  <c r="Q488" i="9" s="1"/>
  <c r="Q489" i="9" s="1"/>
  <c r="Q490" i="9" s="1"/>
  <c r="Q491" i="9" s="1"/>
  <c r="Q492" i="9" s="1"/>
  <c r="Q493" i="9" s="1"/>
  <c r="Q494" i="9" s="1"/>
  <c r="Q495" i="9" s="1"/>
  <c r="Q496" i="9" s="1"/>
  <c r="Q497" i="9" s="1"/>
  <c r="Q498" i="9" s="1"/>
  <c r="Q499" i="9" s="1"/>
  <c r="Q500" i="9" s="1"/>
  <c r="Q501" i="9" s="1"/>
  <c r="Q502" i="9" s="1"/>
  <c r="Q503" i="9" s="1"/>
  <c r="Q504" i="9" s="1"/>
  <c r="Q505" i="9" s="1"/>
  <c r="Q506" i="9" s="1"/>
  <c r="Q507" i="9" s="1"/>
  <c r="Q508" i="9" s="1"/>
  <c r="Q509" i="9" s="1"/>
  <c r="Q510" i="9" s="1"/>
  <c r="Q511" i="9" s="1"/>
  <c r="Q512" i="9" s="1"/>
  <c r="Q513" i="9" s="1"/>
  <c r="Q514" i="9" s="1"/>
  <c r="Q515" i="9" s="1"/>
  <c r="Q516" i="9" s="1"/>
  <c r="Q517" i="9" s="1"/>
  <c r="Q518" i="9" s="1"/>
  <c r="Q519" i="9" s="1"/>
  <c r="Q520" i="9" s="1"/>
  <c r="Q521" i="9" s="1"/>
  <c r="Q522" i="9" s="1"/>
  <c r="Q523" i="9" s="1"/>
  <c r="Q524" i="9" s="1"/>
  <c r="Q525" i="9" s="1"/>
  <c r="Q526" i="9" s="1"/>
  <c r="Q527" i="9" s="1"/>
  <c r="Q528" i="9" s="1"/>
  <c r="Q529" i="9" s="1"/>
  <c r="Q530" i="9" s="1"/>
  <c r="Q531" i="9" s="1"/>
  <c r="Q532" i="9" s="1"/>
  <c r="Q533" i="9" s="1"/>
  <c r="Q534" i="9" s="1"/>
  <c r="Q535" i="9" s="1"/>
  <c r="Q536" i="9" s="1"/>
  <c r="Q537" i="9" s="1"/>
  <c r="Q538" i="9" s="1"/>
  <c r="Q539" i="9" s="1"/>
  <c r="Q540" i="9" s="1"/>
  <c r="Q541" i="9" s="1"/>
  <c r="Q542" i="9" s="1"/>
  <c r="Q543" i="9" s="1"/>
  <c r="Q544" i="9" s="1"/>
  <c r="Q545" i="9" s="1"/>
  <c r="Q546" i="9" s="1"/>
  <c r="Q547" i="9" s="1"/>
  <c r="Q548" i="9" s="1"/>
  <c r="Q549" i="9" s="1"/>
  <c r="Q550" i="9" s="1"/>
  <c r="Q551" i="9" s="1"/>
  <c r="Q552" i="9" s="1"/>
  <c r="Q553" i="9" s="1"/>
  <c r="Q554" i="9" s="1"/>
  <c r="Q555" i="9" s="1"/>
  <c r="Q556" i="9" s="1"/>
  <c r="Q557" i="9" s="1"/>
  <c r="Q558" i="9" s="1"/>
  <c r="Q559" i="9" s="1"/>
  <c r="Q560" i="9" s="1"/>
  <c r="Q561" i="9" s="1"/>
  <c r="Q562" i="9" s="1"/>
  <c r="Q563" i="9" s="1"/>
  <c r="Q564" i="9" s="1"/>
  <c r="Q565" i="9" s="1"/>
  <c r="Q566" i="9" s="1"/>
  <c r="Q567" i="9" s="1"/>
  <c r="Q568" i="9" s="1"/>
  <c r="Q569" i="9" s="1"/>
  <c r="Q570" i="9" s="1"/>
  <c r="Q571" i="9" s="1"/>
  <c r="Q572" i="9" s="1"/>
  <c r="Q573" i="9" s="1"/>
  <c r="Q574" i="9" s="1"/>
  <c r="Q575" i="9" s="1"/>
  <c r="Q576" i="9" s="1"/>
  <c r="Q577" i="9" s="1"/>
  <c r="Q578" i="9" s="1"/>
  <c r="Q579" i="9" s="1"/>
  <c r="Q580" i="9" s="1"/>
  <c r="Q581" i="9" s="1"/>
  <c r="Q582" i="9" s="1"/>
  <c r="Q583" i="9" s="1"/>
  <c r="Q584" i="9" s="1"/>
  <c r="Q585" i="9" s="1"/>
  <c r="Q586" i="9" s="1"/>
  <c r="Q587" i="9" s="1"/>
  <c r="Q588" i="9" s="1"/>
  <c r="Q589" i="9" s="1"/>
  <c r="Q590" i="9" s="1"/>
  <c r="Q591" i="9" s="1"/>
  <c r="Q592" i="9" s="1"/>
  <c r="Q593" i="9" s="1"/>
  <c r="Q594" i="9" s="1"/>
  <c r="Q595" i="9" s="1"/>
  <c r="Q596" i="9" s="1"/>
  <c r="Q597" i="9" s="1"/>
  <c r="Q598" i="9" s="1"/>
  <c r="Q599" i="9" s="1"/>
  <c r="Q600" i="9" s="1"/>
  <c r="Q601" i="9" s="1"/>
  <c r="Q602" i="9" s="1"/>
  <c r="Q603" i="9" s="1"/>
  <c r="Q604" i="9" s="1"/>
  <c r="Q605" i="9" s="1"/>
  <c r="Q606" i="9" s="1"/>
  <c r="Q607" i="9" s="1"/>
  <c r="Q608" i="9" s="1"/>
  <c r="Q609" i="9" s="1"/>
  <c r="Q610" i="9" s="1"/>
  <c r="Q611" i="9" s="1"/>
  <c r="Q612" i="9" s="1"/>
  <c r="Q613" i="9" s="1"/>
  <c r="Q614" i="9" s="1"/>
  <c r="Q615" i="9" s="1"/>
  <c r="Q616" i="9" s="1"/>
  <c r="Q617" i="9" s="1"/>
  <c r="Q618" i="9" s="1"/>
  <c r="Q619" i="9" s="1"/>
  <c r="Q620" i="9" s="1"/>
  <c r="Q621" i="9" s="1"/>
  <c r="Q622" i="9" s="1"/>
  <c r="Q623" i="9" s="1"/>
  <c r="Q624" i="9" s="1"/>
  <c r="Q625" i="9" s="1"/>
  <c r="Q626" i="9" s="1"/>
  <c r="Q627" i="9" s="1"/>
  <c r="Q628" i="9" s="1"/>
  <c r="Q629" i="9" s="1"/>
  <c r="Q630" i="9" s="1"/>
  <c r="Q631" i="9" s="1"/>
  <c r="Q632" i="9" s="1"/>
  <c r="Q633" i="9" s="1"/>
  <c r="Q634" i="9" s="1"/>
  <c r="Q635" i="9" s="1"/>
  <c r="Q636" i="9" s="1"/>
  <c r="Q637" i="9" s="1"/>
  <c r="Q638" i="9" s="1"/>
  <c r="Q639" i="9" s="1"/>
  <c r="Q640" i="9" s="1"/>
  <c r="Q641" i="9" s="1"/>
  <c r="Q642" i="9" s="1"/>
  <c r="Q643" i="9" s="1"/>
  <c r="Q644" i="9" s="1"/>
  <c r="Q645" i="9" s="1"/>
  <c r="Q646" i="9" s="1"/>
  <c r="Q647" i="9" s="1"/>
  <c r="Q648" i="9" s="1"/>
  <c r="Q649" i="9" s="1"/>
  <c r="Q650" i="9" s="1"/>
  <c r="Q651" i="9" s="1"/>
  <c r="Q652" i="9" s="1"/>
  <c r="Q653" i="9" s="1"/>
  <c r="Q654" i="9" s="1"/>
  <c r="Q655" i="9" s="1"/>
  <c r="Q656" i="9" s="1"/>
  <c r="Q657" i="9" s="1"/>
  <c r="Q658" i="9" s="1"/>
  <c r="Q659" i="9" s="1"/>
  <c r="Q660" i="9" s="1"/>
  <c r="Q661" i="9" s="1"/>
  <c r="Q662" i="9" s="1"/>
  <c r="Q663" i="9" s="1"/>
  <c r="Q664" i="9" s="1"/>
  <c r="Q665" i="9" s="1"/>
  <c r="Q666" i="9" s="1"/>
  <c r="Q667" i="9" s="1"/>
  <c r="Q668" i="9" s="1"/>
  <c r="Q669" i="9" s="1"/>
  <c r="Q670" i="9" s="1"/>
  <c r="Q671" i="9" s="1"/>
  <c r="Q672" i="9" s="1"/>
  <c r="Q673" i="9" s="1"/>
  <c r="Q674" i="9" s="1"/>
  <c r="Q675" i="9" s="1"/>
  <c r="Q676" i="9" s="1"/>
  <c r="Q677" i="9" s="1"/>
  <c r="Q678" i="9" s="1"/>
  <c r="Q679" i="9" s="1"/>
  <c r="Q680" i="9" s="1"/>
  <c r="Q681" i="9" s="1"/>
  <c r="Q682" i="9" s="1"/>
  <c r="Q683" i="9" s="1"/>
  <c r="Q684" i="9" s="1"/>
  <c r="Q685" i="9" s="1"/>
  <c r="Q686" i="9" s="1"/>
  <c r="Q687" i="9" s="1"/>
  <c r="Q688" i="9" s="1"/>
  <c r="Q689" i="9" s="1"/>
  <c r="Q690" i="9" s="1"/>
  <c r="Q691" i="9" s="1"/>
  <c r="Q692" i="9" s="1"/>
  <c r="Q693" i="9" s="1"/>
  <c r="Q694" i="9" s="1"/>
  <c r="Q695" i="9" s="1"/>
  <c r="Q696" i="9" s="1"/>
  <c r="Q697" i="9" s="1"/>
  <c r="Q698" i="9" s="1"/>
  <c r="Q699" i="9" s="1"/>
  <c r="Q700" i="9" s="1"/>
  <c r="Q701" i="9" s="1"/>
  <c r="Q702" i="9" s="1"/>
  <c r="Q703" i="9" s="1"/>
  <c r="Q704" i="9" s="1"/>
  <c r="Q705" i="9" s="1"/>
  <c r="Q706" i="9" s="1"/>
  <c r="Q707" i="9" s="1"/>
  <c r="Q708" i="9" s="1"/>
  <c r="Q709" i="9" s="1"/>
  <c r="Q710" i="9" s="1"/>
  <c r="Q711" i="9" s="1"/>
  <c r="Q712" i="9" s="1"/>
  <c r="Q713" i="9" s="1"/>
  <c r="Q714" i="9" s="1"/>
  <c r="Q715" i="9" s="1"/>
  <c r="Q716" i="9" s="1"/>
  <c r="Q717" i="9" s="1"/>
  <c r="Q718" i="9" s="1"/>
  <c r="Q719" i="9" s="1"/>
  <c r="Q720" i="9" s="1"/>
  <c r="Q721" i="9" s="1"/>
  <c r="Q722" i="9" s="1"/>
  <c r="Q723" i="9" s="1"/>
  <c r="Q724" i="9" s="1"/>
  <c r="Q725" i="9" s="1"/>
  <c r="Q726" i="9" s="1"/>
  <c r="Q727" i="9" s="1"/>
  <c r="Q728" i="9" s="1"/>
  <c r="Q729" i="9" s="1"/>
  <c r="Q730" i="9" s="1"/>
  <c r="Q731" i="9" s="1"/>
  <c r="Q732" i="9" s="1"/>
  <c r="Q733" i="9" s="1"/>
  <c r="Q734" i="9" s="1"/>
  <c r="Q735" i="9" s="1"/>
  <c r="Q736" i="9" s="1"/>
  <c r="Q737" i="9" s="1"/>
  <c r="Q738" i="9" s="1"/>
  <c r="Q739" i="9" s="1"/>
  <c r="Q740" i="9" s="1"/>
  <c r="Q741" i="9" s="1"/>
  <c r="Q742" i="9" s="1"/>
  <c r="Q743" i="9" s="1"/>
  <c r="Q744" i="9" s="1"/>
  <c r="Q745" i="9" s="1"/>
  <c r="Q746" i="9" s="1"/>
  <c r="Q747" i="9" s="1"/>
  <c r="Q748" i="9" s="1"/>
  <c r="Q749" i="9" s="1"/>
  <c r="Q750" i="9" s="1"/>
  <c r="Q751" i="9" s="1"/>
  <c r="Q752" i="9" s="1"/>
  <c r="Q753" i="9" s="1"/>
  <c r="Q754" i="9" s="1"/>
  <c r="Q755" i="9" s="1"/>
  <c r="Q756" i="9" s="1"/>
  <c r="Q757" i="9" s="1"/>
  <c r="Q758" i="9" s="1"/>
  <c r="Q759" i="9" s="1"/>
  <c r="Q760" i="9" s="1"/>
  <c r="Q761" i="9" s="1"/>
  <c r="Q762" i="9" s="1"/>
  <c r="Q763" i="9" s="1"/>
  <c r="Q764" i="9" s="1"/>
  <c r="Q765" i="9" s="1"/>
  <c r="Q766" i="9" s="1"/>
  <c r="Q767" i="9" s="1"/>
  <c r="Q768" i="9" s="1"/>
  <c r="Q769" i="9" s="1"/>
  <c r="Q770" i="9" s="1"/>
  <c r="Q771" i="9" s="1"/>
  <c r="Q772" i="9" s="1"/>
  <c r="Q773" i="9" s="1"/>
  <c r="Q774" i="9" s="1"/>
  <c r="Q775" i="9" s="1"/>
  <c r="Q776" i="9" s="1"/>
  <c r="Q777" i="9" s="1"/>
  <c r="Q778" i="9" s="1"/>
  <c r="Q779" i="9" s="1"/>
  <c r="Q780" i="9" s="1"/>
  <c r="Q781" i="9" s="1"/>
  <c r="Q782" i="9" s="1"/>
  <c r="Q783" i="9" s="1"/>
  <c r="Q784" i="9" s="1"/>
  <c r="Q785" i="9" s="1"/>
  <c r="Q786" i="9" s="1"/>
  <c r="Q787" i="9" s="1"/>
  <c r="Q788" i="9" s="1"/>
  <c r="Q789" i="9" s="1"/>
  <c r="Q790" i="9" s="1"/>
  <c r="Q791" i="9" s="1"/>
  <c r="Q792" i="9" s="1"/>
  <c r="Q793" i="9" s="1"/>
  <c r="Q794" i="9" s="1"/>
  <c r="Q795" i="9" s="1"/>
  <c r="Q796" i="9" s="1"/>
  <c r="Q797" i="9" s="1"/>
  <c r="Q798" i="9" s="1"/>
  <c r="Q799" i="9" s="1"/>
  <c r="Q800" i="9" s="1"/>
  <c r="Q801" i="9" s="1"/>
  <c r="Q802" i="9" s="1"/>
  <c r="Q803" i="9" s="1"/>
  <c r="Q804" i="9" s="1"/>
  <c r="Q805" i="9" s="1"/>
  <c r="Q806" i="9" s="1"/>
  <c r="Q807" i="9" s="1"/>
  <c r="Q808" i="9" s="1"/>
  <c r="Q809" i="9" s="1"/>
  <c r="Q810" i="9" s="1"/>
  <c r="Q811" i="9" s="1"/>
  <c r="Q812" i="9" s="1"/>
  <c r="Q813" i="9" s="1"/>
  <c r="Q814" i="9" s="1"/>
  <c r="Q815" i="9" s="1"/>
  <c r="Q816" i="9" s="1"/>
  <c r="Q817" i="9" s="1"/>
  <c r="Q818" i="9" s="1"/>
  <c r="Q819" i="9" s="1"/>
  <c r="Q820" i="9" s="1"/>
  <c r="Q821" i="9" s="1"/>
  <c r="Q822" i="9" s="1"/>
  <c r="Q823" i="9" s="1"/>
  <c r="Q824" i="9" s="1"/>
  <c r="Q825" i="9" s="1"/>
  <c r="Q826" i="9" s="1"/>
  <c r="Q827" i="9" s="1"/>
  <c r="Q828" i="9" s="1"/>
  <c r="Q829" i="9" s="1"/>
  <c r="Q830" i="9" s="1"/>
  <c r="Q831" i="9" s="1"/>
  <c r="Q832" i="9" s="1"/>
  <c r="Q833" i="9" s="1"/>
  <c r="Q834" i="9" s="1"/>
  <c r="Q835" i="9" s="1"/>
  <c r="Q836" i="9" s="1"/>
  <c r="Q837" i="9" s="1"/>
  <c r="Q838" i="9" s="1"/>
  <c r="Q839" i="9" s="1"/>
  <c r="Q840" i="9" s="1"/>
  <c r="Q841" i="9" s="1"/>
  <c r="Q842" i="9" s="1"/>
  <c r="Q843" i="9" s="1"/>
  <c r="Q844" i="9" s="1"/>
  <c r="Q845" i="9" s="1"/>
  <c r="Q846" i="9" s="1"/>
  <c r="Q847" i="9" s="1"/>
  <c r="Q848" i="9" s="1"/>
  <c r="Q849" i="9" s="1"/>
  <c r="Q850" i="9" s="1"/>
  <c r="Q851" i="9" s="1"/>
  <c r="Q852" i="9" s="1"/>
  <c r="Q853" i="9" s="1"/>
  <c r="Q854" i="9" s="1"/>
  <c r="Q855" i="9" s="1"/>
  <c r="Q856" i="9" s="1"/>
  <c r="Q857" i="9" s="1"/>
  <c r="Q858" i="9" s="1"/>
  <c r="Q859" i="9" s="1"/>
  <c r="Q860" i="9" s="1"/>
  <c r="Q861" i="9" s="1"/>
  <c r="Q862" i="9" s="1"/>
  <c r="Q863" i="9" s="1"/>
  <c r="Q864" i="9" s="1"/>
  <c r="Q865" i="9" s="1"/>
  <c r="Q866" i="9" s="1"/>
  <c r="Q867" i="9" s="1"/>
  <c r="Q868" i="9" s="1"/>
  <c r="Q869" i="9" s="1"/>
  <c r="Q870" i="9" s="1"/>
  <c r="Q871" i="9" s="1"/>
  <c r="Q872" i="9" s="1"/>
  <c r="Q873" i="9" s="1"/>
  <c r="Q874" i="9" s="1"/>
  <c r="Q875" i="9" s="1"/>
  <c r="Q876" i="9" s="1"/>
  <c r="Q877" i="9" s="1"/>
  <c r="Q878" i="9" s="1"/>
  <c r="Q879" i="9" s="1"/>
  <c r="Q880" i="9" s="1"/>
  <c r="Q881" i="9" s="1"/>
  <c r="Q882" i="9" s="1"/>
  <c r="Q883" i="9" s="1"/>
  <c r="Q884" i="9" s="1"/>
  <c r="Q885" i="9" s="1"/>
  <c r="Q886" i="9" s="1"/>
  <c r="Q887" i="9" s="1"/>
  <c r="Q888" i="9" s="1"/>
  <c r="Q889" i="9" s="1"/>
  <c r="Q890" i="9" s="1"/>
  <c r="Q891" i="9" s="1"/>
  <c r="Q892" i="9" s="1"/>
  <c r="Q893" i="9" s="1"/>
  <c r="Q894" i="9" s="1"/>
  <c r="Q895" i="9" s="1"/>
  <c r="Q896" i="9" s="1"/>
  <c r="Q897" i="9" s="1"/>
  <c r="Q898" i="9" s="1"/>
  <c r="Q899" i="9" s="1"/>
  <c r="Q900" i="9" s="1"/>
  <c r="Q901" i="9" s="1"/>
  <c r="Q902" i="9" s="1"/>
  <c r="Q903" i="9" s="1"/>
  <c r="Q904" i="9" s="1"/>
  <c r="Q905" i="9" s="1"/>
  <c r="Q906" i="9" s="1"/>
  <c r="Q907" i="9" s="1"/>
  <c r="Q908" i="9" s="1"/>
  <c r="Q909" i="9" s="1"/>
  <c r="Q910" i="9" s="1"/>
  <c r="Q911" i="9" s="1"/>
  <c r="Q912" i="9" s="1"/>
  <c r="Q913" i="9" s="1"/>
  <c r="Q914" i="9" s="1"/>
  <c r="Q915" i="9" s="1"/>
  <c r="Q916" i="9" s="1"/>
  <c r="Q917" i="9" s="1"/>
  <c r="Q918" i="9" s="1"/>
  <c r="Q919" i="9" s="1"/>
  <c r="Q920" i="9" s="1"/>
  <c r="Q921" i="9" s="1"/>
  <c r="Q922" i="9" s="1"/>
  <c r="Q923" i="9" s="1"/>
  <c r="Q924" i="9" s="1"/>
  <c r="Q925" i="9" s="1"/>
  <c r="Q926" i="9" s="1"/>
  <c r="Q927" i="9" s="1"/>
  <c r="Q928" i="9" s="1"/>
  <c r="Q929" i="9" s="1"/>
  <c r="Q930" i="9" s="1"/>
  <c r="Q931" i="9" s="1"/>
  <c r="Q932" i="9" s="1"/>
  <c r="Q933" i="9" s="1"/>
  <c r="Q934" i="9" s="1"/>
  <c r="Q935" i="9" s="1"/>
  <c r="Q936" i="9" s="1"/>
  <c r="Q937" i="9" s="1"/>
  <c r="Q938" i="9" s="1"/>
  <c r="Q939" i="9" s="1"/>
  <c r="Q940" i="9" s="1"/>
  <c r="Q941" i="9" s="1"/>
  <c r="Q942" i="9" s="1"/>
  <c r="Q943" i="9" s="1"/>
  <c r="Q944" i="9" s="1"/>
  <c r="Q945" i="9" s="1"/>
  <c r="Q946" i="9" s="1"/>
  <c r="Q947" i="9" s="1"/>
  <c r="Q948" i="9" s="1"/>
  <c r="Q949" i="9" s="1"/>
  <c r="Q950" i="9" s="1"/>
  <c r="Q951" i="9" s="1"/>
  <c r="Q952" i="9" s="1"/>
  <c r="Q953" i="9" s="1"/>
  <c r="Q954" i="9" s="1"/>
  <c r="Q955" i="9" s="1"/>
  <c r="Q956" i="9" s="1"/>
  <c r="Q957" i="9" s="1"/>
  <c r="Q958" i="9" s="1"/>
  <c r="Q959" i="9" s="1"/>
  <c r="Q960" i="9" s="1"/>
  <c r="Q961" i="9" s="1"/>
  <c r="Q962" i="9" s="1"/>
  <c r="Q963" i="9" s="1"/>
  <c r="Q964" i="9" s="1"/>
  <c r="Q965" i="9" s="1"/>
  <c r="Q966" i="9" s="1"/>
  <c r="Q967" i="9" s="1"/>
  <c r="Q968" i="9" s="1"/>
  <c r="Q969" i="9" s="1"/>
  <c r="Q970" i="9" s="1"/>
  <c r="Q971" i="9" s="1"/>
  <c r="Q972" i="9" s="1"/>
  <c r="Q973" i="9" s="1"/>
  <c r="Q974" i="9" s="1"/>
  <c r="Q975" i="9" s="1"/>
  <c r="Q976" i="9" s="1"/>
  <c r="Q977" i="9" s="1"/>
  <c r="Q978" i="9" s="1"/>
  <c r="Q979" i="9" s="1"/>
  <c r="Q980" i="9" s="1"/>
  <c r="Q981" i="9" s="1"/>
  <c r="Q982" i="9" s="1"/>
  <c r="Q983" i="9" s="1"/>
  <c r="Q984" i="9" s="1"/>
  <c r="Q985" i="9" s="1"/>
  <c r="Q986" i="9" s="1"/>
  <c r="Q987" i="9" s="1"/>
  <c r="Q988" i="9" s="1"/>
  <c r="Q989" i="9" s="1"/>
  <c r="Q990" i="9" s="1"/>
  <c r="Q991" i="9" s="1"/>
  <c r="Q992" i="9" s="1"/>
  <c r="Q993" i="9" s="1"/>
  <c r="Q994" i="9" s="1"/>
  <c r="Q995" i="9" s="1"/>
  <c r="Q996" i="9" s="1"/>
  <c r="Q997" i="9" s="1"/>
  <c r="Q998" i="9" s="1"/>
  <c r="Q999" i="9" s="1"/>
  <c r="Q1000" i="9" s="1"/>
  <c r="Q1001" i="9" s="1"/>
  <c r="Q1002" i="9" s="1"/>
  <c r="Q1003" i="9" s="1"/>
  <c r="Q1004" i="9" s="1"/>
  <c r="Q1005" i="9" s="1"/>
  <c r="Q1006" i="9" s="1"/>
  <c r="Q1007" i="9" s="1"/>
  <c r="Q1008" i="9" s="1"/>
  <c r="Q1009" i="9" s="1"/>
  <c r="Q1010" i="9" s="1"/>
  <c r="Q1011" i="9" s="1"/>
  <c r="Q1012" i="9" s="1"/>
  <c r="C17" i="7"/>
  <c r="B11" i="7"/>
  <c r="B6" i="7"/>
  <c r="B10" i="7"/>
  <c r="B31" i="7"/>
  <c r="B7" i="7"/>
  <c r="C9" i="7"/>
  <c r="B9" i="7" s="1"/>
  <c r="B22" i="7"/>
  <c r="B18" i="7"/>
  <c r="B23" i="7"/>
  <c r="M222" i="6"/>
  <c r="C30" i="7"/>
  <c r="C34" i="7"/>
  <c r="C35" i="7"/>
  <c r="C6" i="7"/>
  <c r="C11" i="7"/>
  <c r="C10" i="7"/>
  <c r="B34" i="7"/>
  <c r="B35" i="7"/>
  <c r="B30" i="7"/>
  <c r="C21" i="7" l="1"/>
  <c r="B21" i="7" s="1"/>
  <c r="C23" i="7"/>
  <c r="C22" i="7"/>
  <c r="C18" i="7"/>
</calcChain>
</file>

<file path=xl/sharedStrings.xml><?xml version="1.0" encoding="utf-8"?>
<sst xmlns="http://schemas.openxmlformats.org/spreadsheetml/2006/main" count="736" uniqueCount="357">
  <si>
    <t>LAY BACK AND GET RICH - LAYING SPREADSHEET</t>
  </si>
  <si>
    <t>© CityMan Business Solutions Limited, 2016</t>
  </si>
  <si>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</si>
  <si>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</si>
  <si>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</si>
  <si>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</si>
  <si>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</si>
  <si>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</si>
  <si>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</si>
  <si>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</si>
  <si>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</si>
  <si>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</si>
  <si>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</si>
  <si>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</si>
  <si>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Bet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</si>
  <si>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</si>
  <si>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</si>
  <si>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</si>
  <si>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</si>
  <si>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</si>
  <si>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</si>
  <si>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</si>
  <si>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</si>
  <si>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</si>
  <si>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</si>
  <si>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</si>
  <si>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</si>
  <si>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Sligo Rovers v Wexford Youths</t>
  </si>
  <si>
    <t>Lay 3-0 CS</t>
  </si>
  <si>
    <t>YES</t>
  </si>
  <si>
    <t>Covilha vs Oliveirense</t>
  </si>
  <si>
    <t>Lay 1-0 CS</t>
  </si>
  <si>
    <t>Denmark Superliga Midtylland vs Aarhus</t>
  </si>
  <si>
    <t>Lay 0-1 CS</t>
  </si>
  <si>
    <t>HNL Hajduk Split vs Zapresic</t>
  </si>
  <si>
    <t>Segunda Zaragoza vs Ath. Bilbao B</t>
  </si>
  <si>
    <t>Spezia vs Brescia</t>
  </si>
  <si>
    <t>Synot Liga Jihlava vs Ostrava</t>
  </si>
  <si>
    <t>Sturm Graz vs Mattersburg</t>
  </si>
  <si>
    <t>0-0 at half time</t>
  </si>
  <si>
    <t>NO</t>
  </si>
  <si>
    <t>Zurich vs Lugano</t>
  </si>
  <si>
    <t>Le Havre vs Bourg Peronna</t>
  </si>
  <si>
    <t>3-0 at half time</t>
  </si>
  <si>
    <t>Urawa vs Albirex Niigata</t>
  </si>
  <si>
    <t>Godoy Cruz vs Belgrano</t>
  </si>
  <si>
    <t>1-0 at half time</t>
  </si>
  <si>
    <t>Vendsyssel FF vs Roskilde</t>
  </si>
  <si>
    <t>Grasshoppers vs Vaduz</t>
  </si>
  <si>
    <t>1-2 at half time</t>
  </si>
  <si>
    <t>Rosenborg vs Lillestrom</t>
  </si>
  <si>
    <t>Stromsgodset vs Valeranga</t>
  </si>
  <si>
    <t>0-2 at half time</t>
  </si>
  <si>
    <t>Goteborg vs Hammarby</t>
  </si>
  <si>
    <t>Kapfenberg vs A. Salzburg</t>
  </si>
  <si>
    <t>Ponferradina vs A. Albacete</t>
  </si>
  <si>
    <t>Zurich vs Vaduz</t>
  </si>
  <si>
    <t>HJK Helsinki vs HIFK</t>
  </si>
  <si>
    <t>2-1 at half time</t>
  </si>
  <si>
    <t>Rosenborg vs Molde</t>
  </si>
  <si>
    <t>3-1 at half time</t>
  </si>
  <si>
    <t>FC Copenhagen vs Aarhus</t>
  </si>
  <si>
    <t>Viborg vs Hobro</t>
  </si>
  <si>
    <t>Almeria vs Mirandes</t>
  </si>
  <si>
    <t>Leganes vs Llagostera</t>
  </si>
  <si>
    <t>No email 19th May</t>
  </si>
  <si>
    <t xml:space="preserve">31st May - "Today marks the end of the 4 month long free trial for the service. During this period, the service has amassed 26.85 points </t>
  </si>
  <si>
    <t xml:space="preserve">(Feb: +19.35, Mar: +1.85, Apr: +9.15, May: -3.5). It may be appropriate to inform readers of your site that moving forward selections will </t>
  </si>
  <si>
    <t xml:space="preserve">only be sent by email to those that register for the paid service at the start of each month. As usual, results will be updated weekly on the </t>
  </si>
  <si>
    <t>site2"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</si>
  <si>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</si>
  <si>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</si>
  <si>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</si>
  <si>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</si>
  <si>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</si>
  <si>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</si>
  <si>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</si>
  <si>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</si>
  <si>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</si>
  <si>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</si>
  <si>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</si>
  <si>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</si>
  <si>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</si>
  <si>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Performance at Betfair SP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</si>
  <si>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</si>
  <si>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</si>
  <si>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</si>
  <si>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</si>
  <si>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</si>
  <si>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</si>
  <si>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</si>
  <si>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</si>
  <si>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</si>
  <si>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</si>
  <si>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</si>
  <si>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</si>
  <si>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</si>
  <si>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</si>
  <si>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</si>
  <si>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</si>
  <si>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</si>
  <si>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</si>
  <si>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</si>
  <si>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</si>
  <si>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</si>
  <si>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</si>
  <si>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</si>
  <si>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</si>
  <si>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</si>
  <si>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</si>
  <si>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</si>
  <si>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</si>
  <si>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</si>
  <si>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</si>
  <si>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</si>
  <si>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</si>
  <si>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</si>
  <si>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</si>
  <si>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</si>
  <si>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</si>
  <si>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</si>
  <si>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</si>
  <si>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</si>
  <si>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</si>
  <si>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</si>
  <si>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</si>
  <si>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</si>
  <si>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</si>
  <si>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</si>
  <si>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</si>
  <si>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</si>
  <si>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</si>
  <si>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</si>
  <si>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</si>
  <si>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</si>
  <si>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</si>
  <si>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</si>
  <si>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</si>
  <si>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</si>
  <si>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</si>
  <si>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</si>
  <si>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</si>
  <si>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</si>
  <si>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</si>
  <si>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</si>
  <si>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</si>
  <si>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</si>
  <si>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</si>
  <si>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</si>
  <si>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</si>
  <si>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</si>
  <si>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</si>
  <si>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</si>
  <si>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</si>
  <si>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</si>
  <si>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</si>
  <si>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</si>
  <si>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</si>
  <si>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</si>
  <si>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</si>
  <si>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</si>
  <si>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</si>
  <si>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</si>
  <si>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</si>
  <si>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</si>
  <si>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</si>
  <si>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</si>
  <si>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</si>
  <si>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</si>
  <si>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</si>
  <si>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</si>
  <si>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</si>
  <si>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</si>
  <si>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</si>
  <si>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</si>
  <si>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</si>
  <si>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</si>
  <si>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</si>
  <si>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</si>
  <si>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</si>
  <si>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</si>
  <si>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</si>
  <si>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</si>
  <si>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</si>
  <si>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</si>
  <si>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</si>
  <si>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</si>
  <si>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</si>
  <si>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</si>
  <si>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</si>
  <si>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</si>
  <si>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</si>
  <si>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</si>
  <si>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</si>
  <si>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</si>
  <si>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</si>
  <si>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</si>
  <si>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</si>
  <si>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</si>
  <si>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</si>
  <si>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</si>
  <si>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</si>
  <si>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</si>
  <si>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</si>
  <si>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</si>
  <si>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</si>
  <si>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</si>
  <si>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</si>
  <si>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</si>
  <si>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</si>
  <si>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</si>
  <si>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</si>
  <si>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</si>
  <si>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</si>
  <si>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</si>
  <si>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</si>
  <si>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</si>
  <si>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</si>
  <si>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</si>
  <si>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</si>
  <si>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</si>
  <si>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</si>
  <si>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</si>
  <si>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</si>
  <si>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</si>
  <si>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</si>
  <si>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</si>
  <si>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</si>
  <si>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</si>
  <si>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</si>
  <si>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</si>
  <si>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</si>
  <si>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</si>
  <si>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</si>
  <si>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</si>
  <si>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</si>
  <si>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</si>
  <si>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</si>
  <si>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</si>
  <si>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</si>
  <si>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</si>
  <si>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</si>
  <si>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</si>
  <si>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</si>
  <si>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</si>
  <si>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</si>
  <si>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</si>
  <si>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</si>
  <si>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</si>
  <si>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</si>
  <si>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</si>
  <si>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</si>
  <si>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</si>
  <si>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</si>
  <si>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</si>
  <si>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</si>
  <si>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</si>
  <si>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</si>
  <si>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</si>
  <si>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</si>
  <si>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</si>
  <si>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</si>
  <si>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</si>
  <si>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</si>
  <si>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</si>
  <si>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</si>
  <si>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</si>
  <si>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</si>
  <si>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</si>
  <si>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</si>
  <si>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</si>
  <si>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</si>
  <si>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</si>
  <si>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</si>
  <si>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</si>
  <si>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</si>
  <si>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</si>
  <si>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</si>
  <si>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</si>
  <si>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</si>
  <si>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</si>
  <si>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</si>
  <si>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</si>
  <si>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</si>
  <si>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</si>
  <si>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</si>
  <si>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</si>
  <si>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</si>
  <si>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</si>
  <si>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</si>
  <si>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</si>
  <si>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</si>
  <si>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</si>
  <si>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</si>
  <si>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</si>
  <si>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</si>
  <si>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</si>
  <si>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</si>
  <si>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</si>
  <si>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</si>
  <si>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</si>
  <si>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</si>
  <si>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</si>
  <si>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</si>
  <si>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</si>
  <si>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</si>
  <si>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</si>
  <si>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</si>
  <si>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</si>
  <si>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</si>
  <si>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</si>
  <si>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</si>
  <si>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</si>
  <si>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</si>
  <si>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</si>
  <si>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</si>
  <si>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</si>
  <si>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</si>
  <si>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</si>
  <si>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</si>
  <si>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</si>
  <si>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</si>
  <si>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</si>
  <si>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</si>
  <si>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</si>
  <si>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</si>
  <si>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</si>
  <si>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</si>
  <si>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</si>
  <si>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</si>
  <si>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</si>
  <si>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</si>
  <si>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</si>
  <si>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</si>
  <si>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</si>
  <si>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</si>
  <si>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</si>
  <si>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</si>
  <si>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</si>
  <si>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</si>
  <si>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</si>
  <si>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</si>
  <si>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</si>
  <si>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</si>
  <si>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</si>
  <si>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</si>
  <si>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</si>
  <si>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</si>
  <si>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</si>
  <si>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</si>
  <si>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Numancia vs Albacete</t>
  </si>
  <si>
    <t>Cobh Ramblers vs Cabinteely</t>
  </si>
  <si>
    <t>2-0 at half time</t>
  </si>
  <si>
    <t>14th May - missed a selection -2:30 pm Czech Republic Synot Liga Sigma Olomouc vs Teplice - finished 6-0: was 4-0 at HT and unlikely to be a trade</t>
  </si>
  <si>
    <t>15th May - missed Odense vs Hobro - dodged a bullet?  Was 0-1 at HT and finished 0-1</t>
  </si>
  <si>
    <t>No selections May 10th,12th,17th,18th,20th,21st,24th,27th,30th,31st, June 1st,2nd,3rd,5th,6th,7th,8th</t>
  </si>
  <si>
    <t>28th May - missed 3 selections: Dalkurd vs Frej (prob a winning bet); Ljungskile vs Angelholms (finished 1-1 after 1-1 HT - probable loser); Rosenborg vs Molde (finished 3-1 after 3-1 HT - probably over price limit)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</si>
</sst>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13" fillId="4" borderId="0" xfId="0" applyNumberFormat="1" applyFont="1" applyFill="1" applyAlignment="1">
      <alignment horizontal="left" vertical="center" wrapText="1"/>
    </xf>
    <xf numFmtId="164" fontId="13" fillId="4" borderId="6" xfId="0" applyNumberFormat="1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6"/>
  <sheetViews>
    <sheetView tabSelected="1" workbookViewId="0">
      <pane ySplit="11" topLeftCell="A32" activePane="bottomLeft" state="frozen"/>
      <selection pane="bottomLeft" activeCell="A47" sqref="A47"/>
    </sheetView>
  </sheetViews>
  <sheetFormatPr defaultColWidth="11.5703125" defaultRowHeight="12.75" x14ac:dyDescent="0.2"/>
  <cols>
    <col min="1" max="1" width="26" style="40" customWidth="1"/>
    <col min="2" max="2" width="8.7109375" style="40" hidden="1" customWidth="1"/>
    <col min="3" max="3" width="42.85546875" style="39" customWidth="1"/>
    <col min="4" max="4" width="29.140625" style="39" customWidth="1"/>
    <col min="5" max="5" width="7.42578125" style="40" customWidth="1"/>
    <col min="6" max="6" width="16.42578125" style="40" hidden="1" customWidth="1"/>
    <col min="7" max="7" width="13.5703125" style="40" bestFit="1" customWidth="1"/>
    <col min="8" max="8" width="12.140625" style="40" hidden="1" customWidth="1"/>
    <col min="9" max="9" width="15.5703125" style="40" bestFit="1" customWidth="1"/>
    <col min="10" max="10" width="12.42578125" style="54" bestFit="1" customWidth="1"/>
    <col min="11" max="11" width="24" style="66" bestFit="1" customWidth="1"/>
    <col min="12" max="12" width="45.140625" style="66" bestFit="1" customWidth="1"/>
    <col min="13" max="13" width="18.28515625" style="66" hidden="1" customWidth="1"/>
    <col min="14" max="14" width="15.7109375" style="68" bestFit="1" customWidth="1"/>
    <col min="15" max="15" width="25.28515625" style="67" bestFit="1" customWidth="1"/>
    <col min="16" max="16" width="33.42578125" style="67" bestFit="1" customWidth="1"/>
    <col min="17" max="17" width="15.7109375" style="68" bestFit="1" customWidth="1"/>
    <col min="18" max="16384" width="11.5703125" style="31"/>
  </cols>
  <sheetData>
    <row r="1" spans="1:17" ht="23.25" x14ac:dyDescent="0.2">
      <c r="A1" s="69" t="s">
        <v>0</v>
      </c>
      <c r="G1" s="40" t="s">
        <v>1</v>
      </c>
      <c r="K1" s="91"/>
      <c r="L1" s="91"/>
      <c r="M1" s="91"/>
      <c r="N1" s="91"/>
      <c r="O1" s="92"/>
      <c r="P1" s="92"/>
      <c r="Q1" s="93"/>
    </row>
    <row r="2" spans="1:17" x14ac:dyDescent="0.2">
      <c r="K2" s="91"/>
      <c r="L2" s="91"/>
      <c r="M2" s="91"/>
      <c r="N2" s="91"/>
      <c r="O2" s="92"/>
      <c r="P2" s="92"/>
      <c r="Q2" s="93"/>
    </row>
    <row r="3" spans="1:17" s="30" customFormat="1" x14ac:dyDescent="0.2">
      <c r="A3" s="32" t="s">
        <v>2</v>
      </c>
      <c r="C3" s="33">
        <v>500</v>
      </c>
      <c r="D3" s="34"/>
      <c r="E3" s="35"/>
      <c r="F3" s="35"/>
      <c r="G3" s="35"/>
      <c r="H3" s="36"/>
      <c r="I3" s="36"/>
      <c r="J3" s="50"/>
      <c r="K3" s="55"/>
      <c r="L3" s="55"/>
      <c r="M3" s="55"/>
      <c r="N3" s="59"/>
      <c r="O3" s="59"/>
      <c r="P3" s="56"/>
      <c r="Q3" s="57"/>
    </row>
    <row r="4" spans="1:17" s="30" customFormat="1" x14ac:dyDescent="0.2">
      <c r="A4" s="32" t="s">
        <v>3</v>
      </c>
      <c r="C4" s="33">
        <v>10</v>
      </c>
      <c r="D4" s="34"/>
      <c r="E4" s="35"/>
      <c r="F4" s="35"/>
      <c r="G4" s="35"/>
      <c r="H4" s="36"/>
      <c r="I4" s="36"/>
      <c r="J4" s="51"/>
      <c r="K4" s="58"/>
      <c r="L4" s="58"/>
      <c r="M4" s="58"/>
      <c r="N4" s="59"/>
      <c r="O4" s="59"/>
      <c r="P4" s="59"/>
      <c r="Q4" s="60"/>
    </row>
    <row r="5" spans="1:17" s="30" customFormat="1" x14ac:dyDescent="0.2">
      <c r="A5" s="32" t="s">
        <v>4</v>
      </c>
      <c r="C5" s="33">
        <v>50</v>
      </c>
      <c r="D5" s="34"/>
      <c r="E5" s="35"/>
      <c r="F5" s="35"/>
      <c r="G5" s="35"/>
      <c r="H5" s="36"/>
      <c r="I5" s="36"/>
      <c r="J5" s="51"/>
      <c r="K5" s="58"/>
      <c r="L5" s="58" t="s">
        <v>5</v>
      </c>
      <c r="M5" s="58"/>
      <c r="N5" s="59"/>
      <c r="O5" s="59"/>
      <c r="P5" s="59"/>
      <c r="Q5" s="60"/>
    </row>
    <row r="6" spans="1:17" s="30" customFormat="1" x14ac:dyDescent="0.2">
      <c r="A6" s="32" t="s">
        <v>6</v>
      </c>
      <c r="C6" s="88">
        <v>0.05</v>
      </c>
      <c r="D6" s="34"/>
      <c r="E6" s="35"/>
      <c r="F6" s="35"/>
      <c r="G6" s="35"/>
      <c r="H6" s="36"/>
      <c r="I6" s="36"/>
      <c r="J6" s="51"/>
      <c r="K6" s="58"/>
      <c r="L6" s="58"/>
      <c r="M6" s="58"/>
      <c r="N6" s="59"/>
      <c r="O6" s="59"/>
      <c r="P6" s="59"/>
      <c r="Q6" s="60"/>
    </row>
    <row r="7" spans="1:17" s="30" customFormat="1" x14ac:dyDescent="0.2">
      <c r="A7" s="32"/>
      <c r="C7" s="37"/>
      <c r="D7" s="49"/>
      <c r="E7" s="35"/>
      <c r="F7" s="35"/>
      <c r="G7" s="35"/>
      <c r="H7" s="36"/>
      <c r="I7" s="36"/>
      <c r="J7" s="51"/>
      <c r="K7" s="58"/>
      <c r="L7" s="58"/>
      <c r="M7" s="58"/>
      <c r="N7" s="59"/>
      <c r="O7" s="59"/>
      <c r="P7" s="59"/>
      <c r="Q7" s="60"/>
    </row>
    <row r="8" spans="1:17" s="30" customFormat="1" x14ac:dyDescent="0.2">
      <c r="A8" s="32" t="s">
        <v>7</v>
      </c>
      <c r="C8" s="37">
        <v>6</v>
      </c>
      <c r="D8" s="49" t="s">
        <v>8</v>
      </c>
      <c r="E8" s="35"/>
      <c r="F8" s="35"/>
      <c r="G8" s="35"/>
      <c r="H8" s="36"/>
      <c r="I8" s="36"/>
      <c r="J8" s="51"/>
      <c r="K8" s="58"/>
      <c r="L8" s="58" t="s">
        <v>9</v>
      </c>
      <c r="M8" s="58"/>
      <c r="N8" s="60"/>
      <c r="O8" s="59"/>
      <c r="P8" s="59" t="s">
        <v>10</v>
      </c>
      <c r="Q8" s="60"/>
    </row>
    <row r="9" spans="1:17" s="30" customFormat="1" x14ac:dyDescent="0.2">
      <c r="A9" s="32"/>
      <c r="C9" s="37"/>
      <c r="D9" s="49"/>
      <c r="E9" s="35"/>
      <c r="F9" s="35"/>
      <c r="G9" s="35"/>
      <c r="H9" s="36"/>
      <c r="I9" s="36"/>
      <c r="J9" s="51"/>
      <c r="K9" s="58"/>
      <c r="L9" s="58"/>
      <c r="M9" s="58"/>
      <c r="N9" s="60"/>
      <c r="O9" s="59"/>
      <c r="P9" s="59"/>
      <c r="Q9" s="60"/>
    </row>
    <row r="10" spans="1:17" s="30" customFormat="1" x14ac:dyDescent="0.2">
      <c r="A10" s="36"/>
      <c r="B10" s="36"/>
      <c r="C10" s="36"/>
      <c r="D10" s="38"/>
      <c r="E10" s="36"/>
      <c r="F10" s="36"/>
      <c r="G10" s="36"/>
      <c r="H10" s="36"/>
      <c r="I10" s="36"/>
      <c r="J10" s="51"/>
      <c r="K10" s="58"/>
      <c r="L10" s="58"/>
      <c r="M10" s="58"/>
      <c r="N10" s="60"/>
      <c r="O10" s="59"/>
      <c r="P10" s="59"/>
      <c r="Q10" s="60"/>
    </row>
    <row r="11" spans="1:17" s="43" customFormat="1" ht="15.75" x14ac:dyDescent="0.2">
      <c r="A11" s="41" t="s">
        <v>11</v>
      </c>
      <c r="B11" s="41" t="s">
        <v>12</v>
      </c>
      <c r="C11" s="42" t="s">
        <v>13</v>
      </c>
      <c r="D11" s="42" t="s">
        <v>14</v>
      </c>
      <c r="E11" s="41" t="s">
        <v>15</v>
      </c>
      <c r="F11" s="41" t="s">
        <v>16</v>
      </c>
      <c r="G11" s="41" t="s">
        <v>17</v>
      </c>
      <c r="H11" s="41" t="s">
        <v>18</v>
      </c>
      <c r="I11" s="41" t="s">
        <v>19</v>
      </c>
      <c r="J11" s="52" t="s">
        <v>20</v>
      </c>
      <c r="K11" s="61" t="s">
        <v>21</v>
      </c>
      <c r="L11" s="61" t="s">
        <v>22</v>
      </c>
      <c r="M11" s="61" t="s">
        <v>23</v>
      </c>
      <c r="N11" s="63" t="s">
        <v>24</v>
      </c>
      <c r="O11" s="62" t="s">
        <v>25</v>
      </c>
      <c r="P11" s="61" t="s">
        <v>26</v>
      </c>
      <c r="Q11" s="63" t="s">
        <v>24</v>
      </c>
    </row>
    <row r="12" spans="1:17" s="48" customFormat="1" ht="15" x14ac:dyDescent="0.2">
      <c r="A12" s="44">
        <v>42497</v>
      </c>
      <c r="B12" s="45">
        <v>15.2</v>
      </c>
      <c r="C12" s="46" t="s">
        <v>27</v>
      </c>
      <c r="D12" s="46" t="s">
        <v>28</v>
      </c>
      <c r="E12" s="47">
        <v>1</v>
      </c>
      <c r="F12" s="47"/>
      <c r="G12" s="47">
        <v>5</v>
      </c>
      <c r="H12" s="47"/>
      <c r="I12" s="47" t="s">
        <v>29</v>
      </c>
      <c r="J12" s="53" t="str">
        <f>IF(ISBLANK(G12),"no",IF($I12="NR","no",IF($D12="0-0 at half time","no",IF($G12&lt;=$C$8,"yes","no"))))</f>
        <v>yes</v>
      </c>
      <c r="K12" s="64">
        <f t="shared" ref="K12:K76" si="0">$E12*$C$4</f>
        <v>10</v>
      </c>
      <c r="L12" s="64">
        <f>IF(ISBLANK(I12),0,IF($J12="no",0,IF($I12="No",-(($G12-1)*($C$4*$E12)),$C$4*$E12*(1-$C$6))))</f>
        <v>9.5</v>
      </c>
      <c r="M12" s="64">
        <f>IF($J12="yes",($G12-1)*$C$4*$E12,0)</f>
        <v>40</v>
      </c>
      <c r="N12" s="65">
        <f>L12+$C$3</f>
        <v>509.5</v>
      </c>
      <c r="O12" s="64">
        <f t="shared" ref="O12:O76" si="1">IF(J12="no",0,$E12*$C$5)</f>
        <v>50</v>
      </c>
      <c r="P12" s="64">
        <f>IF(ISBLANK(I12),0,IF(L12&lt;0,-O12,IF(L12=0,0,((O12/($G12-1))*(1-$C$6)))))</f>
        <v>11.875</v>
      </c>
      <c r="Q12" s="65">
        <f>P12+$C$3</f>
        <v>511.875</v>
      </c>
    </row>
    <row r="13" spans="1:17" s="48" customFormat="1" ht="15" x14ac:dyDescent="0.2">
      <c r="A13" s="44">
        <v>42498</v>
      </c>
      <c r="B13" s="45">
        <v>15.2</v>
      </c>
      <c r="C13" s="46" t="s">
        <v>30</v>
      </c>
      <c r="D13" s="46" t="s">
        <v>31</v>
      </c>
      <c r="E13" s="47">
        <v>1</v>
      </c>
      <c r="F13" s="47"/>
      <c r="G13" s="47">
        <v>6.8</v>
      </c>
      <c r="H13" s="47"/>
      <c r="I13" s="47" t="s">
        <v>29</v>
      </c>
      <c r="J13" s="53" t="str">
        <f>IF(ISBLANK(G13),"no",IF($I13="NR","no",IF($D13="0-0 at half time","no",IF($G13&lt;=$C$8,"yes","no"))))</f>
        <v>no</v>
      </c>
      <c r="K13" s="64">
        <f t="shared" si="0"/>
        <v>10</v>
      </c>
      <c r="L13" s="64">
        <f>IF(ISBLANK(I13),0,IF($J13="no",0,IF($I13="No",-(($G13-1)*($C$4*$E13)),$C$4*$E13*(1-$C$6))))</f>
        <v>0</v>
      </c>
      <c r="M13" s="64">
        <f>IF($J13="yes",($G13-1)*$C$4*$E13,0)</f>
        <v>0</v>
      </c>
      <c r="N13" s="65">
        <f>L13+N12</f>
        <v>509.5</v>
      </c>
      <c r="O13" s="64">
        <f t="shared" si="1"/>
        <v>0</v>
      </c>
      <c r="P13" s="64">
        <f>IF(ISBLANK(I13),0,IF(L13&lt;0,-O13,IF(L13=0,0,((O13/($G13-1))*(1-$C$6)))))</f>
        <v>0</v>
      </c>
      <c r="Q13" s="65">
        <f>Q12+P13</f>
        <v>511.875</v>
      </c>
    </row>
    <row r="14" spans="1:17" s="48" customFormat="1" ht="15" x14ac:dyDescent="0.2">
      <c r="A14" s="44">
        <v>42498</v>
      </c>
      <c r="B14" s="45"/>
      <c r="C14" s="46" t="s">
        <v>32</v>
      </c>
      <c r="D14" s="46" t="s">
        <v>33</v>
      </c>
      <c r="E14" s="47">
        <v>1</v>
      </c>
      <c r="F14" s="47"/>
      <c r="G14" s="47">
        <v>5.0999999999999996</v>
      </c>
      <c r="H14" s="47"/>
      <c r="I14" s="47" t="s">
        <v>29</v>
      </c>
      <c r="J14" s="53" t="str">
        <f>IF(ISBLANK(G14),"no",IF($I14="NR","no",IF($D14="0-0 at half time","no",IF($G14&lt;=$C$8,"yes","no"))))</f>
        <v>yes</v>
      </c>
      <c r="K14" s="64">
        <f t="shared" si="0"/>
        <v>10</v>
      </c>
      <c r="L14" s="64">
        <f>IF(ISBLANK(I14),0,IF($J14="no",0,IF($I14="No",-(($G14-1)*($C$4*$E14)),$C$4*$E14*(1-$C$6))))</f>
        <v>9.5</v>
      </c>
      <c r="M14" s="64">
        <f>IF($J14="yes",($G14-1)*$C$4*$E14,0)</f>
        <v>41</v>
      </c>
      <c r="N14" s="65">
        <f t="shared" ref="N14:N78" si="2">L14+N13</f>
        <v>519</v>
      </c>
      <c r="O14" s="64">
        <f t="shared" si="1"/>
        <v>50</v>
      </c>
      <c r="P14" s="64">
        <f>IF(ISBLANK(I14),0,IF(L14&lt;0,-O14,IF(L14=0,0,((O14/($G14-1))*(1-$C$6)))))</f>
        <v>11.585365853658535</v>
      </c>
      <c r="Q14" s="65">
        <f t="shared" ref="Q14:Q78" si="3">Q13+P14</f>
        <v>523.46036585365857</v>
      </c>
    </row>
    <row r="15" spans="1:17" s="48" customFormat="1" ht="15" x14ac:dyDescent="0.2">
      <c r="A15" s="44">
        <v>42498</v>
      </c>
      <c r="B15" s="45"/>
      <c r="C15" s="46" t="s">
        <v>34</v>
      </c>
      <c r="D15" s="46" t="s">
        <v>33</v>
      </c>
      <c r="E15" s="47">
        <v>1</v>
      </c>
      <c r="F15" s="47"/>
      <c r="G15" s="47">
        <v>4.9000000000000004</v>
      </c>
      <c r="H15" s="47"/>
      <c r="I15" s="47" t="s">
        <v>29</v>
      </c>
      <c r="J15" s="53" t="str">
        <f>IF(ISBLANK(G15),"no",IF($I15="NR","no",IF($D15="0-0 at half time","no",IF($G15&lt;=$C$8,"yes","no"))))</f>
        <v>yes</v>
      </c>
      <c r="K15" s="64">
        <f t="shared" si="0"/>
        <v>10</v>
      </c>
      <c r="L15" s="64">
        <f>IF(ISBLANK(I15),0,IF($J15="no",0,IF($I15="No",-(($G15-1)*($C$4*$E15)),$C$4*$E15*(1-$C$6))))</f>
        <v>9.5</v>
      </c>
      <c r="M15" s="64">
        <f>IF($J15="yes",($G15-1)*$C$4*$E15,0)</f>
        <v>39</v>
      </c>
      <c r="N15" s="65">
        <f t="shared" si="2"/>
        <v>528.5</v>
      </c>
      <c r="O15" s="64">
        <f t="shared" si="1"/>
        <v>50</v>
      </c>
      <c r="P15" s="64">
        <f>IF(ISBLANK(I15),0,IF(L15&lt;0,-O15,IF(L15=0,0,((O15/($G15-1))*(1-$C$6)))))</f>
        <v>12.179487179487177</v>
      </c>
      <c r="Q15" s="65">
        <f t="shared" si="3"/>
        <v>535.63985303314576</v>
      </c>
    </row>
    <row r="16" spans="1:17" s="48" customFormat="1" ht="15" x14ac:dyDescent="0.2">
      <c r="A16" s="44">
        <v>42498</v>
      </c>
      <c r="B16" s="45"/>
      <c r="C16" s="46" t="s">
        <v>35</v>
      </c>
      <c r="D16" s="46" t="s">
        <v>31</v>
      </c>
      <c r="E16" s="47">
        <v>1</v>
      </c>
      <c r="F16" s="47"/>
      <c r="G16" s="47">
        <v>4.8</v>
      </c>
      <c r="H16" s="47"/>
      <c r="I16" s="47" t="s">
        <v>29</v>
      </c>
      <c r="J16" s="53" t="str">
        <f>IF(ISBLANK(G16),"no",IF($I16="NR","no",IF($D16="0-0 at half time","no",IF($G16&lt;=$C$8,"yes","no"))))</f>
        <v>yes</v>
      </c>
      <c r="K16" s="64">
        <f t="shared" si="0"/>
        <v>10</v>
      </c>
      <c r="L16" s="64">
        <f>IF(ISBLANK(I16),0,IF($J16="no",0,IF($I16="No",-(($G16-1)*($C$4*$E16)),$C$4*$E16*(1-$C$6))))</f>
        <v>9.5</v>
      </c>
      <c r="M16" s="64">
        <f>IF($J16="yes",($G16-1)*$C$4*$E16,0)</f>
        <v>38</v>
      </c>
      <c r="N16" s="65">
        <f t="shared" si="2"/>
        <v>538</v>
      </c>
      <c r="O16" s="64">
        <f t="shared" si="1"/>
        <v>50</v>
      </c>
      <c r="P16" s="64">
        <f>IF(ISBLANK(I16),0,IF(L16&lt;0,-O16,IF(L16=0,0,((O16/($G16-1))*(1-$C$6)))))</f>
        <v>12.5</v>
      </c>
      <c r="Q16" s="65">
        <f t="shared" si="3"/>
        <v>548.13985303314576</v>
      </c>
    </row>
    <row r="17" spans="1:17" s="48" customFormat="1" ht="15" x14ac:dyDescent="0.2">
      <c r="A17" s="44">
        <v>42499</v>
      </c>
      <c r="B17" s="45"/>
      <c r="C17" s="46" t="s">
        <v>36</v>
      </c>
      <c r="D17" s="46" t="s">
        <v>31</v>
      </c>
      <c r="E17" s="47">
        <v>1</v>
      </c>
      <c r="F17" s="47"/>
      <c r="G17" s="47">
        <v>5.0999999999999996</v>
      </c>
      <c r="H17" s="47"/>
      <c r="I17" s="47" t="s">
        <v>29</v>
      </c>
      <c r="J17" s="53" t="str">
        <f>IF(ISBLANK(G17),"no",IF($I17="NR","no",IF($D17="0-0 at half time","no",IF($G17&lt;=$C$8,"yes","no"))))</f>
        <v>yes</v>
      </c>
      <c r="K17" s="64">
        <f t="shared" si="0"/>
        <v>10</v>
      </c>
      <c r="L17" s="64">
        <f>IF(ISBLANK(I17),0,IF($J17="no",0,IF($I17="No",-(($G17-1)*($C$4*$E17)),$C$4*$E17*(1-$C$6))))</f>
        <v>9.5</v>
      </c>
      <c r="M17" s="64">
        <f>IF($J17="yes",($G17-1)*$C$4*$E17,0)</f>
        <v>41</v>
      </c>
      <c r="N17" s="65">
        <f t="shared" si="2"/>
        <v>547.5</v>
      </c>
      <c r="O17" s="64">
        <f t="shared" si="1"/>
        <v>50</v>
      </c>
      <c r="P17" s="64">
        <f>IF(ISBLANK(I17),0,IF(L17&lt;0,-O17,IF(L17=0,0,((O17/($G17-1))*(1-$C$6)))))</f>
        <v>11.585365853658535</v>
      </c>
      <c r="Q17" s="65">
        <f t="shared" si="3"/>
        <v>559.72521888680433</v>
      </c>
    </row>
    <row r="18" spans="1:17" s="48" customFormat="1" ht="15" x14ac:dyDescent="0.2">
      <c r="A18" s="44">
        <v>42501</v>
      </c>
      <c r="B18" s="45"/>
      <c r="C18" s="46" t="s">
        <v>37</v>
      </c>
      <c r="D18" s="46" t="s">
        <v>31</v>
      </c>
      <c r="E18" s="47">
        <v>1</v>
      </c>
      <c r="F18" s="47"/>
      <c r="G18" s="47">
        <v>5.0999999999999996</v>
      </c>
      <c r="H18" s="47"/>
      <c r="I18" s="47" t="s">
        <v>29</v>
      </c>
      <c r="J18" s="53" t="str">
        <f>IF(ISBLANK(G18),"no",IF($I18="NR","no",IF($D18="0-0 at half time","no",IF($G18&lt;=$C$8,"yes","no"))))</f>
        <v>yes</v>
      </c>
      <c r="K18" s="64">
        <f t="shared" si="0"/>
        <v>10</v>
      </c>
      <c r="L18" s="64">
        <f>IF(ISBLANK(I18),0,IF($J18="no",0,IF($I18="No",-(($G18-1)*($C$4*$E18)),$C$4*$E18*(1-$C$6))))</f>
        <v>9.5</v>
      </c>
      <c r="M18" s="64">
        <f>IF($J18="yes",($G18-1)*$C$4*$E18,0)</f>
        <v>41</v>
      </c>
      <c r="N18" s="65">
        <f t="shared" si="2"/>
        <v>557</v>
      </c>
      <c r="O18" s="64">
        <f t="shared" si="1"/>
        <v>50</v>
      </c>
      <c r="P18" s="64">
        <f>IF(ISBLANK(I18),0,IF(L18&lt;0,-O18,IF(L18=0,0,((O18/($G18-1))*(1-$C$6)))))</f>
        <v>11.585365853658535</v>
      </c>
      <c r="Q18" s="65">
        <f t="shared" si="3"/>
        <v>571.3105847404629</v>
      </c>
    </row>
    <row r="19" spans="1:17" s="48" customFormat="1" ht="15" x14ac:dyDescent="0.2">
      <c r="A19" s="44">
        <v>42501</v>
      </c>
      <c r="B19" s="45"/>
      <c r="C19" s="46" t="s">
        <v>38</v>
      </c>
      <c r="D19" s="46" t="s">
        <v>39</v>
      </c>
      <c r="E19" s="47">
        <v>1</v>
      </c>
      <c r="F19" s="47"/>
      <c r="G19" s="47">
        <v>0</v>
      </c>
      <c r="H19" s="47"/>
      <c r="I19" s="47" t="s">
        <v>40</v>
      </c>
      <c r="J19" s="53" t="str">
        <f>IF(ISBLANK(G19),"no",IF($I19="NR","no",IF($D19="0-0 at half time","no",IF($G19&lt;=$C$8,"yes","no"))))</f>
        <v>no</v>
      </c>
      <c r="K19" s="64">
        <f t="shared" si="0"/>
        <v>10</v>
      </c>
      <c r="L19" s="64">
        <f>IF(ISBLANK(I19),0,IF($J19="no",0,IF($I19="No",-(($G19-1)*($C$4*$E19)),$C$4*$E19*(1-$C$6))))</f>
        <v>0</v>
      </c>
      <c r="M19" s="64">
        <f>IF($J19="yes",($G19-1)*$C$4*$E19,0)</f>
        <v>0</v>
      </c>
      <c r="N19" s="65">
        <f t="shared" si="2"/>
        <v>557</v>
      </c>
      <c r="O19" s="64">
        <f t="shared" si="1"/>
        <v>0</v>
      </c>
      <c r="P19" s="64">
        <f>IF(ISBLANK(I19),0,IF(L19&lt;0,-O19,IF(L19=0,0,((O19/($G19-1))*(1-$C$6)))))</f>
        <v>0</v>
      </c>
      <c r="Q19" s="65">
        <f t="shared" si="3"/>
        <v>571.3105847404629</v>
      </c>
    </row>
    <row r="20" spans="1:17" s="48" customFormat="1" ht="15" x14ac:dyDescent="0.2">
      <c r="A20" s="44">
        <v>42501</v>
      </c>
      <c r="B20" s="45"/>
      <c r="C20" s="46" t="s">
        <v>41</v>
      </c>
      <c r="D20" s="46" t="s">
        <v>39</v>
      </c>
      <c r="E20" s="47">
        <v>1</v>
      </c>
      <c r="F20" s="47"/>
      <c r="G20" s="47">
        <v>0</v>
      </c>
      <c r="H20" s="47"/>
      <c r="I20" s="47" t="s">
        <v>40</v>
      </c>
      <c r="J20" s="53" t="str">
        <f>IF(ISBLANK(G20),"no",IF($I20="NR","no",IF($D20="0-0 at half time","no",IF($G20&lt;=$C$8,"yes","no"))))</f>
        <v>no</v>
      </c>
      <c r="K20" s="64">
        <f t="shared" si="0"/>
        <v>10</v>
      </c>
      <c r="L20" s="64">
        <f>IF(ISBLANK(I20),0,IF($J20="no",0,IF($I20="No",-(($G20-1)*($C$4*$E20)),$C$4*$E20*(1-$C$6))))</f>
        <v>0</v>
      </c>
      <c r="M20" s="64">
        <f>IF($J20="yes",($G20-1)*$C$4*$E20,0)</f>
        <v>0</v>
      </c>
      <c r="N20" s="65">
        <f t="shared" si="2"/>
        <v>557</v>
      </c>
      <c r="O20" s="64">
        <f t="shared" si="1"/>
        <v>0</v>
      </c>
      <c r="P20" s="64">
        <f>IF(ISBLANK(I20),0,IF(L20&lt;0,-O20,IF(L20=0,0,((O20/($G20-1))*(1-$C$6)))))</f>
        <v>0</v>
      </c>
      <c r="Q20" s="65">
        <f t="shared" si="3"/>
        <v>571.3105847404629</v>
      </c>
    </row>
    <row r="21" spans="1:17" s="48" customFormat="1" ht="15" x14ac:dyDescent="0.2">
      <c r="A21" s="44">
        <v>42503</v>
      </c>
      <c r="B21" s="45"/>
      <c r="C21" s="46" t="s">
        <v>42</v>
      </c>
      <c r="D21" s="46" t="s">
        <v>43</v>
      </c>
      <c r="E21" s="47">
        <v>1</v>
      </c>
      <c r="F21" s="47"/>
      <c r="G21" s="47">
        <v>9.1999999999999993</v>
      </c>
      <c r="H21" s="47"/>
      <c r="I21" s="47" t="s">
        <v>29</v>
      </c>
      <c r="J21" s="53" t="str">
        <f>IF(ISBLANK(G21),"no",IF($I21="NR","no",IF($D21="0-0 at half time","no",IF($G21&lt;=$C$8,"yes","no"))))</f>
        <v>no</v>
      </c>
      <c r="K21" s="64">
        <f t="shared" si="0"/>
        <v>10</v>
      </c>
      <c r="L21" s="64">
        <f>IF(ISBLANK(I21),0,IF($J21="no",0,IF($I21="No",-(($G21-1)*($C$4*$E21)),$C$4*$E21*(1-$C$6))))</f>
        <v>0</v>
      </c>
      <c r="M21" s="64">
        <f>IF($J21="yes",($G21-1)*$C$4*$E21,0)</f>
        <v>0</v>
      </c>
      <c r="N21" s="65">
        <f t="shared" si="2"/>
        <v>557</v>
      </c>
      <c r="O21" s="64">
        <f t="shared" si="1"/>
        <v>0</v>
      </c>
      <c r="P21" s="64">
        <f>IF(ISBLANK(I21),0,IF(L21&lt;0,-O21,IF(L21=0,0,((O21/($G21-1))*(1-$C$6)))))</f>
        <v>0</v>
      </c>
      <c r="Q21" s="65">
        <f t="shared" si="3"/>
        <v>571.3105847404629</v>
      </c>
    </row>
    <row r="22" spans="1:17" s="48" customFormat="1" ht="15" x14ac:dyDescent="0.2">
      <c r="A22" s="44">
        <v>42504</v>
      </c>
      <c r="B22" s="45"/>
      <c r="C22" s="46" t="s">
        <v>44</v>
      </c>
      <c r="D22" s="46" t="s">
        <v>39</v>
      </c>
      <c r="E22" s="47">
        <v>1</v>
      </c>
      <c r="F22" s="47"/>
      <c r="G22" s="47">
        <v>0</v>
      </c>
      <c r="H22" s="47"/>
      <c r="I22" s="47" t="s">
        <v>40</v>
      </c>
      <c r="J22" s="53" t="str">
        <f>IF(ISBLANK(G22),"no",IF($I22="NR","no",IF($D22="0-0 at half time","no",IF($G22&lt;=$C$8,"yes","no"))))</f>
        <v>no</v>
      </c>
      <c r="K22" s="64">
        <f t="shared" si="0"/>
        <v>10</v>
      </c>
      <c r="L22" s="64">
        <f>IF(ISBLANK(I22),0,IF($J22="no",0,IF($I22="No",-(($G22-1)*($C$4*$E22)),$C$4*$E22*(1-$C$6))))</f>
        <v>0</v>
      </c>
      <c r="M22" s="64">
        <f>IF($J22="yes",($G22-1)*$C$4*$E22,0)</f>
        <v>0</v>
      </c>
      <c r="N22" s="65">
        <f t="shared" si="2"/>
        <v>557</v>
      </c>
      <c r="O22" s="64">
        <f t="shared" si="1"/>
        <v>0</v>
      </c>
      <c r="P22" s="64">
        <f>IF(ISBLANK(I22),0,IF(L22&lt;0,-O22,IF(L22=0,0,((O22/($G22-1))*(1-$C$6)))))</f>
        <v>0</v>
      </c>
      <c r="Q22" s="65">
        <f t="shared" si="3"/>
        <v>571.3105847404629</v>
      </c>
    </row>
    <row r="23" spans="1:17" s="48" customFormat="1" ht="15" x14ac:dyDescent="0.2">
      <c r="A23" s="44">
        <v>42504</v>
      </c>
      <c r="B23" s="45"/>
      <c r="C23" s="46" t="s">
        <v>45</v>
      </c>
      <c r="D23" s="46" t="s">
        <v>46</v>
      </c>
      <c r="E23" s="47">
        <v>1</v>
      </c>
      <c r="F23" s="47"/>
      <c r="G23" s="47">
        <v>3.75</v>
      </c>
      <c r="H23" s="47"/>
      <c r="I23" s="47" t="s">
        <v>40</v>
      </c>
      <c r="J23" s="53" t="str">
        <f>IF(ISBLANK(G23),"no",IF($I23="NR","no",IF($D23="0-0 at half time","no",IF($G23&lt;=$C$8,"yes","no"))))</f>
        <v>yes</v>
      </c>
      <c r="K23" s="64">
        <f t="shared" si="0"/>
        <v>10</v>
      </c>
      <c r="L23" s="64">
        <f>IF(ISBLANK(I23),0,IF($J23="no",0,IF($I23="No",-(($G23-1)*($C$4*$E23)),$C$4*$E23*(1-$C$6))))</f>
        <v>-27.5</v>
      </c>
      <c r="M23" s="64">
        <f>IF($J23="yes",($G23-1)*$C$4*$E23,0)</f>
        <v>27.5</v>
      </c>
      <c r="N23" s="65">
        <f t="shared" si="2"/>
        <v>529.5</v>
      </c>
      <c r="O23" s="64">
        <f t="shared" si="1"/>
        <v>50</v>
      </c>
      <c r="P23" s="64">
        <f>IF(ISBLANK(I23),0,IF(L23&lt;0,-O23,IF(L23=0,0,((O23/($G23-1))*(1-$C$6)))))</f>
        <v>-50</v>
      </c>
      <c r="Q23" s="65">
        <f t="shared" si="3"/>
        <v>521.3105847404629</v>
      </c>
    </row>
    <row r="24" spans="1:17" s="48" customFormat="1" ht="15" x14ac:dyDescent="0.2">
      <c r="A24" s="44">
        <v>42506</v>
      </c>
      <c r="B24" s="45"/>
      <c r="C24" s="46" t="s">
        <v>47</v>
      </c>
      <c r="D24" s="46" t="s">
        <v>46</v>
      </c>
      <c r="E24" s="47">
        <v>1</v>
      </c>
      <c r="F24" s="47"/>
      <c r="G24" s="47">
        <v>4.5999999999999996</v>
      </c>
      <c r="H24" s="47"/>
      <c r="I24" s="47" t="s">
        <v>29</v>
      </c>
      <c r="J24" s="53" t="str">
        <f>IF(ISBLANK(G24),"no",IF($I24="NR","no",IF($D26="0-0 at half time","no",IF($G24&lt;=$C$8,"yes","no"))))</f>
        <v>yes</v>
      </c>
      <c r="K24" s="64">
        <f t="shared" si="0"/>
        <v>10</v>
      </c>
      <c r="L24" s="64">
        <f>IF(ISBLANK(I24),0,IF($J24="no",0,IF($I24="No",-(($G24-1)*($C$4*$E24)),$C$4*$E24*(1-$C$6))))</f>
        <v>9.5</v>
      </c>
      <c r="M24" s="64">
        <f>IF($J24="yes",($G24-1)*$C$4*$E24,0)</f>
        <v>36</v>
      </c>
      <c r="N24" s="65">
        <f t="shared" si="2"/>
        <v>539</v>
      </c>
      <c r="O24" s="64">
        <f t="shared" si="1"/>
        <v>50</v>
      </c>
      <c r="P24" s="64">
        <f>IF(ISBLANK(I24),0,IF(L24&lt;0,-O24,IF(L24=0,0,((O24/($G24-1))*(1-$C$6)))))</f>
        <v>13.194444444444446</v>
      </c>
      <c r="Q24" s="65">
        <f t="shared" si="3"/>
        <v>534.50502918490736</v>
      </c>
    </row>
    <row r="25" spans="1:17" s="48" customFormat="1" ht="15" x14ac:dyDescent="0.2">
      <c r="A25" s="44">
        <v>42506</v>
      </c>
      <c r="B25" s="45"/>
      <c r="C25" s="46" t="s">
        <v>48</v>
      </c>
      <c r="D25" s="46" t="s">
        <v>49</v>
      </c>
      <c r="E25" s="47">
        <v>1</v>
      </c>
      <c r="F25" s="47"/>
      <c r="G25" s="47">
        <v>3</v>
      </c>
      <c r="H25" s="47"/>
      <c r="I25" s="47" t="s">
        <v>40</v>
      </c>
      <c r="J25" s="53" t="str">
        <f>IF(ISBLANK(G25),"no",IF($I25="NR","no",IF($D25="0-0 at half time","no",IF($G25&lt;=$C$8,"yes","no"))))</f>
        <v>yes</v>
      </c>
      <c r="K25" s="64">
        <f t="shared" si="0"/>
        <v>10</v>
      </c>
      <c r="L25" s="64">
        <f>IF(ISBLANK(I25),0,IF($J25="no",0,IF($I25="No",-(($G25-1)*($C$4*$E25)),$C$4*$E25*(1-$C$6))))</f>
        <v>-20</v>
      </c>
      <c r="M25" s="64">
        <f>IF($J25="yes",($G25-1)*$C$4*$E25,0)</f>
        <v>20</v>
      </c>
      <c r="N25" s="65">
        <f t="shared" si="2"/>
        <v>519</v>
      </c>
      <c r="O25" s="64">
        <f t="shared" si="1"/>
        <v>50</v>
      </c>
      <c r="P25" s="64">
        <f>IF(ISBLANK(I25),0,IF(L25&lt;0,-O25,IF(L25=0,0,((O25/($G25-1))*(1-$C$6)))))</f>
        <v>-50</v>
      </c>
      <c r="Q25" s="65">
        <f t="shared" si="3"/>
        <v>484.50502918490736</v>
      </c>
    </row>
    <row r="26" spans="1:17" s="48" customFormat="1" ht="15" x14ac:dyDescent="0.2">
      <c r="A26" s="44">
        <v>42506</v>
      </c>
      <c r="B26" s="45"/>
      <c r="C26" s="46" t="s">
        <v>50</v>
      </c>
      <c r="D26" s="46" t="s">
        <v>46</v>
      </c>
      <c r="E26" s="47">
        <v>1</v>
      </c>
      <c r="F26" s="47"/>
      <c r="G26" s="47">
        <v>3.7</v>
      </c>
      <c r="H26" s="47"/>
      <c r="I26" s="47" t="s">
        <v>29</v>
      </c>
      <c r="J26" s="53" t="str">
        <f>IF(ISBLANK(G26),"no",IF($I26="NR","no",IF($D26="0-0 at half time","no",IF($G26&lt;=$C$8,"yes","no"))))</f>
        <v>yes</v>
      </c>
      <c r="K26" s="64">
        <f t="shared" si="0"/>
        <v>10</v>
      </c>
      <c r="L26" s="64">
        <f>IF(ISBLANK(I26),0,IF($J26="no",0,IF($I26="No",-(($G26-1)*($C$4*$E26)),$C$4*$E26*(1-$C$6))))</f>
        <v>9.5</v>
      </c>
      <c r="M26" s="64">
        <f>IF($J26="yes",($G26-1)*$C$4*$E26,0)</f>
        <v>27</v>
      </c>
      <c r="N26" s="65">
        <f t="shared" si="2"/>
        <v>528.5</v>
      </c>
      <c r="O26" s="64">
        <f t="shared" si="1"/>
        <v>50</v>
      </c>
      <c r="P26" s="64">
        <f>IF(ISBLANK(I26),0,IF(L26&lt;0,-O26,IF(L26=0,0,((O26/($G26-1))*(1-$C$6)))))</f>
        <v>17.592592592592592</v>
      </c>
      <c r="Q26" s="65">
        <f t="shared" si="3"/>
        <v>502.09762177749997</v>
      </c>
    </row>
    <row r="27" spans="1:17" s="48" customFormat="1" ht="15" x14ac:dyDescent="0.2">
      <c r="A27" s="44">
        <v>42512</v>
      </c>
      <c r="B27" s="45"/>
      <c r="C27" s="46" t="s">
        <v>51</v>
      </c>
      <c r="D27" s="46" t="s">
        <v>52</v>
      </c>
      <c r="E27" s="47">
        <v>1</v>
      </c>
      <c r="F27" s="47"/>
      <c r="G27" s="47">
        <v>6.6</v>
      </c>
      <c r="H27" s="47"/>
      <c r="I27" s="47" t="s">
        <v>29</v>
      </c>
      <c r="J27" s="53" t="str">
        <f>IF(ISBLANK(G27),"no",IF($I27="NR","no",IF($D27="0-0 at half time","no",IF($G27&lt;=$C$8,"yes","no"))))</f>
        <v>no</v>
      </c>
      <c r="K27" s="64">
        <f t="shared" si="0"/>
        <v>10</v>
      </c>
      <c r="L27" s="64">
        <f>IF(ISBLANK(I27),0,IF($J27="no",0,IF($I27="No",-(($G27-1)*($C$4*$E27)),$C$4*$E27*(1-$C$6))))</f>
        <v>0</v>
      </c>
      <c r="M27" s="64">
        <f>IF($J27="yes",($G27-1)*$C$4*$E27,0)</f>
        <v>0</v>
      </c>
      <c r="N27" s="65">
        <f t="shared" si="2"/>
        <v>528.5</v>
      </c>
      <c r="O27" s="64">
        <f t="shared" si="1"/>
        <v>0</v>
      </c>
      <c r="P27" s="64">
        <f>IF(ISBLANK(I27),0,IF(L27&lt;0,-O27,IF(L27=0,0,((O27/($G27-1))*(1-$C$6)))))</f>
        <v>0</v>
      </c>
      <c r="Q27" s="65">
        <f t="shared" si="3"/>
        <v>502.09762177749997</v>
      </c>
    </row>
    <row r="28" spans="1:17" s="48" customFormat="1" ht="15" x14ac:dyDescent="0.2">
      <c r="A28" s="44">
        <v>42513</v>
      </c>
      <c r="B28" s="45"/>
      <c r="C28" s="46" t="s">
        <v>53</v>
      </c>
      <c r="D28" s="46" t="s">
        <v>46</v>
      </c>
      <c r="E28" s="47">
        <v>1</v>
      </c>
      <c r="F28" s="47"/>
      <c r="G28" s="47">
        <v>5.0999999999999996</v>
      </c>
      <c r="H28" s="47"/>
      <c r="I28" s="47" t="s">
        <v>29</v>
      </c>
      <c r="J28" s="53" t="str">
        <f>IF(ISBLANK(G28),"no",IF($I28="NR","no",IF($D28="0-0 at half time","no",IF($G28&lt;=$C$8,"yes","no"))))</f>
        <v>yes</v>
      </c>
      <c r="K28" s="64">
        <f t="shared" si="0"/>
        <v>10</v>
      </c>
      <c r="L28" s="64">
        <f>IF(ISBLANK(I28),0,IF($J28="no",0,IF($I28="No",-(($G28-1)*($C$4*$E28)),$C$4*$E28*(1-$C$6))))</f>
        <v>9.5</v>
      </c>
      <c r="M28" s="64">
        <f>IF($J28="yes",($G28-1)*$C$4*$E28,0)</f>
        <v>41</v>
      </c>
      <c r="N28" s="65">
        <f t="shared" si="2"/>
        <v>538</v>
      </c>
      <c r="O28" s="64">
        <f t="shared" si="1"/>
        <v>50</v>
      </c>
      <c r="P28" s="64">
        <f>IF(ISBLANK(I28),0,IF(L28&lt;0,-O28,IF(L28=0,0,((O28/($G28-1))*(1-$C$6)))))</f>
        <v>11.585365853658535</v>
      </c>
      <c r="Q28" s="65">
        <f t="shared" si="3"/>
        <v>513.68298763115854</v>
      </c>
    </row>
    <row r="29" spans="1:17" s="48" customFormat="1" ht="15" x14ac:dyDescent="0.2">
      <c r="A29" s="44">
        <v>42515</v>
      </c>
      <c r="B29" s="45"/>
      <c r="C29" s="46" t="s">
        <v>54</v>
      </c>
      <c r="D29" s="46" t="s">
        <v>46</v>
      </c>
      <c r="E29" s="47">
        <v>1</v>
      </c>
      <c r="F29" s="47"/>
      <c r="G29" s="47">
        <v>9</v>
      </c>
      <c r="H29" s="47"/>
      <c r="I29" s="47" t="s">
        <v>29</v>
      </c>
      <c r="J29" s="53" t="str">
        <f>IF(ISBLANK(G29),"no",IF($I29="NR","no",IF($D29="0-0 at half time","no",IF($G29&lt;=$C$8,"yes","no"))))</f>
        <v>no</v>
      </c>
      <c r="K29" s="64">
        <f t="shared" si="0"/>
        <v>10</v>
      </c>
      <c r="L29" s="64">
        <f>IF(ISBLANK(I29),0,IF($J29="no",0,IF($I29="No",-(($G29-1)*($C$4*$E29)),$C$4*$E29*(1-$C$6))))</f>
        <v>0</v>
      </c>
      <c r="M29" s="64">
        <f>IF($J29="yes",($G29-1)*$C$4*$E29,0)</f>
        <v>0</v>
      </c>
      <c r="N29" s="65">
        <f t="shared" si="2"/>
        <v>538</v>
      </c>
      <c r="O29" s="64">
        <f t="shared" si="1"/>
        <v>0</v>
      </c>
      <c r="P29" s="64">
        <f>IF(ISBLANK(I29),0,IF(L29&lt;0,-O29,IF(L29=0,0,((O29/($G29-1))*(1-$C$6)))))</f>
        <v>0</v>
      </c>
      <c r="Q29" s="65">
        <f t="shared" si="3"/>
        <v>513.68298763115854</v>
      </c>
    </row>
    <row r="30" spans="1:17" s="48" customFormat="1" ht="15" x14ac:dyDescent="0.2">
      <c r="A30" s="44">
        <v>42515</v>
      </c>
      <c r="B30" s="45"/>
      <c r="C30" s="46" t="s">
        <v>55</v>
      </c>
      <c r="D30" s="46" t="s">
        <v>39</v>
      </c>
      <c r="E30" s="47">
        <v>1</v>
      </c>
      <c r="F30" s="47"/>
      <c r="G30" s="47">
        <v>0</v>
      </c>
      <c r="H30" s="47"/>
      <c r="I30" s="47" t="s">
        <v>40</v>
      </c>
      <c r="J30" s="53" t="str">
        <f>IF(ISBLANK(G30),"no",IF($I30="NR","no",IF($D30="0-0 at half time","no",IF($G30&lt;=$C$8,"yes","no"))))</f>
        <v>no</v>
      </c>
      <c r="K30" s="64">
        <f t="shared" si="0"/>
        <v>10</v>
      </c>
      <c r="L30" s="64">
        <f>IF(ISBLANK(I30),0,IF($J30="no",0,IF($I30="No",-(($G30-1)*($C$4*$E30)),$C$4*$E30*(1-$C$6))))</f>
        <v>0</v>
      </c>
      <c r="M30" s="64">
        <f>IF($J30="yes",($G30-1)*$C$4*$E30,0)</f>
        <v>0</v>
      </c>
      <c r="N30" s="65">
        <f t="shared" si="2"/>
        <v>538</v>
      </c>
      <c r="O30" s="64">
        <f t="shared" si="1"/>
        <v>0</v>
      </c>
      <c r="P30" s="64">
        <f>IF(ISBLANK(I30),0,IF(L30&lt;0,-O30,IF(L30=0,0,((O30/($G30-1))*(1-$C$6)))))</f>
        <v>0</v>
      </c>
      <c r="Q30" s="65">
        <f t="shared" si="3"/>
        <v>513.68298763115854</v>
      </c>
    </row>
    <row r="31" spans="1:17" s="48" customFormat="1" ht="15" x14ac:dyDescent="0.2">
      <c r="A31" s="44">
        <v>42515</v>
      </c>
      <c r="B31" s="45"/>
      <c r="C31" s="46" t="s">
        <v>56</v>
      </c>
      <c r="D31" s="46" t="s">
        <v>39</v>
      </c>
      <c r="E31" s="47">
        <v>1</v>
      </c>
      <c r="F31" s="47"/>
      <c r="G31" s="47">
        <v>0</v>
      </c>
      <c r="H31" s="47"/>
      <c r="I31" s="47" t="s">
        <v>40</v>
      </c>
      <c r="J31" s="53" t="str">
        <f>IF(ISBLANK(G31),"no",IF($I31="NR","no",IF($D31="0-0 at half time","no",IF($G31&lt;=$C$8,"yes","no"))))</f>
        <v>no</v>
      </c>
      <c r="K31" s="64">
        <f t="shared" si="0"/>
        <v>10</v>
      </c>
      <c r="L31" s="64">
        <f>IF(ISBLANK(I31),0,IF($J31="no",0,IF($I31="No",-(($G31-1)*($C$4*$E31)),$C$4*$E31*(1-$C$6))))</f>
        <v>0</v>
      </c>
      <c r="M31" s="64">
        <f>IF($J31="yes",($G31-1)*$C$4*$E31,0)</f>
        <v>0</v>
      </c>
      <c r="N31" s="65">
        <f t="shared" si="2"/>
        <v>538</v>
      </c>
      <c r="O31" s="64">
        <f t="shared" si="1"/>
        <v>0</v>
      </c>
      <c r="P31" s="64">
        <f>IF(ISBLANK(I31),0,IF(L31&lt;0,-O31,IF(L31=0,0,((O31/($G31-1))*(1-$C$6)))))</f>
        <v>0</v>
      </c>
      <c r="Q31" s="65">
        <f t="shared" si="3"/>
        <v>513.68298763115854</v>
      </c>
    </row>
    <row r="32" spans="1:17" s="48" customFormat="1" ht="15" x14ac:dyDescent="0.2">
      <c r="A32" s="44">
        <v>42516</v>
      </c>
      <c r="B32" s="45"/>
      <c r="C32" s="46" t="s">
        <v>57</v>
      </c>
      <c r="D32" s="46" t="s">
        <v>58</v>
      </c>
      <c r="E32" s="47">
        <v>1</v>
      </c>
      <c r="F32" s="47"/>
      <c r="G32" s="47">
        <v>3.8</v>
      </c>
      <c r="H32" s="47"/>
      <c r="I32" s="47" t="s">
        <v>40</v>
      </c>
      <c r="J32" s="53" t="str">
        <f>IF(ISBLANK(G32),"no",IF($I32="NR","no",IF($D32="0-0 at half time","no",IF($G32&lt;=$C$8,"yes","no"))))</f>
        <v>yes</v>
      </c>
      <c r="K32" s="64">
        <f t="shared" si="0"/>
        <v>10</v>
      </c>
      <c r="L32" s="64">
        <f>IF(ISBLANK(I32),0,IF($J32="no",0,IF($I32="No",-(($G32-1)*($C$4*$E32)),$C$4*$E32*(1-$C$6))))</f>
        <v>-28</v>
      </c>
      <c r="M32" s="64">
        <f>IF($J32="yes",($G32-1)*$C$4*$E32,0)</f>
        <v>28</v>
      </c>
      <c r="N32" s="65">
        <f t="shared" si="2"/>
        <v>510</v>
      </c>
      <c r="O32" s="64">
        <f t="shared" si="1"/>
        <v>50</v>
      </c>
      <c r="P32" s="64">
        <f>IF(ISBLANK(I32),0,IF(L32&lt;0,-O32,IF(L32=0,0,((O32/($G32-1))*(1-$C$6)))))</f>
        <v>-50</v>
      </c>
      <c r="Q32" s="65">
        <f t="shared" si="3"/>
        <v>463.68298763115854</v>
      </c>
    </row>
    <row r="33" spans="1:17" s="100" customFormat="1" ht="15" x14ac:dyDescent="0.2">
      <c r="A33" s="44">
        <v>42519</v>
      </c>
      <c r="B33" s="97"/>
      <c r="C33" s="46" t="s">
        <v>59</v>
      </c>
      <c r="D33" s="98" t="s">
        <v>60</v>
      </c>
      <c r="E33" s="47">
        <v>1</v>
      </c>
      <c r="F33" s="98"/>
      <c r="G33" s="47">
        <v>5.7</v>
      </c>
      <c r="H33" s="98"/>
      <c r="I33" s="47" t="s">
        <v>40</v>
      </c>
      <c r="J33" s="53" t="str">
        <f>IF(ISBLANK(G33),"no",IF($I33="NR","no",IF($D33="0-0 at half time","no",IF($G33&lt;=$C$8,"yes","no"))))</f>
        <v>yes</v>
      </c>
      <c r="K33" s="64">
        <f t="shared" si="0"/>
        <v>10</v>
      </c>
      <c r="L33" s="64">
        <f>IF(ISBLANK(I33),0,IF($J33="no",0,IF($I33="No",-(($G33-1)*($C$4*$E33)),$C$4*$E33*(1-$C$6))))</f>
        <v>-47</v>
      </c>
      <c r="M33" s="64">
        <f>IF($J33="yes",($G33-1)*$C$4*$E33,0)</f>
        <v>47</v>
      </c>
      <c r="N33" s="99">
        <f t="shared" si="2"/>
        <v>463</v>
      </c>
      <c r="O33" s="64">
        <f t="shared" si="1"/>
        <v>50</v>
      </c>
      <c r="P33" s="64">
        <f>IF(ISBLANK(I33),0,IF(L33&lt;0,-O33,IF(L33=0,0,((O33/($G33-1))*(1-$C$6)))))</f>
        <v>-50</v>
      </c>
      <c r="Q33" s="99">
        <f t="shared" si="3"/>
        <v>413.68298763115854</v>
      </c>
    </row>
    <row r="34" spans="1:17" s="48" customFormat="1" ht="15" x14ac:dyDescent="0.2">
      <c r="A34" s="44">
        <v>42520</v>
      </c>
      <c r="B34" s="45"/>
      <c r="C34" s="46" t="s">
        <v>61</v>
      </c>
      <c r="D34" s="46" t="s">
        <v>39</v>
      </c>
      <c r="E34" s="47">
        <v>1</v>
      </c>
      <c r="F34" s="47"/>
      <c r="G34" s="47">
        <v>0</v>
      </c>
      <c r="H34" s="47"/>
      <c r="I34" s="47" t="s">
        <v>40</v>
      </c>
      <c r="J34" s="53" t="str">
        <f>IF(ISBLANK(G34),"no",IF($I34="NR","no",IF($D34="0-0 at half time","no",IF($G34&lt;=$C$8,"yes","no"))))</f>
        <v>no</v>
      </c>
      <c r="K34" s="64">
        <f t="shared" si="0"/>
        <v>10</v>
      </c>
      <c r="L34" s="64">
        <f>IF(ISBLANK(I34),0,IF($J34="no",0,IF($I34="No",-(($G34-1)*($C$4*$E34)),$C$4*$E34*(1-$C$6))))</f>
        <v>0</v>
      </c>
      <c r="M34" s="64">
        <f>IF($J34="yes",($G34-1)*$C$4*$E34,0)</f>
        <v>0</v>
      </c>
      <c r="N34" s="65">
        <f t="shared" si="2"/>
        <v>463</v>
      </c>
      <c r="O34" s="64">
        <f t="shared" si="1"/>
        <v>0</v>
      </c>
      <c r="P34" s="64">
        <f>IF(ISBLANK(I34),0,IF(L34&lt;0,-O34,IF(L34=0,0,((O34/($G34-1))*(1-$C$6)))))</f>
        <v>0</v>
      </c>
      <c r="Q34" s="65">
        <f t="shared" si="3"/>
        <v>413.68298763115854</v>
      </c>
    </row>
    <row r="35" spans="1:17" s="48" customFormat="1" ht="15" x14ac:dyDescent="0.2">
      <c r="A35" s="44">
        <v>42520</v>
      </c>
      <c r="B35" s="45"/>
      <c r="C35" s="46" t="s">
        <v>62</v>
      </c>
      <c r="D35" s="46" t="s">
        <v>39</v>
      </c>
      <c r="E35" s="47">
        <v>1</v>
      </c>
      <c r="F35" s="47"/>
      <c r="G35" s="47">
        <v>0</v>
      </c>
      <c r="H35" s="47"/>
      <c r="I35" s="47" t="s">
        <v>40</v>
      </c>
      <c r="J35" s="53" t="str">
        <f>IF(ISBLANK(G35),"no",IF($I35="NR","no",IF($D35="0-0 at half time","no",IF($G35&lt;=$C$8,"yes","no"))))</f>
        <v>no</v>
      </c>
      <c r="K35" s="64">
        <f t="shared" si="0"/>
        <v>10</v>
      </c>
      <c r="L35" s="64">
        <f>IF(ISBLANK(I35),0,IF($J35="no",0,IF($I35="No",-(($G35-1)*($C$4*$E35)),$C$4*$E35*(1-$C$6))))</f>
        <v>0</v>
      </c>
      <c r="M35" s="64">
        <f>IF($J35="yes",($G35-1)*$C$4*$E35,0)</f>
        <v>0</v>
      </c>
      <c r="N35" s="65">
        <f t="shared" si="2"/>
        <v>463</v>
      </c>
      <c r="O35" s="64">
        <f t="shared" si="1"/>
        <v>0</v>
      </c>
      <c r="P35" s="64">
        <f>IF(ISBLANK(I35),0,IF(L35&lt;0,-O35,IF(L35=0,0,((O35/($G35-1))*(1-$C$6)))))</f>
        <v>0</v>
      </c>
      <c r="Q35" s="65">
        <f t="shared" si="3"/>
        <v>413.68298763115854</v>
      </c>
    </row>
    <row r="36" spans="1:17" s="48" customFormat="1" ht="15" x14ac:dyDescent="0.2">
      <c r="A36" s="44">
        <v>42520</v>
      </c>
      <c r="B36" s="45"/>
      <c r="C36" s="46" t="s">
        <v>63</v>
      </c>
      <c r="D36" s="46" t="s">
        <v>46</v>
      </c>
      <c r="E36" s="47">
        <v>1</v>
      </c>
      <c r="F36" s="47"/>
      <c r="G36" s="47">
        <v>6.9</v>
      </c>
      <c r="H36" s="47"/>
      <c r="I36" s="47" t="s">
        <v>29</v>
      </c>
      <c r="J36" s="53" t="str">
        <f>IF(ISBLANK(G36),"no",IF($I36="NR","no",IF($D36="0-0 at half time","no",IF($G36&lt;=$C$8,"yes","no"))))</f>
        <v>no</v>
      </c>
      <c r="K36" s="64">
        <f t="shared" si="0"/>
        <v>10</v>
      </c>
      <c r="L36" s="64">
        <f>IF(ISBLANK(I36),0,IF($J36="no",0,IF($I36="No",-(($G36-1)*($C$4*$E36)),$C$4*$E36*(1-$C$6))))</f>
        <v>0</v>
      </c>
      <c r="M36" s="64">
        <f>IF($J36="yes",($G36-1)*$C$4*$E36,0)</f>
        <v>0</v>
      </c>
      <c r="N36" s="65">
        <f t="shared" si="2"/>
        <v>463</v>
      </c>
      <c r="O36" s="64">
        <f t="shared" si="1"/>
        <v>0</v>
      </c>
      <c r="P36" s="64">
        <f>IF(ISBLANK(I36),0,IF(L36&lt;0,-O36,IF(L36=0,0,((O36/($G36-1))*(1-$C$6)))))</f>
        <v>0</v>
      </c>
      <c r="Q36" s="65">
        <f t="shared" si="3"/>
        <v>413.68298763115854</v>
      </c>
    </row>
    <row r="37" spans="1:17" s="48" customFormat="1" ht="15" x14ac:dyDescent="0.2">
      <c r="A37" s="44">
        <v>42520</v>
      </c>
      <c r="B37" s="45"/>
      <c r="C37" s="46" t="s">
        <v>64</v>
      </c>
      <c r="D37" s="46" t="s">
        <v>46</v>
      </c>
      <c r="E37" s="47">
        <v>1</v>
      </c>
      <c r="F37" s="47"/>
      <c r="G37" s="47">
        <v>5.6</v>
      </c>
      <c r="H37" s="47"/>
      <c r="I37" s="47" t="s">
        <v>29</v>
      </c>
      <c r="J37" s="53" t="str">
        <f>IF(ISBLANK(G37),"no",IF($I37="NR","no",IF($D37="0-0 at half time","no",IF($G37&lt;=$C$8,"yes","no"))))</f>
        <v>yes</v>
      </c>
      <c r="K37" s="64">
        <f t="shared" si="0"/>
        <v>10</v>
      </c>
      <c r="L37" s="64">
        <f>IF(ISBLANK(I37),0,IF($J37="no",0,IF($I37="No",-(($G37-1)*($C$4*$E37)),$C$4*$E37*(1-$C$6))))</f>
        <v>9.5</v>
      </c>
      <c r="M37" s="64">
        <f>IF($J37="yes",($G37-1)*$C$4*$E37,0)</f>
        <v>46</v>
      </c>
      <c r="N37" s="65">
        <f t="shared" si="2"/>
        <v>472.5</v>
      </c>
      <c r="O37" s="64">
        <f t="shared" si="1"/>
        <v>50</v>
      </c>
      <c r="P37" s="64">
        <f>IF(ISBLANK(I37),0,IF(L37&lt;0,-O37,IF(L37=0,0,((O37/($G37-1))*(1-$C$6)))))</f>
        <v>10.326086956521738</v>
      </c>
      <c r="Q37" s="65">
        <f t="shared" si="3"/>
        <v>424.00907458768029</v>
      </c>
    </row>
    <row r="38" spans="1:17" s="48" customFormat="1" ht="15" x14ac:dyDescent="0.2">
      <c r="A38" s="44">
        <v>42525</v>
      </c>
      <c r="B38" s="45"/>
      <c r="C38" s="46" t="s">
        <v>350</v>
      </c>
      <c r="D38" s="46" t="s">
        <v>39</v>
      </c>
      <c r="E38" s="47">
        <v>1</v>
      </c>
      <c r="F38" s="47"/>
      <c r="G38" s="47">
        <v>0</v>
      </c>
      <c r="H38" s="47"/>
      <c r="I38" s="47" t="s">
        <v>40</v>
      </c>
      <c r="J38" s="53" t="str">
        <f>IF(ISBLANK(G38),"no",IF($I38="NR","no",IF($D38="0-0 at half time","no",IF($G38&lt;=$C$8,"yes","no"))))</f>
        <v>no</v>
      </c>
      <c r="K38" s="64">
        <f t="shared" si="0"/>
        <v>10</v>
      </c>
      <c r="L38" s="64">
        <f>IF(ISBLANK(I38),0,IF($J38="no",0,IF($I38="No",-(($G38-1)*($C$4*$E38)),$C$4*$E38*(1-$C$6))))</f>
        <v>0</v>
      </c>
      <c r="M38" s="64">
        <f>IF($J38="yes",($G38-1)*$C$4*$E38,0)</f>
        <v>0</v>
      </c>
      <c r="N38" s="65">
        <f t="shared" si="2"/>
        <v>472.5</v>
      </c>
      <c r="O38" s="64">
        <f t="shared" si="1"/>
        <v>0</v>
      </c>
      <c r="P38" s="64">
        <f>IF(ISBLANK(I38),0,IF(L38&lt;0,-O38,IF(L38=0,0,((O38/($G38-1))*(1-$C$6)))))</f>
        <v>0</v>
      </c>
      <c r="Q38" s="65">
        <f t="shared" si="3"/>
        <v>424.00907458768029</v>
      </c>
    </row>
    <row r="39" spans="1:17" s="48" customFormat="1" ht="15" x14ac:dyDescent="0.2">
      <c r="A39" s="44">
        <v>42525</v>
      </c>
      <c r="B39" s="45"/>
      <c r="C39" s="46" t="s">
        <v>351</v>
      </c>
      <c r="D39" s="46" t="s">
        <v>352</v>
      </c>
      <c r="E39" s="47">
        <v>1</v>
      </c>
      <c r="F39" s="47"/>
      <c r="G39" s="47">
        <v>5.0999999999999996</v>
      </c>
      <c r="H39" s="47"/>
      <c r="I39" s="47" t="s">
        <v>40</v>
      </c>
      <c r="J39" s="53" t="str">
        <f>IF(ISBLANK(G39),"no",IF($I39="NR","no",IF($D39="0-0 at half time","no",IF($G39&lt;=$C$8,"yes","no"))))</f>
        <v>yes</v>
      </c>
      <c r="K39" s="64">
        <f t="shared" si="0"/>
        <v>10</v>
      </c>
      <c r="L39" s="64">
        <f>IF(ISBLANK(I39),0,IF($J39="no",0,IF($I39="No",-(($G39-1)*($C$4*$E39)),$C$4*$E39*(1-$C$6))))</f>
        <v>-41</v>
      </c>
      <c r="M39" s="64">
        <f>IF($J39="yes",($G39-1)*$C$4*$E39,0)</f>
        <v>41</v>
      </c>
      <c r="N39" s="65">
        <f t="shared" si="2"/>
        <v>431.5</v>
      </c>
      <c r="O39" s="64">
        <f t="shared" si="1"/>
        <v>50</v>
      </c>
      <c r="P39" s="64">
        <f>IF(ISBLANK(I39),0,IF(L39&lt;0,-O39,IF(L39=0,0,((O39/($G39-1))*(1-$C$6)))))</f>
        <v>-50</v>
      </c>
      <c r="Q39" s="65">
        <f t="shared" si="3"/>
        <v>374.00907458768029</v>
      </c>
    </row>
    <row r="40" spans="1:17" s="48" customFormat="1" ht="15" x14ac:dyDescent="0.2">
      <c r="A40" s="44"/>
      <c r="B40" s="45"/>
      <c r="C40" s="46"/>
      <c r="D40" s="46"/>
      <c r="E40" s="47"/>
      <c r="F40" s="47"/>
      <c r="G40" s="47"/>
      <c r="H40" s="47"/>
      <c r="I40" s="47"/>
      <c r="J40" s="53" t="str">
        <f>IF(ISBLANK(G40),"no",IF($I40="NR","no",IF($D40="0-0 at half time","no",IF($G40&lt;=$C$8,"yes","no"))))</f>
        <v>no</v>
      </c>
      <c r="K40" s="64">
        <f t="shared" si="0"/>
        <v>0</v>
      </c>
      <c r="L40" s="64">
        <f>IF(ISBLANK(I40),0,IF($J40="no",0,IF($I40="No",-(($G40-1)*($C$4*$E40)),$C$4*$E40*(1-$C$6))))</f>
        <v>0</v>
      </c>
      <c r="M40" s="64">
        <f>IF($J40="yes",($G40-1)*$C$4*$E40,0)</f>
        <v>0</v>
      </c>
      <c r="N40" s="65">
        <f t="shared" si="2"/>
        <v>431.5</v>
      </c>
      <c r="O40" s="64">
        <f t="shared" si="1"/>
        <v>0</v>
      </c>
      <c r="P40" s="64">
        <f>IF(ISBLANK(I40),0,IF(L40&lt;0,-O40,IF(L40=0,0,((O40/($G40-1))*(1-$C$6)))))</f>
        <v>0</v>
      </c>
      <c r="Q40" s="65">
        <f t="shared" si="3"/>
        <v>374.00907458768029</v>
      </c>
    </row>
    <row r="41" spans="1:17" s="48" customFormat="1" ht="15" x14ac:dyDescent="0.2">
      <c r="A41" s="44"/>
      <c r="B41" s="45"/>
      <c r="C41" s="46"/>
      <c r="D41" s="46"/>
      <c r="E41" s="47"/>
      <c r="F41" s="47"/>
      <c r="G41" s="47"/>
      <c r="H41" s="47"/>
      <c r="I41" s="47"/>
      <c r="J41" s="53" t="str">
        <f>IF(ISBLANK(G41),"no",IF($I41="NR","no",IF($D41="0-0 at half time","no",IF($G41&lt;=$C$8,"yes","no"))))</f>
        <v>no</v>
      </c>
      <c r="K41" s="64">
        <f t="shared" si="0"/>
        <v>0</v>
      </c>
      <c r="L41" s="64">
        <f>IF(ISBLANK(I41),0,IF($J41="no",0,IF($I41="No",-(($G41-1)*($C$4*$E41)),$C$4*$E41*(1-$C$6))))</f>
        <v>0</v>
      </c>
      <c r="M41" s="64">
        <f>IF($J41="yes",($G41-1)*$C$4*$E41,0)</f>
        <v>0</v>
      </c>
      <c r="N41" s="65">
        <f t="shared" si="2"/>
        <v>431.5</v>
      </c>
      <c r="O41" s="64">
        <f t="shared" si="1"/>
        <v>0</v>
      </c>
      <c r="P41" s="64">
        <f>IF(ISBLANK(I41),0,IF(L41&lt;0,-O41,IF(L41=0,0,((O41/($G41-1))*(1-$C$6)))))</f>
        <v>0</v>
      </c>
      <c r="Q41" s="65">
        <f t="shared" si="3"/>
        <v>374.00907458768029</v>
      </c>
    </row>
    <row r="42" spans="1:17" s="48" customFormat="1" ht="15" x14ac:dyDescent="0.2">
      <c r="A42" s="44"/>
      <c r="B42" s="45"/>
      <c r="C42" s="46"/>
      <c r="D42" s="46"/>
      <c r="E42" s="47"/>
      <c r="F42" s="47"/>
      <c r="G42" s="47"/>
      <c r="H42" s="47"/>
      <c r="I42" s="47"/>
      <c r="J42" s="53" t="str">
        <f>IF(ISBLANK(G42),"no",IF($I42="NR","no",IF($D42="0-0 at half time","no",IF($G42&lt;=$C$8,"yes","no"))))</f>
        <v>no</v>
      </c>
      <c r="K42" s="64">
        <f t="shared" si="0"/>
        <v>0</v>
      </c>
      <c r="L42" s="64">
        <f>IF(ISBLANK(I42),0,IF($J42="no",0,IF($I42="No",-(($G42-1)*($C$4*$E42)),$C$4*$E42*(1-$C$6))))</f>
        <v>0</v>
      </c>
      <c r="M42" s="64">
        <f>IF($J42="yes",($G42-1)*$C$4*$E42,0)</f>
        <v>0</v>
      </c>
      <c r="N42" s="65">
        <f t="shared" si="2"/>
        <v>431.5</v>
      </c>
      <c r="O42" s="64">
        <f t="shared" si="1"/>
        <v>0</v>
      </c>
      <c r="P42" s="64">
        <f>IF(ISBLANK(I42),0,IF(L42&lt;0,-O42,IF(L42=0,0,((O42/($G42-1))*(1-$C$6)))))</f>
        <v>0</v>
      </c>
      <c r="Q42" s="65">
        <f t="shared" si="3"/>
        <v>374.00907458768029</v>
      </c>
    </row>
    <row r="43" spans="1:17" s="48" customFormat="1" ht="15" x14ac:dyDescent="0.2">
      <c r="A43" s="44"/>
      <c r="B43" s="45"/>
      <c r="C43" s="46"/>
      <c r="D43" s="46"/>
      <c r="E43" s="47"/>
      <c r="F43" s="47"/>
      <c r="G43" s="47"/>
      <c r="H43" s="47"/>
      <c r="I43" s="47"/>
      <c r="J43" s="53" t="str">
        <f>IF(ISBLANK(G43),"no",IF($I43="NR","no",IF($D43="0-0 at half time","no",IF($G43&lt;=$C$8,"yes","no"))))</f>
        <v>no</v>
      </c>
      <c r="K43" s="64">
        <f t="shared" si="0"/>
        <v>0</v>
      </c>
      <c r="L43" s="64">
        <f>IF(ISBLANK(I43),0,IF($J43="no",0,IF($I43="No",-(($G43-1)*($C$4*$E43)),$C$4*$E43*(1-$C$6))))</f>
        <v>0</v>
      </c>
      <c r="M43" s="64">
        <f>IF($J43="yes",($G43-1)*$C$4*$E43,0)</f>
        <v>0</v>
      </c>
      <c r="N43" s="65">
        <f t="shared" si="2"/>
        <v>431.5</v>
      </c>
      <c r="O43" s="64">
        <f t="shared" si="1"/>
        <v>0</v>
      </c>
      <c r="P43" s="64">
        <f>IF(ISBLANK(I43),0,IF(L43&lt;0,-O43,IF(L43=0,0,((O43/($G43-1))*(1-$C$6)))))</f>
        <v>0</v>
      </c>
      <c r="Q43" s="65">
        <f t="shared" si="3"/>
        <v>374.00907458768029</v>
      </c>
    </row>
    <row r="44" spans="1:17" s="48" customFormat="1" ht="15" x14ac:dyDescent="0.2">
      <c r="A44" s="44"/>
      <c r="B44" s="45"/>
      <c r="C44" s="46"/>
      <c r="D44" s="46"/>
      <c r="E44" s="47"/>
      <c r="F44" s="47"/>
      <c r="G44" s="47"/>
      <c r="H44" s="47"/>
      <c r="I44" s="47"/>
      <c r="J44" s="53" t="str">
        <f>IF(ISBLANK(G44),"no",IF($I44="NR","no",IF($D44="0-0 at half time","no",IF($G44&lt;=$C$8,"yes","no"))))</f>
        <v>no</v>
      </c>
      <c r="K44" s="64">
        <f t="shared" si="0"/>
        <v>0</v>
      </c>
      <c r="L44" s="64">
        <f>IF(ISBLANK(I44),0,IF($J44="no",0,IF($I44="No",-(($G44-1)*($C$4*$E44)),$C$4*$E44*(1-$C$6))))</f>
        <v>0</v>
      </c>
      <c r="M44" s="64">
        <f>IF($J44="yes",($G44-1)*$C$4*$E44,0)</f>
        <v>0</v>
      </c>
      <c r="N44" s="65">
        <f t="shared" si="2"/>
        <v>431.5</v>
      </c>
      <c r="O44" s="64">
        <f t="shared" si="1"/>
        <v>0</v>
      </c>
      <c r="P44" s="64">
        <f>IF(ISBLANK(I44),0,IF(L44&lt;0,-O44,IF(L44=0,0,((O44/($G44-1))*(1-$C$6)))))</f>
        <v>0</v>
      </c>
      <c r="Q44" s="65">
        <f t="shared" si="3"/>
        <v>374.00907458768029</v>
      </c>
    </row>
    <row r="45" spans="1:17" s="48" customFormat="1" ht="15" x14ac:dyDescent="0.2">
      <c r="A45" s="44"/>
      <c r="B45" s="45"/>
      <c r="C45" s="46"/>
      <c r="D45" s="46"/>
      <c r="E45" s="47"/>
      <c r="F45" s="47"/>
      <c r="G45" s="47"/>
      <c r="H45" s="47"/>
      <c r="I45" s="47"/>
      <c r="J45" s="53" t="str">
        <f>IF(ISBLANK(G45),"no",IF($I45="NR","no",IF($D45="0-0 at half time","no",IF($G45&lt;=$C$8,"yes","no"))))</f>
        <v>no</v>
      </c>
      <c r="K45" s="64">
        <f t="shared" si="0"/>
        <v>0</v>
      </c>
      <c r="L45" s="64">
        <f>IF(ISBLANK(I45),0,IF($J45="no",0,IF($I45="No",-(($G45-1)*($C$4*$E45)),$C$4*$E45*(1-$C$6))))</f>
        <v>0</v>
      </c>
      <c r="M45" s="64">
        <f>IF($J45="yes",($G45-1)*$C$4*$E45,0)</f>
        <v>0</v>
      </c>
      <c r="N45" s="65">
        <f t="shared" si="2"/>
        <v>431.5</v>
      </c>
      <c r="O45" s="64">
        <f t="shared" si="1"/>
        <v>0</v>
      </c>
      <c r="P45" s="64">
        <f>IF(ISBLANK(I45),0,IF(L45&lt;0,-O45,IF(L45=0,0,((O45/($G45-1))*(1-$C$6)))))</f>
        <v>0</v>
      </c>
      <c r="Q45" s="65">
        <f t="shared" si="3"/>
        <v>374.00907458768029</v>
      </c>
    </row>
    <row r="46" spans="1:17" s="48" customFormat="1" ht="15" x14ac:dyDescent="0.2">
      <c r="A46" s="44"/>
      <c r="B46" s="45"/>
      <c r="C46" s="46"/>
      <c r="D46" s="46"/>
      <c r="E46" s="47"/>
      <c r="F46" s="47"/>
      <c r="G46" s="47"/>
      <c r="H46" s="47"/>
      <c r="I46" s="47"/>
      <c r="J46" s="53" t="str">
        <f>IF(ISBLANK(G46),"no",IF($I46="NR","no",IF($D46="0-0 at half time","no",IF($G46&lt;=$C$8,"yes","no"))))</f>
        <v>no</v>
      </c>
      <c r="K46" s="64">
        <f t="shared" si="0"/>
        <v>0</v>
      </c>
      <c r="L46" s="64">
        <f>IF(ISBLANK(I46),0,IF($J46="no",0,IF($I46="No",-(($G46-1)*($C$4*$E46)),$C$4*$E46*(1-$C$6))))</f>
        <v>0</v>
      </c>
      <c r="M46" s="64">
        <f>IF($J46="yes",($G46-1)*$C$4*$E46,0)</f>
        <v>0</v>
      </c>
      <c r="N46" s="65">
        <f t="shared" si="2"/>
        <v>431.5</v>
      </c>
      <c r="O46" s="64">
        <f t="shared" si="1"/>
        <v>0</v>
      </c>
      <c r="P46" s="64">
        <f>IF(ISBLANK(I46),0,IF(L46&lt;0,-O46,IF(L46=0,0,((O46/($G46-1))*(1-$C$6)))))</f>
        <v>0</v>
      </c>
      <c r="Q46" s="65">
        <f t="shared" si="3"/>
        <v>374.00907458768029</v>
      </c>
    </row>
    <row r="47" spans="1:17" s="48" customFormat="1" ht="15.75" x14ac:dyDescent="0.2">
      <c r="A47" s="95" t="s">
        <v>355</v>
      </c>
      <c r="B47" s="45"/>
      <c r="C47" s="46"/>
      <c r="D47" s="46"/>
      <c r="E47" s="47"/>
      <c r="F47" s="47"/>
      <c r="G47" s="47"/>
      <c r="H47" s="47"/>
      <c r="I47" s="47"/>
      <c r="J47" s="53" t="str">
        <f>IF(ISBLANK(G47),"no",IF($I47="NR","no",IF($D47="0-0 at half time","no",IF($G47&lt;=$C$8,"yes","no"))))</f>
        <v>no</v>
      </c>
      <c r="K47" s="64">
        <f t="shared" si="0"/>
        <v>0</v>
      </c>
      <c r="L47" s="64">
        <f>IF(ISBLANK(I47),0,IF($J47="no",0,IF($I47="No",-(($G47-1)*($C$4*$E47)),$C$4*$E47*(1-$C$6))))</f>
        <v>0</v>
      </c>
      <c r="M47" s="64">
        <f>IF($J47="yes",($G47-1)*$C$4*$E47,0)</f>
        <v>0</v>
      </c>
      <c r="N47" s="65">
        <f t="shared" si="2"/>
        <v>431.5</v>
      </c>
      <c r="O47" s="64">
        <f t="shared" si="1"/>
        <v>0</v>
      </c>
      <c r="P47" s="64">
        <f>IF(ISBLANK(I47),0,IF(L47&lt;0,-O47,IF(L47=0,0,((O47/($G47-1))*(1-$C$6)))))</f>
        <v>0</v>
      </c>
      <c r="Q47" s="65">
        <f t="shared" si="3"/>
        <v>374.00907458768029</v>
      </c>
    </row>
    <row r="48" spans="1:17" s="48" customFormat="1" ht="43.5" customHeight="1" x14ac:dyDescent="0.2">
      <c r="A48" s="107" t="s">
        <v>353</v>
      </c>
      <c r="B48" s="107"/>
      <c r="C48" s="107"/>
      <c r="D48" s="107"/>
      <c r="E48" s="107"/>
      <c r="F48" s="107"/>
      <c r="G48" s="107"/>
      <c r="H48" s="107"/>
      <c r="I48" s="108"/>
      <c r="J48" s="53" t="str">
        <f>IF(ISBLANK(G48),"no",IF($I48="NR","no",IF($D48="0-0 at half time","no",IF($G48&lt;=$C$8,"yes","no"))))</f>
        <v>no</v>
      </c>
      <c r="K48" s="64">
        <f t="shared" si="0"/>
        <v>0</v>
      </c>
      <c r="L48" s="64">
        <f>IF(ISBLANK(I48),0,IF($J48="no",0,IF($I48="No",-(($G48-1)*($C$4*$E48)),$C$4*$E48*(1-$C$6))))</f>
        <v>0</v>
      </c>
      <c r="M48" s="64">
        <f>IF($J48="yes",($G48-1)*$C$4*$E48,0)</f>
        <v>0</v>
      </c>
      <c r="N48" s="65">
        <f t="shared" si="2"/>
        <v>431.5</v>
      </c>
      <c r="O48" s="64">
        <f t="shared" si="1"/>
        <v>0</v>
      </c>
      <c r="P48" s="64">
        <f>IF(ISBLANK(I48),0,IF(L48&lt;0,-O48,IF(L48=0,0,((O48/($G48-1))*(1-$C$6)))))</f>
        <v>0</v>
      </c>
      <c r="Q48" s="65">
        <f t="shared" si="3"/>
        <v>374.00907458768029</v>
      </c>
    </row>
    <row r="49" spans="1:17" s="48" customFormat="1" ht="15" x14ac:dyDescent="0.2">
      <c r="A49" s="96" t="s">
        <v>354</v>
      </c>
      <c r="B49" s="45"/>
      <c r="C49" s="46"/>
      <c r="D49" s="46"/>
      <c r="E49" s="47"/>
      <c r="F49" s="47"/>
      <c r="G49" s="47"/>
      <c r="H49" s="47"/>
      <c r="I49" s="47"/>
      <c r="J49" s="53" t="str">
        <f>IF(ISBLANK(G49),"no",IF($I49="NR","no",IF($D49="0-0 at half time","no",IF($G49&lt;=$C$8,"yes","no"))))</f>
        <v>no</v>
      </c>
      <c r="K49" s="64">
        <f t="shared" si="0"/>
        <v>0</v>
      </c>
      <c r="L49" s="64">
        <f>IF(ISBLANK(I49),0,IF($J49="no",0,IF($I49="No",-(($G49-1)*($C$4*$E49)),$C$4*$E49*(1-$C$6))))</f>
        <v>0</v>
      </c>
      <c r="M49" s="64">
        <f>IF($J49="yes",($G49-1)*$C$4*$E49,0)</f>
        <v>0</v>
      </c>
      <c r="N49" s="65">
        <f t="shared" si="2"/>
        <v>431.5</v>
      </c>
      <c r="O49" s="64">
        <f t="shared" si="1"/>
        <v>0</v>
      </c>
      <c r="P49" s="64">
        <f>IF(ISBLANK(I49),0,IF(L49&lt;0,-O49,IF(L49=0,0,((O49/($G49-1))*(1-$C$6)))))</f>
        <v>0</v>
      </c>
      <c r="Q49" s="65">
        <f t="shared" si="3"/>
        <v>374.00907458768029</v>
      </c>
    </row>
    <row r="50" spans="1:17" s="48" customFormat="1" ht="46.5" customHeight="1" x14ac:dyDescent="0.2">
      <c r="A50" s="109" t="s">
        <v>356</v>
      </c>
      <c r="B50" s="109"/>
      <c r="C50" s="109"/>
      <c r="D50" s="109"/>
      <c r="E50" s="109"/>
      <c r="F50" s="109"/>
      <c r="G50" s="109"/>
      <c r="H50" s="109"/>
      <c r="I50" s="110"/>
      <c r="J50" s="53" t="str">
        <f>IF(ISBLANK(G50),"no",IF($I50="NR","no",IF($D50="0-0 at half time","no",IF($G50&lt;=$C$8,"yes","no"))))</f>
        <v>no</v>
      </c>
      <c r="K50" s="64">
        <f t="shared" si="0"/>
        <v>0</v>
      </c>
      <c r="L50" s="64">
        <f>IF(ISBLANK(I50),0,IF($J50="no",0,IF($I50="No",-(($G50-1)*($C$4*$E50)),$C$4*$E50*(1-$C$6))))</f>
        <v>0</v>
      </c>
      <c r="M50" s="64">
        <f>IF($J50="yes",($G50-1)*$C$4*$E50,0)</f>
        <v>0</v>
      </c>
      <c r="N50" s="65">
        <f t="shared" si="2"/>
        <v>431.5</v>
      </c>
      <c r="O50" s="64">
        <f t="shared" si="1"/>
        <v>0</v>
      </c>
      <c r="P50" s="64">
        <f>IF(ISBLANK(I50),0,IF(L50&lt;0,-O50,IF(L50=0,0,((O50/($G50-1))*(1-$C$6)))))</f>
        <v>0</v>
      </c>
      <c r="Q50" s="65">
        <f t="shared" si="3"/>
        <v>374.00907458768029</v>
      </c>
    </row>
    <row r="51" spans="1:17" s="48" customFormat="1" ht="15" x14ac:dyDescent="0.2">
      <c r="A51" s="44"/>
      <c r="B51" s="45"/>
      <c r="C51" s="46"/>
      <c r="D51" s="46"/>
      <c r="E51" s="47"/>
      <c r="F51" s="47"/>
      <c r="G51" s="47"/>
      <c r="H51" s="47"/>
      <c r="I51" s="47"/>
      <c r="J51" s="53" t="str">
        <f>IF(ISBLANK(G51),"no",IF($I51="NR","no",IF($D51="0-0 at half time","no",IF($G51&lt;=$C$8,"yes","no"))))</f>
        <v>no</v>
      </c>
      <c r="K51" s="64">
        <f t="shared" si="0"/>
        <v>0</v>
      </c>
      <c r="L51" s="64">
        <f>IF(ISBLANK(I51),0,IF($J51="no",0,IF($I51="No",-(($G51-1)*($C$4*$E51)),$C$4*$E51*(1-$C$6))))</f>
        <v>0</v>
      </c>
      <c r="M51" s="64">
        <f>IF($J51="yes",($G51-1)*$C$4*$E51,0)</f>
        <v>0</v>
      </c>
      <c r="N51" s="65">
        <f t="shared" si="2"/>
        <v>431.5</v>
      </c>
      <c r="O51" s="64">
        <f t="shared" si="1"/>
        <v>0</v>
      </c>
      <c r="P51" s="64">
        <f>IF(ISBLANK(I51),0,IF(L51&lt;0,-O51,IF(L51=0,0,((O51/($G51-1))*(1-$C$6)))))</f>
        <v>0</v>
      </c>
      <c r="Q51" s="65">
        <f t="shared" si="3"/>
        <v>374.00907458768029</v>
      </c>
    </row>
    <row r="52" spans="1:17" s="48" customFormat="1" ht="15" x14ac:dyDescent="0.2">
      <c r="A52" s="96" t="s">
        <v>65</v>
      </c>
      <c r="B52" s="45"/>
      <c r="C52" s="46"/>
      <c r="D52" s="46"/>
      <c r="E52" s="47"/>
      <c r="F52" s="47"/>
      <c r="G52" s="47"/>
      <c r="H52" s="47"/>
      <c r="I52" s="47"/>
      <c r="J52" s="53" t="str">
        <f>IF(ISBLANK(G52),"no",IF($I52="NR","no",IF($D52="0-0 at half time","no",IF($G52&lt;=$C$8,"yes","no"))))</f>
        <v>no</v>
      </c>
      <c r="K52" s="64">
        <f t="shared" si="0"/>
        <v>0</v>
      </c>
      <c r="L52" s="64">
        <f>IF(ISBLANK(I52),0,IF($J52="no",0,IF($I52="No",-(($G52-1)*($C$4*$E52)),$C$4*$E52*(1-$C$6))))</f>
        <v>0</v>
      </c>
      <c r="M52" s="64">
        <f>IF($J52="yes",($G52-1)*$C$4*$E52,0)</f>
        <v>0</v>
      </c>
      <c r="N52" s="65">
        <f t="shared" si="2"/>
        <v>431.5</v>
      </c>
      <c r="O52" s="64">
        <f t="shared" si="1"/>
        <v>0</v>
      </c>
      <c r="P52" s="64">
        <f>IF(ISBLANK(I52),0,IF(L52&lt;0,-O52,IF(L52=0,0,((O52/($G52-1))*(1-$C$6)))))</f>
        <v>0</v>
      </c>
      <c r="Q52" s="65">
        <f t="shared" si="3"/>
        <v>374.00907458768029</v>
      </c>
    </row>
    <row r="53" spans="1:17" s="48" customFormat="1" ht="15" x14ac:dyDescent="0.2">
      <c r="A53" s="96"/>
      <c r="B53" s="45"/>
      <c r="C53" s="46"/>
      <c r="D53" s="46"/>
      <c r="E53" s="47"/>
      <c r="F53" s="47"/>
      <c r="G53" s="47"/>
      <c r="H53" s="47"/>
      <c r="I53" s="47"/>
      <c r="J53" s="53"/>
      <c r="K53" s="64"/>
      <c r="L53" s="64"/>
      <c r="M53" s="64"/>
      <c r="N53" s="65"/>
      <c r="O53" s="64"/>
      <c r="P53" s="64"/>
      <c r="Q53" s="65"/>
    </row>
    <row r="54" spans="1:17" s="48" customFormat="1" ht="15" x14ac:dyDescent="0.2">
      <c r="A54" s="96" t="s">
        <v>66</v>
      </c>
      <c r="B54" s="45"/>
      <c r="C54" s="46"/>
      <c r="D54" s="46"/>
      <c r="E54" s="47"/>
      <c r="F54" s="47"/>
      <c r="G54" s="47"/>
      <c r="H54" s="47"/>
      <c r="I54" s="47"/>
      <c r="J54" s="53" t="str">
        <f>IF(ISBLANK(G54),"no",IF($I54="NR","no",IF($D54="0-0 at half time","no",IF($G54&lt;=$C$8,"yes","no"))))</f>
        <v>no</v>
      </c>
      <c r="K54" s="64">
        <f t="shared" si="0"/>
        <v>0</v>
      </c>
      <c r="L54" s="64">
        <f>IF(ISBLANK(I54),0,IF($J54="no",0,IF($I54="No",-(($G54-1)*($C$4*$E54)),$C$4*$E54*(1-$C$6))))</f>
        <v>0</v>
      </c>
      <c r="M54" s="64">
        <f>IF($J54="yes",($G54-1)*$C$4*$E54,0)</f>
        <v>0</v>
      </c>
      <c r="N54" s="65">
        <f>L54+N52</f>
        <v>431.5</v>
      </c>
      <c r="O54" s="64">
        <f t="shared" si="1"/>
        <v>0</v>
      </c>
      <c r="P54" s="64">
        <f>IF(ISBLANK(I54),0,IF(L54&lt;0,-O54,IF(L54=0,0,((O54/($G54-1))*(1-$C$6)))))</f>
        <v>0</v>
      </c>
      <c r="Q54" s="65">
        <f>Q52+P54</f>
        <v>374.00907458768029</v>
      </c>
    </row>
    <row r="55" spans="1:17" s="48" customFormat="1" ht="15" x14ac:dyDescent="0.2">
      <c r="A55" s="96" t="s">
        <v>67</v>
      </c>
      <c r="B55" s="45"/>
      <c r="C55" s="46"/>
      <c r="D55" s="46"/>
      <c r="E55" s="47"/>
      <c r="F55" s="47"/>
      <c r="G55" s="47"/>
      <c r="H55" s="47"/>
      <c r="I55" s="47"/>
      <c r="J55" s="53" t="str">
        <f>IF(ISBLANK(G55),"no",IF($I55="NR","no",IF($D55="0-0 at half time","no",IF($G55&lt;=$C$8,"yes","no"))))</f>
        <v>no</v>
      </c>
      <c r="K55" s="64">
        <f t="shared" si="0"/>
        <v>0</v>
      </c>
      <c r="L55" s="64">
        <f>IF(ISBLANK(I55),0,IF($J55="no",0,IF($I55="No",-(($G55-1)*($C$4*$E55)),$C$4*$E55*(1-$C$6))))</f>
        <v>0</v>
      </c>
      <c r="M55" s="64">
        <f>IF($J55="yes",($G55-1)*$C$4*$E55,0)</f>
        <v>0</v>
      </c>
      <c r="N55" s="65">
        <f t="shared" si="2"/>
        <v>431.5</v>
      </c>
      <c r="O55" s="64">
        <f t="shared" si="1"/>
        <v>0</v>
      </c>
      <c r="P55" s="64">
        <f>IF(ISBLANK(I55),0,IF(L55&lt;0,-O55,IF(L55=0,0,((O55/($G55-1))*(1-$C$6)))))</f>
        <v>0</v>
      </c>
      <c r="Q55" s="65">
        <f t="shared" si="3"/>
        <v>374.00907458768029</v>
      </c>
    </row>
    <row r="56" spans="1:17" s="48" customFormat="1" ht="15" x14ac:dyDescent="0.2">
      <c r="A56" s="96" t="s">
        <v>68</v>
      </c>
      <c r="B56" s="45"/>
      <c r="C56" s="46"/>
      <c r="D56" s="46"/>
      <c r="E56" s="47"/>
      <c r="F56" s="47"/>
      <c r="G56" s="47"/>
      <c r="H56" s="47"/>
      <c r="I56" s="47"/>
      <c r="J56" s="53" t="str">
        <f>IF(ISBLANK(G56),"no",IF($I56="NR","no",IF($D56="0-0 at half time","no",IF($G56&lt;=$C$8,"yes","no"))))</f>
        <v>no</v>
      </c>
      <c r="K56" s="64">
        <f t="shared" si="0"/>
        <v>0</v>
      </c>
      <c r="L56" s="64">
        <f>IF(ISBLANK(I56),0,IF($J56="no",0,IF($I56="No",-(($G56-1)*($C$4*$E56)),$C$4*$E56*(1-$C$6))))</f>
        <v>0</v>
      </c>
      <c r="M56" s="64">
        <f>IF($J56="yes",($G56-1)*$C$4*$E56,0)</f>
        <v>0</v>
      </c>
      <c r="N56" s="65">
        <f t="shared" si="2"/>
        <v>431.5</v>
      </c>
      <c r="O56" s="64">
        <f t="shared" si="1"/>
        <v>0</v>
      </c>
      <c r="P56" s="64">
        <f>IF(ISBLANK(I56),0,IF(L56&lt;0,-O56,IF(L56=0,0,((O56/($G56-1))*(1-$C$6)))))</f>
        <v>0</v>
      </c>
      <c r="Q56" s="65">
        <f t="shared" si="3"/>
        <v>374.00907458768029</v>
      </c>
    </row>
    <row r="57" spans="1:17" s="48" customFormat="1" ht="15" x14ac:dyDescent="0.2">
      <c r="A57" s="96" t="s">
        <v>69</v>
      </c>
      <c r="B57" s="45"/>
      <c r="C57" s="46"/>
      <c r="D57" s="46"/>
      <c r="E57" s="47"/>
      <c r="F57" s="47"/>
      <c r="G57" s="47"/>
      <c r="H57" s="47"/>
      <c r="I57" s="47"/>
      <c r="J57" s="53" t="str">
        <f>IF(ISBLANK(G57),"no",IF($I57="NR","no",IF($D57="0-0 at half time","no",IF($G57&lt;=$C$8,"yes","no"))))</f>
        <v>no</v>
      </c>
      <c r="K57" s="64">
        <f t="shared" si="0"/>
        <v>0</v>
      </c>
      <c r="L57" s="64">
        <f>IF(ISBLANK(I57),0,IF($J57="no",0,IF($I57="No",-(($G57-1)*($C$4*$E57)),$C$4*$E57*(1-$C$6))))</f>
        <v>0</v>
      </c>
      <c r="M57" s="64">
        <f>IF($J57="yes",($G57-1)*$C$4*$E57,0)</f>
        <v>0</v>
      </c>
      <c r="N57" s="65">
        <f t="shared" si="2"/>
        <v>431.5</v>
      </c>
      <c r="O57" s="64">
        <f t="shared" si="1"/>
        <v>0</v>
      </c>
      <c r="P57" s="64">
        <f>IF(ISBLANK(I57),0,IF(L57&lt;0,-O57,IF(L57=0,0,((O57/($G57-1))*(1-$C$6)))))</f>
        <v>0</v>
      </c>
      <c r="Q57" s="65">
        <f t="shared" si="3"/>
        <v>374.00907458768029</v>
      </c>
    </row>
    <row r="58" spans="1:17" s="48" customFormat="1" ht="15" x14ac:dyDescent="0.2">
      <c r="A58" s="44"/>
      <c r="B58" s="45"/>
      <c r="C58" s="46"/>
      <c r="D58" s="46"/>
      <c r="E58" s="47"/>
      <c r="F58" s="47"/>
      <c r="G58" s="47"/>
      <c r="H58" s="47"/>
      <c r="I58" s="47"/>
      <c r="J58" s="53" t="str">
        <f>IF(ISBLANK(G58),"no",IF($I58="NR","no",IF($D58="0-0 at half time","no",IF($G58&lt;=$C$8,"yes","no"))))</f>
        <v>no</v>
      </c>
      <c r="K58" s="64">
        <f t="shared" si="0"/>
        <v>0</v>
      </c>
      <c r="L58" s="64">
        <f>IF(ISBLANK(I58),0,IF($J58="no",0,IF($I58="No",-(($G58-1)*($C$4*$E58)),$C$4*$E58*(1-$C$6))))</f>
        <v>0</v>
      </c>
      <c r="M58" s="64">
        <f>IF($J58="yes",($G58-1)*$C$4*$E58,0)</f>
        <v>0</v>
      </c>
      <c r="N58" s="65">
        <f t="shared" si="2"/>
        <v>431.5</v>
      </c>
      <c r="O58" s="64">
        <f t="shared" si="1"/>
        <v>0</v>
      </c>
      <c r="P58" s="64">
        <f>IF(ISBLANK(I58),0,IF(L58&lt;0,-O58,IF(L58=0,0,((O58/($G58-1))*(1-$C$6)))))</f>
        <v>0</v>
      </c>
      <c r="Q58" s="65">
        <f t="shared" si="3"/>
        <v>374.00907458768029</v>
      </c>
    </row>
    <row r="59" spans="1:17" s="48" customFormat="1" ht="15" x14ac:dyDescent="0.2">
      <c r="A59" s="44"/>
      <c r="B59" s="45"/>
      <c r="C59" s="46"/>
      <c r="D59" s="46"/>
      <c r="E59" s="47"/>
      <c r="F59" s="47"/>
      <c r="G59" s="47"/>
      <c r="H59" s="47"/>
      <c r="I59" s="47"/>
      <c r="J59" s="53" t="str">
        <f>IF(ISBLANK(G59),"no",IF($I59="NR","no",IF($D59="0-0 at half time","no",IF($G59&lt;=$C$8,"yes","no"))))</f>
        <v>no</v>
      </c>
      <c r="K59" s="64">
        <f t="shared" si="0"/>
        <v>0</v>
      </c>
      <c r="L59" s="64">
        <f>IF(ISBLANK(I59),0,IF($J59="no",0,IF($I59="No",-(($G59-1)*($C$4*$E59)),$C$4*$E59*(1-$C$6))))</f>
        <v>0</v>
      </c>
      <c r="M59" s="64">
        <f>IF($J59="yes",($G59-1)*$C$4*$E59,0)</f>
        <v>0</v>
      </c>
      <c r="N59" s="65">
        <f t="shared" si="2"/>
        <v>431.5</v>
      </c>
      <c r="O59" s="64">
        <f t="shared" si="1"/>
        <v>0</v>
      </c>
      <c r="P59" s="64">
        <f>IF(ISBLANK(I59),0,IF(L59&lt;0,-O59,IF(L59=0,0,((O59/($G59-1))*(1-$C$6)))))</f>
        <v>0</v>
      </c>
      <c r="Q59" s="65">
        <f t="shared" si="3"/>
        <v>374.00907458768029</v>
      </c>
    </row>
    <row r="60" spans="1:17" s="48" customFormat="1" ht="15" x14ac:dyDescent="0.2">
      <c r="A60" s="44"/>
      <c r="B60" s="45"/>
      <c r="C60" s="46"/>
      <c r="D60" s="46"/>
      <c r="E60" s="47"/>
      <c r="F60" s="47"/>
      <c r="G60" s="47"/>
      <c r="H60" s="47"/>
      <c r="I60" s="47"/>
      <c r="J60" s="53" t="str">
        <f>IF(ISBLANK(G60),"no",IF($I60="NR","no",IF($D60="0-0 at half time","no",IF($G60&lt;=$C$8,"yes","no"))))</f>
        <v>no</v>
      </c>
      <c r="K60" s="64">
        <f t="shared" si="0"/>
        <v>0</v>
      </c>
      <c r="L60" s="64">
        <f>IF(ISBLANK(I60),0,IF($J60="no",0,IF($I60="No",-(($G60-1)*($C$4*$E60)),$C$4*$E60*(1-$C$6))))</f>
        <v>0</v>
      </c>
      <c r="M60" s="64">
        <f>IF($J60="yes",($G60-1)*$C$4*$E60,0)</f>
        <v>0</v>
      </c>
      <c r="N60" s="65">
        <f t="shared" si="2"/>
        <v>431.5</v>
      </c>
      <c r="O60" s="64">
        <f t="shared" si="1"/>
        <v>0</v>
      </c>
      <c r="P60" s="64">
        <f>IF(ISBLANK(I60),0,IF(L60&lt;0,-O60,IF(L60=0,0,((O60/($G60-1))*(1-$C$6)))))</f>
        <v>0</v>
      </c>
      <c r="Q60" s="65">
        <f t="shared" si="3"/>
        <v>374.00907458768029</v>
      </c>
    </row>
    <row r="61" spans="1:17" s="48" customFormat="1" ht="15" x14ac:dyDescent="0.2">
      <c r="A61" s="44"/>
      <c r="B61" s="45"/>
      <c r="C61" s="46"/>
      <c r="D61" s="46"/>
      <c r="E61" s="47"/>
      <c r="F61" s="47"/>
      <c r="G61" s="47"/>
      <c r="H61" s="47"/>
      <c r="I61" s="47"/>
      <c r="J61" s="53" t="str">
        <f>IF(ISBLANK(G61),"no",IF($I61="NR","no",IF($D61="0-0 at half time","no",IF($G61&lt;=$C$8,"yes","no"))))</f>
        <v>no</v>
      </c>
      <c r="K61" s="64">
        <f t="shared" si="0"/>
        <v>0</v>
      </c>
      <c r="L61" s="64">
        <f>IF(ISBLANK(I61),0,IF($J61="no",0,IF($I61="No",-(($G61-1)*($C$4*$E61)),$C$4*$E61*(1-$C$6))))</f>
        <v>0</v>
      </c>
      <c r="M61" s="64">
        <f>IF($J61="yes",($G61-1)*$C$4*$E61,0)</f>
        <v>0</v>
      </c>
      <c r="N61" s="65">
        <f t="shared" si="2"/>
        <v>431.5</v>
      </c>
      <c r="O61" s="64">
        <f t="shared" si="1"/>
        <v>0</v>
      </c>
      <c r="P61" s="64">
        <f>IF(ISBLANK(I61),0,IF(L61&lt;0,-O61,IF(L61=0,0,((O61/($G61-1))*(1-$C$6)))))</f>
        <v>0</v>
      </c>
      <c r="Q61" s="65">
        <f t="shared" si="3"/>
        <v>374.00907458768029</v>
      </c>
    </row>
    <row r="62" spans="1:17" s="48" customFormat="1" ht="15" x14ac:dyDescent="0.2">
      <c r="A62" s="44"/>
      <c r="B62" s="45"/>
      <c r="C62" s="46"/>
      <c r="D62" s="46"/>
      <c r="E62" s="47"/>
      <c r="F62" s="47"/>
      <c r="G62" s="47"/>
      <c r="H62" s="47"/>
      <c r="I62" s="47"/>
      <c r="J62" s="53" t="str">
        <f>IF(ISBLANK(G62),"no",IF($I62="NR","no",IF($D62="0-0 at half time","no",IF($G62&lt;=$C$8,"yes","no"))))</f>
        <v>no</v>
      </c>
      <c r="K62" s="64">
        <f t="shared" si="0"/>
        <v>0</v>
      </c>
      <c r="L62" s="64">
        <f>IF(ISBLANK(I62),0,IF($J62="no",0,IF($I62="No",-(($G62-1)*($C$4*$E62)),$C$4*$E62*(1-$C$6))))</f>
        <v>0</v>
      </c>
      <c r="M62" s="64">
        <f>IF($J62="yes",($G62-1)*$C$4*$E62,0)</f>
        <v>0</v>
      </c>
      <c r="N62" s="65">
        <f t="shared" si="2"/>
        <v>431.5</v>
      </c>
      <c r="O62" s="64">
        <f t="shared" si="1"/>
        <v>0</v>
      </c>
      <c r="P62" s="64">
        <f>IF(ISBLANK(I62),0,IF(L62&lt;0,-O62,IF(L62=0,0,((O62/($G62-1))*(1-$C$6)))))</f>
        <v>0</v>
      </c>
      <c r="Q62" s="65">
        <f t="shared" si="3"/>
        <v>374.00907458768029</v>
      </c>
    </row>
    <row r="63" spans="1:17" s="48" customFormat="1" ht="15" x14ac:dyDescent="0.2">
      <c r="A63" s="44"/>
      <c r="B63" s="45"/>
      <c r="C63" s="46"/>
      <c r="D63" s="46"/>
      <c r="E63" s="47"/>
      <c r="F63" s="47"/>
      <c r="G63" s="47"/>
      <c r="H63" s="47"/>
      <c r="I63" s="47"/>
      <c r="J63" s="53" t="str">
        <f>IF(ISBLANK(G63),"no",IF($I63="NR","no",IF($D63="0-0 at half time","no",IF($G63&lt;=$C$8,"yes","no"))))</f>
        <v>no</v>
      </c>
      <c r="K63" s="64">
        <f t="shared" si="0"/>
        <v>0</v>
      </c>
      <c r="L63" s="64">
        <f>IF(ISBLANK(I63),0,IF($J63="no",0,IF($I63="No",-(($G63-1)*($C$4*$E63)),$C$4*$E63*(1-$C$6))))</f>
        <v>0</v>
      </c>
      <c r="M63" s="64">
        <f>IF($J63="yes",($G63-1)*$C$4*$E63,0)</f>
        <v>0</v>
      </c>
      <c r="N63" s="65">
        <f t="shared" si="2"/>
        <v>431.5</v>
      </c>
      <c r="O63" s="64">
        <f t="shared" si="1"/>
        <v>0</v>
      </c>
      <c r="P63" s="64">
        <f>IF(ISBLANK(I63),0,IF(L63&lt;0,-O63,IF(L63=0,0,((O63/($G63-1))*(1-$C$6)))))</f>
        <v>0</v>
      </c>
      <c r="Q63" s="65">
        <f t="shared" si="3"/>
        <v>374.00907458768029</v>
      </c>
    </row>
    <row r="64" spans="1:17" s="48" customFormat="1" ht="15" x14ac:dyDescent="0.2">
      <c r="A64" s="44"/>
      <c r="B64" s="45"/>
      <c r="C64" s="46"/>
      <c r="D64" s="46"/>
      <c r="E64" s="47"/>
      <c r="F64" s="47"/>
      <c r="G64" s="47"/>
      <c r="H64" s="47"/>
      <c r="I64" s="47"/>
      <c r="J64" s="53" t="str">
        <f>IF(ISBLANK(G64),"no",IF($I64="NR","no",IF($D64="0-0 at half time","no",IF($G64&lt;=$C$8,"yes","no"))))</f>
        <v>no</v>
      </c>
      <c r="K64" s="64">
        <f t="shared" si="0"/>
        <v>0</v>
      </c>
      <c r="L64" s="64">
        <f>IF(ISBLANK(I64),0,IF($J64="no",0,IF($I64="No",-(($G64-1)*($C$4*$E64)),$C$4*$E64*(1-$C$6))))</f>
        <v>0</v>
      </c>
      <c r="M64" s="64">
        <f>IF($J64="yes",($G64-1)*$C$4*$E64,0)</f>
        <v>0</v>
      </c>
      <c r="N64" s="65">
        <f t="shared" si="2"/>
        <v>431.5</v>
      </c>
      <c r="O64" s="64">
        <f t="shared" si="1"/>
        <v>0</v>
      </c>
      <c r="P64" s="64">
        <f>IF(ISBLANK(I64),0,IF(L64&lt;0,-O64,IF(L64=0,0,((O64/($G64-1))*(1-$C$6)))))</f>
        <v>0</v>
      </c>
      <c r="Q64" s="65">
        <f t="shared" si="3"/>
        <v>374.00907458768029</v>
      </c>
    </row>
    <row r="65" spans="1:17" s="48" customFormat="1" ht="15" x14ac:dyDescent="0.2">
      <c r="A65" s="44"/>
      <c r="B65" s="45"/>
      <c r="C65" s="46"/>
      <c r="D65" s="46"/>
      <c r="E65" s="47"/>
      <c r="F65" s="47"/>
      <c r="G65" s="47"/>
      <c r="H65" s="47"/>
      <c r="I65" s="47"/>
      <c r="J65" s="53" t="str">
        <f>IF(ISBLANK(G65),"no",IF($I65="NR","no",IF($D65="0-0 at half time","no",IF($G65&lt;=$C$8,"yes","no"))))</f>
        <v>no</v>
      </c>
      <c r="K65" s="64">
        <f t="shared" si="0"/>
        <v>0</v>
      </c>
      <c r="L65" s="64">
        <f>IF(ISBLANK(I65),0,IF($J65="no",0,IF($I65="No",-(($G65-1)*($C$4*$E65)),$C$4*$E65*(1-$C$6))))</f>
        <v>0</v>
      </c>
      <c r="M65" s="64">
        <f>IF($J65="yes",($G65-1)*$C$4*$E65,0)</f>
        <v>0</v>
      </c>
      <c r="N65" s="65">
        <f t="shared" si="2"/>
        <v>431.5</v>
      </c>
      <c r="O65" s="64">
        <f t="shared" si="1"/>
        <v>0</v>
      </c>
      <c r="P65" s="64">
        <f>IF(ISBLANK(I65),0,IF(L65&lt;0,-O65,IF(L65=0,0,((O65/($G65-1))*(1-$C$6)))))</f>
        <v>0</v>
      </c>
      <c r="Q65" s="65">
        <f t="shared" si="3"/>
        <v>374.00907458768029</v>
      </c>
    </row>
    <row r="66" spans="1:17" s="48" customFormat="1" ht="15" x14ac:dyDescent="0.2">
      <c r="A66" s="44"/>
      <c r="B66" s="45"/>
      <c r="C66" s="46"/>
      <c r="D66" s="46"/>
      <c r="E66" s="47"/>
      <c r="F66" s="47"/>
      <c r="G66" s="47"/>
      <c r="H66" s="47"/>
      <c r="I66" s="47"/>
      <c r="J66" s="53" t="str">
        <f>IF(ISBLANK(G66),"no",IF($I66="NR","no",IF($D66="0-0 at half time","no",IF($G66&lt;=$C$8,"yes","no"))))</f>
        <v>no</v>
      </c>
      <c r="K66" s="64">
        <f t="shared" si="0"/>
        <v>0</v>
      </c>
      <c r="L66" s="64">
        <f>IF(ISBLANK(I66),0,IF($J66="no",0,IF($I66="No",-(($G66-1)*($C$4*$E66)),$C$4*$E66*(1-$C$6))))</f>
        <v>0</v>
      </c>
      <c r="M66" s="64">
        <f>IF($J66="yes",($G66-1)*$C$4*$E66,0)</f>
        <v>0</v>
      </c>
      <c r="N66" s="65">
        <f t="shared" si="2"/>
        <v>431.5</v>
      </c>
      <c r="O66" s="64">
        <f t="shared" si="1"/>
        <v>0</v>
      </c>
      <c r="P66" s="64">
        <f>IF(ISBLANK(I66),0,IF(L66&lt;0,-O66,IF(L66=0,0,((O66/($G66-1))*(1-$C$6)))))</f>
        <v>0</v>
      </c>
      <c r="Q66" s="65">
        <f t="shared" si="3"/>
        <v>374.00907458768029</v>
      </c>
    </row>
    <row r="67" spans="1:17" s="48" customFormat="1" ht="15" x14ac:dyDescent="0.2">
      <c r="A67" s="44"/>
      <c r="B67" s="45"/>
      <c r="C67" s="46"/>
      <c r="D67" s="46"/>
      <c r="E67" s="47"/>
      <c r="F67" s="47"/>
      <c r="G67" s="47"/>
      <c r="H67" s="47"/>
      <c r="I67" s="47"/>
      <c r="J67" s="53" t="str">
        <f>IF(ISBLANK(G67),"no",IF($I67="NR","no",IF($D67="0-0 at half time","no",IF($G67&lt;=$C$8,"yes","no"))))</f>
        <v>no</v>
      </c>
      <c r="K67" s="64">
        <f t="shared" si="0"/>
        <v>0</v>
      </c>
      <c r="L67" s="64">
        <f>IF(ISBLANK(I67),0,IF($J67="no",0,IF($I67="No",-(($G67-1)*($C$4*$E67)),$C$4*$E67*(1-$C$6))))</f>
        <v>0</v>
      </c>
      <c r="M67" s="64">
        <f>IF($J67="yes",($G67-1)*$C$4*$E67,0)</f>
        <v>0</v>
      </c>
      <c r="N67" s="65">
        <f t="shared" si="2"/>
        <v>431.5</v>
      </c>
      <c r="O67" s="64">
        <f t="shared" si="1"/>
        <v>0</v>
      </c>
      <c r="P67" s="64">
        <f>IF(ISBLANK(I67),0,IF(L67&lt;0,-O67,IF(L67=0,0,((O67/($G67-1))*(1-$C$6)))))</f>
        <v>0</v>
      </c>
      <c r="Q67" s="65">
        <f t="shared" si="3"/>
        <v>374.00907458768029</v>
      </c>
    </row>
    <row r="68" spans="1:17" s="48" customFormat="1" ht="15" x14ac:dyDescent="0.2">
      <c r="A68" s="44"/>
      <c r="B68" s="45"/>
      <c r="C68" s="46"/>
      <c r="D68" s="46"/>
      <c r="E68" s="47"/>
      <c r="F68" s="47"/>
      <c r="G68" s="47"/>
      <c r="H68" s="47"/>
      <c r="I68" s="47"/>
      <c r="J68" s="53" t="str">
        <f>IF(ISBLANK(G68),"no",IF($I68="NR","no",IF($D68="0-0 at half time","no",IF($G68&lt;=$C$8,"yes","no"))))</f>
        <v>no</v>
      </c>
      <c r="K68" s="64">
        <f t="shared" si="0"/>
        <v>0</v>
      </c>
      <c r="L68" s="64">
        <f>IF(ISBLANK(I68),0,IF($J68="no",0,IF($I68="No",-(($G68-1)*($C$4*$E68)),$C$4*$E68*(1-$C$6))))</f>
        <v>0</v>
      </c>
      <c r="M68" s="64">
        <f>IF($J68="yes",($G68-1)*$C$4*$E68,0)</f>
        <v>0</v>
      </c>
      <c r="N68" s="65">
        <f t="shared" si="2"/>
        <v>431.5</v>
      </c>
      <c r="O68" s="64">
        <f t="shared" si="1"/>
        <v>0</v>
      </c>
      <c r="P68" s="64">
        <f>IF(ISBLANK(I68),0,IF(L68&lt;0,-O68,IF(L68=0,0,((O68/($G68-1))*(1-$C$6)))))</f>
        <v>0</v>
      </c>
      <c r="Q68" s="65">
        <f t="shared" si="3"/>
        <v>374.00907458768029</v>
      </c>
    </row>
    <row r="69" spans="1:17" s="48" customFormat="1" ht="15" x14ac:dyDescent="0.2">
      <c r="A69" s="44"/>
      <c r="B69" s="45"/>
      <c r="C69" s="46"/>
      <c r="D69" s="46"/>
      <c r="E69" s="47"/>
      <c r="F69" s="47"/>
      <c r="G69" s="47"/>
      <c r="H69" s="47"/>
      <c r="I69" s="47"/>
      <c r="J69" s="53" t="str">
        <f>IF(ISBLANK(G69),"no",IF($I69="NR","no",IF($D69="0-0 at half time","no",IF($G69&lt;=$C$8,"yes","no"))))</f>
        <v>no</v>
      </c>
      <c r="K69" s="64">
        <f t="shared" si="0"/>
        <v>0</v>
      </c>
      <c r="L69" s="64">
        <f>IF(ISBLANK(I69),0,IF($J69="no",0,IF($I69="No",-(($G69-1)*($C$4*$E69)),$C$4*$E69*(1-$C$6))))</f>
        <v>0</v>
      </c>
      <c r="M69" s="64">
        <f>IF($J69="yes",($G69-1)*$C$4*$E69,0)</f>
        <v>0</v>
      </c>
      <c r="N69" s="65">
        <f t="shared" si="2"/>
        <v>431.5</v>
      </c>
      <c r="O69" s="64">
        <f t="shared" si="1"/>
        <v>0</v>
      </c>
      <c r="P69" s="64">
        <f>IF(ISBLANK(I69),0,IF(L69&lt;0,-O69,IF(L69=0,0,((O69/($G69-1))*(1-$C$6)))))</f>
        <v>0</v>
      </c>
      <c r="Q69" s="65">
        <f t="shared" si="3"/>
        <v>374.00907458768029</v>
      </c>
    </row>
    <row r="70" spans="1:17" s="48" customFormat="1" ht="15" x14ac:dyDescent="0.2">
      <c r="A70" s="44"/>
      <c r="B70" s="45"/>
      <c r="C70" s="46"/>
      <c r="D70" s="46"/>
      <c r="E70" s="47"/>
      <c r="F70" s="47"/>
      <c r="G70" s="47"/>
      <c r="H70" s="47"/>
      <c r="I70" s="47"/>
      <c r="J70" s="53" t="str">
        <f>IF(ISBLANK(G70),"no",IF($I70="NR","no",IF($D70="0-0 at half time","no",IF($G70&lt;=$C$8,"yes","no"))))</f>
        <v>no</v>
      </c>
      <c r="K70" s="64">
        <f t="shared" si="0"/>
        <v>0</v>
      </c>
      <c r="L70" s="64">
        <f>IF(ISBLANK(I70),0,IF($J70="no",0,IF($I70="No",-(($G70-1)*($C$4*$E70)),$C$4*$E70*(1-$C$6))))</f>
        <v>0</v>
      </c>
      <c r="M70" s="64">
        <f>IF($J70="yes",($G70-1)*$C$4*$E70,0)</f>
        <v>0</v>
      </c>
      <c r="N70" s="65">
        <f t="shared" si="2"/>
        <v>431.5</v>
      </c>
      <c r="O70" s="64">
        <f t="shared" si="1"/>
        <v>0</v>
      </c>
      <c r="P70" s="64">
        <f>IF(ISBLANK(I70),0,IF(L70&lt;0,-O70,IF(L70=0,0,((O70/($G70-1))*(1-$C$6)))))</f>
        <v>0</v>
      </c>
      <c r="Q70" s="65">
        <f t="shared" si="3"/>
        <v>374.00907458768029</v>
      </c>
    </row>
    <row r="71" spans="1:17" s="48" customFormat="1" ht="15" x14ac:dyDescent="0.2">
      <c r="A71" s="44"/>
      <c r="B71" s="45"/>
      <c r="C71" s="46"/>
      <c r="D71" s="46"/>
      <c r="E71" s="47"/>
      <c r="F71" s="47"/>
      <c r="G71" s="47"/>
      <c r="H71" s="47"/>
      <c r="I71" s="47"/>
      <c r="J71" s="53" t="str">
        <f>IF(ISBLANK(G71),"no",IF($I71="NR","no",IF($D71="0-0 at half time","no",IF($G71&lt;=$C$8,"yes","no"))))</f>
        <v>no</v>
      </c>
      <c r="K71" s="64">
        <f t="shared" si="0"/>
        <v>0</v>
      </c>
      <c r="L71" s="64">
        <f>IF(ISBLANK(I71),0,IF($J71="no",0,IF($I71="No",-(($G71-1)*($C$4*$E71)),$C$4*$E71*(1-$C$6))))</f>
        <v>0</v>
      </c>
      <c r="M71" s="64">
        <f>IF($J71="yes",($G71-1)*$C$4*$E71,0)</f>
        <v>0</v>
      </c>
      <c r="N71" s="65">
        <f t="shared" si="2"/>
        <v>431.5</v>
      </c>
      <c r="O71" s="64">
        <f t="shared" si="1"/>
        <v>0</v>
      </c>
      <c r="P71" s="64">
        <f>IF(ISBLANK(I71),0,IF(L71&lt;0,-O71,IF(L71=0,0,((O71/($G71-1))*(1-$C$6)))))</f>
        <v>0</v>
      </c>
      <c r="Q71" s="65">
        <f t="shared" si="3"/>
        <v>374.00907458768029</v>
      </c>
    </row>
    <row r="72" spans="1:17" s="48" customFormat="1" ht="15" x14ac:dyDescent="0.2">
      <c r="A72" s="44"/>
      <c r="B72" s="45"/>
      <c r="C72" s="46"/>
      <c r="D72" s="46"/>
      <c r="E72" s="47"/>
      <c r="F72" s="47"/>
      <c r="G72" s="47"/>
      <c r="H72" s="47"/>
      <c r="I72" s="47"/>
      <c r="J72" s="53" t="str">
        <f>IF(ISBLANK(G72),"no",IF($I72="NR","no",IF($D72="0-0 at half time","no",IF($G72&lt;=$C$8,"yes","no"))))</f>
        <v>no</v>
      </c>
      <c r="K72" s="64">
        <f t="shared" si="0"/>
        <v>0</v>
      </c>
      <c r="L72" s="64">
        <f>IF(ISBLANK(I72),0,IF($J72="no",0,IF($I72="No",-(($G72-1)*($C$4*$E72)),$C$4*$E72*(1-$C$6))))</f>
        <v>0</v>
      </c>
      <c r="M72" s="64">
        <f>IF($J72="yes",($G72-1)*$C$4*$E72,0)</f>
        <v>0</v>
      </c>
      <c r="N72" s="65">
        <f t="shared" si="2"/>
        <v>431.5</v>
      </c>
      <c r="O72" s="64">
        <f t="shared" si="1"/>
        <v>0</v>
      </c>
      <c r="P72" s="64">
        <f>IF(ISBLANK(I72),0,IF(L72&lt;0,-O72,IF(L72=0,0,((O72/($G72-1))*(1-$C$6)))))</f>
        <v>0</v>
      </c>
      <c r="Q72" s="65">
        <f t="shared" si="3"/>
        <v>374.00907458768029</v>
      </c>
    </row>
    <row r="73" spans="1:17" s="48" customFormat="1" ht="15" x14ac:dyDescent="0.2">
      <c r="A73" s="44"/>
      <c r="B73" s="45"/>
      <c r="C73" s="46"/>
      <c r="D73" s="46"/>
      <c r="E73" s="47"/>
      <c r="F73" s="47"/>
      <c r="G73" s="47"/>
      <c r="H73" s="47"/>
      <c r="I73" s="47"/>
      <c r="J73" s="53" t="str">
        <f>IF(ISBLANK(G73),"no",IF($I73="NR","no",IF($D73="0-0 at half time","no",IF($G73&lt;=$C$8,"yes","no"))))</f>
        <v>no</v>
      </c>
      <c r="K73" s="64">
        <f t="shared" si="0"/>
        <v>0</v>
      </c>
      <c r="L73" s="64">
        <f>IF(ISBLANK(I73),0,IF($J73="no",0,IF($I73="No",-(($G73-1)*($C$4*$E73)),$C$4*$E73*(1-$C$6))))</f>
        <v>0</v>
      </c>
      <c r="M73" s="64">
        <f>IF($J73="yes",($G73-1)*$C$4*$E73,0)</f>
        <v>0</v>
      </c>
      <c r="N73" s="65">
        <f t="shared" si="2"/>
        <v>431.5</v>
      </c>
      <c r="O73" s="64">
        <f t="shared" si="1"/>
        <v>0</v>
      </c>
      <c r="P73" s="64">
        <f>IF(ISBLANK(I73),0,IF(L73&lt;0,-O73,IF(L73=0,0,((O73/($G73-1))*(1-$C$6)))))</f>
        <v>0</v>
      </c>
      <c r="Q73" s="65">
        <f t="shared" si="3"/>
        <v>374.00907458768029</v>
      </c>
    </row>
    <row r="74" spans="1:17" s="48" customFormat="1" ht="15" x14ac:dyDescent="0.2">
      <c r="A74" s="44"/>
      <c r="B74" s="45"/>
      <c r="C74" s="46"/>
      <c r="D74" s="46"/>
      <c r="E74" s="47"/>
      <c r="F74" s="47"/>
      <c r="G74" s="47"/>
      <c r="H74" s="47"/>
      <c r="I74" s="47"/>
      <c r="J74" s="53" t="str">
        <f>IF(ISBLANK(G74),"no",IF($I74="NR","no",IF($D74="0-0 at half time","no",IF($G74&lt;=$C$8,"yes","no"))))</f>
        <v>no</v>
      </c>
      <c r="K74" s="64">
        <f t="shared" si="0"/>
        <v>0</v>
      </c>
      <c r="L74" s="64">
        <f>IF(ISBLANK(I74),0,IF($J74="no",0,IF($I74="No",-(($G74-1)*($C$4*$E74)),$C$4*$E74*(1-$C$6))))</f>
        <v>0</v>
      </c>
      <c r="M74" s="64">
        <f>IF($J74="yes",($G74-1)*$C$4*$E74,0)</f>
        <v>0</v>
      </c>
      <c r="N74" s="65">
        <f t="shared" si="2"/>
        <v>431.5</v>
      </c>
      <c r="O74" s="64">
        <f t="shared" si="1"/>
        <v>0</v>
      </c>
      <c r="P74" s="64">
        <f>IF(ISBLANK(I74),0,IF(L74&lt;0,-O74,IF(L74=0,0,((O74/($G74-1))*(1-$C$6)))))</f>
        <v>0</v>
      </c>
      <c r="Q74" s="65">
        <f t="shared" si="3"/>
        <v>374.00907458768029</v>
      </c>
    </row>
    <row r="75" spans="1:17" s="48" customFormat="1" ht="15" x14ac:dyDescent="0.2">
      <c r="A75" s="44"/>
      <c r="B75" s="45"/>
      <c r="C75" s="46"/>
      <c r="D75" s="46"/>
      <c r="E75" s="47"/>
      <c r="F75" s="47"/>
      <c r="G75" s="47"/>
      <c r="H75" s="47"/>
      <c r="I75" s="47"/>
      <c r="J75" s="53" t="str">
        <f>IF(ISBLANK(G75),"no",IF($I75="NR","no",IF($D75="0-0 at half time","no",IF($G75&lt;=$C$8,"yes","no"))))</f>
        <v>no</v>
      </c>
      <c r="K75" s="64">
        <f t="shared" si="0"/>
        <v>0</v>
      </c>
      <c r="L75" s="64">
        <f>IF(ISBLANK(I75),0,IF($J75="no",0,IF($I75="No",-(($G75-1)*($C$4*$E75)),$C$4*$E75*(1-$C$6))))</f>
        <v>0</v>
      </c>
      <c r="M75" s="64">
        <f>IF($J75="yes",($G75-1)*$C$4*$E75,0)</f>
        <v>0</v>
      </c>
      <c r="N75" s="65">
        <f t="shared" si="2"/>
        <v>431.5</v>
      </c>
      <c r="O75" s="64">
        <f t="shared" si="1"/>
        <v>0</v>
      </c>
      <c r="P75" s="64">
        <f>IF(ISBLANK(I75),0,IF(L75&lt;0,-O75,IF(L75=0,0,((O75/($G75-1))*(1-$C$6)))))</f>
        <v>0</v>
      </c>
      <c r="Q75" s="65">
        <f t="shared" si="3"/>
        <v>374.00907458768029</v>
      </c>
    </row>
    <row r="76" spans="1:17" s="48" customFormat="1" ht="15" x14ac:dyDescent="0.2">
      <c r="A76" s="44"/>
      <c r="B76" s="45"/>
      <c r="C76" s="46"/>
      <c r="D76" s="46"/>
      <c r="E76" s="47"/>
      <c r="F76" s="47"/>
      <c r="G76" s="47"/>
      <c r="H76" s="47"/>
      <c r="I76" s="47"/>
      <c r="J76" s="53" t="str">
        <f>IF(ISBLANK(G76),"no",IF($I76="NR","no",IF($D76="0-0 at half time","no",IF($G76&lt;=$C$8,"yes","no"))))</f>
        <v>no</v>
      </c>
      <c r="K76" s="64">
        <f t="shared" si="0"/>
        <v>0</v>
      </c>
      <c r="L76" s="64">
        <f>IF(ISBLANK(I76),0,IF($J76="no",0,IF($I76="No",-(($G76-1)*($C$4*$E76)),$C$4*$E76*(1-$C$6))))</f>
        <v>0</v>
      </c>
      <c r="M76" s="64">
        <f>IF($J76="yes",($G76-1)*$C$4*$E76,0)</f>
        <v>0</v>
      </c>
      <c r="N76" s="65">
        <f t="shared" si="2"/>
        <v>431.5</v>
      </c>
      <c r="O76" s="64">
        <f t="shared" si="1"/>
        <v>0</v>
      </c>
      <c r="P76" s="64">
        <f>IF(ISBLANK(I76),0,IF(L76&lt;0,-O76,IF(L76=0,0,((O76/($G76-1))*(1-$C$6)))))</f>
        <v>0</v>
      </c>
      <c r="Q76" s="65">
        <f t="shared" si="3"/>
        <v>374.00907458768029</v>
      </c>
    </row>
    <row r="77" spans="1:17" s="48" customFormat="1" ht="15" x14ac:dyDescent="0.2">
      <c r="A77" s="44"/>
      <c r="B77" s="45"/>
      <c r="C77" s="46"/>
      <c r="D77" s="46"/>
      <c r="E77" s="47"/>
      <c r="F77" s="47"/>
      <c r="G77" s="47"/>
      <c r="H77" s="47"/>
      <c r="I77" s="47"/>
      <c r="J77" s="53" t="str">
        <f>IF(ISBLANK(G77),"no",IF($I77="NR","no",IF($D77="0-0 at half time","no",IF($G77&lt;=$C$8,"yes","no"))))</f>
        <v>no</v>
      </c>
      <c r="K77" s="64">
        <f t="shared" ref="K77:K140" si="4">$E77*$C$4</f>
        <v>0</v>
      </c>
      <c r="L77" s="64">
        <f>IF(ISBLANK(I77),0,IF($J77="no",0,IF($I77="No",-(($G77-1)*($C$4*$E77)),$C$4*$E77*(1-$C$6))))</f>
        <v>0</v>
      </c>
      <c r="M77" s="64">
        <f>IF($J77="yes",($G77-1)*$C$4*$E77,0)</f>
        <v>0</v>
      </c>
      <c r="N77" s="65">
        <f t="shared" si="2"/>
        <v>431.5</v>
      </c>
      <c r="O77" s="64">
        <f t="shared" ref="O77:O140" si="5">IF(J77="no",0,$E77*$C$5)</f>
        <v>0</v>
      </c>
      <c r="P77" s="64">
        <f>IF(ISBLANK(I77),0,IF(L77&lt;0,-O77,IF(L77=0,0,((O77/($G77-1))*(1-$C$6)))))</f>
        <v>0</v>
      </c>
      <c r="Q77" s="65">
        <f t="shared" si="3"/>
        <v>374.00907458768029</v>
      </c>
    </row>
    <row r="78" spans="1:17" s="48" customFormat="1" ht="15" x14ac:dyDescent="0.2">
      <c r="A78" s="44"/>
      <c r="B78" s="45"/>
      <c r="C78" s="46"/>
      <c r="D78" s="46"/>
      <c r="E78" s="47"/>
      <c r="F78" s="47"/>
      <c r="G78" s="47"/>
      <c r="H78" s="47"/>
      <c r="I78" s="47"/>
      <c r="J78" s="53" t="str">
        <f>IF(ISBLANK(G78),"no",IF($I78="NR","no",IF($D78="0-0 at half time","no",IF($G78&lt;=$C$8,"yes","no"))))</f>
        <v>no</v>
      </c>
      <c r="K78" s="64">
        <f t="shared" si="4"/>
        <v>0</v>
      </c>
      <c r="L78" s="64">
        <f>IF(ISBLANK(I78),0,IF($J78="no",0,IF($I78="No",-(($G78-1)*($C$4*$E78)),$C$4*$E78*(1-$C$6))))</f>
        <v>0</v>
      </c>
      <c r="M78" s="64">
        <f>IF($J78="yes",($G78-1)*$C$4*$E78,0)</f>
        <v>0</v>
      </c>
      <c r="N78" s="65">
        <f t="shared" si="2"/>
        <v>431.5</v>
      </c>
      <c r="O78" s="64">
        <f t="shared" si="5"/>
        <v>0</v>
      </c>
      <c r="P78" s="64">
        <f>IF(ISBLANK(I78),0,IF(L78&lt;0,-O78,IF(L78=0,0,((O78/($G78-1))*(1-$C$6)))))</f>
        <v>0</v>
      </c>
      <c r="Q78" s="65">
        <f t="shared" si="3"/>
        <v>374.00907458768029</v>
      </c>
    </row>
    <row r="79" spans="1:17" s="48" customFormat="1" ht="15" x14ac:dyDescent="0.2">
      <c r="A79" s="44"/>
      <c r="B79" s="45"/>
      <c r="C79" s="46"/>
      <c r="D79" s="46"/>
      <c r="E79" s="47"/>
      <c r="F79" s="47"/>
      <c r="G79" s="47"/>
      <c r="H79" s="47"/>
      <c r="I79" s="47"/>
      <c r="J79" s="53" t="str">
        <f>IF(ISBLANK(G79),"no",IF($I79="NR","no",IF($D79="0-0 at half time","no",IF($G79&lt;=$C$8,"yes","no"))))</f>
        <v>no</v>
      </c>
      <c r="K79" s="64">
        <f t="shared" si="4"/>
        <v>0</v>
      </c>
      <c r="L79" s="64">
        <f>IF(ISBLANK(I79),0,IF($J79="no",0,IF($I79="No",-(($G79-1)*($C$4*$E79)),$C$4*$E79*(1-$C$6))))</f>
        <v>0</v>
      </c>
      <c r="M79" s="64">
        <f>IF($J79="yes",($G79-1)*$C$4*$E79,0)</f>
        <v>0</v>
      </c>
      <c r="N79" s="65">
        <f t="shared" ref="N79:N142" si="6">L79+N78</f>
        <v>431.5</v>
      </c>
      <c r="O79" s="64">
        <f t="shared" si="5"/>
        <v>0</v>
      </c>
      <c r="P79" s="64">
        <f>IF(ISBLANK(I79),0,IF(L79&lt;0,-O79,IF(L79=0,0,((O79/($G79-1))*(1-$C$6)))))</f>
        <v>0</v>
      </c>
      <c r="Q79" s="65">
        <f t="shared" ref="Q79:Q142" si="7">Q78+P79</f>
        <v>374.00907458768029</v>
      </c>
    </row>
    <row r="80" spans="1:17" s="48" customFormat="1" ht="15" x14ac:dyDescent="0.2">
      <c r="A80" s="44"/>
      <c r="B80" s="45"/>
      <c r="C80" s="46"/>
      <c r="D80" s="46"/>
      <c r="E80" s="47"/>
      <c r="F80" s="47"/>
      <c r="G80" s="47"/>
      <c r="H80" s="47"/>
      <c r="I80" s="47"/>
      <c r="J80" s="53" t="str">
        <f>IF(ISBLANK(G80),"no",IF($I80="NR","no",IF($D80="0-0 at half time","no",IF($G80&lt;=$C$8,"yes","no"))))</f>
        <v>no</v>
      </c>
      <c r="K80" s="64">
        <f t="shared" si="4"/>
        <v>0</v>
      </c>
      <c r="L80" s="64">
        <f>IF(ISBLANK(I80),0,IF($J80="no",0,IF($I80="No",-(($G80-1)*($C$4*$E80)),$C$4*$E80*(1-$C$6))))</f>
        <v>0</v>
      </c>
      <c r="M80" s="64">
        <f>IF($J80="yes",($G80-1)*$C$4*$E80,0)</f>
        <v>0</v>
      </c>
      <c r="N80" s="65">
        <f t="shared" si="6"/>
        <v>431.5</v>
      </c>
      <c r="O80" s="64">
        <f t="shared" si="5"/>
        <v>0</v>
      </c>
      <c r="P80" s="64">
        <f>IF(ISBLANK(I80),0,IF(L80&lt;0,-O80,IF(L80=0,0,((O80/($G80-1))*(1-$C$6)))))</f>
        <v>0</v>
      </c>
      <c r="Q80" s="65">
        <f t="shared" si="7"/>
        <v>374.00907458768029</v>
      </c>
    </row>
    <row r="81" spans="1:17" s="48" customFormat="1" ht="15" x14ac:dyDescent="0.2">
      <c r="A81" s="44"/>
      <c r="B81" s="45"/>
      <c r="C81" s="46"/>
      <c r="D81" s="46"/>
      <c r="E81" s="47"/>
      <c r="F81" s="47"/>
      <c r="G81" s="47"/>
      <c r="H81" s="47"/>
      <c r="I81" s="47"/>
      <c r="J81" s="53" t="str">
        <f>IF(ISBLANK(G81),"no",IF($I81="NR","no",IF($D81="0-0 at half time","no",IF($G81&lt;=$C$8,"yes","no"))))</f>
        <v>no</v>
      </c>
      <c r="K81" s="64">
        <f t="shared" si="4"/>
        <v>0</v>
      </c>
      <c r="L81" s="64">
        <f>IF(ISBLANK(I81),0,IF($J81="no",0,IF($I81="No",-(($G81-1)*($C$4*$E81)),$C$4*$E81*(1-$C$6))))</f>
        <v>0</v>
      </c>
      <c r="M81" s="64">
        <f>IF($J81="yes",($G81-1)*$C$4*$E81,0)</f>
        <v>0</v>
      </c>
      <c r="N81" s="65">
        <f t="shared" si="6"/>
        <v>431.5</v>
      </c>
      <c r="O81" s="64">
        <f t="shared" si="5"/>
        <v>0</v>
      </c>
      <c r="P81" s="64">
        <f>IF(ISBLANK(I81),0,IF(L81&lt;0,-O81,IF(L81=0,0,((O81/($G81-1))*(1-$C$6)))))</f>
        <v>0</v>
      </c>
      <c r="Q81" s="65">
        <f t="shared" si="7"/>
        <v>374.00907458768029</v>
      </c>
    </row>
    <row r="82" spans="1:17" s="48" customFormat="1" ht="15" x14ac:dyDescent="0.2">
      <c r="A82" s="44"/>
      <c r="B82" s="45"/>
      <c r="C82" s="46"/>
      <c r="D82" s="46"/>
      <c r="E82" s="47"/>
      <c r="F82" s="47"/>
      <c r="G82" s="47"/>
      <c r="H82" s="47"/>
      <c r="I82" s="47"/>
      <c r="J82" s="53" t="str">
        <f>IF(ISBLANK(G82),"no",IF($I82="NR","no",IF($D82="0-0 at half time","no",IF($G82&lt;=$C$8,"yes","no"))))</f>
        <v>no</v>
      </c>
      <c r="K82" s="64">
        <f t="shared" si="4"/>
        <v>0</v>
      </c>
      <c r="L82" s="64">
        <f>IF(ISBLANK(I82),0,IF($J82="no",0,IF($I82="No",-(($G82-1)*($C$4*$E82)),$C$4*$E82*(1-$C$6))))</f>
        <v>0</v>
      </c>
      <c r="M82" s="64">
        <f>IF($J82="yes",($G82-1)*$C$4*$E82,0)</f>
        <v>0</v>
      </c>
      <c r="N82" s="65">
        <f t="shared" si="6"/>
        <v>431.5</v>
      </c>
      <c r="O82" s="64">
        <f t="shared" si="5"/>
        <v>0</v>
      </c>
      <c r="P82" s="64">
        <f>IF(ISBLANK(I82),0,IF(L82&lt;0,-O82,IF(L82=0,0,((O82/($G82-1))*(1-$C$6)))))</f>
        <v>0</v>
      </c>
      <c r="Q82" s="65">
        <f t="shared" si="7"/>
        <v>374.00907458768029</v>
      </c>
    </row>
    <row r="83" spans="1:17" s="48" customFormat="1" ht="15" x14ac:dyDescent="0.2">
      <c r="A83" s="44"/>
      <c r="B83" s="45"/>
      <c r="C83" s="46"/>
      <c r="D83" s="46"/>
      <c r="E83" s="47"/>
      <c r="F83" s="47"/>
      <c r="G83" s="47"/>
      <c r="H83" s="47"/>
      <c r="I83" s="47"/>
      <c r="J83" s="53" t="str">
        <f>IF(ISBLANK(G83),"no",IF($I83="NR","no",IF($D83="0-0 at half time","no",IF($G83&lt;=$C$8,"yes","no"))))</f>
        <v>no</v>
      </c>
      <c r="K83" s="64">
        <f t="shared" si="4"/>
        <v>0</v>
      </c>
      <c r="L83" s="64">
        <f>IF(ISBLANK(I83),0,IF($J83="no",0,IF($I83="No",-(($G83-1)*($C$4*$E83)),$C$4*$E83*(1-$C$6))))</f>
        <v>0</v>
      </c>
      <c r="M83" s="64">
        <f>IF($J83="yes",($G83-1)*$C$4*$E83,0)</f>
        <v>0</v>
      </c>
      <c r="N83" s="65">
        <f t="shared" si="6"/>
        <v>431.5</v>
      </c>
      <c r="O83" s="64">
        <f t="shared" si="5"/>
        <v>0</v>
      </c>
      <c r="P83" s="64">
        <f>IF(ISBLANK(I83),0,IF(L83&lt;0,-O83,IF(L83=0,0,((O83/($G83-1))*(1-$C$6)))))</f>
        <v>0</v>
      </c>
      <c r="Q83" s="65">
        <f t="shared" si="7"/>
        <v>374.00907458768029</v>
      </c>
    </row>
    <row r="84" spans="1:17" s="48" customFormat="1" ht="15" x14ac:dyDescent="0.2">
      <c r="A84" s="44"/>
      <c r="B84" s="45"/>
      <c r="C84" s="46"/>
      <c r="D84" s="46"/>
      <c r="E84" s="47"/>
      <c r="F84" s="47"/>
      <c r="G84" s="47"/>
      <c r="H84" s="47"/>
      <c r="I84" s="47"/>
      <c r="J84" s="53" t="str">
        <f>IF(ISBLANK(G84),"no",IF($I84="NR","no",IF($D84="0-0 at half time","no",IF($G84&lt;=$C$8,"yes","no"))))</f>
        <v>no</v>
      </c>
      <c r="K84" s="64">
        <f t="shared" si="4"/>
        <v>0</v>
      </c>
      <c r="L84" s="64">
        <f>IF(ISBLANK(I84),0,IF($J84="no",0,IF($I84="No",-(($G84-1)*($C$4*$E84)),$C$4*$E84*(1-$C$6))))</f>
        <v>0</v>
      </c>
      <c r="M84" s="64">
        <f>IF($J84="yes",($G84-1)*$C$4*$E84,0)</f>
        <v>0</v>
      </c>
      <c r="N84" s="65">
        <f t="shared" si="6"/>
        <v>431.5</v>
      </c>
      <c r="O84" s="64">
        <f t="shared" si="5"/>
        <v>0</v>
      </c>
      <c r="P84" s="64">
        <f>IF(ISBLANK(I84),0,IF(L84&lt;0,-O84,IF(L84=0,0,((O84/($G84-1))*(1-$C$6)))))</f>
        <v>0</v>
      </c>
      <c r="Q84" s="65">
        <f t="shared" si="7"/>
        <v>374.00907458768029</v>
      </c>
    </row>
    <row r="85" spans="1:17" s="48" customFormat="1" ht="15" x14ac:dyDescent="0.2">
      <c r="A85" s="44"/>
      <c r="B85" s="45"/>
      <c r="C85" s="46"/>
      <c r="D85" s="46"/>
      <c r="E85" s="47"/>
      <c r="F85" s="47"/>
      <c r="G85" s="47"/>
      <c r="H85" s="47"/>
      <c r="I85" s="47"/>
      <c r="J85" s="53" t="str">
        <f>IF(ISBLANK(G85),"no",IF($I85="NR","no",IF($D85="0-0 at half time","no",IF($G85&lt;=$C$8,"yes","no"))))</f>
        <v>no</v>
      </c>
      <c r="K85" s="64">
        <f t="shared" si="4"/>
        <v>0</v>
      </c>
      <c r="L85" s="64">
        <f>IF(ISBLANK(I85),0,IF($J85="no",0,IF($I85="No",-(($G85-1)*($C$4*$E85)),$C$4*$E85*(1-$C$6))))</f>
        <v>0</v>
      </c>
      <c r="M85" s="64">
        <f>IF($J85="yes",($G85-1)*$C$4*$E85,0)</f>
        <v>0</v>
      </c>
      <c r="N85" s="65">
        <f t="shared" si="6"/>
        <v>431.5</v>
      </c>
      <c r="O85" s="64">
        <f t="shared" si="5"/>
        <v>0</v>
      </c>
      <c r="P85" s="64">
        <f>IF(ISBLANK(I85),0,IF(L85&lt;0,-O85,IF(L85=0,0,((O85/($G85-1))*(1-$C$6)))))</f>
        <v>0</v>
      </c>
      <c r="Q85" s="65">
        <f t="shared" si="7"/>
        <v>374.00907458768029</v>
      </c>
    </row>
    <row r="86" spans="1:17" s="48" customFormat="1" ht="15" x14ac:dyDescent="0.2">
      <c r="A86" s="44"/>
      <c r="B86" s="45"/>
      <c r="C86" s="46"/>
      <c r="D86" s="46"/>
      <c r="E86" s="47"/>
      <c r="F86" s="47"/>
      <c r="G86" s="47"/>
      <c r="H86" s="47"/>
      <c r="I86" s="47"/>
      <c r="J86" s="53" t="str">
        <f>IF(ISBLANK(G86),"no",IF($I86="NR","no",IF($D86="0-0 at half time","no",IF($G86&lt;=$C$8,"yes","no"))))</f>
        <v>no</v>
      </c>
      <c r="K86" s="64">
        <f t="shared" si="4"/>
        <v>0</v>
      </c>
      <c r="L86" s="64">
        <f>IF(ISBLANK(I86),0,IF($J86="no",0,IF($I86="No",-(($G86-1)*($C$4*$E86)),$C$4*$E86*(1-$C$6))))</f>
        <v>0</v>
      </c>
      <c r="M86" s="64">
        <f>IF($J86="yes",($G86-1)*$C$4*$E86,0)</f>
        <v>0</v>
      </c>
      <c r="N86" s="65">
        <f t="shared" si="6"/>
        <v>431.5</v>
      </c>
      <c r="O86" s="64">
        <f t="shared" si="5"/>
        <v>0</v>
      </c>
      <c r="P86" s="64">
        <f>IF(ISBLANK(I86),0,IF(L86&lt;0,-O86,IF(L86=0,0,((O86/($G86-1))*(1-$C$6)))))</f>
        <v>0</v>
      </c>
      <c r="Q86" s="65">
        <f t="shared" si="7"/>
        <v>374.00907458768029</v>
      </c>
    </row>
    <row r="87" spans="1:17" s="48" customFormat="1" ht="15" x14ac:dyDescent="0.2">
      <c r="A87" s="44"/>
      <c r="B87" s="45"/>
      <c r="C87" s="46"/>
      <c r="D87" s="46"/>
      <c r="E87" s="47"/>
      <c r="F87" s="47"/>
      <c r="G87" s="47"/>
      <c r="H87" s="47"/>
      <c r="I87" s="47"/>
      <c r="J87" s="53" t="str">
        <f>IF(ISBLANK(G87),"no",IF($I87="NR","no",IF($D87="0-0 at half time","no",IF($G87&lt;=$C$8,"yes","no"))))</f>
        <v>no</v>
      </c>
      <c r="K87" s="64">
        <f t="shared" si="4"/>
        <v>0</v>
      </c>
      <c r="L87" s="64">
        <f>IF(ISBLANK(I87),0,IF($J87="no",0,IF($I87="No",-(($G87-1)*($C$4*$E87)),$C$4*$E87*(1-$C$6))))</f>
        <v>0</v>
      </c>
      <c r="M87" s="64">
        <f>IF($J87="yes",($G87-1)*$C$4*$E87,0)</f>
        <v>0</v>
      </c>
      <c r="N87" s="65">
        <f t="shared" si="6"/>
        <v>431.5</v>
      </c>
      <c r="O87" s="64">
        <f t="shared" si="5"/>
        <v>0</v>
      </c>
      <c r="P87" s="64">
        <f>IF(ISBLANK(I87),0,IF(L87&lt;0,-O87,IF(L87=0,0,((O87/($G87-1))*(1-$C$6)))))</f>
        <v>0</v>
      </c>
      <c r="Q87" s="65">
        <f t="shared" si="7"/>
        <v>374.00907458768029</v>
      </c>
    </row>
    <row r="88" spans="1:17" s="48" customFormat="1" ht="15" x14ac:dyDescent="0.2">
      <c r="A88" s="44"/>
      <c r="B88" s="45"/>
      <c r="C88" s="46"/>
      <c r="D88" s="46"/>
      <c r="E88" s="47"/>
      <c r="F88" s="47"/>
      <c r="G88" s="47"/>
      <c r="H88" s="47"/>
      <c r="I88" s="47"/>
      <c r="J88" s="53" t="str">
        <f>IF(ISBLANK(G88),"no",IF($I88="NR","no",IF($D88="0-0 at half time","no",IF($G88&lt;=$C$8,"yes","no"))))</f>
        <v>no</v>
      </c>
      <c r="K88" s="64">
        <f t="shared" si="4"/>
        <v>0</v>
      </c>
      <c r="L88" s="64">
        <f>IF(ISBLANK(I88),0,IF($J88="no",0,IF($I88="No",-(($G88-1)*($C$4*$E88)),$C$4*$E88*(1-$C$6))))</f>
        <v>0</v>
      </c>
      <c r="M88" s="64">
        <f>IF($J88="yes",($G88-1)*$C$4*$E88,0)</f>
        <v>0</v>
      </c>
      <c r="N88" s="65">
        <f t="shared" si="6"/>
        <v>431.5</v>
      </c>
      <c r="O88" s="64">
        <f t="shared" si="5"/>
        <v>0</v>
      </c>
      <c r="P88" s="64">
        <f>IF(ISBLANK(I88),0,IF(L88&lt;0,-O88,IF(L88=0,0,((O88/($G88-1))*(1-$C$6)))))</f>
        <v>0</v>
      </c>
      <c r="Q88" s="65">
        <f t="shared" si="7"/>
        <v>374.00907458768029</v>
      </c>
    </row>
    <row r="89" spans="1:17" s="48" customFormat="1" ht="15" x14ac:dyDescent="0.2">
      <c r="A89" s="44"/>
      <c r="B89" s="45"/>
      <c r="C89" s="46"/>
      <c r="D89" s="46"/>
      <c r="E89" s="47"/>
      <c r="F89" s="47"/>
      <c r="G89" s="47"/>
      <c r="H89" s="47"/>
      <c r="I89" s="47"/>
      <c r="J89" s="53" t="str">
        <f>IF(ISBLANK(G89),"no",IF($I89="NR","no",IF($D89="0-0 at half time","no",IF($G89&lt;=$C$8,"yes","no"))))</f>
        <v>no</v>
      </c>
      <c r="K89" s="64">
        <f t="shared" si="4"/>
        <v>0</v>
      </c>
      <c r="L89" s="64">
        <f>IF(ISBLANK(I89),0,IF($J89="no",0,IF($I89="No",-(($G89-1)*($C$4*$E89)),$C$4*$E89*(1-$C$6))))</f>
        <v>0</v>
      </c>
      <c r="M89" s="64">
        <f>IF($J89="yes",($G89-1)*$C$4*$E89,0)</f>
        <v>0</v>
      </c>
      <c r="N89" s="65">
        <f t="shared" si="6"/>
        <v>431.5</v>
      </c>
      <c r="O89" s="64">
        <f t="shared" si="5"/>
        <v>0</v>
      </c>
      <c r="P89" s="64">
        <f>IF(ISBLANK(I89),0,IF(L89&lt;0,-O89,IF(L89=0,0,((O89/($G89-1))*(1-$C$6)))))</f>
        <v>0</v>
      </c>
      <c r="Q89" s="65">
        <f t="shared" si="7"/>
        <v>374.00907458768029</v>
      </c>
    </row>
    <row r="90" spans="1:17" s="48" customFormat="1" ht="15" x14ac:dyDescent="0.2">
      <c r="A90" s="44"/>
      <c r="B90" s="45"/>
      <c r="C90" s="46"/>
      <c r="D90" s="46"/>
      <c r="E90" s="47"/>
      <c r="F90" s="47"/>
      <c r="G90" s="47"/>
      <c r="H90" s="47"/>
      <c r="I90" s="47"/>
      <c r="J90" s="53" t="str">
        <f>IF(ISBLANK(G90),"no",IF($I90="NR","no",IF($D90="0-0 at half time","no",IF($G90&lt;=$C$8,"yes","no"))))</f>
        <v>no</v>
      </c>
      <c r="K90" s="64">
        <f t="shared" si="4"/>
        <v>0</v>
      </c>
      <c r="L90" s="64">
        <f>IF(ISBLANK(I90),0,IF($J90="no",0,IF($I90="No",-(($G90-1)*($C$4*$E90)),$C$4*$E90*(1-$C$6))))</f>
        <v>0</v>
      </c>
      <c r="M90" s="64">
        <f>IF($J90="yes",($G90-1)*$C$4*$E90,0)</f>
        <v>0</v>
      </c>
      <c r="N90" s="65">
        <f t="shared" si="6"/>
        <v>431.5</v>
      </c>
      <c r="O90" s="64">
        <f t="shared" si="5"/>
        <v>0</v>
      </c>
      <c r="P90" s="64">
        <f>IF(ISBLANK(I90),0,IF(L90&lt;0,-O90,IF(L90=0,0,((O90/($G90-1))*(1-$C$6)))))</f>
        <v>0</v>
      </c>
      <c r="Q90" s="65">
        <f t="shared" si="7"/>
        <v>374.00907458768029</v>
      </c>
    </row>
    <row r="91" spans="1:17" s="48" customFormat="1" ht="15" x14ac:dyDescent="0.2">
      <c r="A91" s="44"/>
      <c r="B91" s="45"/>
      <c r="C91" s="46"/>
      <c r="D91" s="46"/>
      <c r="E91" s="47"/>
      <c r="F91" s="47"/>
      <c r="G91" s="47"/>
      <c r="H91" s="47"/>
      <c r="I91" s="47"/>
      <c r="J91" s="53" t="str">
        <f>IF(ISBLANK(G91),"no",IF($I91="NR","no",IF($D91="0-0 at half time","no",IF($G91&lt;=$C$8,"yes","no"))))</f>
        <v>no</v>
      </c>
      <c r="K91" s="64">
        <f t="shared" si="4"/>
        <v>0</v>
      </c>
      <c r="L91" s="64">
        <f>IF(ISBLANK(I91),0,IF($J91="no",0,IF($I91="No",-(($G91-1)*($C$4*$E91)),$C$4*$E91*(1-$C$6))))</f>
        <v>0</v>
      </c>
      <c r="M91" s="64">
        <f>IF($J91="yes",($G91-1)*$C$4*$E91,0)</f>
        <v>0</v>
      </c>
      <c r="N91" s="65">
        <f t="shared" si="6"/>
        <v>431.5</v>
      </c>
      <c r="O91" s="64">
        <f t="shared" si="5"/>
        <v>0</v>
      </c>
      <c r="P91" s="64">
        <f>IF(ISBLANK(I91),0,IF(L91&lt;0,-O91,IF(L91=0,0,((O91/($G91-1))*(1-$C$6)))))</f>
        <v>0</v>
      </c>
      <c r="Q91" s="65">
        <f t="shared" si="7"/>
        <v>374.00907458768029</v>
      </c>
    </row>
    <row r="92" spans="1:17" s="48" customFormat="1" ht="15" x14ac:dyDescent="0.2">
      <c r="A92" s="44"/>
      <c r="B92" s="45"/>
      <c r="C92" s="46"/>
      <c r="D92" s="46"/>
      <c r="E92" s="47"/>
      <c r="F92" s="47"/>
      <c r="G92" s="47"/>
      <c r="H92" s="47"/>
      <c r="I92" s="47"/>
      <c r="J92" s="53" t="str">
        <f>IF(ISBLANK(G92),"no",IF($I92="NR","no",IF($D92="0-0 at half time","no",IF($G92&lt;=$C$8,"yes","no"))))</f>
        <v>no</v>
      </c>
      <c r="K92" s="64">
        <f t="shared" si="4"/>
        <v>0</v>
      </c>
      <c r="L92" s="64">
        <f>IF(ISBLANK(I92),0,IF($J92="no",0,IF($I92="No",-(($G92-1)*($C$4*$E92)),$C$4*$E92*(1-$C$6))))</f>
        <v>0</v>
      </c>
      <c r="M92" s="64">
        <f>IF($J92="yes",($G92-1)*$C$4*$E92,0)</f>
        <v>0</v>
      </c>
      <c r="N92" s="65">
        <f t="shared" si="6"/>
        <v>431.5</v>
      </c>
      <c r="O92" s="64">
        <f t="shared" si="5"/>
        <v>0</v>
      </c>
      <c r="P92" s="64">
        <f>IF(ISBLANK(I92),0,IF(L92&lt;0,-O92,IF(L92=0,0,((O92/($G92-1))*(1-$C$6)))))</f>
        <v>0</v>
      </c>
      <c r="Q92" s="65">
        <f t="shared" si="7"/>
        <v>374.00907458768029</v>
      </c>
    </row>
    <row r="93" spans="1:17" s="48" customFormat="1" ht="15" x14ac:dyDescent="0.2">
      <c r="A93" s="44"/>
      <c r="B93" s="45"/>
      <c r="C93" s="46"/>
      <c r="D93" s="46"/>
      <c r="E93" s="47"/>
      <c r="F93" s="47"/>
      <c r="G93" s="47"/>
      <c r="H93" s="47"/>
      <c r="I93" s="47"/>
      <c r="J93" s="53" t="str">
        <f>IF(ISBLANK(G93),"no",IF($I93="NR","no",IF($D93="0-0 at half time","no",IF($G93&lt;=$C$8,"yes","no"))))</f>
        <v>no</v>
      </c>
      <c r="K93" s="64">
        <f t="shared" si="4"/>
        <v>0</v>
      </c>
      <c r="L93" s="64">
        <f>IF(ISBLANK(I93),0,IF($J93="no",0,IF($I93="No",-(($G93-1)*($C$4*$E93)),$C$4*$E93*(1-$C$6))))</f>
        <v>0</v>
      </c>
      <c r="M93" s="64">
        <f>IF($J93="yes",($G93-1)*$C$4*$E93,0)</f>
        <v>0</v>
      </c>
      <c r="N93" s="65">
        <f t="shared" si="6"/>
        <v>431.5</v>
      </c>
      <c r="O93" s="64">
        <f t="shared" si="5"/>
        <v>0</v>
      </c>
      <c r="P93" s="64">
        <f>IF(ISBLANK(I93),0,IF(L93&lt;0,-O93,IF(L93=0,0,((O93/($G93-1))*(1-$C$6)))))</f>
        <v>0</v>
      </c>
      <c r="Q93" s="65">
        <f t="shared" si="7"/>
        <v>374.00907458768029</v>
      </c>
    </row>
    <row r="94" spans="1:17" s="48" customFormat="1" ht="15" x14ac:dyDescent="0.2">
      <c r="A94" s="44"/>
      <c r="B94" s="45"/>
      <c r="C94" s="46"/>
      <c r="D94" s="46"/>
      <c r="E94" s="47"/>
      <c r="F94" s="47"/>
      <c r="G94" s="47"/>
      <c r="H94" s="47"/>
      <c r="I94" s="47"/>
      <c r="J94" s="53" t="str">
        <f>IF(ISBLANK(G94),"no",IF($I94="NR","no",IF($D94="0-0 at half time","no",IF($G94&lt;=$C$8,"yes","no"))))</f>
        <v>no</v>
      </c>
      <c r="K94" s="64">
        <f t="shared" si="4"/>
        <v>0</v>
      </c>
      <c r="L94" s="64">
        <f>IF(ISBLANK(I94),0,IF($J94="no",0,IF($I94="No",-(($G94-1)*($C$4*$E94)),$C$4*$E94*(1-$C$6))))</f>
        <v>0</v>
      </c>
      <c r="M94" s="64">
        <f>IF($J94="yes",($G94-1)*$C$4*$E94,0)</f>
        <v>0</v>
      </c>
      <c r="N94" s="65">
        <f t="shared" si="6"/>
        <v>431.5</v>
      </c>
      <c r="O94" s="64">
        <f t="shared" si="5"/>
        <v>0</v>
      </c>
      <c r="P94" s="64">
        <f>IF(ISBLANK(I94),0,IF(L94&lt;0,-O94,IF(L94=0,0,((O94/($G94-1))*(1-$C$6)))))</f>
        <v>0</v>
      </c>
      <c r="Q94" s="65">
        <f t="shared" si="7"/>
        <v>374.00907458768029</v>
      </c>
    </row>
    <row r="95" spans="1:17" s="48" customFormat="1" ht="15" x14ac:dyDescent="0.2">
      <c r="A95" s="44"/>
      <c r="B95" s="45"/>
      <c r="C95" s="46"/>
      <c r="D95" s="46"/>
      <c r="E95" s="47"/>
      <c r="F95" s="47"/>
      <c r="G95" s="47"/>
      <c r="H95" s="47"/>
      <c r="I95" s="47"/>
      <c r="J95" s="53" t="str">
        <f>IF(ISBLANK(G95),"no",IF($I95="NR","no",IF($D95="0-0 at half time","no",IF($G95&lt;=$C$8,"yes","no"))))</f>
        <v>no</v>
      </c>
      <c r="K95" s="64">
        <f t="shared" si="4"/>
        <v>0</v>
      </c>
      <c r="L95" s="64">
        <f>IF(ISBLANK(I95),0,IF($J95="no",0,IF($I95="No",-(($G95-1)*($C$4*$E95)),$C$4*$E95*(1-$C$6))))</f>
        <v>0</v>
      </c>
      <c r="M95" s="64">
        <f>IF($J95="yes",($G95-1)*$C$4*$E95,0)</f>
        <v>0</v>
      </c>
      <c r="N95" s="65">
        <f t="shared" si="6"/>
        <v>431.5</v>
      </c>
      <c r="O95" s="64">
        <f t="shared" si="5"/>
        <v>0</v>
      </c>
      <c r="P95" s="64">
        <f>IF(ISBLANK(I95),0,IF(L95&lt;0,-O95,IF(L95=0,0,((O95/($G95-1))*(1-$C$6)))))</f>
        <v>0</v>
      </c>
      <c r="Q95" s="65">
        <f t="shared" si="7"/>
        <v>374.00907458768029</v>
      </c>
    </row>
    <row r="96" spans="1:17" s="48" customFormat="1" ht="15" x14ac:dyDescent="0.2">
      <c r="A96" s="44"/>
      <c r="B96" s="45"/>
      <c r="C96" s="46"/>
      <c r="D96" s="46"/>
      <c r="E96" s="47"/>
      <c r="F96" s="47"/>
      <c r="G96" s="47"/>
      <c r="H96" s="47"/>
      <c r="I96" s="47"/>
      <c r="J96" s="53" t="str">
        <f>IF(ISBLANK(G96),"no",IF($I96="NR","no",IF($D96="0-0 at half time","no",IF($G96&lt;=$C$8,"yes","no"))))</f>
        <v>no</v>
      </c>
      <c r="K96" s="64">
        <f t="shared" si="4"/>
        <v>0</v>
      </c>
      <c r="L96" s="64">
        <f>IF(ISBLANK(I96),0,IF($J96="no",0,IF($I96="No",-(($G96-1)*($C$4*$E96)),$C$4*$E96*(1-$C$6))))</f>
        <v>0</v>
      </c>
      <c r="M96" s="64">
        <f>IF($J96="yes",($G96-1)*$C$4*$E96,0)</f>
        <v>0</v>
      </c>
      <c r="N96" s="65">
        <f t="shared" si="6"/>
        <v>431.5</v>
      </c>
      <c r="O96" s="64">
        <f t="shared" si="5"/>
        <v>0</v>
      </c>
      <c r="P96" s="64">
        <f>IF(ISBLANK(I96),0,IF(L96&lt;0,-O96,IF(L96=0,0,((O96/($G96-1))*(1-$C$6)))))</f>
        <v>0</v>
      </c>
      <c r="Q96" s="65">
        <f t="shared" si="7"/>
        <v>374.00907458768029</v>
      </c>
    </row>
    <row r="97" spans="1:17" s="48" customFormat="1" ht="15" x14ac:dyDescent="0.2">
      <c r="A97" s="44"/>
      <c r="B97" s="45"/>
      <c r="C97" s="46"/>
      <c r="D97" s="46"/>
      <c r="E97" s="47"/>
      <c r="F97" s="47"/>
      <c r="G97" s="47"/>
      <c r="H97" s="47"/>
      <c r="I97" s="47"/>
      <c r="J97" s="53" t="str">
        <f>IF(ISBLANK(G97),"no",IF($I97="NR","no",IF($D97="0-0 at half time","no",IF($G97&lt;=$C$8,"yes","no"))))</f>
        <v>no</v>
      </c>
      <c r="K97" s="64">
        <f t="shared" si="4"/>
        <v>0</v>
      </c>
      <c r="L97" s="64">
        <f>IF(ISBLANK(I97),0,IF($J97="no",0,IF($I97="No",-(($G97-1)*($C$4*$E97)),$C$4*$E97*(1-$C$6))))</f>
        <v>0</v>
      </c>
      <c r="M97" s="64">
        <f>IF($J97="yes",($G97-1)*$C$4*$E97,0)</f>
        <v>0</v>
      </c>
      <c r="N97" s="65">
        <f t="shared" si="6"/>
        <v>431.5</v>
      </c>
      <c r="O97" s="64">
        <f t="shared" si="5"/>
        <v>0</v>
      </c>
      <c r="P97" s="64">
        <f>IF(ISBLANK(I97),0,IF(L97&lt;0,-O97,IF(L97=0,0,((O97/($G97-1))*(1-$C$6)))))</f>
        <v>0</v>
      </c>
      <c r="Q97" s="65">
        <f t="shared" si="7"/>
        <v>374.00907458768029</v>
      </c>
    </row>
    <row r="98" spans="1:17" s="48" customFormat="1" ht="15" x14ac:dyDescent="0.2">
      <c r="A98" s="44"/>
      <c r="B98" s="45"/>
      <c r="C98" s="46"/>
      <c r="D98" s="46"/>
      <c r="E98" s="47"/>
      <c r="F98" s="47"/>
      <c r="G98" s="47"/>
      <c r="H98" s="47"/>
      <c r="I98" s="47"/>
      <c r="J98" s="53" t="str">
        <f>IF(ISBLANK(G98),"no",IF($I98="NR","no",IF($D98="0-0 at half time","no",IF($G98&lt;=$C$8,"yes","no"))))</f>
        <v>no</v>
      </c>
      <c r="K98" s="64">
        <f t="shared" si="4"/>
        <v>0</v>
      </c>
      <c r="L98" s="64">
        <f>IF(ISBLANK(I98),0,IF($J98="no",0,IF($I98="No",-(($G98-1)*($C$4*$E98)),$C$4*$E98*(1-$C$6))))</f>
        <v>0</v>
      </c>
      <c r="M98" s="64">
        <f>IF($J98="yes",($G98-1)*$C$4*$E98,0)</f>
        <v>0</v>
      </c>
      <c r="N98" s="65">
        <f t="shared" si="6"/>
        <v>431.5</v>
      </c>
      <c r="O98" s="64">
        <f t="shared" si="5"/>
        <v>0</v>
      </c>
      <c r="P98" s="64">
        <f>IF(ISBLANK(I98),0,IF(L98&lt;0,-O98,IF(L98=0,0,((O98/($G98-1))*(1-$C$6)))))</f>
        <v>0</v>
      </c>
      <c r="Q98" s="65">
        <f t="shared" si="7"/>
        <v>374.00907458768029</v>
      </c>
    </row>
    <row r="99" spans="1:17" s="48" customFormat="1" ht="15" x14ac:dyDescent="0.2">
      <c r="A99" s="44"/>
      <c r="B99" s="45"/>
      <c r="C99" s="46"/>
      <c r="D99" s="46"/>
      <c r="E99" s="47"/>
      <c r="F99" s="47"/>
      <c r="G99" s="47"/>
      <c r="H99" s="47"/>
      <c r="I99" s="47"/>
      <c r="J99" s="53" t="str">
        <f>IF(ISBLANK(G99),"no",IF($I99="NR","no",IF($D99="0-0 at half time","no",IF($G99&lt;=$C$8,"yes","no"))))</f>
        <v>no</v>
      </c>
      <c r="K99" s="64">
        <f t="shared" si="4"/>
        <v>0</v>
      </c>
      <c r="L99" s="64">
        <f>IF(ISBLANK(I99),0,IF($J99="no",0,IF($I99="No",-(($G99-1)*($C$4*$E99)),$C$4*$E99*(1-$C$6))))</f>
        <v>0</v>
      </c>
      <c r="M99" s="64">
        <f>IF($J99="yes",($G99-1)*$C$4*$E99,0)</f>
        <v>0</v>
      </c>
      <c r="N99" s="65">
        <f t="shared" si="6"/>
        <v>431.5</v>
      </c>
      <c r="O99" s="64">
        <f t="shared" si="5"/>
        <v>0</v>
      </c>
      <c r="P99" s="64">
        <f>IF(ISBLANK(I99),0,IF(L99&lt;0,-O99,IF(L99=0,0,((O99/($G99-1))*(1-$C$6)))))</f>
        <v>0</v>
      </c>
      <c r="Q99" s="65">
        <f t="shared" si="7"/>
        <v>374.00907458768029</v>
      </c>
    </row>
    <row r="100" spans="1:17" s="48" customFormat="1" ht="15" x14ac:dyDescent="0.2">
      <c r="A100" s="44"/>
      <c r="B100" s="45"/>
      <c r="C100" s="46"/>
      <c r="D100" s="46"/>
      <c r="E100" s="47"/>
      <c r="F100" s="47"/>
      <c r="G100" s="47"/>
      <c r="H100" s="47"/>
      <c r="I100" s="47"/>
      <c r="J100" s="53" t="str">
        <f>IF(ISBLANK(G100),"no",IF($I100="NR","no",IF($D100="0-0 at half time","no",IF($G100&lt;=$C$8,"yes","no"))))</f>
        <v>no</v>
      </c>
      <c r="K100" s="64">
        <f t="shared" si="4"/>
        <v>0</v>
      </c>
      <c r="L100" s="64">
        <f>IF(ISBLANK(I100),0,IF($J100="no",0,IF($I100="No",-(($G100-1)*($C$4*$E100)),$C$4*$E100*(1-$C$6))))</f>
        <v>0</v>
      </c>
      <c r="M100" s="64">
        <f>IF($J100="yes",($G100-1)*$C$4*$E100,0)</f>
        <v>0</v>
      </c>
      <c r="N100" s="65">
        <f t="shared" si="6"/>
        <v>431.5</v>
      </c>
      <c r="O100" s="64">
        <f t="shared" si="5"/>
        <v>0</v>
      </c>
      <c r="P100" s="64">
        <f>IF(ISBLANK(I100),0,IF(L100&lt;0,-O100,IF(L100=0,0,((O100/($G100-1))*(1-$C$6)))))</f>
        <v>0</v>
      </c>
      <c r="Q100" s="65">
        <f t="shared" si="7"/>
        <v>374.00907458768029</v>
      </c>
    </row>
    <row r="101" spans="1:17" s="48" customFormat="1" ht="15" x14ac:dyDescent="0.2">
      <c r="A101" s="44"/>
      <c r="B101" s="45"/>
      <c r="C101" s="46"/>
      <c r="D101" s="46"/>
      <c r="E101" s="47"/>
      <c r="F101" s="47"/>
      <c r="G101" s="47"/>
      <c r="H101" s="47"/>
      <c r="I101" s="47"/>
      <c r="J101" s="53" t="str">
        <f>IF(ISBLANK(G101),"no",IF($I101="NR","no",IF($D101="0-0 at half time","no",IF($G101&lt;=$C$8,"yes","no"))))</f>
        <v>no</v>
      </c>
      <c r="K101" s="64">
        <f t="shared" si="4"/>
        <v>0</v>
      </c>
      <c r="L101" s="64">
        <f>IF(ISBLANK(I101),0,IF($J101="no",0,IF($I101="No",-(($G101-1)*($C$4*$E101)),$C$4*$E101*(1-$C$6))))</f>
        <v>0</v>
      </c>
      <c r="M101" s="64">
        <f>IF($J101="yes",($G101-1)*$C$4*$E101,0)</f>
        <v>0</v>
      </c>
      <c r="N101" s="65">
        <f t="shared" si="6"/>
        <v>431.5</v>
      </c>
      <c r="O101" s="64">
        <f t="shared" si="5"/>
        <v>0</v>
      </c>
      <c r="P101" s="64">
        <f>IF(ISBLANK(I101),0,IF(L101&lt;0,-O101,IF(L101=0,0,((O101/($G101-1))*(1-$C$6)))))</f>
        <v>0</v>
      </c>
      <c r="Q101" s="65">
        <f t="shared" si="7"/>
        <v>374.00907458768029</v>
      </c>
    </row>
    <row r="102" spans="1:17" s="48" customFormat="1" ht="15" x14ac:dyDescent="0.2">
      <c r="A102" s="44"/>
      <c r="B102" s="45"/>
      <c r="C102" s="46"/>
      <c r="D102" s="46"/>
      <c r="E102" s="47"/>
      <c r="F102" s="47"/>
      <c r="G102" s="47"/>
      <c r="H102" s="47"/>
      <c r="I102" s="47"/>
      <c r="J102" s="53" t="str">
        <f>IF(ISBLANK(G102),"no",IF($I102="NR","no",IF($D102="0-0 at half time","no",IF($G102&lt;=$C$8,"yes","no"))))</f>
        <v>no</v>
      </c>
      <c r="K102" s="64">
        <f t="shared" si="4"/>
        <v>0</v>
      </c>
      <c r="L102" s="64">
        <f>IF(ISBLANK(I102),0,IF($J102="no",0,IF($I102="No",-(($G102-1)*($C$4*$E102)),$C$4*$E102*(1-$C$6))))</f>
        <v>0</v>
      </c>
      <c r="M102" s="64">
        <f>IF($J102="yes",($G102-1)*$C$4*$E102,0)</f>
        <v>0</v>
      </c>
      <c r="N102" s="65">
        <f t="shared" si="6"/>
        <v>431.5</v>
      </c>
      <c r="O102" s="64">
        <f t="shared" si="5"/>
        <v>0</v>
      </c>
      <c r="P102" s="64">
        <f>IF(ISBLANK(I102),0,IF(L102&lt;0,-O102,IF(L102=0,0,((O102/($G102-1))*(1-$C$6)))))</f>
        <v>0</v>
      </c>
      <c r="Q102" s="65">
        <f t="shared" si="7"/>
        <v>374.00907458768029</v>
      </c>
    </row>
    <row r="103" spans="1:17" s="48" customFormat="1" ht="15" x14ac:dyDescent="0.2">
      <c r="A103" s="44"/>
      <c r="B103" s="45"/>
      <c r="C103" s="46"/>
      <c r="D103" s="46"/>
      <c r="E103" s="47"/>
      <c r="F103" s="47"/>
      <c r="G103" s="47"/>
      <c r="H103" s="47"/>
      <c r="I103" s="47"/>
      <c r="J103" s="53" t="str">
        <f>IF(ISBLANK(G103),"no",IF($I103="NR","no",IF($D103="0-0 at half time","no",IF($G103&lt;=$C$8,"yes","no"))))</f>
        <v>no</v>
      </c>
      <c r="K103" s="64">
        <f t="shared" si="4"/>
        <v>0</v>
      </c>
      <c r="L103" s="64">
        <f>IF(ISBLANK(I103),0,IF($J103="no",0,IF($I103="No",-(($G103-1)*($C$4*$E103)),$C$4*$E103*(1-$C$6))))</f>
        <v>0</v>
      </c>
      <c r="M103" s="64">
        <f>IF($J103="yes",($G103-1)*$C$4*$E103,0)</f>
        <v>0</v>
      </c>
      <c r="N103" s="65">
        <f t="shared" si="6"/>
        <v>431.5</v>
      </c>
      <c r="O103" s="64">
        <f t="shared" si="5"/>
        <v>0</v>
      </c>
      <c r="P103" s="64">
        <f>IF(ISBLANK(I103),0,IF(L103&lt;0,-O103,IF(L103=0,0,((O103/($G103-1))*(1-$C$6)))))</f>
        <v>0</v>
      </c>
      <c r="Q103" s="65">
        <f t="shared" si="7"/>
        <v>374.00907458768029</v>
      </c>
    </row>
    <row r="104" spans="1:17" s="48" customFormat="1" ht="15" x14ac:dyDescent="0.2">
      <c r="A104" s="44"/>
      <c r="B104" s="45"/>
      <c r="C104" s="46"/>
      <c r="D104" s="46"/>
      <c r="E104" s="47"/>
      <c r="F104" s="47"/>
      <c r="G104" s="47"/>
      <c r="H104" s="47"/>
      <c r="I104" s="47"/>
      <c r="J104" s="53" t="str">
        <f>IF(ISBLANK(G104),"no",IF($I104="NR","no",IF($D104="0-0 at half time","no",IF($G104&lt;=$C$8,"yes","no"))))</f>
        <v>no</v>
      </c>
      <c r="K104" s="64">
        <f t="shared" si="4"/>
        <v>0</v>
      </c>
      <c r="L104" s="64">
        <f>IF(ISBLANK(I104),0,IF($J104="no",0,IF($I104="No",-(($G104-1)*($C$4*$E104)),$C$4*$E104*(1-$C$6))))</f>
        <v>0</v>
      </c>
      <c r="M104" s="64">
        <f>IF($J104="yes",($G104-1)*$C$4*$E104,0)</f>
        <v>0</v>
      </c>
      <c r="N104" s="65">
        <f t="shared" si="6"/>
        <v>431.5</v>
      </c>
      <c r="O104" s="64">
        <f t="shared" si="5"/>
        <v>0</v>
      </c>
      <c r="P104" s="64">
        <f>IF(ISBLANK(I104),0,IF(L104&lt;0,-O104,IF(L104=0,0,((O104/($G104-1))*(1-$C$6)))))</f>
        <v>0</v>
      </c>
      <c r="Q104" s="65">
        <f t="shared" si="7"/>
        <v>374.00907458768029</v>
      </c>
    </row>
    <row r="105" spans="1:17" s="48" customFormat="1" ht="15" x14ac:dyDescent="0.2">
      <c r="A105" s="44"/>
      <c r="B105" s="45"/>
      <c r="C105" s="46"/>
      <c r="D105" s="46"/>
      <c r="E105" s="47"/>
      <c r="F105" s="47"/>
      <c r="G105" s="47"/>
      <c r="H105" s="47"/>
      <c r="I105" s="47"/>
      <c r="J105" s="53" t="str">
        <f>IF(ISBLANK(G105),"no",IF($I105="NR","no",IF($D105="0-0 at half time","no",IF($G105&lt;=$C$8,"yes","no"))))</f>
        <v>no</v>
      </c>
      <c r="K105" s="64">
        <f t="shared" si="4"/>
        <v>0</v>
      </c>
      <c r="L105" s="64">
        <f>IF(ISBLANK(I105),0,IF($J105="no",0,IF($I105="No",-(($G105-1)*($C$4*$E105)),$C$4*$E105*(1-$C$6))))</f>
        <v>0</v>
      </c>
      <c r="M105" s="64">
        <f>IF($J105="yes",($G105-1)*$C$4*$E105,0)</f>
        <v>0</v>
      </c>
      <c r="N105" s="65">
        <f t="shared" si="6"/>
        <v>431.5</v>
      </c>
      <c r="O105" s="64">
        <f t="shared" si="5"/>
        <v>0</v>
      </c>
      <c r="P105" s="64">
        <f>IF(ISBLANK(I105),0,IF(L105&lt;0,-O105,IF(L105=0,0,((O105/($G105-1))*(1-$C$6)))))</f>
        <v>0</v>
      </c>
      <c r="Q105" s="65">
        <f t="shared" si="7"/>
        <v>374.00907458768029</v>
      </c>
    </row>
    <row r="106" spans="1:17" s="48" customFormat="1" ht="15" x14ac:dyDescent="0.2">
      <c r="A106" s="44"/>
      <c r="B106" s="45"/>
      <c r="C106" s="46"/>
      <c r="D106" s="46"/>
      <c r="E106" s="47"/>
      <c r="F106" s="47"/>
      <c r="G106" s="47"/>
      <c r="H106" s="47"/>
      <c r="I106" s="47"/>
      <c r="J106" s="53" t="str">
        <f>IF(ISBLANK(G106),"no",IF($I106="NR","no",IF($D106="0-0 at half time","no",IF($G106&lt;=$C$8,"yes","no"))))</f>
        <v>no</v>
      </c>
      <c r="K106" s="64">
        <f t="shared" si="4"/>
        <v>0</v>
      </c>
      <c r="L106" s="64">
        <f>IF(ISBLANK(I106),0,IF($J106="no",0,IF($I106="No",-(($G106-1)*($C$4*$E106)),$C$4*$E106*(1-$C$6))))</f>
        <v>0</v>
      </c>
      <c r="M106" s="64">
        <f>IF($J106="yes",($G106-1)*$C$4*$E106,0)</f>
        <v>0</v>
      </c>
      <c r="N106" s="65">
        <f t="shared" si="6"/>
        <v>431.5</v>
      </c>
      <c r="O106" s="64">
        <f t="shared" si="5"/>
        <v>0</v>
      </c>
      <c r="P106" s="64">
        <f>IF(ISBLANK(I106),0,IF(L106&lt;0,-O106,IF(L106=0,0,((O106/($G106-1))*(1-$C$6)))))</f>
        <v>0</v>
      </c>
      <c r="Q106" s="65">
        <f t="shared" si="7"/>
        <v>374.00907458768029</v>
      </c>
    </row>
    <row r="107" spans="1:17" s="48" customFormat="1" ht="15" x14ac:dyDescent="0.2">
      <c r="A107" s="44"/>
      <c r="B107" s="45"/>
      <c r="C107" s="46"/>
      <c r="D107" s="46"/>
      <c r="E107" s="47"/>
      <c r="F107" s="47"/>
      <c r="G107" s="47"/>
      <c r="H107" s="47"/>
      <c r="I107" s="47"/>
      <c r="J107" s="53" t="str">
        <f>IF(ISBLANK(G107),"no",IF($I107="NR","no",IF($D107="0-0 at half time","no",IF($G107&lt;=$C$8,"yes","no"))))</f>
        <v>no</v>
      </c>
      <c r="K107" s="64">
        <f t="shared" si="4"/>
        <v>0</v>
      </c>
      <c r="L107" s="64">
        <f>IF(ISBLANK(I107),0,IF($J107="no",0,IF($I107="No",-(($G107-1)*($C$4*$E107)),$C$4*$E107*(1-$C$6))))</f>
        <v>0</v>
      </c>
      <c r="M107" s="64">
        <f>IF($J107="yes",($G107-1)*$C$4*$E107,0)</f>
        <v>0</v>
      </c>
      <c r="N107" s="65">
        <f t="shared" si="6"/>
        <v>431.5</v>
      </c>
      <c r="O107" s="64">
        <f t="shared" si="5"/>
        <v>0</v>
      </c>
      <c r="P107" s="64">
        <f>IF(ISBLANK(I107),0,IF(L107&lt;0,-O107,IF(L107=0,0,((O107/($G107-1))*(1-$C$6)))))</f>
        <v>0</v>
      </c>
      <c r="Q107" s="65">
        <f t="shared" si="7"/>
        <v>374.00907458768029</v>
      </c>
    </row>
    <row r="108" spans="1:17" s="48" customFormat="1" ht="15" x14ac:dyDescent="0.2">
      <c r="A108" s="44"/>
      <c r="B108" s="45"/>
      <c r="C108" s="46"/>
      <c r="D108" s="46"/>
      <c r="E108" s="47"/>
      <c r="F108" s="47"/>
      <c r="G108" s="47"/>
      <c r="H108" s="47"/>
      <c r="I108" s="47"/>
      <c r="J108" s="53" t="str">
        <f>IF(ISBLANK(G108),"no",IF($I108="NR","no",IF($D108="0-0 at half time","no",IF($G108&lt;=$C$8,"yes","no"))))</f>
        <v>no</v>
      </c>
      <c r="K108" s="64">
        <f t="shared" si="4"/>
        <v>0</v>
      </c>
      <c r="L108" s="64">
        <f>IF(ISBLANK(I108),0,IF($J108="no",0,IF($I108="No",-(($G108-1)*($C$4*$E108)),$C$4*$E108*(1-$C$6))))</f>
        <v>0</v>
      </c>
      <c r="M108" s="64">
        <f>IF($J108="yes",($G108-1)*$C$4*$E108,0)</f>
        <v>0</v>
      </c>
      <c r="N108" s="65">
        <f t="shared" si="6"/>
        <v>431.5</v>
      </c>
      <c r="O108" s="64">
        <f t="shared" si="5"/>
        <v>0</v>
      </c>
      <c r="P108" s="64">
        <f>IF(ISBLANK(I108),0,IF(L108&lt;0,-O108,IF(L108=0,0,((O108/($G108-1))*(1-$C$6)))))</f>
        <v>0</v>
      </c>
      <c r="Q108" s="65">
        <f t="shared" si="7"/>
        <v>374.00907458768029</v>
      </c>
    </row>
    <row r="109" spans="1:17" s="48" customFormat="1" ht="15" x14ac:dyDescent="0.2">
      <c r="A109" s="44"/>
      <c r="B109" s="45"/>
      <c r="C109" s="46"/>
      <c r="D109" s="46"/>
      <c r="E109" s="47"/>
      <c r="F109" s="47"/>
      <c r="G109" s="47"/>
      <c r="H109" s="47"/>
      <c r="I109" s="47"/>
      <c r="J109" s="53" t="str">
        <f>IF(ISBLANK(G109),"no",IF($I109="NR","no",IF($D109="0-0 at half time","no",IF($G109&lt;=$C$8,"yes","no"))))</f>
        <v>no</v>
      </c>
      <c r="K109" s="64">
        <f t="shared" si="4"/>
        <v>0</v>
      </c>
      <c r="L109" s="64">
        <f>IF(ISBLANK(I109),0,IF($J109="no",0,IF($I109="No",-(($G109-1)*($C$4*$E109)),$C$4*$E109*(1-$C$6))))</f>
        <v>0</v>
      </c>
      <c r="M109" s="64">
        <f>IF($J109="yes",($G109-1)*$C$4*$E109,0)</f>
        <v>0</v>
      </c>
      <c r="N109" s="65">
        <f t="shared" si="6"/>
        <v>431.5</v>
      </c>
      <c r="O109" s="64">
        <f t="shared" si="5"/>
        <v>0</v>
      </c>
      <c r="P109" s="64">
        <f>IF(ISBLANK(I109),0,IF(L109&lt;0,-O109,IF(L109=0,0,((O109/($G109-1))*(1-$C$6)))))</f>
        <v>0</v>
      </c>
      <c r="Q109" s="65">
        <f t="shared" si="7"/>
        <v>374.00907458768029</v>
      </c>
    </row>
    <row r="110" spans="1:17" s="48" customFormat="1" ht="15" x14ac:dyDescent="0.2">
      <c r="A110" s="44"/>
      <c r="B110" s="45"/>
      <c r="C110" s="46"/>
      <c r="D110" s="46"/>
      <c r="E110" s="47"/>
      <c r="F110" s="47"/>
      <c r="G110" s="47"/>
      <c r="H110" s="47"/>
      <c r="I110" s="47"/>
      <c r="J110" s="53" t="str">
        <f>IF(ISBLANK(G110),"no",IF($I110="NR","no",IF($D110="0-0 at half time","no",IF($G110&lt;=$C$8,"yes","no"))))</f>
        <v>no</v>
      </c>
      <c r="K110" s="64">
        <f t="shared" si="4"/>
        <v>0</v>
      </c>
      <c r="L110" s="64">
        <f>IF(ISBLANK(I110),0,IF($J110="no",0,IF($I110="No",-(($G110-1)*($C$4*$E110)),$C$4*$E110*(1-$C$6))))</f>
        <v>0</v>
      </c>
      <c r="M110" s="64">
        <f>IF($J110="yes",($G110-1)*$C$4*$E110,0)</f>
        <v>0</v>
      </c>
      <c r="N110" s="65">
        <f t="shared" si="6"/>
        <v>431.5</v>
      </c>
      <c r="O110" s="64">
        <f t="shared" si="5"/>
        <v>0</v>
      </c>
      <c r="P110" s="64">
        <f>IF(ISBLANK(I110),0,IF(L110&lt;0,-O110,IF(L110=0,0,((O110/($G110-1))*(1-$C$6)))))</f>
        <v>0</v>
      </c>
      <c r="Q110" s="65">
        <f t="shared" si="7"/>
        <v>374.00907458768029</v>
      </c>
    </row>
    <row r="111" spans="1:17" s="48" customFormat="1" ht="15" x14ac:dyDescent="0.2">
      <c r="A111" s="44"/>
      <c r="B111" s="45"/>
      <c r="C111" s="46"/>
      <c r="D111" s="46"/>
      <c r="E111" s="47"/>
      <c r="F111" s="47"/>
      <c r="G111" s="47"/>
      <c r="H111" s="47"/>
      <c r="I111" s="47"/>
      <c r="J111" s="53" t="str">
        <f>IF(ISBLANK(G111),"no",IF($I111="NR","no",IF($D111="0-0 at half time","no",IF($G111&lt;=$C$8,"yes","no"))))</f>
        <v>no</v>
      </c>
      <c r="K111" s="64">
        <f t="shared" si="4"/>
        <v>0</v>
      </c>
      <c r="L111" s="64">
        <f>IF(ISBLANK(I111),0,IF($J111="no",0,IF($I111="No",-(($G111-1)*($C$4*$E111)),$C$4*$E111*(1-$C$6))))</f>
        <v>0</v>
      </c>
      <c r="M111" s="64">
        <f>IF($J111="yes",($G111-1)*$C$4*$E111,0)</f>
        <v>0</v>
      </c>
      <c r="N111" s="65">
        <f t="shared" si="6"/>
        <v>431.5</v>
      </c>
      <c r="O111" s="64">
        <f t="shared" si="5"/>
        <v>0</v>
      </c>
      <c r="P111" s="64">
        <f>IF(ISBLANK(I111),0,IF(L111&lt;0,-O111,IF(L111=0,0,((O111/($G111-1))*(1-$C$6)))))</f>
        <v>0</v>
      </c>
      <c r="Q111" s="65">
        <f t="shared" si="7"/>
        <v>374.00907458768029</v>
      </c>
    </row>
    <row r="112" spans="1:17" s="48" customFormat="1" ht="15" x14ac:dyDescent="0.2">
      <c r="A112" s="44"/>
      <c r="B112" s="45"/>
      <c r="C112" s="46"/>
      <c r="D112" s="46"/>
      <c r="E112" s="47"/>
      <c r="F112" s="47"/>
      <c r="G112" s="47"/>
      <c r="H112" s="47"/>
      <c r="I112" s="47"/>
      <c r="J112" s="53" t="str">
        <f>IF(ISBLANK(G112),"no",IF($I112="NR","no",IF($D112="0-0 at half time","no",IF($G112&lt;=$C$8,"yes","no"))))</f>
        <v>no</v>
      </c>
      <c r="K112" s="64">
        <f t="shared" si="4"/>
        <v>0</v>
      </c>
      <c r="L112" s="64">
        <f>IF(ISBLANK(I112),0,IF($J112="no",0,IF($I112="No",-(($G112-1)*($C$4*$E112)),$C$4*$E112*(1-$C$6))))</f>
        <v>0</v>
      </c>
      <c r="M112" s="64">
        <f>IF($J112="yes",($G112-1)*$C$4*$E112,0)</f>
        <v>0</v>
      </c>
      <c r="N112" s="65">
        <f t="shared" si="6"/>
        <v>431.5</v>
      </c>
      <c r="O112" s="64">
        <f t="shared" si="5"/>
        <v>0</v>
      </c>
      <c r="P112" s="64">
        <f>IF(ISBLANK(I112),0,IF(L112&lt;0,-O112,IF(L112=0,0,((O112/($G112-1))*(1-$C$6)))))</f>
        <v>0</v>
      </c>
      <c r="Q112" s="65">
        <f t="shared" si="7"/>
        <v>374.00907458768029</v>
      </c>
    </row>
    <row r="113" spans="1:17" s="48" customFormat="1" ht="15" x14ac:dyDescent="0.2">
      <c r="A113" s="44"/>
      <c r="B113" s="45"/>
      <c r="C113" s="46"/>
      <c r="D113" s="46"/>
      <c r="E113" s="47"/>
      <c r="F113" s="47"/>
      <c r="G113" s="47"/>
      <c r="H113" s="47"/>
      <c r="I113" s="47"/>
      <c r="J113" s="53" t="str">
        <f>IF(ISBLANK(G113),"no",IF($I113="NR","no",IF($D113="0-0 at half time","no",IF($G113&lt;=$C$8,"yes","no"))))</f>
        <v>no</v>
      </c>
      <c r="K113" s="64">
        <f t="shared" si="4"/>
        <v>0</v>
      </c>
      <c r="L113" s="64">
        <f>IF(ISBLANK(I113),0,IF($J113="no",0,IF($I113="No",-(($G113-1)*($C$4*$E113)),$C$4*$E113*(1-$C$6))))</f>
        <v>0</v>
      </c>
      <c r="M113" s="64">
        <f>IF($J113="yes",($G113-1)*$C$4*$E113,0)</f>
        <v>0</v>
      </c>
      <c r="N113" s="65">
        <f t="shared" si="6"/>
        <v>431.5</v>
      </c>
      <c r="O113" s="64">
        <f t="shared" si="5"/>
        <v>0</v>
      </c>
      <c r="P113" s="64">
        <f>IF(ISBLANK(I113),0,IF(L113&lt;0,-O113,IF(L113=0,0,((O113/($G113-1))*(1-$C$6)))))</f>
        <v>0</v>
      </c>
      <c r="Q113" s="65">
        <f t="shared" si="7"/>
        <v>374.00907458768029</v>
      </c>
    </row>
    <row r="114" spans="1:17" s="48" customFormat="1" ht="15" x14ac:dyDescent="0.2">
      <c r="A114" s="44"/>
      <c r="B114" s="45"/>
      <c r="C114" s="46"/>
      <c r="D114" s="46"/>
      <c r="E114" s="47"/>
      <c r="F114" s="47"/>
      <c r="G114" s="47"/>
      <c r="H114" s="47"/>
      <c r="I114" s="47"/>
      <c r="J114" s="53" t="str">
        <f>IF(ISBLANK(G114),"no",IF($I114="NR","no",IF($D114="0-0 at half time","no",IF($G114&lt;=$C$8,"yes","no"))))</f>
        <v>no</v>
      </c>
      <c r="K114" s="64">
        <f t="shared" si="4"/>
        <v>0</v>
      </c>
      <c r="L114" s="64">
        <f>IF(ISBLANK(I114),0,IF($J114="no",0,IF($I114="No",-(($G114-1)*($C$4*$E114)),$C$4*$E114*(1-$C$6))))</f>
        <v>0</v>
      </c>
      <c r="M114" s="64">
        <f>IF($J114="yes",($G114-1)*$C$4*$E114,0)</f>
        <v>0</v>
      </c>
      <c r="N114" s="65">
        <f t="shared" si="6"/>
        <v>431.5</v>
      </c>
      <c r="O114" s="64">
        <f t="shared" si="5"/>
        <v>0</v>
      </c>
      <c r="P114" s="64">
        <f>IF(ISBLANK(I114),0,IF(L114&lt;0,-O114,IF(L114=0,0,((O114/($G114-1))*(1-$C$6)))))</f>
        <v>0</v>
      </c>
      <c r="Q114" s="65">
        <f t="shared" si="7"/>
        <v>374.00907458768029</v>
      </c>
    </row>
    <row r="115" spans="1:17" s="48" customFormat="1" ht="15" x14ac:dyDescent="0.2">
      <c r="A115" s="44"/>
      <c r="B115" s="45"/>
      <c r="C115" s="46"/>
      <c r="D115" s="46"/>
      <c r="E115" s="47"/>
      <c r="F115" s="47"/>
      <c r="G115" s="47"/>
      <c r="H115" s="47"/>
      <c r="I115" s="47"/>
      <c r="J115" s="53" t="str">
        <f>IF(ISBLANK(G115),"no",IF($I115="NR","no",IF($D115="0-0 at half time","no",IF($G115&lt;=$C$8,"yes","no"))))</f>
        <v>no</v>
      </c>
      <c r="K115" s="64">
        <f t="shared" si="4"/>
        <v>0</v>
      </c>
      <c r="L115" s="64">
        <f>IF(ISBLANK(I115),0,IF($J115="no",0,IF($I115="No",-(($G115-1)*($C$4*$E115)),$C$4*$E115*(1-$C$6))))</f>
        <v>0</v>
      </c>
      <c r="M115" s="64">
        <f>IF($J115="yes",($G115-1)*$C$4*$E115,0)</f>
        <v>0</v>
      </c>
      <c r="N115" s="65">
        <f t="shared" si="6"/>
        <v>431.5</v>
      </c>
      <c r="O115" s="64">
        <f t="shared" si="5"/>
        <v>0</v>
      </c>
      <c r="P115" s="64">
        <f>IF(ISBLANK(I115),0,IF(L115&lt;0,-O115,IF(L115=0,0,((O115/($G115-1))*(1-$C$6)))))</f>
        <v>0</v>
      </c>
      <c r="Q115" s="65">
        <f t="shared" si="7"/>
        <v>374.00907458768029</v>
      </c>
    </row>
    <row r="116" spans="1:17" s="48" customFormat="1" ht="15" x14ac:dyDescent="0.2">
      <c r="A116" s="44"/>
      <c r="B116" s="45"/>
      <c r="C116" s="46"/>
      <c r="D116" s="46"/>
      <c r="E116" s="47"/>
      <c r="F116" s="47"/>
      <c r="G116" s="47"/>
      <c r="H116" s="47"/>
      <c r="I116" s="47"/>
      <c r="J116" s="53" t="str">
        <f>IF(ISBLANK(G116),"no",IF($I116="NR","no",IF($D116="0-0 at half time","no",IF($G116&lt;=$C$8,"yes","no"))))</f>
        <v>no</v>
      </c>
      <c r="K116" s="64">
        <f t="shared" si="4"/>
        <v>0</v>
      </c>
      <c r="L116" s="64">
        <f>IF(ISBLANK(I116),0,IF($J116="no",0,IF($I116="No",-(($G116-1)*($C$4*$E116)),$C$4*$E116*(1-$C$6))))</f>
        <v>0</v>
      </c>
      <c r="M116" s="64">
        <f>IF($J116="yes",($G116-1)*$C$4*$E116,0)</f>
        <v>0</v>
      </c>
      <c r="N116" s="65">
        <f t="shared" si="6"/>
        <v>431.5</v>
      </c>
      <c r="O116" s="64">
        <f t="shared" si="5"/>
        <v>0</v>
      </c>
      <c r="P116" s="64">
        <f>IF(ISBLANK(I116),0,IF(L116&lt;0,-O116,IF(L116=0,0,((O116/($G116-1))*(1-$C$6)))))</f>
        <v>0</v>
      </c>
      <c r="Q116" s="65">
        <f t="shared" si="7"/>
        <v>374.00907458768029</v>
      </c>
    </row>
    <row r="117" spans="1:17" s="48" customFormat="1" ht="15" x14ac:dyDescent="0.2">
      <c r="A117" s="44"/>
      <c r="B117" s="45"/>
      <c r="C117" s="46"/>
      <c r="D117" s="46"/>
      <c r="E117" s="47"/>
      <c r="F117" s="47"/>
      <c r="G117" s="47"/>
      <c r="H117" s="47"/>
      <c r="I117" s="47"/>
      <c r="J117" s="53" t="str">
        <f>IF(ISBLANK(G117),"no",IF($I117="NR","no",IF($D117="0-0 at half time","no",IF($G117&lt;=$C$8,"yes","no"))))</f>
        <v>no</v>
      </c>
      <c r="K117" s="64">
        <f t="shared" si="4"/>
        <v>0</v>
      </c>
      <c r="L117" s="64">
        <f>IF(ISBLANK(I117),0,IF($J117="no",0,IF($I117="No",-(($G117-1)*($C$4*$E117)),$C$4*$E117*(1-$C$6))))</f>
        <v>0</v>
      </c>
      <c r="M117" s="64">
        <f>IF($J117="yes",($G117-1)*$C$4*$E117,0)</f>
        <v>0</v>
      </c>
      <c r="N117" s="65">
        <f t="shared" si="6"/>
        <v>431.5</v>
      </c>
      <c r="O117" s="64">
        <f t="shared" si="5"/>
        <v>0</v>
      </c>
      <c r="P117" s="64">
        <f>IF(ISBLANK(I117),0,IF(L117&lt;0,-O117,IF(L117=0,0,((O117/($G117-1))*(1-$C$6)))))</f>
        <v>0</v>
      </c>
      <c r="Q117" s="65">
        <f t="shared" si="7"/>
        <v>374.00907458768029</v>
      </c>
    </row>
    <row r="118" spans="1:17" s="48" customFormat="1" ht="15" x14ac:dyDescent="0.2">
      <c r="A118" s="44"/>
      <c r="B118" s="45"/>
      <c r="C118" s="46"/>
      <c r="D118" s="46"/>
      <c r="E118" s="47"/>
      <c r="F118" s="47"/>
      <c r="G118" s="47"/>
      <c r="H118" s="47"/>
      <c r="I118" s="47"/>
      <c r="J118" s="53" t="str">
        <f>IF(ISBLANK(G118),"no",IF($I118="NR","no",IF($D118="0-0 at half time","no",IF($G118&lt;=$C$8,"yes","no"))))</f>
        <v>no</v>
      </c>
      <c r="K118" s="64">
        <f t="shared" si="4"/>
        <v>0</v>
      </c>
      <c r="L118" s="64">
        <f>IF(ISBLANK(I118),0,IF($J118="no",0,IF($I118="No",-(($G118-1)*($C$4*$E118)),$C$4*$E118*(1-$C$6))))</f>
        <v>0</v>
      </c>
      <c r="M118" s="64">
        <f>IF($J118="yes",($G118-1)*$C$4*$E118,0)</f>
        <v>0</v>
      </c>
      <c r="N118" s="65">
        <f t="shared" si="6"/>
        <v>431.5</v>
      </c>
      <c r="O118" s="64">
        <f t="shared" si="5"/>
        <v>0</v>
      </c>
      <c r="P118" s="64">
        <f>IF(ISBLANK(I118),0,IF(L118&lt;0,-O118,IF(L118=0,0,((O118/($G118-1))*(1-$C$6)))))</f>
        <v>0</v>
      </c>
      <c r="Q118" s="65">
        <f t="shared" si="7"/>
        <v>374.00907458768029</v>
      </c>
    </row>
    <row r="119" spans="1:17" s="48" customFormat="1" ht="15" x14ac:dyDescent="0.2">
      <c r="A119" s="44"/>
      <c r="B119" s="45"/>
      <c r="C119" s="46"/>
      <c r="D119" s="46"/>
      <c r="E119" s="47"/>
      <c r="F119" s="47"/>
      <c r="G119" s="47"/>
      <c r="H119" s="47"/>
      <c r="I119" s="47"/>
      <c r="J119" s="53" t="str">
        <f>IF(ISBLANK(G119),"no",IF($I119="NR","no",IF($D119="0-0 at half time","no",IF($G119&lt;=$C$8,"yes","no"))))</f>
        <v>no</v>
      </c>
      <c r="K119" s="64">
        <f t="shared" si="4"/>
        <v>0</v>
      </c>
      <c r="L119" s="64">
        <f>IF(ISBLANK(I119),0,IF($J119="no",0,IF($I119="No",-(($G119-1)*($C$4*$E119)),$C$4*$E119*(1-$C$6))))</f>
        <v>0</v>
      </c>
      <c r="M119" s="64">
        <f>IF($J119="yes",($G119-1)*$C$4*$E119,0)</f>
        <v>0</v>
      </c>
      <c r="N119" s="65">
        <f t="shared" si="6"/>
        <v>431.5</v>
      </c>
      <c r="O119" s="64">
        <f t="shared" si="5"/>
        <v>0</v>
      </c>
      <c r="P119" s="64">
        <f>IF(ISBLANK(I119),0,IF(L119&lt;0,-O119,IF(L119=0,0,((O119/($G119-1))*(1-$C$6)))))</f>
        <v>0</v>
      </c>
      <c r="Q119" s="65">
        <f t="shared" si="7"/>
        <v>374.00907458768029</v>
      </c>
    </row>
    <row r="120" spans="1:17" s="48" customFormat="1" ht="15" x14ac:dyDescent="0.2">
      <c r="A120" s="44"/>
      <c r="B120" s="45"/>
      <c r="C120" s="46"/>
      <c r="D120" s="46"/>
      <c r="E120" s="47"/>
      <c r="F120" s="47"/>
      <c r="G120" s="47"/>
      <c r="H120" s="47"/>
      <c r="I120" s="47"/>
      <c r="J120" s="53" t="str">
        <f>IF(ISBLANK(G120),"no",IF($I120="NR","no",IF($D120="0-0 at half time","no",IF($G120&lt;=$C$8,"yes","no"))))</f>
        <v>no</v>
      </c>
      <c r="K120" s="64">
        <f t="shared" si="4"/>
        <v>0</v>
      </c>
      <c r="L120" s="64">
        <f>IF(ISBLANK(I120),0,IF($J120="no",0,IF($I120="No",-(($G120-1)*($C$4*$E120)),$C$4*$E120*(1-$C$6))))</f>
        <v>0</v>
      </c>
      <c r="M120" s="64">
        <f>IF($J120="yes",($G120-1)*$C$4*$E120,0)</f>
        <v>0</v>
      </c>
      <c r="N120" s="65">
        <f t="shared" si="6"/>
        <v>431.5</v>
      </c>
      <c r="O120" s="64">
        <f t="shared" si="5"/>
        <v>0</v>
      </c>
      <c r="P120" s="64">
        <f>IF(ISBLANK(I120),0,IF(L120&lt;0,-O120,IF(L120=0,0,((O120/($G120-1))*(1-$C$6)))))</f>
        <v>0</v>
      </c>
      <c r="Q120" s="65">
        <f t="shared" si="7"/>
        <v>374.00907458768029</v>
      </c>
    </row>
    <row r="121" spans="1:17" s="48" customFormat="1" ht="15" x14ac:dyDescent="0.2">
      <c r="A121" s="44"/>
      <c r="B121" s="45"/>
      <c r="C121" s="46"/>
      <c r="D121" s="46"/>
      <c r="E121" s="47"/>
      <c r="F121" s="47"/>
      <c r="G121" s="47"/>
      <c r="H121" s="47"/>
      <c r="I121" s="47"/>
      <c r="J121" s="53" t="str">
        <f>IF(ISBLANK(G121),"no",IF($I121="NR","no",IF($D121="0-0 at half time","no",IF($G121&lt;=$C$8,"yes","no"))))</f>
        <v>no</v>
      </c>
      <c r="K121" s="64">
        <f t="shared" si="4"/>
        <v>0</v>
      </c>
      <c r="L121" s="64">
        <f>IF(ISBLANK(I121),0,IF($J121="no",0,IF($I121="No",-(($G121-1)*($C$4*$E121)),$C$4*$E121*(1-$C$6))))</f>
        <v>0</v>
      </c>
      <c r="M121" s="64">
        <f>IF($J121="yes",($G121-1)*$C$4*$E121,0)</f>
        <v>0</v>
      </c>
      <c r="N121" s="65">
        <f t="shared" si="6"/>
        <v>431.5</v>
      </c>
      <c r="O121" s="64">
        <f t="shared" si="5"/>
        <v>0</v>
      </c>
      <c r="P121" s="64">
        <f>IF(ISBLANK(I121),0,IF(L121&lt;0,-O121,IF(L121=0,0,((O121/($G121-1))*(1-$C$6)))))</f>
        <v>0</v>
      </c>
      <c r="Q121" s="65">
        <f t="shared" si="7"/>
        <v>374.00907458768029</v>
      </c>
    </row>
    <row r="122" spans="1:17" s="48" customFormat="1" ht="15" x14ac:dyDescent="0.2">
      <c r="A122" s="44"/>
      <c r="B122" s="45"/>
      <c r="C122" s="46"/>
      <c r="D122" s="46"/>
      <c r="E122" s="47"/>
      <c r="F122" s="47"/>
      <c r="G122" s="47"/>
      <c r="H122" s="47"/>
      <c r="I122" s="47"/>
      <c r="J122" s="53" t="str">
        <f>IF(ISBLANK(G122),"no",IF($I122="NR","no",IF($D122="0-0 at half time","no",IF($G122&lt;=$C$8,"yes","no"))))</f>
        <v>no</v>
      </c>
      <c r="K122" s="64">
        <f t="shared" si="4"/>
        <v>0</v>
      </c>
      <c r="L122" s="64">
        <f>IF(ISBLANK(I122),0,IF($J122="no",0,IF($I122="No",-(($G122-1)*($C$4*$E122)),$C$4*$E122*(1-$C$6))))</f>
        <v>0</v>
      </c>
      <c r="M122" s="64">
        <f>IF($J122="yes",($G122-1)*$C$4*$E122,0)</f>
        <v>0</v>
      </c>
      <c r="N122" s="65">
        <f t="shared" si="6"/>
        <v>431.5</v>
      </c>
      <c r="O122" s="64">
        <f t="shared" si="5"/>
        <v>0</v>
      </c>
      <c r="P122" s="64">
        <f>IF(ISBLANK(I122),0,IF(L122&lt;0,-O122,IF(L122=0,0,((O122/($G122-1))*(1-$C$6)))))</f>
        <v>0</v>
      </c>
      <c r="Q122" s="65">
        <f t="shared" si="7"/>
        <v>374.00907458768029</v>
      </c>
    </row>
    <row r="123" spans="1:17" s="48" customFormat="1" ht="15" x14ac:dyDescent="0.2">
      <c r="A123" s="44"/>
      <c r="B123" s="45"/>
      <c r="C123" s="46"/>
      <c r="D123" s="46"/>
      <c r="E123" s="47"/>
      <c r="F123" s="47"/>
      <c r="G123" s="47"/>
      <c r="H123" s="47"/>
      <c r="I123" s="47"/>
      <c r="J123" s="53" t="str">
        <f>IF(ISBLANK(G123),"no",IF($I123="NR","no",IF($D123="0-0 at half time","no",IF($G123&lt;=$C$8,"yes","no"))))</f>
        <v>no</v>
      </c>
      <c r="K123" s="64">
        <f t="shared" si="4"/>
        <v>0</v>
      </c>
      <c r="L123" s="64">
        <f>IF(ISBLANK(I123),0,IF($J123="no",0,IF($I123="No",-(($G123-1)*($C$4*$E123)),$C$4*$E123*(1-$C$6))))</f>
        <v>0</v>
      </c>
      <c r="M123" s="64">
        <f>IF($J123="yes",($G123-1)*$C$4*$E123,0)</f>
        <v>0</v>
      </c>
      <c r="N123" s="65">
        <f t="shared" si="6"/>
        <v>431.5</v>
      </c>
      <c r="O123" s="64">
        <f t="shared" si="5"/>
        <v>0</v>
      </c>
      <c r="P123" s="64">
        <f>IF(ISBLANK(I123),0,IF(L123&lt;0,-O123,IF(L123=0,0,((O123/($G123-1))*(1-$C$6)))))</f>
        <v>0</v>
      </c>
      <c r="Q123" s="65">
        <f t="shared" si="7"/>
        <v>374.00907458768029</v>
      </c>
    </row>
    <row r="124" spans="1:17" s="48" customFormat="1" ht="15" x14ac:dyDescent="0.2">
      <c r="A124" s="44"/>
      <c r="B124" s="45"/>
      <c r="C124" s="46"/>
      <c r="D124" s="46"/>
      <c r="E124" s="47"/>
      <c r="F124" s="47"/>
      <c r="G124" s="47"/>
      <c r="H124" s="47"/>
      <c r="I124" s="47"/>
      <c r="J124" s="53" t="str">
        <f>IF(ISBLANK(G124),"no",IF($I124="NR","no",IF($D124="0-0 at half time","no",IF($G124&lt;=$C$8,"yes","no"))))</f>
        <v>no</v>
      </c>
      <c r="K124" s="64">
        <f t="shared" si="4"/>
        <v>0</v>
      </c>
      <c r="L124" s="64">
        <f>IF(ISBLANK(I124),0,IF($J124="no",0,IF($I124="No",-(($G124-1)*($C$4*$E124)),$C$4*$E124*(1-$C$6))))</f>
        <v>0</v>
      </c>
      <c r="M124" s="64">
        <f>IF($J124="yes",($G124-1)*$C$4*$E124,0)</f>
        <v>0</v>
      </c>
      <c r="N124" s="65">
        <f t="shared" si="6"/>
        <v>431.5</v>
      </c>
      <c r="O124" s="64">
        <f t="shared" si="5"/>
        <v>0</v>
      </c>
      <c r="P124" s="64">
        <f>IF(ISBLANK(I124),0,IF(L124&lt;0,-O124,IF(L124=0,0,((O124/($G124-1))*(1-$C$6)))))</f>
        <v>0</v>
      </c>
      <c r="Q124" s="65">
        <f t="shared" si="7"/>
        <v>374.00907458768029</v>
      </c>
    </row>
    <row r="125" spans="1:17" s="48" customFormat="1" ht="15" x14ac:dyDescent="0.2">
      <c r="A125" s="44"/>
      <c r="B125" s="45"/>
      <c r="C125" s="46"/>
      <c r="D125" s="46"/>
      <c r="E125" s="47"/>
      <c r="F125" s="47"/>
      <c r="G125" s="47"/>
      <c r="H125" s="47"/>
      <c r="I125" s="47"/>
      <c r="J125" s="53" t="str">
        <f>IF(ISBLANK(G125),"no",IF($I125="NR","no",IF($D125="0-0 at half time","no",IF($G125&lt;=$C$8,"yes","no"))))</f>
        <v>no</v>
      </c>
      <c r="K125" s="64">
        <f t="shared" si="4"/>
        <v>0</v>
      </c>
      <c r="L125" s="64">
        <f>IF(ISBLANK(I125),0,IF($J125="no",0,IF($I125="No",-(($G125-1)*($C$4*$E125)),$C$4*$E125*(1-$C$6))))</f>
        <v>0</v>
      </c>
      <c r="M125" s="64">
        <f>IF($J125="yes",($G125-1)*$C$4*$E125,0)</f>
        <v>0</v>
      </c>
      <c r="N125" s="65">
        <f t="shared" si="6"/>
        <v>431.5</v>
      </c>
      <c r="O125" s="64">
        <f t="shared" si="5"/>
        <v>0</v>
      </c>
      <c r="P125" s="64">
        <f>IF(ISBLANK(I125),0,IF(L125&lt;0,-O125,IF(L125=0,0,((O125/($G125-1))*(1-$C$6)))))</f>
        <v>0</v>
      </c>
      <c r="Q125" s="65">
        <f t="shared" si="7"/>
        <v>374.00907458768029</v>
      </c>
    </row>
    <row r="126" spans="1:17" s="48" customFormat="1" ht="15" x14ac:dyDescent="0.2">
      <c r="A126" s="44"/>
      <c r="B126" s="45"/>
      <c r="C126" s="46"/>
      <c r="D126" s="46"/>
      <c r="E126" s="47"/>
      <c r="F126" s="47"/>
      <c r="G126" s="47"/>
      <c r="H126" s="47"/>
      <c r="I126" s="47"/>
      <c r="J126" s="53" t="str">
        <f>IF(ISBLANK(G126),"no",IF($I126="NR","no",IF($D126="0-0 at half time","no",IF($G126&lt;=$C$8,"yes","no"))))</f>
        <v>no</v>
      </c>
      <c r="K126" s="64">
        <f t="shared" si="4"/>
        <v>0</v>
      </c>
      <c r="L126" s="64">
        <f>IF(ISBLANK(I126),0,IF($J126="no",0,IF($I126="No",-(($G126-1)*($C$4*$E126)),$C$4*$E126*(1-$C$6))))</f>
        <v>0</v>
      </c>
      <c r="M126" s="64">
        <f>IF($J126="yes",($G126-1)*$C$4*$E126,0)</f>
        <v>0</v>
      </c>
      <c r="N126" s="65">
        <f t="shared" si="6"/>
        <v>431.5</v>
      </c>
      <c r="O126" s="64">
        <f t="shared" si="5"/>
        <v>0</v>
      </c>
      <c r="P126" s="64">
        <f>IF(ISBLANK(I126),0,IF(L126&lt;0,-O126,IF(L126=0,0,((O126/($G126-1))*(1-$C$6)))))</f>
        <v>0</v>
      </c>
      <c r="Q126" s="65">
        <f t="shared" si="7"/>
        <v>374.00907458768029</v>
      </c>
    </row>
    <row r="127" spans="1:17" s="48" customFormat="1" ht="15" x14ac:dyDescent="0.2">
      <c r="A127" s="44"/>
      <c r="B127" s="45"/>
      <c r="C127" s="46"/>
      <c r="D127" s="46"/>
      <c r="E127" s="47"/>
      <c r="F127" s="47"/>
      <c r="G127" s="47"/>
      <c r="H127" s="47"/>
      <c r="I127" s="47"/>
      <c r="J127" s="53" t="str">
        <f>IF(ISBLANK(G127),"no",IF($I127="NR","no",IF($D127="0-0 at half time","no",IF($G127&lt;=$C$8,"yes","no"))))</f>
        <v>no</v>
      </c>
      <c r="K127" s="64">
        <f t="shared" si="4"/>
        <v>0</v>
      </c>
      <c r="L127" s="64">
        <f>IF(ISBLANK(I127),0,IF($J127="no",0,IF($I127="No",-(($G127-1)*($C$4*$E127)),$C$4*$E127*(1-$C$6))))</f>
        <v>0</v>
      </c>
      <c r="M127" s="64">
        <f>IF($J127="yes",($G127-1)*$C$4*$E127,0)</f>
        <v>0</v>
      </c>
      <c r="N127" s="65">
        <f t="shared" si="6"/>
        <v>431.5</v>
      </c>
      <c r="O127" s="64">
        <f t="shared" si="5"/>
        <v>0</v>
      </c>
      <c r="P127" s="64">
        <f>IF(ISBLANK(I127),0,IF(L127&lt;0,-O127,IF(L127=0,0,((O127/($G127-1))*(1-$C$6)))))</f>
        <v>0</v>
      </c>
      <c r="Q127" s="65">
        <f t="shared" si="7"/>
        <v>374.00907458768029</v>
      </c>
    </row>
    <row r="128" spans="1:17" s="48" customFormat="1" ht="15" x14ac:dyDescent="0.2">
      <c r="A128" s="44"/>
      <c r="B128" s="45"/>
      <c r="C128" s="46"/>
      <c r="D128" s="46"/>
      <c r="E128" s="47"/>
      <c r="F128" s="47"/>
      <c r="G128" s="47"/>
      <c r="H128" s="47"/>
      <c r="I128" s="47"/>
      <c r="J128" s="53" t="str">
        <f>IF(ISBLANK(G128),"no",IF($I128="NR","no",IF($D128="0-0 at half time","no",IF($G128&lt;=$C$8,"yes","no"))))</f>
        <v>no</v>
      </c>
      <c r="K128" s="64">
        <f t="shared" si="4"/>
        <v>0</v>
      </c>
      <c r="L128" s="64">
        <f>IF(ISBLANK(I128),0,IF($J128="no",0,IF($I128="No",-(($G128-1)*($C$4*$E128)),$C$4*$E128*(1-$C$6))))</f>
        <v>0</v>
      </c>
      <c r="M128" s="64">
        <f>IF($J128="yes",($G128-1)*$C$4*$E128,0)</f>
        <v>0</v>
      </c>
      <c r="N128" s="65">
        <f t="shared" si="6"/>
        <v>431.5</v>
      </c>
      <c r="O128" s="64">
        <f t="shared" si="5"/>
        <v>0</v>
      </c>
      <c r="P128" s="64">
        <f>IF(ISBLANK(I128),0,IF(L128&lt;0,-O128,IF(L128=0,0,((O128/($G128-1))*(1-$C$6)))))</f>
        <v>0</v>
      </c>
      <c r="Q128" s="65">
        <f t="shared" si="7"/>
        <v>374.00907458768029</v>
      </c>
    </row>
    <row r="129" spans="1:17" s="48" customFormat="1" ht="15" x14ac:dyDescent="0.2">
      <c r="A129" s="44"/>
      <c r="B129" s="45"/>
      <c r="C129" s="46"/>
      <c r="D129" s="46"/>
      <c r="E129" s="47"/>
      <c r="F129" s="47"/>
      <c r="G129" s="47"/>
      <c r="H129" s="47"/>
      <c r="I129" s="47"/>
      <c r="J129" s="53" t="str">
        <f>IF(ISBLANK(G129),"no",IF($I129="NR","no",IF($D129="0-0 at half time","no",IF($G129&lt;=$C$8,"yes","no"))))</f>
        <v>no</v>
      </c>
      <c r="K129" s="64">
        <f t="shared" si="4"/>
        <v>0</v>
      </c>
      <c r="L129" s="64">
        <f>IF(ISBLANK(I129),0,IF($J129="no",0,IF($I129="No",-(($G129-1)*($C$4*$E129)),$C$4*$E129*(1-$C$6))))</f>
        <v>0</v>
      </c>
      <c r="M129" s="64">
        <f>IF($J129="yes",($G129-1)*$C$4*$E129,0)</f>
        <v>0</v>
      </c>
      <c r="N129" s="65">
        <f t="shared" si="6"/>
        <v>431.5</v>
      </c>
      <c r="O129" s="64">
        <f t="shared" si="5"/>
        <v>0</v>
      </c>
      <c r="P129" s="64">
        <f>IF(ISBLANK(I129),0,IF(L129&lt;0,-O129,IF(L129=0,0,((O129/($G129-1))*(1-$C$6)))))</f>
        <v>0</v>
      </c>
      <c r="Q129" s="65">
        <f t="shared" si="7"/>
        <v>374.00907458768029</v>
      </c>
    </row>
    <row r="130" spans="1:17" s="48" customFormat="1" ht="15" x14ac:dyDescent="0.2">
      <c r="A130" s="44"/>
      <c r="B130" s="45"/>
      <c r="C130" s="46"/>
      <c r="D130" s="46"/>
      <c r="E130" s="47"/>
      <c r="F130" s="47"/>
      <c r="G130" s="47"/>
      <c r="H130" s="47"/>
      <c r="I130" s="47"/>
      <c r="J130" s="53" t="str">
        <f>IF(ISBLANK(G130),"no",IF($I130="NR","no",IF($D130="0-0 at half time","no",IF($G130&lt;=$C$8,"yes","no"))))</f>
        <v>no</v>
      </c>
      <c r="K130" s="64">
        <f t="shared" si="4"/>
        <v>0</v>
      </c>
      <c r="L130" s="64">
        <f>IF(ISBLANK(I130),0,IF($J130="no",0,IF($I130="No",-(($G130-1)*($C$4*$E130)),$C$4*$E130*(1-$C$6))))</f>
        <v>0</v>
      </c>
      <c r="M130" s="64">
        <f>IF($J130="yes",($G130-1)*$C$4*$E130,0)</f>
        <v>0</v>
      </c>
      <c r="N130" s="65">
        <f t="shared" si="6"/>
        <v>431.5</v>
      </c>
      <c r="O130" s="64">
        <f t="shared" si="5"/>
        <v>0</v>
      </c>
      <c r="P130" s="64">
        <f>IF(ISBLANK(I130),0,IF(L130&lt;0,-O130,IF(L130=0,0,((O130/($G130-1))*(1-$C$6)))))</f>
        <v>0</v>
      </c>
      <c r="Q130" s="65">
        <f t="shared" si="7"/>
        <v>374.00907458768029</v>
      </c>
    </row>
    <row r="131" spans="1:17" s="48" customFormat="1" ht="15" x14ac:dyDescent="0.2">
      <c r="A131" s="44"/>
      <c r="B131" s="45"/>
      <c r="C131" s="46"/>
      <c r="D131" s="46"/>
      <c r="E131" s="47"/>
      <c r="F131" s="47"/>
      <c r="G131" s="47"/>
      <c r="H131" s="47"/>
      <c r="I131" s="47"/>
      <c r="J131" s="53" t="str">
        <f>IF(ISBLANK(G131),"no",IF($I131="NR","no",IF($D131="0-0 at half time","no",IF($G131&lt;=$C$8,"yes","no"))))</f>
        <v>no</v>
      </c>
      <c r="K131" s="64">
        <f t="shared" si="4"/>
        <v>0</v>
      </c>
      <c r="L131" s="64">
        <f>IF(ISBLANK(I131),0,IF($J131="no",0,IF($I131="No",-(($G131-1)*($C$4*$E131)),$C$4*$E131*(1-$C$6))))</f>
        <v>0</v>
      </c>
      <c r="M131" s="64">
        <f>IF($J131="yes",($G131-1)*$C$4*$E131,0)</f>
        <v>0</v>
      </c>
      <c r="N131" s="65">
        <f t="shared" si="6"/>
        <v>431.5</v>
      </c>
      <c r="O131" s="64">
        <f t="shared" si="5"/>
        <v>0</v>
      </c>
      <c r="P131" s="64">
        <f>IF(ISBLANK(I131),0,IF(L131&lt;0,-O131,IF(L131=0,0,((O131/($G131-1))*(1-$C$6)))))</f>
        <v>0</v>
      </c>
      <c r="Q131" s="65">
        <f t="shared" si="7"/>
        <v>374.00907458768029</v>
      </c>
    </row>
    <row r="132" spans="1:17" s="48" customFormat="1" ht="15" x14ac:dyDescent="0.2">
      <c r="A132" s="44"/>
      <c r="B132" s="45"/>
      <c r="C132" s="46"/>
      <c r="D132" s="46"/>
      <c r="E132" s="47"/>
      <c r="F132" s="47"/>
      <c r="G132" s="47"/>
      <c r="H132" s="47"/>
      <c r="I132" s="47"/>
      <c r="J132" s="53" t="str">
        <f>IF(ISBLANK(G132),"no",IF($I132="NR","no",IF($D132="0-0 at half time","no",IF($G132&lt;=$C$8,"yes","no"))))</f>
        <v>no</v>
      </c>
      <c r="K132" s="64">
        <f t="shared" si="4"/>
        <v>0</v>
      </c>
      <c r="L132" s="64">
        <f>IF(ISBLANK(I132),0,IF($J132="no",0,IF($I132="No",-(($G132-1)*($C$4*$E132)),$C$4*$E132*(1-$C$6))))</f>
        <v>0</v>
      </c>
      <c r="M132" s="64">
        <f>IF($J132="yes",($G132-1)*$C$4*$E132,0)</f>
        <v>0</v>
      </c>
      <c r="N132" s="65">
        <f t="shared" si="6"/>
        <v>431.5</v>
      </c>
      <c r="O132" s="64">
        <f t="shared" si="5"/>
        <v>0</v>
      </c>
      <c r="P132" s="64">
        <f>IF(ISBLANK(I132),0,IF(L132&lt;0,-O132,IF(L132=0,0,((O132/($G132-1))*(1-$C$6)))))</f>
        <v>0</v>
      </c>
      <c r="Q132" s="65">
        <f t="shared" si="7"/>
        <v>374.00907458768029</v>
      </c>
    </row>
    <row r="133" spans="1:17" s="48" customFormat="1" ht="15" x14ac:dyDescent="0.2">
      <c r="A133" s="44"/>
      <c r="B133" s="45"/>
      <c r="C133" s="46"/>
      <c r="D133" s="46"/>
      <c r="E133" s="47"/>
      <c r="F133" s="47"/>
      <c r="G133" s="47"/>
      <c r="H133" s="47"/>
      <c r="I133" s="47"/>
      <c r="J133" s="53" t="str">
        <f>IF(ISBLANK(G133),"no",IF($I133="NR","no",IF($D133="0-0 at half time","no",IF($G133&lt;=$C$8,"yes","no"))))</f>
        <v>no</v>
      </c>
      <c r="K133" s="64">
        <f t="shared" si="4"/>
        <v>0</v>
      </c>
      <c r="L133" s="64">
        <f>IF(ISBLANK(I133),0,IF($J133="no",0,IF($I133="No",-(($G133-1)*($C$4*$E133)),$C$4*$E133*(1-$C$6))))</f>
        <v>0</v>
      </c>
      <c r="M133" s="64">
        <f>IF($J133="yes",($G133-1)*$C$4*$E133,0)</f>
        <v>0</v>
      </c>
      <c r="N133" s="65">
        <f t="shared" si="6"/>
        <v>431.5</v>
      </c>
      <c r="O133" s="64">
        <f t="shared" si="5"/>
        <v>0</v>
      </c>
      <c r="P133" s="64">
        <f>IF(ISBLANK(I133),0,IF(L133&lt;0,-O133,IF(L133=0,0,((O133/($G133-1))*(1-$C$6)))))</f>
        <v>0</v>
      </c>
      <c r="Q133" s="65">
        <f t="shared" si="7"/>
        <v>374.00907458768029</v>
      </c>
    </row>
    <row r="134" spans="1:17" s="48" customFormat="1" ht="15" x14ac:dyDescent="0.2">
      <c r="A134" s="44"/>
      <c r="B134" s="45"/>
      <c r="C134" s="46"/>
      <c r="D134" s="46"/>
      <c r="E134" s="47"/>
      <c r="F134" s="47"/>
      <c r="G134" s="47"/>
      <c r="H134" s="47"/>
      <c r="I134" s="47"/>
      <c r="J134" s="53" t="str">
        <f>IF(ISBLANK(G134),"no",IF($I134="NR","no",IF($D134="0-0 at half time","no",IF($G134&lt;=$C$8,"yes","no"))))</f>
        <v>no</v>
      </c>
      <c r="K134" s="64">
        <f t="shared" si="4"/>
        <v>0</v>
      </c>
      <c r="L134" s="64">
        <f>IF(ISBLANK(I134),0,IF($J134="no",0,IF($I134="No",-(($G134-1)*($C$4*$E134)),$C$4*$E134*(1-$C$6))))</f>
        <v>0</v>
      </c>
      <c r="M134" s="64">
        <f>IF($J134="yes",($G134-1)*$C$4*$E134,0)</f>
        <v>0</v>
      </c>
      <c r="N134" s="65">
        <f t="shared" si="6"/>
        <v>431.5</v>
      </c>
      <c r="O134" s="64">
        <f t="shared" si="5"/>
        <v>0</v>
      </c>
      <c r="P134" s="64">
        <f>IF(ISBLANK(I134),0,IF(L134&lt;0,-O134,IF(L134=0,0,((O134/($G134-1))*(1-$C$6)))))</f>
        <v>0</v>
      </c>
      <c r="Q134" s="65">
        <f t="shared" si="7"/>
        <v>374.00907458768029</v>
      </c>
    </row>
    <row r="135" spans="1:17" s="48" customFormat="1" ht="15" x14ac:dyDescent="0.2">
      <c r="A135" s="44"/>
      <c r="B135" s="45"/>
      <c r="C135" s="46"/>
      <c r="D135" s="46"/>
      <c r="E135" s="47"/>
      <c r="F135" s="47"/>
      <c r="G135" s="47"/>
      <c r="H135" s="47"/>
      <c r="I135" s="47"/>
      <c r="J135" s="53" t="str">
        <f>IF(ISBLANK(G135),"no",IF($I135="NR","no",IF($D135="0-0 at half time","no",IF($G135&lt;=$C$8,"yes","no"))))</f>
        <v>no</v>
      </c>
      <c r="K135" s="64">
        <f t="shared" si="4"/>
        <v>0</v>
      </c>
      <c r="L135" s="64">
        <f>IF(ISBLANK(I135),0,IF($J135="no",0,IF($I135="No",-(($G135-1)*($C$4*$E135)),$C$4*$E135*(1-$C$6))))</f>
        <v>0</v>
      </c>
      <c r="M135" s="64">
        <f>IF($J135="yes",($G135-1)*$C$4*$E135,0)</f>
        <v>0</v>
      </c>
      <c r="N135" s="65">
        <f t="shared" si="6"/>
        <v>431.5</v>
      </c>
      <c r="O135" s="64">
        <f t="shared" si="5"/>
        <v>0</v>
      </c>
      <c r="P135" s="64">
        <f>IF(ISBLANK(I135),0,IF(L135&lt;0,-O135,IF(L135=0,0,((O135/($G135-1))*(1-$C$6)))))</f>
        <v>0</v>
      </c>
      <c r="Q135" s="65">
        <f t="shared" si="7"/>
        <v>374.00907458768029</v>
      </c>
    </row>
    <row r="136" spans="1:17" s="48" customFormat="1" ht="15" x14ac:dyDescent="0.2">
      <c r="A136" s="44"/>
      <c r="B136" s="45"/>
      <c r="C136" s="46"/>
      <c r="D136" s="46"/>
      <c r="E136" s="47"/>
      <c r="F136" s="47"/>
      <c r="G136" s="47"/>
      <c r="H136" s="47"/>
      <c r="I136" s="47"/>
      <c r="J136" s="53" t="str">
        <f>IF(ISBLANK(G136),"no",IF($I136="NR","no",IF($D136="0-0 at half time","no",IF($G136&lt;=$C$8,"yes","no"))))</f>
        <v>no</v>
      </c>
      <c r="K136" s="64">
        <f t="shared" si="4"/>
        <v>0</v>
      </c>
      <c r="L136" s="64">
        <f>IF(ISBLANK(I136),0,IF($J136="no",0,IF($I136="No",-(($G136-1)*($C$4*$E136)),$C$4*$E136*(1-$C$6))))</f>
        <v>0</v>
      </c>
      <c r="M136" s="64">
        <f>IF($J136="yes",($G136-1)*$C$4*$E136,0)</f>
        <v>0</v>
      </c>
      <c r="N136" s="65">
        <f t="shared" si="6"/>
        <v>431.5</v>
      </c>
      <c r="O136" s="64">
        <f t="shared" si="5"/>
        <v>0</v>
      </c>
      <c r="P136" s="64">
        <f>IF(ISBLANK(I136),0,IF(L136&lt;0,-O136,IF(L136=0,0,((O136/($G136-1))*(1-$C$6)))))</f>
        <v>0</v>
      </c>
      <c r="Q136" s="65">
        <f t="shared" si="7"/>
        <v>374.00907458768029</v>
      </c>
    </row>
    <row r="137" spans="1:17" s="48" customFormat="1" ht="15" x14ac:dyDescent="0.2">
      <c r="A137" s="44"/>
      <c r="B137" s="45"/>
      <c r="C137" s="46"/>
      <c r="D137" s="46"/>
      <c r="E137" s="47"/>
      <c r="F137" s="47"/>
      <c r="G137" s="47"/>
      <c r="H137" s="47"/>
      <c r="I137" s="47"/>
      <c r="J137" s="53" t="str">
        <f>IF(ISBLANK(G137),"no",IF($I137="NR","no",IF($D137="0-0 at half time","no",IF($G137&lt;=$C$8,"yes","no"))))</f>
        <v>no</v>
      </c>
      <c r="K137" s="64">
        <f t="shared" si="4"/>
        <v>0</v>
      </c>
      <c r="L137" s="64">
        <f>IF(ISBLANK(I137),0,IF($J137="no",0,IF($I137="No",-(($G137-1)*($C$4*$E137)),$C$4*$E137*(1-$C$6))))</f>
        <v>0</v>
      </c>
      <c r="M137" s="64">
        <f>IF($J137="yes",($G137-1)*$C$4*$E137,0)</f>
        <v>0</v>
      </c>
      <c r="N137" s="65">
        <f t="shared" si="6"/>
        <v>431.5</v>
      </c>
      <c r="O137" s="64">
        <f t="shared" si="5"/>
        <v>0</v>
      </c>
      <c r="P137" s="64">
        <f>IF(ISBLANK(I137),0,IF(L137&lt;0,-O137,IF(L137=0,0,((O137/($G137-1))*(1-$C$6)))))</f>
        <v>0</v>
      </c>
      <c r="Q137" s="65">
        <f t="shared" si="7"/>
        <v>374.00907458768029</v>
      </c>
    </row>
    <row r="138" spans="1:17" s="48" customFormat="1" ht="15" x14ac:dyDescent="0.2">
      <c r="A138" s="44"/>
      <c r="B138" s="45"/>
      <c r="C138" s="46"/>
      <c r="D138" s="46"/>
      <c r="E138" s="47"/>
      <c r="F138" s="47"/>
      <c r="G138" s="47"/>
      <c r="H138" s="47"/>
      <c r="I138" s="47"/>
      <c r="J138" s="53" t="str">
        <f>IF(ISBLANK(G138),"no",IF($I138="NR","no",IF($D138="0-0 at half time","no",IF($G138&lt;=$C$8,"yes","no"))))</f>
        <v>no</v>
      </c>
      <c r="K138" s="64">
        <f t="shared" si="4"/>
        <v>0</v>
      </c>
      <c r="L138" s="64">
        <f>IF(ISBLANK(I138),0,IF($J138="no",0,IF($I138="No",-(($G138-1)*($C$4*$E138)),$C$4*$E138*(1-$C$6))))</f>
        <v>0</v>
      </c>
      <c r="M138" s="64">
        <f>IF($J138="yes",($G138-1)*$C$4*$E138,0)</f>
        <v>0</v>
      </c>
      <c r="N138" s="65">
        <f t="shared" si="6"/>
        <v>431.5</v>
      </c>
      <c r="O138" s="64">
        <f t="shared" si="5"/>
        <v>0</v>
      </c>
      <c r="P138" s="64">
        <f>IF(ISBLANK(I138),0,IF(L138&lt;0,-O138,IF(L138=0,0,((O138/($G138-1))*(1-$C$6)))))</f>
        <v>0</v>
      </c>
      <c r="Q138" s="65">
        <f t="shared" si="7"/>
        <v>374.00907458768029</v>
      </c>
    </row>
    <row r="139" spans="1:17" s="48" customFormat="1" ht="15" x14ac:dyDescent="0.2">
      <c r="A139" s="44"/>
      <c r="B139" s="45"/>
      <c r="C139" s="46"/>
      <c r="D139" s="46"/>
      <c r="E139" s="47"/>
      <c r="F139" s="47"/>
      <c r="G139" s="47"/>
      <c r="H139" s="47"/>
      <c r="I139" s="47"/>
      <c r="J139" s="53" t="str">
        <f>IF(ISBLANK(G139),"no",IF($I139="NR","no",IF($D139="0-0 at half time","no",IF($G139&lt;=$C$8,"yes","no"))))</f>
        <v>no</v>
      </c>
      <c r="K139" s="64">
        <f t="shared" si="4"/>
        <v>0</v>
      </c>
      <c r="L139" s="64">
        <f>IF(ISBLANK(I139),0,IF($J139="no",0,IF($I139="No",-(($G139-1)*($C$4*$E139)),$C$4*$E139*(1-$C$6))))</f>
        <v>0</v>
      </c>
      <c r="M139" s="64">
        <f>IF($J139="yes",($G139-1)*$C$4*$E139,0)</f>
        <v>0</v>
      </c>
      <c r="N139" s="65">
        <f t="shared" si="6"/>
        <v>431.5</v>
      </c>
      <c r="O139" s="64">
        <f t="shared" si="5"/>
        <v>0</v>
      </c>
      <c r="P139" s="64">
        <f>IF(ISBLANK(I139),0,IF(L139&lt;0,-O139,IF(L139=0,0,((O139/($G139-1))*(1-$C$6)))))</f>
        <v>0</v>
      </c>
      <c r="Q139" s="65">
        <f t="shared" si="7"/>
        <v>374.00907458768029</v>
      </c>
    </row>
    <row r="140" spans="1:17" s="48" customFormat="1" ht="15" x14ac:dyDescent="0.2">
      <c r="A140" s="44"/>
      <c r="B140" s="45"/>
      <c r="C140" s="46"/>
      <c r="D140" s="46"/>
      <c r="E140" s="47"/>
      <c r="F140" s="47"/>
      <c r="G140" s="47"/>
      <c r="H140" s="47"/>
      <c r="I140" s="47"/>
      <c r="J140" s="53" t="str">
        <f>IF(ISBLANK(G140),"no",IF($I140="NR","no",IF($D140="0-0 at half time","no",IF($G140&lt;=$C$8,"yes","no"))))</f>
        <v>no</v>
      </c>
      <c r="K140" s="64">
        <f t="shared" si="4"/>
        <v>0</v>
      </c>
      <c r="L140" s="64">
        <f>IF(ISBLANK(I140),0,IF($J140="no",0,IF($I140="No",-(($G140-1)*($C$4*$E140)),$C$4*$E140*(1-$C$6))))</f>
        <v>0</v>
      </c>
      <c r="M140" s="64">
        <f>IF($J140="yes",($G140-1)*$C$4*$E140,0)</f>
        <v>0</v>
      </c>
      <c r="N140" s="65">
        <f t="shared" si="6"/>
        <v>431.5</v>
      </c>
      <c r="O140" s="64">
        <f t="shared" si="5"/>
        <v>0</v>
      </c>
      <c r="P140" s="64">
        <f>IF(ISBLANK(I140),0,IF(L140&lt;0,-O140,IF(L140=0,0,((O140/($G140-1))*(1-$C$6)))))</f>
        <v>0</v>
      </c>
      <c r="Q140" s="65">
        <f t="shared" si="7"/>
        <v>374.00907458768029</v>
      </c>
    </row>
    <row r="141" spans="1:17" s="48" customFormat="1" ht="15" x14ac:dyDescent="0.2">
      <c r="A141" s="44"/>
      <c r="B141" s="45"/>
      <c r="C141" s="46"/>
      <c r="D141" s="46"/>
      <c r="E141" s="47"/>
      <c r="F141" s="47"/>
      <c r="G141" s="47"/>
      <c r="H141" s="47"/>
      <c r="I141" s="47"/>
      <c r="J141" s="53" t="str">
        <f>IF(ISBLANK(G141),"no",IF($I141="NR","no",IF($D141="0-0 at half time","no",IF($G141&lt;=$C$8,"yes","no"))))</f>
        <v>no</v>
      </c>
      <c r="K141" s="64">
        <f t="shared" ref="K141:K204" si="8">$E141*$C$4</f>
        <v>0</v>
      </c>
      <c r="L141" s="64">
        <f>IF(ISBLANK(I141),0,IF($J141="no",0,IF($I141="No",-(($G141-1)*($C$4*$E141)),$C$4*$E141*(1-$C$6))))</f>
        <v>0</v>
      </c>
      <c r="M141" s="64">
        <f>IF($J141="yes",($G141-1)*$C$4*$E141,0)</f>
        <v>0</v>
      </c>
      <c r="N141" s="65">
        <f t="shared" si="6"/>
        <v>431.5</v>
      </c>
      <c r="O141" s="64">
        <f t="shared" ref="O141:O204" si="9">IF(J141="no",0,$E141*$C$5)</f>
        <v>0</v>
      </c>
      <c r="P141" s="64">
        <f>IF(ISBLANK(I141),0,IF(L141&lt;0,-O141,IF(L141=0,0,((O141/($G141-1))*(1-$C$6)))))</f>
        <v>0</v>
      </c>
      <c r="Q141" s="65">
        <f t="shared" si="7"/>
        <v>374.00907458768029</v>
      </c>
    </row>
    <row r="142" spans="1:17" s="48" customFormat="1" ht="15" x14ac:dyDescent="0.2">
      <c r="A142" s="44"/>
      <c r="B142" s="45"/>
      <c r="C142" s="46"/>
      <c r="D142" s="46"/>
      <c r="E142" s="47"/>
      <c r="F142" s="47"/>
      <c r="G142" s="47"/>
      <c r="H142" s="47"/>
      <c r="I142" s="47"/>
      <c r="J142" s="53" t="str">
        <f>IF(ISBLANK(G142),"no",IF($I142="NR","no",IF($D142="0-0 at half time","no",IF($G142&lt;=$C$8,"yes","no"))))</f>
        <v>no</v>
      </c>
      <c r="K142" s="64">
        <f t="shared" si="8"/>
        <v>0</v>
      </c>
      <c r="L142" s="64">
        <f>IF(ISBLANK(I142),0,IF($J142="no",0,IF($I142="No",-(($G142-1)*($C$4*$E142)),$C$4*$E142*(1-$C$6))))</f>
        <v>0</v>
      </c>
      <c r="M142" s="64">
        <f>IF($J142="yes",($G142-1)*$C$4*$E142,0)</f>
        <v>0</v>
      </c>
      <c r="N142" s="65">
        <f t="shared" si="6"/>
        <v>431.5</v>
      </c>
      <c r="O142" s="64">
        <f t="shared" si="9"/>
        <v>0</v>
      </c>
      <c r="P142" s="64">
        <f>IF(ISBLANK(I142),0,IF(L142&lt;0,-O142,IF(L142=0,0,((O142/($G142-1))*(1-$C$6)))))</f>
        <v>0</v>
      </c>
      <c r="Q142" s="65">
        <f t="shared" si="7"/>
        <v>374.00907458768029</v>
      </c>
    </row>
    <row r="143" spans="1:17" s="48" customFormat="1" ht="15" x14ac:dyDescent="0.2">
      <c r="A143" s="44"/>
      <c r="B143" s="45"/>
      <c r="C143" s="46"/>
      <c r="D143" s="46"/>
      <c r="E143" s="47"/>
      <c r="F143" s="47"/>
      <c r="G143" s="47"/>
      <c r="H143" s="47"/>
      <c r="I143" s="47"/>
      <c r="J143" s="53" t="str">
        <f>IF(ISBLANK(G143),"no",IF($I143="NR","no",IF($D143="0-0 at half time","no",IF($G143&lt;=$C$8,"yes","no"))))</f>
        <v>no</v>
      </c>
      <c r="K143" s="64">
        <f t="shared" si="8"/>
        <v>0</v>
      </c>
      <c r="L143" s="64">
        <f>IF(ISBLANK(I143),0,IF($J143="no",0,IF($I143="No",-(($G143-1)*($C$4*$E143)),$C$4*$E143*(1-$C$6))))</f>
        <v>0</v>
      </c>
      <c r="M143" s="64">
        <f>IF($J143="yes",($G143-1)*$C$4*$E143,0)</f>
        <v>0</v>
      </c>
      <c r="N143" s="65">
        <f t="shared" ref="N143:N206" si="10">L143+N142</f>
        <v>431.5</v>
      </c>
      <c r="O143" s="64">
        <f t="shared" si="9"/>
        <v>0</v>
      </c>
      <c r="P143" s="64">
        <f>IF(ISBLANK(I143),0,IF(L143&lt;0,-O143,IF(L143=0,0,((O143/($G143-1))*(1-$C$6)))))</f>
        <v>0</v>
      </c>
      <c r="Q143" s="65">
        <f t="shared" ref="Q143:Q206" si="11">Q142+P143</f>
        <v>374.00907458768029</v>
      </c>
    </row>
    <row r="144" spans="1:17" s="48" customFormat="1" ht="15" x14ac:dyDescent="0.2">
      <c r="A144" s="44"/>
      <c r="B144" s="45"/>
      <c r="C144" s="46"/>
      <c r="D144" s="46"/>
      <c r="E144" s="47"/>
      <c r="F144" s="47"/>
      <c r="G144" s="47"/>
      <c r="H144" s="47"/>
      <c r="I144" s="47"/>
      <c r="J144" s="53" t="str">
        <f>IF(ISBLANK(G144),"no",IF($I144="NR","no",IF($D144="0-0 at half time","no",IF($G144&lt;=$C$8,"yes","no"))))</f>
        <v>no</v>
      </c>
      <c r="K144" s="64">
        <f t="shared" si="8"/>
        <v>0</v>
      </c>
      <c r="L144" s="64">
        <f>IF(ISBLANK(I144),0,IF($J144="no",0,IF($I144="No",-(($G144-1)*($C$4*$E144)),$C$4*$E144*(1-$C$6))))</f>
        <v>0</v>
      </c>
      <c r="M144" s="64">
        <f>IF($J144="yes",($G144-1)*$C$4*$E144,0)</f>
        <v>0</v>
      </c>
      <c r="N144" s="65">
        <f t="shared" si="10"/>
        <v>431.5</v>
      </c>
      <c r="O144" s="64">
        <f t="shared" si="9"/>
        <v>0</v>
      </c>
      <c r="P144" s="64">
        <f>IF(ISBLANK(I144),0,IF(L144&lt;0,-O144,IF(L144=0,0,((O144/($G144-1))*(1-$C$6)))))</f>
        <v>0</v>
      </c>
      <c r="Q144" s="65">
        <f t="shared" si="11"/>
        <v>374.00907458768029</v>
      </c>
    </row>
    <row r="145" spans="1:17" s="48" customFormat="1" ht="15" x14ac:dyDescent="0.2">
      <c r="A145" s="44"/>
      <c r="B145" s="45"/>
      <c r="C145" s="46"/>
      <c r="D145" s="46"/>
      <c r="E145" s="47"/>
      <c r="F145" s="47"/>
      <c r="G145" s="47"/>
      <c r="H145" s="47"/>
      <c r="I145" s="47"/>
      <c r="J145" s="53" t="str">
        <f>IF(ISBLANK(G145),"no",IF($I145="NR","no",IF($D145="0-0 at half time","no",IF($G145&lt;=$C$8,"yes","no"))))</f>
        <v>no</v>
      </c>
      <c r="K145" s="64">
        <f t="shared" si="8"/>
        <v>0</v>
      </c>
      <c r="L145" s="64">
        <f>IF(ISBLANK(I145),0,IF($J145="no",0,IF($I145="No",-(($G145-1)*($C$4*$E145)),$C$4*$E145*(1-$C$6))))</f>
        <v>0</v>
      </c>
      <c r="M145" s="64">
        <f>IF($J145="yes",($G145-1)*$C$4*$E145,0)</f>
        <v>0</v>
      </c>
      <c r="N145" s="65">
        <f t="shared" si="10"/>
        <v>431.5</v>
      </c>
      <c r="O145" s="64">
        <f t="shared" si="9"/>
        <v>0</v>
      </c>
      <c r="P145" s="64">
        <f>IF(ISBLANK(I145),0,IF(L145&lt;0,-O145,IF(L145=0,0,((O145/($G145-1))*(1-$C$6)))))</f>
        <v>0</v>
      </c>
      <c r="Q145" s="65">
        <f t="shared" si="11"/>
        <v>374.00907458768029</v>
      </c>
    </row>
    <row r="146" spans="1:17" s="48" customFormat="1" ht="15" x14ac:dyDescent="0.2">
      <c r="A146" s="44"/>
      <c r="B146" s="45"/>
      <c r="C146" s="46"/>
      <c r="D146" s="46"/>
      <c r="E146" s="47"/>
      <c r="F146" s="47"/>
      <c r="G146" s="47"/>
      <c r="H146" s="47"/>
      <c r="I146" s="47"/>
      <c r="J146" s="53" t="str">
        <f>IF(ISBLANK(G146),"no",IF($I146="NR","no",IF($D146="0-0 at half time","no",IF($G146&lt;=$C$8,"yes","no"))))</f>
        <v>no</v>
      </c>
      <c r="K146" s="64">
        <f t="shared" si="8"/>
        <v>0</v>
      </c>
      <c r="L146" s="64">
        <f>IF(ISBLANK(I146),0,IF($J146="no",0,IF($I146="No",-(($G146-1)*($C$4*$E146)),$C$4*$E146*(1-$C$6))))</f>
        <v>0</v>
      </c>
      <c r="M146" s="64">
        <f>IF($J146="yes",($G146-1)*$C$4*$E146,0)</f>
        <v>0</v>
      </c>
      <c r="N146" s="65">
        <f t="shared" si="10"/>
        <v>431.5</v>
      </c>
      <c r="O146" s="64">
        <f t="shared" si="9"/>
        <v>0</v>
      </c>
      <c r="P146" s="64">
        <f>IF(ISBLANK(I146),0,IF(L146&lt;0,-O146,IF(L146=0,0,((O146/($G146-1))*(1-$C$6)))))</f>
        <v>0</v>
      </c>
      <c r="Q146" s="65">
        <f t="shared" si="11"/>
        <v>374.00907458768029</v>
      </c>
    </row>
    <row r="147" spans="1:17" s="48" customFormat="1" ht="15" x14ac:dyDescent="0.2">
      <c r="A147" s="44"/>
      <c r="B147" s="45"/>
      <c r="C147" s="46"/>
      <c r="D147" s="46"/>
      <c r="E147" s="47"/>
      <c r="F147" s="47"/>
      <c r="G147" s="47"/>
      <c r="H147" s="47"/>
      <c r="I147" s="47"/>
      <c r="J147" s="53" t="str">
        <f>IF(ISBLANK(G147),"no",IF($I147="NR","no",IF($D147="0-0 at half time","no",IF($G147&lt;=$C$8,"yes","no"))))</f>
        <v>no</v>
      </c>
      <c r="K147" s="64">
        <f t="shared" si="8"/>
        <v>0</v>
      </c>
      <c r="L147" s="64">
        <f>IF(ISBLANK(I147),0,IF($J147="no",0,IF($I147="No",-(($G147-1)*($C$4*$E147)),$C$4*$E147*(1-$C$6))))</f>
        <v>0</v>
      </c>
      <c r="M147" s="64">
        <f>IF($J147="yes",($G147-1)*$C$4*$E147,0)</f>
        <v>0</v>
      </c>
      <c r="N147" s="65">
        <f t="shared" si="10"/>
        <v>431.5</v>
      </c>
      <c r="O147" s="64">
        <f t="shared" si="9"/>
        <v>0</v>
      </c>
      <c r="P147" s="64">
        <f>IF(ISBLANK(I147),0,IF(L147&lt;0,-O147,IF(L147=0,0,((O147/($G147-1))*(1-$C$6)))))</f>
        <v>0</v>
      </c>
      <c r="Q147" s="65">
        <f t="shared" si="11"/>
        <v>374.00907458768029</v>
      </c>
    </row>
    <row r="148" spans="1:17" s="48" customFormat="1" ht="15" x14ac:dyDescent="0.2">
      <c r="A148" s="44"/>
      <c r="B148" s="45"/>
      <c r="C148" s="46"/>
      <c r="D148" s="46"/>
      <c r="E148" s="47"/>
      <c r="F148" s="47"/>
      <c r="G148" s="47"/>
      <c r="H148" s="47"/>
      <c r="I148" s="47"/>
      <c r="J148" s="53" t="str">
        <f>IF(ISBLANK(G148),"no",IF($I148="NR","no",IF($D148="0-0 at half time","no",IF($G148&lt;=$C$8,"yes","no"))))</f>
        <v>no</v>
      </c>
      <c r="K148" s="64">
        <f t="shared" si="8"/>
        <v>0</v>
      </c>
      <c r="L148" s="64">
        <f>IF(ISBLANK(I148),0,IF($J148="no",0,IF($I148="No",-(($G148-1)*($C$4*$E148)),$C$4*$E148*(1-$C$6))))</f>
        <v>0</v>
      </c>
      <c r="M148" s="64">
        <f>IF($J148="yes",($G148-1)*$C$4*$E148,0)</f>
        <v>0</v>
      </c>
      <c r="N148" s="65">
        <f t="shared" si="10"/>
        <v>431.5</v>
      </c>
      <c r="O148" s="64">
        <f t="shared" si="9"/>
        <v>0</v>
      </c>
      <c r="P148" s="64">
        <f>IF(ISBLANK(I148),0,IF(L148&lt;0,-O148,IF(L148=0,0,((O148/($G148-1))*(1-$C$6)))))</f>
        <v>0</v>
      </c>
      <c r="Q148" s="65">
        <f t="shared" si="11"/>
        <v>374.00907458768029</v>
      </c>
    </row>
    <row r="149" spans="1:17" s="48" customFormat="1" ht="15" x14ac:dyDescent="0.2">
      <c r="A149" s="44"/>
      <c r="B149" s="45"/>
      <c r="C149" s="46"/>
      <c r="D149" s="46"/>
      <c r="E149" s="47"/>
      <c r="F149" s="47"/>
      <c r="G149" s="47"/>
      <c r="H149" s="47"/>
      <c r="I149" s="47"/>
      <c r="J149" s="53" t="str">
        <f>IF(ISBLANK(G149),"no",IF($I149="NR","no",IF($D149="0-0 at half time","no",IF($G149&lt;=$C$8,"yes","no"))))</f>
        <v>no</v>
      </c>
      <c r="K149" s="64">
        <f t="shared" si="8"/>
        <v>0</v>
      </c>
      <c r="L149" s="64">
        <f>IF(ISBLANK(I149),0,IF($J149="no",0,IF($I149="No",-(($G149-1)*($C$4*$E149)),$C$4*$E149*(1-$C$6))))</f>
        <v>0</v>
      </c>
      <c r="M149" s="64">
        <f>IF($J149="yes",($G149-1)*$C$4*$E149,0)</f>
        <v>0</v>
      </c>
      <c r="N149" s="65">
        <f t="shared" si="10"/>
        <v>431.5</v>
      </c>
      <c r="O149" s="64">
        <f t="shared" si="9"/>
        <v>0</v>
      </c>
      <c r="P149" s="64">
        <f>IF(ISBLANK(I149),0,IF(L149&lt;0,-O149,IF(L149=0,0,((O149/($G149-1))*(1-$C$6)))))</f>
        <v>0</v>
      </c>
      <c r="Q149" s="65">
        <f t="shared" si="11"/>
        <v>374.00907458768029</v>
      </c>
    </row>
    <row r="150" spans="1:17" s="48" customFormat="1" ht="15" x14ac:dyDescent="0.2">
      <c r="A150" s="44"/>
      <c r="B150" s="45"/>
      <c r="C150" s="46"/>
      <c r="D150" s="46"/>
      <c r="E150" s="47"/>
      <c r="F150" s="47"/>
      <c r="G150" s="47"/>
      <c r="H150" s="47"/>
      <c r="I150" s="47"/>
      <c r="J150" s="53" t="str">
        <f>IF(ISBLANK(G150),"no",IF($I150="NR","no",IF($D150="0-0 at half time","no",IF($G150&lt;=$C$8,"yes","no"))))</f>
        <v>no</v>
      </c>
      <c r="K150" s="64">
        <f t="shared" si="8"/>
        <v>0</v>
      </c>
      <c r="L150" s="64">
        <f>IF(ISBLANK(I150),0,IF($J150="no",0,IF($I150="No",-(($G150-1)*($C$4*$E150)),$C$4*$E150*(1-$C$6))))</f>
        <v>0</v>
      </c>
      <c r="M150" s="64">
        <f>IF($J150="yes",($G150-1)*$C$4*$E150,0)</f>
        <v>0</v>
      </c>
      <c r="N150" s="65">
        <f t="shared" si="10"/>
        <v>431.5</v>
      </c>
      <c r="O150" s="64">
        <f t="shared" si="9"/>
        <v>0</v>
      </c>
      <c r="P150" s="64">
        <f>IF(ISBLANK(I150),0,IF(L150&lt;0,-O150,IF(L150=0,0,((O150/($G150-1))*(1-$C$6)))))</f>
        <v>0</v>
      </c>
      <c r="Q150" s="65">
        <f t="shared" si="11"/>
        <v>374.00907458768029</v>
      </c>
    </row>
    <row r="151" spans="1:17" s="48" customFormat="1" ht="15" x14ac:dyDescent="0.2">
      <c r="A151" s="44"/>
      <c r="B151" s="45"/>
      <c r="C151" s="46"/>
      <c r="D151" s="46"/>
      <c r="E151" s="47"/>
      <c r="F151" s="47"/>
      <c r="G151" s="47"/>
      <c r="H151" s="47"/>
      <c r="I151" s="47"/>
      <c r="J151" s="53" t="str">
        <f>IF(ISBLANK(G151),"no",IF($I151="NR","no",IF($D151="0-0 at half time","no",IF($G151&lt;=$C$8,"yes","no"))))</f>
        <v>no</v>
      </c>
      <c r="K151" s="64">
        <f t="shared" si="8"/>
        <v>0</v>
      </c>
      <c r="L151" s="64">
        <f>IF(ISBLANK(I151),0,IF($J151="no",0,IF($I151="No",-(($G151-1)*($C$4*$E151)),$C$4*$E151*(1-$C$6))))</f>
        <v>0</v>
      </c>
      <c r="M151" s="64">
        <f>IF($J151="yes",($G151-1)*$C$4*$E151,0)</f>
        <v>0</v>
      </c>
      <c r="N151" s="65">
        <f t="shared" si="10"/>
        <v>431.5</v>
      </c>
      <c r="O151" s="64">
        <f t="shared" si="9"/>
        <v>0</v>
      </c>
      <c r="P151" s="64">
        <f>IF(ISBLANK(I151),0,IF(L151&lt;0,-O151,IF(L151=0,0,((O151/($G151-1))*(1-$C$6)))))</f>
        <v>0</v>
      </c>
      <c r="Q151" s="65">
        <f t="shared" si="11"/>
        <v>374.00907458768029</v>
      </c>
    </row>
    <row r="152" spans="1:17" s="48" customFormat="1" ht="15" x14ac:dyDescent="0.2">
      <c r="A152" s="44"/>
      <c r="B152" s="45"/>
      <c r="C152" s="46"/>
      <c r="D152" s="46"/>
      <c r="E152" s="47"/>
      <c r="F152" s="47"/>
      <c r="G152" s="47"/>
      <c r="H152" s="47"/>
      <c r="I152" s="47"/>
      <c r="J152" s="53" t="str">
        <f>IF(ISBLANK(G152),"no",IF($I152="NR","no",IF($D152="0-0 at half time","no",IF($G152&lt;=$C$8,"yes","no"))))</f>
        <v>no</v>
      </c>
      <c r="K152" s="64">
        <f t="shared" si="8"/>
        <v>0</v>
      </c>
      <c r="L152" s="64">
        <f>IF(ISBLANK(I152),0,IF($J152="no",0,IF($I152="No",-(($G152-1)*($C$4*$E152)),$C$4*$E152*(1-$C$6))))</f>
        <v>0</v>
      </c>
      <c r="M152" s="64">
        <f>IF($J152="yes",($G152-1)*$C$4*$E152,0)</f>
        <v>0</v>
      </c>
      <c r="N152" s="65">
        <f t="shared" si="10"/>
        <v>431.5</v>
      </c>
      <c r="O152" s="64">
        <f t="shared" si="9"/>
        <v>0</v>
      </c>
      <c r="P152" s="64">
        <f>IF(ISBLANK(I152),0,IF(L152&lt;0,-O152,IF(L152=0,0,((O152/($G152-1))*(1-$C$6)))))</f>
        <v>0</v>
      </c>
      <c r="Q152" s="65">
        <f t="shared" si="11"/>
        <v>374.00907458768029</v>
      </c>
    </row>
    <row r="153" spans="1:17" s="48" customFormat="1" ht="15" x14ac:dyDescent="0.2">
      <c r="A153" s="44"/>
      <c r="B153" s="45"/>
      <c r="C153" s="46"/>
      <c r="D153" s="46"/>
      <c r="E153" s="47"/>
      <c r="F153" s="47"/>
      <c r="G153" s="47"/>
      <c r="H153" s="47"/>
      <c r="I153" s="47"/>
      <c r="J153" s="53" t="str">
        <f>IF(ISBLANK(G153),"no",IF($I153="NR","no",IF($D153="0-0 at half time","no",IF($G153&lt;=$C$8,"yes","no"))))</f>
        <v>no</v>
      </c>
      <c r="K153" s="64">
        <f t="shared" si="8"/>
        <v>0</v>
      </c>
      <c r="L153" s="64">
        <f>IF(ISBLANK(I153),0,IF($J153="no",0,IF($I153="No",-(($G153-1)*($C$4*$E153)),$C$4*$E153*(1-$C$6))))</f>
        <v>0</v>
      </c>
      <c r="M153" s="64">
        <f>IF($J153="yes",($G153-1)*$C$4*$E153,0)</f>
        <v>0</v>
      </c>
      <c r="N153" s="65">
        <f t="shared" si="10"/>
        <v>431.5</v>
      </c>
      <c r="O153" s="64">
        <f t="shared" si="9"/>
        <v>0</v>
      </c>
      <c r="P153" s="64">
        <f>IF(ISBLANK(I153),0,IF(L153&lt;0,-O153,IF(L153=0,0,((O153/($G153-1))*(1-$C$6)))))</f>
        <v>0</v>
      </c>
      <c r="Q153" s="65">
        <f t="shared" si="11"/>
        <v>374.00907458768029</v>
      </c>
    </row>
    <row r="154" spans="1:17" s="48" customFormat="1" ht="15" x14ac:dyDescent="0.2">
      <c r="A154" s="44"/>
      <c r="B154" s="45"/>
      <c r="C154" s="46"/>
      <c r="D154" s="46"/>
      <c r="E154" s="47"/>
      <c r="F154" s="47"/>
      <c r="G154" s="47"/>
      <c r="H154" s="47"/>
      <c r="I154" s="47"/>
      <c r="J154" s="53" t="str">
        <f>IF(ISBLANK(G154),"no",IF($I154="NR","no",IF($D154="0-0 at half time","no",IF($G154&lt;=$C$8,"yes","no"))))</f>
        <v>no</v>
      </c>
      <c r="K154" s="64">
        <f t="shared" si="8"/>
        <v>0</v>
      </c>
      <c r="L154" s="64">
        <f>IF(ISBLANK(I154),0,IF($J154="no",0,IF($I154="No",-(($G154-1)*($C$4*$E154)),$C$4*$E154*(1-$C$6))))</f>
        <v>0</v>
      </c>
      <c r="M154" s="64">
        <f>IF($J154="yes",($G154-1)*$C$4*$E154,0)</f>
        <v>0</v>
      </c>
      <c r="N154" s="65">
        <f t="shared" si="10"/>
        <v>431.5</v>
      </c>
      <c r="O154" s="64">
        <f t="shared" si="9"/>
        <v>0</v>
      </c>
      <c r="P154" s="64">
        <f>IF(ISBLANK(I154),0,IF(L154&lt;0,-O154,IF(L154=0,0,((O154/($G154-1))*(1-$C$6)))))</f>
        <v>0</v>
      </c>
      <c r="Q154" s="65">
        <f t="shared" si="11"/>
        <v>374.00907458768029</v>
      </c>
    </row>
    <row r="155" spans="1:17" s="48" customFormat="1" ht="15" x14ac:dyDescent="0.2">
      <c r="A155" s="44"/>
      <c r="B155" s="45"/>
      <c r="C155" s="46"/>
      <c r="D155" s="46"/>
      <c r="E155" s="47"/>
      <c r="F155" s="47"/>
      <c r="G155" s="47"/>
      <c r="H155" s="47"/>
      <c r="I155" s="47"/>
      <c r="J155" s="53" t="str">
        <f>IF(ISBLANK(G155),"no",IF($I155="NR","no",IF($D155="0-0 at half time","no",IF($G155&lt;=$C$8,"yes","no"))))</f>
        <v>no</v>
      </c>
      <c r="K155" s="64">
        <f t="shared" si="8"/>
        <v>0</v>
      </c>
      <c r="L155" s="64">
        <f>IF(ISBLANK(I155),0,IF($J155="no",0,IF($I155="No",-(($G155-1)*($C$4*$E155)),$C$4*$E155*(1-$C$6))))</f>
        <v>0</v>
      </c>
      <c r="M155" s="64">
        <f>IF($J155="yes",($G155-1)*$C$4*$E155,0)</f>
        <v>0</v>
      </c>
      <c r="N155" s="65">
        <f t="shared" si="10"/>
        <v>431.5</v>
      </c>
      <c r="O155" s="64">
        <f t="shared" si="9"/>
        <v>0</v>
      </c>
      <c r="P155" s="64">
        <f>IF(ISBLANK(I155),0,IF(L155&lt;0,-O155,IF(L155=0,0,((O155/($G155-1))*(1-$C$6)))))</f>
        <v>0</v>
      </c>
      <c r="Q155" s="65">
        <f t="shared" si="11"/>
        <v>374.00907458768029</v>
      </c>
    </row>
    <row r="156" spans="1:17" s="48" customFormat="1" ht="15" x14ac:dyDescent="0.2">
      <c r="A156" s="44"/>
      <c r="B156" s="45"/>
      <c r="C156" s="46"/>
      <c r="D156" s="46"/>
      <c r="E156" s="47"/>
      <c r="F156" s="47"/>
      <c r="G156" s="47"/>
      <c r="H156" s="47"/>
      <c r="I156" s="47"/>
      <c r="J156" s="53" t="str">
        <f>IF(ISBLANK(G156),"no",IF($I156="NR","no",IF($D156="0-0 at half time","no",IF($G156&lt;=$C$8,"yes","no"))))</f>
        <v>no</v>
      </c>
      <c r="K156" s="64">
        <f t="shared" si="8"/>
        <v>0</v>
      </c>
      <c r="L156" s="64">
        <f>IF(ISBLANK(I156),0,IF($J156="no",0,IF($I156="No",-(($G156-1)*($C$4*$E156)),$C$4*$E156*(1-$C$6))))</f>
        <v>0</v>
      </c>
      <c r="M156" s="64">
        <f>IF($J156="yes",($G156-1)*$C$4*$E156,0)</f>
        <v>0</v>
      </c>
      <c r="N156" s="65">
        <f t="shared" si="10"/>
        <v>431.5</v>
      </c>
      <c r="O156" s="64">
        <f t="shared" si="9"/>
        <v>0</v>
      </c>
      <c r="P156" s="64">
        <f>IF(ISBLANK(I156),0,IF(L156&lt;0,-O156,IF(L156=0,0,((O156/($G156-1))*(1-$C$6)))))</f>
        <v>0</v>
      </c>
      <c r="Q156" s="65">
        <f t="shared" si="11"/>
        <v>374.00907458768029</v>
      </c>
    </row>
    <row r="157" spans="1:17" s="48" customFormat="1" ht="15" x14ac:dyDescent="0.2">
      <c r="A157" s="44"/>
      <c r="B157" s="45"/>
      <c r="C157" s="46"/>
      <c r="D157" s="46"/>
      <c r="E157" s="47"/>
      <c r="F157" s="47"/>
      <c r="G157" s="47"/>
      <c r="H157" s="47"/>
      <c r="I157" s="47"/>
      <c r="J157" s="53" t="str">
        <f>IF(ISBLANK(G157),"no",IF($I157="NR","no",IF($D157="0-0 at half time","no",IF($G157&lt;=$C$8,"yes","no"))))</f>
        <v>no</v>
      </c>
      <c r="K157" s="64">
        <f t="shared" si="8"/>
        <v>0</v>
      </c>
      <c r="L157" s="64">
        <f>IF(ISBLANK(I157),0,IF($J157="no",0,IF($I157="No",-(($G157-1)*($C$4*$E157)),$C$4*$E157*(1-$C$6))))</f>
        <v>0</v>
      </c>
      <c r="M157" s="64">
        <f>IF($J157="yes",($G157-1)*$C$4*$E157,0)</f>
        <v>0</v>
      </c>
      <c r="N157" s="65">
        <f t="shared" si="10"/>
        <v>431.5</v>
      </c>
      <c r="O157" s="64">
        <f t="shared" si="9"/>
        <v>0</v>
      </c>
      <c r="P157" s="64">
        <f>IF(ISBLANK(I157),0,IF(L157&lt;0,-O157,IF(L157=0,0,((O157/($G157-1))*(1-$C$6)))))</f>
        <v>0</v>
      </c>
      <c r="Q157" s="65">
        <f t="shared" si="11"/>
        <v>374.00907458768029</v>
      </c>
    </row>
    <row r="158" spans="1:17" s="48" customFormat="1" ht="15" x14ac:dyDescent="0.2">
      <c r="A158" s="44"/>
      <c r="B158" s="45"/>
      <c r="C158" s="46"/>
      <c r="D158" s="46"/>
      <c r="E158" s="47"/>
      <c r="F158" s="47"/>
      <c r="G158" s="47"/>
      <c r="H158" s="47"/>
      <c r="I158" s="47"/>
      <c r="J158" s="53" t="str">
        <f>IF(ISBLANK(G158),"no",IF($I158="NR","no",IF($D158="0-0 at half time","no",IF($G158&lt;=$C$8,"yes","no"))))</f>
        <v>no</v>
      </c>
      <c r="K158" s="64">
        <f t="shared" si="8"/>
        <v>0</v>
      </c>
      <c r="L158" s="64">
        <f>IF(ISBLANK(I158),0,IF($J158="no",0,IF($I158="No",-(($G158-1)*($C$4*$E158)),$C$4*$E158*(1-$C$6))))</f>
        <v>0</v>
      </c>
      <c r="M158" s="64">
        <f>IF($J158="yes",($G158-1)*$C$4*$E158,0)</f>
        <v>0</v>
      </c>
      <c r="N158" s="65">
        <f t="shared" si="10"/>
        <v>431.5</v>
      </c>
      <c r="O158" s="64">
        <f t="shared" si="9"/>
        <v>0</v>
      </c>
      <c r="P158" s="64">
        <f>IF(ISBLANK(I158),0,IF(L158&lt;0,-O158,IF(L158=0,0,((O158/($G158-1))*(1-$C$6)))))</f>
        <v>0</v>
      </c>
      <c r="Q158" s="65">
        <f t="shared" si="11"/>
        <v>374.00907458768029</v>
      </c>
    </row>
    <row r="159" spans="1:17" s="48" customFormat="1" ht="15" x14ac:dyDescent="0.2">
      <c r="A159" s="44"/>
      <c r="B159" s="45"/>
      <c r="C159" s="46"/>
      <c r="D159" s="46"/>
      <c r="E159" s="47"/>
      <c r="F159" s="47"/>
      <c r="G159" s="47"/>
      <c r="H159" s="47"/>
      <c r="I159" s="47"/>
      <c r="J159" s="53" t="str">
        <f>IF(ISBLANK(G159),"no",IF($I159="NR","no",IF($D159="0-0 at half time","no",IF($G159&lt;=$C$8,"yes","no"))))</f>
        <v>no</v>
      </c>
      <c r="K159" s="64">
        <f t="shared" si="8"/>
        <v>0</v>
      </c>
      <c r="L159" s="64">
        <f>IF(ISBLANK(I159),0,IF($J159="no",0,IF($I159="No",-(($G159-1)*($C$4*$E159)),$C$4*$E159*(1-$C$6))))</f>
        <v>0</v>
      </c>
      <c r="M159" s="64">
        <f>IF($J159="yes",($G159-1)*$C$4*$E159,0)</f>
        <v>0</v>
      </c>
      <c r="N159" s="65">
        <f t="shared" si="10"/>
        <v>431.5</v>
      </c>
      <c r="O159" s="64">
        <f t="shared" si="9"/>
        <v>0</v>
      </c>
      <c r="P159" s="64">
        <f>IF(ISBLANK(I159),0,IF(L159&lt;0,-O159,IF(L159=0,0,((O159/($G159-1))*(1-$C$6)))))</f>
        <v>0</v>
      </c>
      <c r="Q159" s="65">
        <f t="shared" si="11"/>
        <v>374.00907458768029</v>
      </c>
    </row>
    <row r="160" spans="1:17" s="48" customFormat="1" ht="15" x14ac:dyDescent="0.2">
      <c r="A160" s="44"/>
      <c r="B160" s="45"/>
      <c r="C160" s="46"/>
      <c r="D160" s="46"/>
      <c r="E160" s="47"/>
      <c r="F160" s="47"/>
      <c r="G160" s="47"/>
      <c r="H160" s="47"/>
      <c r="I160" s="47"/>
      <c r="J160" s="53" t="str">
        <f>IF(ISBLANK(G160),"no",IF($I160="NR","no",IF($D160="0-0 at half time","no",IF($G160&lt;=$C$8,"yes","no"))))</f>
        <v>no</v>
      </c>
      <c r="K160" s="64">
        <f t="shared" si="8"/>
        <v>0</v>
      </c>
      <c r="L160" s="64">
        <f>IF(ISBLANK(I160),0,IF($J160="no",0,IF($I160="No",-(($G160-1)*($C$4*$E160)),$C$4*$E160*(1-$C$6))))</f>
        <v>0</v>
      </c>
      <c r="M160" s="64">
        <f>IF($J160="yes",($G160-1)*$C$4*$E160,0)</f>
        <v>0</v>
      </c>
      <c r="N160" s="65">
        <f t="shared" si="10"/>
        <v>431.5</v>
      </c>
      <c r="O160" s="64">
        <f t="shared" si="9"/>
        <v>0</v>
      </c>
      <c r="P160" s="64">
        <f>IF(ISBLANK(I160),0,IF(L160&lt;0,-O160,IF(L160=0,0,((O160/($G160-1))*(1-$C$6)))))</f>
        <v>0</v>
      </c>
      <c r="Q160" s="65">
        <f t="shared" si="11"/>
        <v>374.00907458768029</v>
      </c>
    </row>
    <row r="161" spans="1:17" s="48" customFormat="1" ht="15" x14ac:dyDescent="0.2">
      <c r="A161" s="44"/>
      <c r="B161" s="45"/>
      <c r="C161" s="46"/>
      <c r="D161" s="46"/>
      <c r="E161" s="47"/>
      <c r="F161" s="47"/>
      <c r="G161" s="47"/>
      <c r="H161" s="47"/>
      <c r="I161" s="47"/>
      <c r="J161" s="53" t="str">
        <f>IF(ISBLANK(G161),"no",IF($I161="NR","no",IF($D161="0-0 at half time","no",IF($G161&lt;=$C$8,"yes","no"))))</f>
        <v>no</v>
      </c>
      <c r="K161" s="64">
        <f t="shared" si="8"/>
        <v>0</v>
      </c>
      <c r="L161" s="64">
        <f>IF(ISBLANK(I161),0,IF($J161="no",0,IF($I161="No",-(($G161-1)*($C$4*$E161)),$C$4*$E161*(1-$C$6))))</f>
        <v>0</v>
      </c>
      <c r="M161" s="64">
        <f>IF($J161="yes",($G161-1)*$C$4*$E161,0)</f>
        <v>0</v>
      </c>
      <c r="N161" s="65">
        <f t="shared" si="10"/>
        <v>431.5</v>
      </c>
      <c r="O161" s="64">
        <f t="shared" si="9"/>
        <v>0</v>
      </c>
      <c r="P161" s="64">
        <f>IF(ISBLANK(I161),0,IF(L161&lt;0,-O161,IF(L161=0,0,((O161/($G161-1))*(1-$C$6)))))</f>
        <v>0</v>
      </c>
      <c r="Q161" s="65">
        <f t="shared" si="11"/>
        <v>374.00907458768029</v>
      </c>
    </row>
    <row r="162" spans="1:17" s="48" customFormat="1" ht="15" x14ac:dyDescent="0.2">
      <c r="A162" s="44"/>
      <c r="B162" s="45"/>
      <c r="C162" s="46"/>
      <c r="D162" s="46"/>
      <c r="E162" s="47"/>
      <c r="F162" s="47"/>
      <c r="G162" s="47"/>
      <c r="H162" s="47"/>
      <c r="I162" s="47"/>
      <c r="J162" s="53" t="str">
        <f>IF(ISBLANK(G162),"no",IF($I162="NR","no",IF($D162="0-0 at half time","no",IF($G162&lt;=$C$8,"yes","no"))))</f>
        <v>no</v>
      </c>
      <c r="K162" s="64">
        <f t="shared" si="8"/>
        <v>0</v>
      </c>
      <c r="L162" s="64">
        <f>IF(ISBLANK(I162),0,IF($J162="no",0,IF($I162="No",-(($G162-1)*($C$4*$E162)),$C$4*$E162*(1-$C$6))))</f>
        <v>0</v>
      </c>
      <c r="M162" s="64">
        <f>IF($J162="yes",($G162-1)*$C$4*$E162,0)</f>
        <v>0</v>
      </c>
      <c r="N162" s="65">
        <f t="shared" si="10"/>
        <v>431.5</v>
      </c>
      <c r="O162" s="64">
        <f t="shared" si="9"/>
        <v>0</v>
      </c>
      <c r="P162" s="64">
        <f>IF(ISBLANK(I162),0,IF(L162&lt;0,-O162,IF(L162=0,0,((O162/($G162-1))*(1-$C$6)))))</f>
        <v>0</v>
      </c>
      <c r="Q162" s="65">
        <f t="shared" si="11"/>
        <v>374.00907458768029</v>
      </c>
    </row>
    <row r="163" spans="1:17" s="48" customFormat="1" ht="15" x14ac:dyDescent="0.2">
      <c r="A163" s="44"/>
      <c r="B163" s="45"/>
      <c r="C163" s="46"/>
      <c r="D163" s="46"/>
      <c r="E163" s="47"/>
      <c r="F163" s="47"/>
      <c r="G163" s="47"/>
      <c r="H163" s="47"/>
      <c r="I163" s="47"/>
      <c r="J163" s="53" t="str">
        <f>IF(ISBLANK(G163),"no",IF($I163="NR","no",IF($D163="0-0 at half time","no",IF($G163&lt;=$C$8,"yes","no"))))</f>
        <v>no</v>
      </c>
      <c r="K163" s="64">
        <f t="shared" si="8"/>
        <v>0</v>
      </c>
      <c r="L163" s="64">
        <f>IF(ISBLANK(I163),0,IF($J163="no",0,IF($I163="No",-(($G163-1)*($C$4*$E163)),$C$4*$E163*(1-$C$6))))</f>
        <v>0</v>
      </c>
      <c r="M163" s="64">
        <f>IF($J163="yes",($G163-1)*$C$4*$E163,0)</f>
        <v>0</v>
      </c>
      <c r="N163" s="65">
        <f t="shared" si="10"/>
        <v>431.5</v>
      </c>
      <c r="O163" s="64">
        <f t="shared" si="9"/>
        <v>0</v>
      </c>
      <c r="P163" s="64">
        <f>IF(ISBLANK(I163),0,IF(L163&lt;0,-O163,IF(L163=0,0,((O163/($G163-1))*(1-$C$6)))))</f>
        <v>0</v>
      </c>
      <c r="Q163" s="65">
        <f t="shared" si="11"/>
        <v>374.00907458768029</v>
      </c>
    </row>
    <row r="164" spans="1:17" s="48" customFormat="1" ht="15" x14ac:dyDescent="0.2">
      <c r="A164" s="44"/>
      <c r="B164" s="45"/>
      <c r="C164" s="46"/>
      <c r="D164" s="46"/>
      <c r="E164" s="47"/>
      <c r="F164" s="47"/>
      <c r="G164" s="47"/>
      <c r="H164" s="47"/>
      <c r="I164" s="47"/>
      <c r="J164" s="53" t="str">
        <f>IF(ISBLANK(G164),"no",IF($I164="NR","no",IF($D164="0-0 at half time","no",IF($G164&lt;=$C$8,"yes","no"))))</f>
        <v>no</v>
      </c>
      <c r="K164" s="64">
        <f t="shared" si="8"/>
        <v>0</v>
      </c>
      <c r="L164" s="64">
        <f>IF(ISBLANK(I164),0,IF($J164="no",0,IF($I164="No",-(($G164-1)*($C$4*$E164)),$C$4*$E164*(1-$C$6))))</f>
        <v>0</v>
      </c>
      <c r="M164" s="64">
        <f>IF($J164="yes",($G164-1)*$C$4*$E164,0)</f>
        <v>0</v>
      </c>
      <c r="N164" s="65">
        <f t="shared" si="10"/>
        <v>431.5</v>
      </c>
      <c r="O164" s="64">
        <f t="shared" si="9"/>
        <v>0</v>
      </c>
      <c r="P164" s="64">
        <f>IF(ISBLANK(I164),0,IF(L164&lt;0,-O164,IF(L164=0,0,((O164/($G164-1))*(1-$C$6)))))</f>
        <v>0</v>
      </c>
      <c r="Q164" s="65">
        <f t="shared" si="11"/>
        <v>374.00907458768029</v>
      </c>
    </row>
    <row r="165" spans="1:17" s="48" customFormat="1" ht="15" x14ac:dyDescent="0.2">
      <c r="A165" s="44"/>
      <c r="B165" s="45"/>
      <c r="C165" s="46"/>
      <c r="D165" s="46"/>
      <c r="E165" s="47"/>
      <c r="F165" s="47"/>
      <c r="G165" s="47"/>
      <c r="H165" s="47"/>
      <c r="I165" s="47"/>
      <c r="J165" s="53" t="str">
        <f>IF(ISBLANK(G165),"no",IF($I165="NR","no",IF($D165="0-0 at half time","no",IF($G165&lt;=$C$8,"yes","no"))))</f>
        <v>no</v>
      </c>
      <c r="K165" s="64">
        <f t="shared" si="8"/>
        <v>0</v>
      </c>
      <c r="L165" s="64">
        <f>IF(ISBLANK(I165),0,IF($J165="no",0,IF($I165="No",-(($G165-1)*($C$4*$E165)),$C$4*$E165*(1-$C$6))))</f>
        <v>0</v>
      </c>
      <c r="M165" s="64">
        <f>IF($J165="yes",($G165-1)*$C$4*$E165,0)</f>
        <v>0</v>
      </c>
      <c r="N165" s="65">
        <f t="shared" si="10"/>
        <v>431.5</v>
      </c>
      <c r="O165" s="64">
        <f t="shared" si="9"/>
        <v>0</v>
      </c>
      <c r="P165" s="64">
        <f>IF(ISBLANK(I165),0,IF(L165&lt;0,-O165,IF(L165=0,0,((O165/($G165-1))*(1-$C$6)))))</f>
        <v>0</v>
      </c>
      <c r="Q165" s="65">
        <f t="shared" si="11"/>
        <v>374.00907458768029</v>
      </c>
    </row>
    <row r="166" spans="1:17" s="48" customFormat="1" ht="15" x14ac:dyDescent="0.2">
      <c r="A166" s="44"/>
      <c r="B166" s="45"/>
      <c r="C166" s="46"/>
      <c r="D166" s="46"/>
      <c r="E166" s="47"/>
      <c r="F166" s="47"/>
      <c r="G166" s="47"/>
      <c r="H166" s="47"/>
      <c r="I166" s="47"/>
      <c r="J166" s="53" t="str">
        <f>IF(ISBLANK(G166),"no",IF($I166="NR","no",IF($D166="0-0 at half time","no",IF($G166&lt;=$C$8,"yes","no"))))</f>
        <v>no</v>
      </c>
      <c r="K166" s="64">
        <f t="shared" si="8"/>
        <v>0</v>
      </c>
      <c r="L166" s="64">
        <f>IF(ISBLANK(I166),0,IF($J166="no",0,IF($I166="No",-(($G166-1)*($C$4*$E166)),$C$4*$E166*(1-$C$6))))</f>
        <v>0</v>
      </c>
      <c r="M166" s="64">
        <f>IF($J166="yes",($G166-1)*$C$4*$E166,0)</f>
        <v>0</v>
      </c>
      <c r="N166" s="65">
        <f t="shared" si="10"/>
        <v>431.5</v>
      </c>
      <c r="O166" s="64">
        <f t="shared" si="9"/>
        <v>0</v>
      </c>
      <c r="P166" s="64">
        <f>IF(ISBLANK(I166),0,IF(L166&lt;0,-O166,IF(L166=0,0,((O166/($G166-1))*(1-$C$6)))))</f>
        <v>0</v>
      </c>
      <c r="Q166" s="65">
        <f t="shared" si="11"/>
        <v>374.00907458768029</v>
      </c>
    </row>
    <row r="167" spans="1:17" s="48" customFormat="1" ht="15" x14ac:dyDescent="0.2">
      <c r="A167" s="44"/>
      <c r="B167" s="45"/>
      <c r="C167" s="46"/>
      <c r="D167" s="46"/>
      <c r="E167" s="47"/>
      <c r="F167" s="47"/>
      <c r="G167" s="47"/>
      <c r="H167" s="47"/>
      <c r="I167" s="47"/>
      <c r="J167" s="53" t="str">
        <f>IF(ISBLANK(G167),"no",IF($I167="NR","no",IF($D167="0-0 at half time","no",IF($G167&lt;=$C$8,"yes","no"))))</f>
        <v>no</v>
      </c>
      <c r="K167" s="64">
        <f t="shared" si="8"/>
        <v>0</v>
      </c>
      <c r="L167" s="64">
        <f>IF(ISBLANK(I167),0,IF($J167="no",0,IF($I167="No",-(($G167-1)*($C$4*$E167)),$C$4*$E167*(1-$C$6))))</f>
        <v>0</v>
      </c>
      <c r="M167" s="64">
        <f>IF($J167="yes",($G167-1)*$C$4*$E167,0)</f>
        <v>0</v>
      </c>
      <c r="N167" s="65">
        <f t="shared" si="10"/>
        <v>431.5</v>
      </c>
      <c r="O167" s="64">
        <f t="shared" si="9"/>
        <v>0</v>
      </c>
      <c r="P167" s="64">
        <f>IF(ISBLANK(I167),0,IF(L167&lt;0,-O167,IF(L167=0,0,((O167/($G167-1))*(1-$C$6)))))</f>
        <v>0</v>
      </c>
      <c r="Q167" s="65">
        <f t="shared" si="11"/>
        <v>374.00907458768029</v>
      </c>
    </row>
    <row r="168" spans="1:17" s="48" customFormat="1" ht="15" x14ac:dyDescent="0.2">
      <c r="A168" s="44"/>
      <c r="B168" s="45"/>
      <c r="C168" s="46"/>
      <c r="D168" s="46"/>
      <c r="E168" s="47"/>
      <c r="F168" s="47"/>
      <c r="G168" s="47"/>
      <c r="H168" s="47"/>
      <c r="I168" s="47"/>
      <c r="J168" s="53" t="str">
        <f>IF(ISBLANK(G168),"no",IF($I168="NR","no",IF($D168="0-0 at half time","no",IF($G168&lt;=$C$8,"yes","no"))))</f>
        <v>no</v>
      </c>
      <c r="K168" s="64">
        <f t="shared" si="8"/>
        <v>0</v>
      </c>
      <c r="L168" s="64">
        <f>IF(ISBLANK(I168),0,IF($J168="no",0,IF($I168="No",-(($G168-1)*($C$4*$E168)),$C$4*$E168*(1-$C$6))))</f>
        <v>0</v>
      </c>
      <c r="M168" s="64">
        <f>IF($J168="yes",($G168-1)*$C$4*$E168,0)</f>
        <v>0</v>
      </c>
      <c r="N168" s="65">
        <f t="shared" si="10"/>
        <v>431.5</v>
      </c>
      <c r="O168" s="64">
        <f t="shared" si="9"/>
        <v>0</v>
      </c>
      <c r="P168" s="64">
        <f>IF(ISBLANK(I168),0,IF(L168&lt;0,-O168,IF(L168=0,0,((O168/($G168-1))*(1-$C$6)))))</f>
        <v>0</v>
      </c>
      <c r="Q168" s="65">
        <f t="shared" si="11"/>
        <v>374.00907458768029</v>
      </c>
    </row>
    <row r="169" spans="1:17" s="48" customFormat="1" ht="15" x14ac:dyDescent="0.2">
      <c r="A169" s="44"/>
      <c r="B169" s="45"/>
      <c r="C169" s="46"/>
      <c r="D169" s="46"/>
      <c r="E169" s="47"/>
      <c r="F169" s="47"/>
      <c r="G169" s="47"/>
      <c r="H169" s="47"/>
      <c r="I169" s="47"/>
      <c r="J169" s="53" t="str">
        <f>IF(ISBLANK(G169),"no",IF($I169="NR","no",IF($D169="0-0 at half time","no",IF($G169&lt;=$C$8,"yes","no"))))</f>
        <v>no</v>
      </c>
      <c r="K169" s="64">
        <f t="shared" si="8"/>
        <v>0</v>
      </c>
      <c r="L169" s="64">
        <f>IF(ISBLANK(I169),0,IF($J169="no",0,IF($I169="No",-(($G169-1)*($C$4*$E169)),$C$4*$E169*(1-$C$6))))</f>
        <v>0</v>
      </c>
      <c r="M169" s="64">
        <f>IF($J169="yes",($G169-1)*$C$4*$E169,0)</f>
        <v>0</v>
      </c>
      <c r="N169" s="65">
        <f t="shared" si="10"/>
        <v>431.5</v>
      </c>
      <c r="O169" s="64">
        <f t="shared" si="9"/>
        <v>0</v>
      </c>
      <c r="P169" s="64">
        <f>IF(ISBLANK(I169),0,IF(L169&lt;0,-O169,IF(L169=0,0,((O169/($G169-1))*(1-$C$6)))))</f>
        <v>0</v>
      </c>
      <c r="Q169" s="65">
        <f t="shared" si="11"/>
        <v>374.00907458768029</v>
      </c>
    </row>
    <row r="170" spans="1:17" s="48" customFormat="1" ht="15" x14ac:dyDescent="0.2">
      <c r="A170" s="44"/>
      <c r="B170" s="45"/>
      <c r="C170" s="46"/>
      <c r="D170" s="46"/>
      <c r="E170" s="47"/>
      <c r="F170" s="47"/>
      <c r="G170" s="47"/>
      <c r="H170" s="47"/>
      <c r="I170" s="47"/>
      <c r="J170" s="53" t="str">
        <f>IF(ISBLANK(G170),"no",IF($I170="NR","no",IF($D170="0-0 at half time","no",IF($G170&lt;=$C$8,"yes","no"))))</f>
        <v>no</v>
      </c>
      <c r="K170" s="64">
        <f t="shared" si="8"/>
        <v>0</v>
      </c>
      <c r="L170" s="64">
        <f>IF(ISBLANK(I170),0,IF($J170="no",0,IF($I170="No",-(($G170-1)*($C$4*$E170)),$C$4*$E170*(1-$C$6))))</f>
        <v>0</v>
      </c>
      <c r="M170" s="64">
        <f>IF($J170="yes",($G170-1)*$C$4*$E170,0)</f>
        <v>0</v>
      </c>
      <c r="N170" s="65">
        <f t="shared" si="10"/>
        <v>431.5</v>
      </c>
      <c r="O170" s="64">
        <f t="shared" si="9"/>
        <v>0</v>
      </c>
      <c r="P170" s="64">
        <f>IF(ISBLANK(I170),0,IF(L170&lt;0,-O170,IF(L170=0,0,((O170/($G170-1))*(1-$C$6)))))</f>
        <v>0</v>
      </c>
      <c r="Q170" s="65">
        <f t="shared" si="11"/>
        <v>374.00907458768029</v>
      </c>
    </row>
    <row r="171" spans="1:17" s="48" customFormat="1" ht="15" x14ac:dyDescent="0.2">
      <c r="A171" s="44"/>
      <c r="B171" s="45"/>
      <c r="C171" s="46"/>
      <c r="D171" s="46"/>
      <c r="E171" s="47"/>
      <c r="F171" s="47"/>
      <c r="G171" s="47"/>
      <c r="H171" s="47"/>
      <c r="I171" s="47"/>
      <c r="J171" s="53" t="str">
        <f>IF(ISBLANK(G171),"no",IF($I171="NR","no",IF($D171="0-0 at half time","no",IF($G171&lt;=$C$8,"yes","no"))))</f>
        <v>no</v>
      </c>
      <c r="K171" s="64">
        <f t="shared" si="8"/>
        <v>0</v>
      </c>
      <c r="L171" s="64">
        <f>IF(ISBLANK(I171),0,IF($J171="no",0,IF($I171="No",-(($G171-1)*($C$4*$E171)),$C$4*$E171*(1-$C$6))))</f>
        <v>0</v>
      </c>
      <c r="M171" s="64">
        <f>IF($J171="yes",($G171-1)*$C$4*$E171,0)</f>
        <v>0</v>
      </c>
      <c r="N171" s="65">
        <f t="shared" si="10"/>
        <v>431.5</v>
      </c>
      <c r="O171" s="64">
        <f t="shared" si="9"/>
        <v>0</v>
      </c>
      <c r="P171" s="64">
        <f>IF(ISBLANK(I171),0,IF(L171&lt;0,-O171,IF(L171=0,0,((O171/($G171-1))*(1-$C$6)))))</f>
        <v>0</v>
      </c>
      <c r="Q171" s="65">
        <f t="shared" si="11"/>
        <v>374.00907458768029</v>
      </c>
    </row>
    <row r="172" spans="1:17" s="48" customFormat="1" ht="15" x14ac:dyDescent="0.2">
      <c r="A172" s="44"/>
      <c r="B172" s="45"/>
      <c r="C172" s="46"/>
      <c r="D172" s="46"/>
      <c r="E172" s="47"/>
      <c r="F172" s="47"/>
      <c r="G172" s="47"/>
      <c r="H172" s="47"/>
      <c r="I172" s="47"/>
      <c r="J172" s="53" t="str">
        <f>IF(ISBLANK(G172),"no",IF($I172="NR","no",IF($D172="0-0 at half time","no",IF($G172&lt;=$C$8,"yes","no"))))</f>
        <v>no</v>
      </c>
      <c r="K172" s="64">
        <f t="shared" si="8"/>
        <v>0</v>
      </c>
      <c r="L172" s="64">
        <f>IF(ISBLANK(I172),0,IF($J172="no",0,IF($I172="No",-(($G172-1)*($C$4*$E172)),$C$4*$E172*(1-$C$6))))</f>
        <v>0</v>
      </c>
      <c r="M172" s="64">
        <f>IF($J172="yes",($G172-1)*$C$4*$E172,0)</f>
        <v>0</v>
      </c>
      <c r="N172" s="65">
        <f t="shared" si="10"/>
        <v>431.5</v>
      </c>
      <c r="O172" s="64">
        <f t="shared" si="9"/>
        <v>0</v>
      </c>
      <c r="P172" s="64">
        <f>IF(ISBLANK(I172),0,IF(L172&lt;0,-O172,IF(L172=0,0,((O172/($G172-1))*(1-$C$6)))))</f>
        <v>0</v>
      </c>
      <c r="Q172" s="65">
        <f t="shared" si="11"/>
        <v>374.00907458768029</v>
      </c>
    </row>
    <row r="173" spans="1:17" s="48" customFormat="1" ht="15" x14ac:dyDescent="0.2">
      <c r="A173" s="44"/>
      <c r="B173" s="45"/>
      <c r="C173" s="46"/>
      <c r="D173" s="46"/>
      <c r="E173" s="47"/>
      <c r="F173" s="47"/>
      <c r="G173" s="47"/>
      <c r="H173" s="47"/>
      <c r="I173" s="47"/>
      <c r="J173" s="53" t="str">
        <f>IF(ISBLANK(G173),"no",IF($I173="NR","no",IF($D173="0-0 at half time","no",IF($G173&lt;=$C$8,"yes","no"))))</f>
        <v>no</v>
      </c>
      <c r="K173" s="64">
        <f t="shared" si="8"/>
        <v>0</v>
      </c>
      <c r="L173" s="64">
        <f>IF(ISBLANK(I173),0,IF($J173="no",0,IF($I173="No",-(($G173-1)*($C$4*$E173)),$C$4*$E173*(1-$C$6))))</f>
        <v>0</v>
      </c>
      <c r="M173" s="64">
        <f>IF($J173="yes",($G173-1)*$C$4*$E173,0)</f>
        <v>0</v>
      </c>
      <c r="N173" s="65">
        <f t="shared" si="10"/>
        <v>431.5</v>
      </c>
      <c r="O173" s="64">
        <f t="shared" si="9"/>
        <v>0</v>
      </c>
      <c r="P173" s="64">
        <f>IF(ISBLANK(I173),0,IF(L173&lt;0,-O173,IF(L173=0,0,((O173/($G173-1))*(1-$C$6)))))</f>
        <v>0</v>
      </c>
      <c r="Q173" s="65">
        <f t="shared" si="11"/>
        <v>374.00907458768029</v>
      </c>
    </row>
    <row r="174" spans="1:17" s="48" customFormat="1" ht="15" x14ac:dyDescent="0.2">
      <c r="A174" s="44"/>
      <c r="B174" s="45"/>
      <c r="C174" s="46"/>
      <c r="D174" s="46"/>
      <c r="E174" s="47"/>
      <c r="F174" s="47"/>
      <c r="G174" s="47"/>
      <c r="H174" s="47"/>
      <c r="I174" s="47"/>
      <c r="J174" s="53" t="str">
        <f>IF(ISBLANK(G174),"no",IF($I174="NR","no",IF($D174="0-0 at half time","no",IF($G174&lt;=$C$8,"yes","no"))))</f>
        <v>no</v>
      </c>
      <c r="K174" s="64">
        <f t="shared" si="8"/>
        <v>0</v>
      </c>
      <c r="L174" s="64">
        <f>IF(ISBLANK(I174),0,IF($J174="no",0,IF($I174="No",-(($G174-1)*($C$4*$E174)),$C$4*$E174*(1-$C$6))))</f>
        <v>0</v>
      </c>
      <c r="M174" s="64">
        <f>IF($J174="yes",($G174-1)*$C$4*$E174,0)</f>
        <v>0</v>
      </c>
      <c r="N174" s="65">
        <f t="shared" si="10"/>
        <v>431.5</v>
      </c>
      <c r="O174" s="64">
        <f t="shared" si="9"/>
        <v>0</v>
      </c>
      <c r="P174" s="64">
        <f>IF(ISBLANK(I174),0,IF(L174&lt;0,-O174,IF(L174=0,0,((O174/($G174-1))*(1-$C$6)))))</f>
        <v>0</v>
      </c>
      <c r="Q174" s="65">
        <f t="shared" si="11"/>
        <v>374.00907458768029</v>
      </c>
    </row>
    <row r="175" spans="1:17" s="48" customFormat="1" ht="15" x14ac:dyDescent="0.2">
      <c r="A175" s="44"/>
      <c r="B175" s="45"/>
      <c r="C175" s="46"/>
      <c r="D175" s="46"/>
      <c r="E175" s="47"/>
      <c r="F175" s="47"/>
      <c r="G175" s="47"/>
      <c r="H175" s="47"/>
      <c r="I175" s="47"/>
      <c r="J175" s="53" t="str">
        <f>IF(ISBLANK(G175),"no",IF($I175="NR","no",IF($D175="0-0 at half time","no",IF($G175&lt;=$C$8,"yes","no"))))</f>
        <v>no</v>
      </c>
      <c r="K175" s="64">
        <f t="shared" si="8"/>
        <v>0</v>
      </c>
      <c r="L175" s="64">
        <f>IF(ISBLANK(I175),0,IF($J175="no",0,IF($I175="No",-(($G175-1)*($C$4*$E175)),$C$4*$E175*(1-$C$6))))</f>
        <v>0</v>
      </c>
      <c r="M175" s="64">
        <f>IF($J175="yes",($G175-1)*$C$4*$E175,0)</f>
        <v>0</v>
      </c>
      <c r="N175" s="65">
        <f t="shared" si="10"/>
        <v>431.5</v>
      </c>
      <c r="O175" s="64">
        <f t="shared" si="9"/>
        <v>0</v>
      </c>
      <c r="P175" s="64">
        <f>IF(ISBLANK(I175),0,IF(L175&lt;0,-O175,IF(L175=0,0,((O175/($G175-1))*(1-$C$6)))))</f>
        <v>0</v>
      </c>
      <c r="Q175" s="65">
        <f t="shared" si="11"/>
        <v>374.00907458768029</v>
      </c>
    </row>
    <row r="176" spans="1:17" s="48" customFormat="1" ht="15" x14ac:dyDescent="0.2">
      <c r="A176" s="44"/>
      <c r="B176" s="45"/>
      <c r="C176" s="46"/>
      <c r="D176" s="46"/>
      <c r="E176" s="47"/>
      <c r="F176" s="47"/>
      <c r="G176" s="47"/>
      <c r="H176" s="47"/>
      <c r="I176" s="47"/>
      <c r="J176" s="53" t="str">
        <f>IF(ISBLANK(G176),"no",IF($I176="NR","no",IF($D176="0-0 at half time","no",IF($G176&lt;=$C$8,"yes","no"))))</f>
        <v>no</v>
      </c>
      <c r="K176" s="64">
        <f t="shared" si="8"/>
        <v>0</v>
      </c>
      <c r="L176" s="64">
        <f>IF(ISBLANK(I176),0,IF($J176="no",0,IF($I176="No",-(($G176-1)*($C$4*$E176)),$C$4*$E176*(1-$C$6))))</f>
        <v>0</v>
      </c>
      <c r="M176" s="64">
        <f>IF($J176="yes",($G176-1)*$C$4*$E176,0)</f>
        <v>0</v>
      </c>
      <c r="N176" s="65">
        <f t="shared" si="10"/>
        <v>431.5</v>
      </c>
      <c r="O176" s="64">
        <f t="shared" si="9"/>
        <v>0</v>
      </c>
      <c r="P176" s="64">
        <f>IF(ISBLANK(I176),0,IF(L176&lt;0,-O176,IF(L176=0,0,((O176/($G176-1))*(1-$C$6)))))</f>
        <v>0</v>
      </c>
      <c r="Q176" s="65">
        <f t="shared" si="11"/>
        <v>374.00907458768029</v>
      </c>
    </row>
    <row r="177" spans="1:17" s="48" customFormat="1" ht="15" x14ac:dyDescent="0.2">
      <c r="A177" s="44"/>
      <c r="B177" s="45"/>
      <c r="C177" s="46"/>
      <c r="D177" s="46"/>
      <c r="E177" s="47"/>
      <c r="F177" s="47"/>
      <c r="G177" s="47"/>
      <c r="H177" s="47"/>
      <c r="I177" s="47"/>
      <c r="J177" s="53" t="str">
        <f>IF(ISBLANK(G177),"no",IF($I177="NR","no",IF($D177="0-0 at half time","no",IF($G177&lt;=$C$8,"yes","no"))))</f>
        <v>no</v>
      </c>
      <c r="K177" s="64">
        <f t="shared" si="8"/>
        <v>0</v>
      </c>
      <c r="L177" s="64">
        <f>IF(ISBLANK(I177),0,IF($J177="no",0,IF($I177="No",-(($G177-1)*($C$4*$E177)),$C$4*$E177*(1-$C$6))))</f>
        <v>0</v>
      </c>
      <c r="M177" s="64">
        <f>IF($J177="yes",($G177-1)*$C$4*$E177,0)</f>
        <v>0</v>
      </c>
      <c r="N177" s="65">
        <f t="shared" si="10"/>
        <v>431.5</v>
      </c>
      <c r="O177" s="64">
        <f t="shared" si="9"/>
        <v>0</v>
      </c>
      <c r="P177" s="64">
        <f>IF(ISBLANK(I177),0,IF(L177&lt;0,-O177,IF(L177=0,0,((O177/($G177-1))*(1-$C$6)))))</f>
        <v>0</v>
      </c>
      <c r="Q177" s="65">
        <f t="shared" si="11"/>
        <v>374.00907458768029</v>
      </c>
    </row>
    <row r="178" spans="1:17" s="48" customFormat="1" ht="15" x14ac:dyDescent="0.2">
      <c r="A178" s="44"/>
      <c r="B178" s="45"/>
      <c r="C178" s="46"/>
      <c r="D178" s="46"/>
      <c r="E178" s="47"/>
      <c r="F178" s="47"/>
      <c r="G178" s="47"/>
      <c r="H178" s="47"/>
      <c r="I178" s="47"/>
      <c r="J178" s="53" t="str">
        <f>IF(ISBLANK(G178),"no",IF($I178="NR","no",IF($D178="0-0 at half time","no",IF($G178&lt;=$C$8,"yes","no"))))</f>
        <v>no</v>
      </c>
      <c r="K178" s="64">
        <f t="shared" si="8"/>
        <v>0</v>
      </c>
      <c r="L178" s="64">
        <f>IF(ISBLANK(I178),0,IF($J178="no",0,IF($I178="No",-(($G178-1)*($C$4*$E178)),$C$4*$E178*(1-$C$6))))</f>
        <v>0</v>
      </c>
      <c r="M178" s="64">
        <f>IF($J178="yes",($G178-1)*$C$4*$E178,0)</f>
        <v>0</v>
      </c>
      <c r="N178" s="65">
        <f t="shared" si="10"/>
        <v>431.5</v>
      </c>
      <c r="O178" s="64">
        <f t="shared" si="9"/>
        <v>0</v>
      </c>
      <c r="P178" s="64">
        <f>IF(ISBLANK(I178),0,IF(L178&lt;0,-O178,IF(L178=0,0,((O178/($G178-1))*(1-$C$6)))))</f>
        <v>0</v>
      </c>
      <c r="Q178" s="65">
        <f t="shared" si="11"/>
        <v>374.00907458768029</v>
      </c>
    </row>
    <row r="179" spans="1:17" s="48" customFormat="1" ht="15" x14ac:dyDescent="0.2">
      <c r="A179" s="44"/>
      <c r="B179" s="45"/>
      <c r="C179" s="46"/>
      <c r="D179" s="46"/>
      <c r="E179" s="47"/>
      <c r="F179" s="47"/>
      <c r="G179" s="47"/>
      <c r="H179" s="47"/>
      <c r="I179" s="47"/>
      <c r="J179" s="53" t="str">
        <f>IF(ISBLANK(G179),"no",IF($I179="NR","no",IF($D179="0-0 at half time","no",IF($G179&lt;=$C$8,"yes","no"))))</f>
        <v>no</v>
      </c>
      <c r="K179" s="64">
        <f t="shared" si="8"/>
        <v>0</v>
      </c>
      <c r="L179" s="64">
        <f>IF(ISBLANK(I179),0,IF($J179="no",0,IF($I179="No",-(($G179-1)*($C$4*$E179)),$C$4*$E179*(1-$C$6))))</f>
        <v>0</v>
      </c>
      <c r="M179" s="64">
        <f>IF($J179="yes",($G179-1)*$C$4*$E179,0)</f>
        <v>0</v>
      </c>
      <c r="N179" s="65">
        <f t="shared" si="10"/>
        <v>431.5</v>
      </c>
      <c r="O179" s="64">
        <f t="shared" si="9"/>
        <v>0</v>
      </c>
      <c r="P179" s="64">
        <f>IF(ISBLANK(I179),0,IF(L179&lt;0,-O179,IF(L179=0,0,((O179/($G179-1))*(1-$C$6)))))</f>
        <v>0</v>
      </c>
      <c r="Q179" s="65">
        <f t="shared" si="11"/>
        <v>374.00907458768029</v>
      </c>
    </row>
    <row r="180" spans="1:17" s="48" customFormat="1" ht="15" x14ac:dyDescent="0.2">
      <c r="A180" s="44"/>
      <c r="B180" s="45"/>
      <c r="C180" s="46"/>
      <c r="D180" s="46"/>
      <c r="E180" s="47"/>
      <c r="F180" s="47"/>
      <c r="G180" s="47"/>
      <c r="H180" s="47"/>
      <c r="I180" s="47"/>
      <c r="J180" s="53" t="str">
        <f>IF(ISBLANK(G180),"no",IF($I180="NR","no",IF($D180="0-0 at half time","no",IF($G180&lt;=$C$8,"yes","no"))))</f>
        <v>no</v>
      </c>
      <c r="K180" s="64">
        <f t="shared" si="8"/>
        <v>0</v>
      </c>
      <c r="L180" s="64">
        <f>IF(ISBLANK(I180),0,IF($J180="no",0,IF($I180="No",-(($G180-1)*($C$4*$E180)),$C$4*$E180*(1-$C$6))))</f>
        <v>0</v>
      </c>
      <c r="M180" s="64">
        <f>IF($J180="yes",($G180-1)*$C$4*$E180,0)</f>
        <v>0</v>
      </c>
      <c r="N180" s="65">
        <f t="shared" si="10"/>
        <v>431.5</v>
      </c>
      <c r="O180" s="64">
        <f t="shared" si="9"/>
        <v>0</v>
      </c>
      <c r="P180" s="64">
        <f>IF(ISBLANK(I180),0,IF(L180&lt;0,-O180,IF(L180=0,0,((O180/($G180-1))*(1-$C$6)))))</f>
        <v>0</v>
      </c>
      <c r="Q180" s="65">
        <f t="shared" si="11"/>
        <v>374.00907458768029</v>
      </c>
    </row>
    <row r="181" spans="1:17" s="48" customFormat="1" ht="15" x14ac:dyDescent="0.2">
      <c r="A181" s="44"/>
      <c r="B181" s="45"/>
      <c r="C181" s="46"/>
      <c r="D181" s="46"/>
      <c r="E181" s="47"/>
      <c r="F181" s="47"/>
      <c r="G181" s="47"/>
      <c r="H181" s="47"/>
      <c r="I181" s="47"/>
      <c r="J181" s="53" t="str">
        <f>IF(ISBLANK(G181),"no",IF($I181="NR","no",IF($D181="0-0 at half time","no",IF($G181&lt;=$C$8,"yes","no"))))</f>
        <v>no</v>
      </c>
      <c r="K181" s="64">
        <f t="shared" si="8"/>
        <v>0</v>
      </c>
      <c r="L181" s="64">
        <f>IF(ISBLANK(I181),0,IF($J181="no",0,IF($I181="No",-(($G181-1)*($C$4*$E181)),$C$4*$E181*(1-$C$6))))</f>
        <v>0</v>
      </c>
      <c r="M181" s="64">
        <f>IF($J181="yes",($G181-1)*$C$4*$E181,0)</f>
        <v>0</v>
      </c>
      <c r="N181" s="65">
        <f t="shared" si="10"/>
        <v>431.5</v>
      </c>
      <c r="O181" s="64">
        <f t="shared" si="9"/>
        <v>0</v>
      </c>
      <c r="P181" s="64">
        <f>IF(ISBLANK(I181),0,IF(L181&lt;0,-O181,IF(L181=0,0,((O181/($G181-1))*(1-$C$6)))))</f>
        <v>0</v>
      </c>
      <c r="Q181" s="65">
        <f t="shared" si="11"/>
        <v>374.00907458768029</v>
      </c>
    </row>
    <row r="182" spans="1:17" s="48" customFormat="1" ht="15" x14ac:dyDescent="0.2">
      <c r="A182" s="44"/>
      <c r="B182" s="45"/>
      <c r="C182" s="46"/>
      <c r="D182" s="46"/>
      <c r="E182" s="47"/>
      <c r="F182" s="47"/>
      <c r="G182" s="47"/>
      <c r="H182" s="47"/>
      <c r="I182" s="47"/>
      <c r="J182" s="53" t="str">
        <f>IF(ISBLANK(G182),"no",IF($I182="NR","no",IF($D182="0-0 at half time","no",IF($G182&lt;=$C$8,"yes","no"))))</f>
        <v>no</v>
      </c>
      <c r="K182" s="64">
        <f t="shared" si="8"/>
        <v>0</v>
      </c>
      <c r="L182" s="64">
        <f>IF(ISBLANK(I182),0,IF($J182="no",0,IF($I182="No",-(($G182-1)*($C$4*$E182)),$C$4*$E182*(1-$C$6))))</f>
        <v>0</v>
      </c>
      <c r="M182" s="64">
        <f>IF($J182="yes",($G182-1)*$C$4*$E182,0)</f>
        <v>0</v>
      </c>
      <c r="N182" s="65">
        <f t="shared" si="10"/>
        <v>431.5</v>
      </c>
      <c r="O182" s="64">
        <f t="shared" si="9"/>
        <v>0</v>
      </c>
      <c r="P182" s="64">
        <f>IF(ISBLANK(I182),0,IF(L182&lt;0,-O182,IF(L182=0,0,((O182/($G182-1))*(1-$C$6)))))</f>
        <v>0</v>
      </c>
      <c r="Q182" s="65">
        <f t="shared" si="11"/>
        <v>374.00907458768029</v>
      </c>
    </row>
    <row r="183" spans="1:17" s="48" customFormat="1" ht="15" x14ac:dyDescent="0.2">
      <c r="A183" s="44"/>
      <c r="B183" s="45"/>
      <c r="C183" s="46"/>
      <c r="D183" s="46"/>
      <c r="E183" s="47"/>
      <c r="F183" s="47"/>
      <c r="G183" s="47"/>
      <c r="H183" s="47"/>
      <c r="I183" s="47"/>
      <c r="J183" s="53" t="str">
        <f>IF(ISBLANK(G183),"no",IF($I183="NR","no",IF($D183="0-0 at half time","no",IF($G183&lt;=$C$8,"yes","no"))))</f>
        <v>no</v>
      </c>
      <c r="K183" s="64">
        <f t="shared" si="8"/>
        <v>0</v>
      </c>
      <c r="L183" s="64">
        <f>IF(ISBLANK(I183),0,IF($J183="no",0,IF($I183="No",-(($G183-1)*($C$4*$E183)),$C$4*$E183*(1-$C$6))))</f>
        <v>0</v>
      </c>
      <c r="M183" s="64">
        <f>IF($J183="yes",($G183-1)*$C$4*$E183,0)</f>
        <v>0</v>
      </c>
      <c r="N183" s="65">
        <f t="shared" si="10"/>
        <v>431.5</v>
      </c>
      <c r="O183" s="64">
        <f t="shared" si="9"/>
        <v>0</v>
      </c>
      <c r="P183" s="64">
        <f>IF(ISBLANK(I183),0,IF(L183&lt;0,-O183,IF(L183=0,0,((O183/($G183-1))*(1-$C$6)))))</f>
        <v>0</v>
      </c>
      <c r="Q183" s="65">
        <f t="shared" si="11"/>
        <v>374.00907458768029</v>
      </c>
    </row>
    <row r="184" spans="1:17" s="48" customFormat="1" ht="15" x14ac:dyDescent="0.2">
      <c r="A184" s="44"/>
      <c r="B184" s="45"/>
      <c r="C184" s="46"/>
      <c r="D184" s="46"/>
      <c r="E184" s="47"/>
      <c r="F184" s="47"/>
      <c r="G184" s="47"/>
      <c r="H184" s="47"/>
      <c r="I184" s="47"/>
      <c r="J184" s="53" t="str">
        <f>IF(ISBLANK(G184),"no",IF($I184="NR","no",IF($D184="0-0 at half time","no",IF($G184&lt;=$C$8,"yes","no"))))</f>
        <v>no</v>
      </c>
      <c r="K184" s="64">
        <f t="shared" si="8"/>
        <v>0</v>
      </c>
      <c r="L184" s="64">
        <f>IF(ISBLANK(I184),0,IF($J184="no",0,IF($I184="No",-(($G184-1)*($C$4*$E184)),$C$4*$E184*(1-$C$6))))</f>
        <v>0</v>
      </c>
      <c r="M184" s="64">
        <f>IF($J184="yes",($G184-1)*$C$4*$E184,0)</f>
        <v>0</v>
      </c>
      <c r="N184" s="65">
        <f t="shared" si="10"/>
        <v>431.5</v>
      </c>
      <c r="O184" s="64">
        <f t="shared" si="9"/>
        <v>0</v>
      </c>
      <c r="P184" s="64">
        <f>IF(ISBLANK(I184),0,IF(L184&lt;0,-O184,IF(L184=0,0,((O184/($G184-1))*(1-$C$6)))))</f>
        <v>0</v>
      </c>
      <c r="Q184" s="65">
        <f t="shared" si="11"/>
        <v>374.00907458768029</v>
      </c>
    </row>
    <row r="185" spans="1:17" s="48" customFormat="1" ht="15" x14ac:dyDescent="0.2">
      <c r="A185" s="44"/>
      <c r="B185" s="45"/>
      <c r="C185" s="46"/>
      <c r="D185" s="46"/>
      <c r="E185" s="47"/>
      <c r="F185" s="47"/>
      <c r="G185" s="47"/>
      <c r="H185" s="47"/>
      <c r="I185" s="47"/>
      <c r="J185" s="53" t="str">
        <f>IF(ISBLANK(G185),"no",IF($I185="NR","no",IF($D185="0-0 at half time","no",IF($G185&lt;=$C$8,"yes","no"))))</f>
        <v>no</v>
      </c>
      <c r="K185" s="64">
        <f t="shared" si="8"/>
        <v>0</v>
      </c>
      <c r="L185" s="64">
        <f>IF(ISBLANK(I185),0,IF($J185="no",0,IF($I185="No",-(($G185-1)*($C$4*$E185)),$C$4*$E185*(1-$C$6))))</f>
        <v>0</v>
      </c>
      <c r="M185" s="64">
        <f>IF($J185="yes",($G185-1)*$C$4*$E185,0)</f>
        <v>0</v>
      </c>
      <c r="N185" s="65">
        <f t="shared" si="10"/>
        <v>431.5</v>
      </c>
      <c r="O185" s="64">
        <f t="shared" si="9"/>
        <v>0</v>
      </c>
      <c r="P185" s="64">
        <f>IF(ISBLANK(I185),0,IF(L185&lt;0,-O185,IF(L185=0,0,((O185/($G185-1))*(1-$C$6)))))</f>
        <v>0</v>
      </c>
      <c r="Q185" s="65">
        <f t="shared" si="11"/>
        <v>374.00907458768029</v>
      </c>
    </row>
    <row r="186" spans="1:17" s="48" customFormat="1" ht="15" x14ac:dyDescent="0.2">
      <c r="A186" s="44"/>
      <c r="B186" s="45"/>
      <c r="C186" s="46"/>
      <c r="D186" s="46"/>
      <c r="E186" s="47"/>
      <c r="F186" s="47"/>
      <c r="G186" s="47"/>
      <c r="H186" s="47"/>
      <c r="I186" s="47"/>
      <c r="J186" s="53" t="str">
        <f>IF(ISBLANK(G186),"no",IF($I186="NR","no",IF($D186="0-0 at half time","no",IF($G186&lt;=$C$8,"yes","no"))))</f>
        <v>no</v>
      </c>
      <c r="K186" s="64">
        <f t="shared" si="8"/>
        <v>0</v>
      </c>
      <c r="L186" s="64">
        <f>IF(ISBLANK(I186),0,IF($J186="no",0,IF($I186="No",-(($G186-1)*($C$4*$E186)),$C$4*$E186*(1-$C$6))))</f>
        <v>0</v>
      </c>
      <c r="M186" s="64">
        <f>IF($J186="yes",($G186-1)*$C$4*$E186,0)</f>
        <v>0</v>
      </c>
      <c r="N186" s="65">
        <f t="shared" si="10"/>
        <v>431.5</v>
      </c>
      <c r="O186" s="64">
        <f t="shared" si="9"/>
        <v>0</v>
      </c>
      <c r="P186" s="64">
        <f>IF(ISBLANK(I186),0,IF(L186&lt;0,-O186,IF(L186=0,0,((O186/($G186-1))*(1-$C$6)))))</f>
        <v>0</v>
      </c>
      <c r="Q186" s="65">
        <f t="shared" si="11"/>
        <v>374.00907458768029</v>
      </c>
    </row>
    <row r="187" spans="1:17" s="48" customFormat="1" ht="15" x14ac:dyDescent="0.2">
      <c r="A187" s="44"/>
      <c r="B187" s="45"/>
      <c r="C187" s="46"/>
      <c r="D187" s="46"/>
      <c r="E187" s="47"/>
      <c r="F187" s="47"/>
      <c r="G187" s="47"/>
      <c r="H187" s="47"/>
      <c r="I187" s="47"/>
      <c r="J187" s="53" t="str">
        <f>IF(ISBLANK(G187),"no",IF($I187="NR","no",IF($D187="0-0 at half time","no",IF($G187&lt;=$C$8,"yes","no"))))</f>
        <v>no</v>
      </c>
      <c r="K187" s="64">
        <f t="shared" si="8"/>
        <v>0</v>
      </c>
      <c r="L187" s="64">
        <f>IF(ISBLANK(I187),0,IF($J187="no",0,IF($I187="No",-(($G187-1)*($C$4*$E187)),$C$4*$E187*(1-$C$6))))</f>
        <v>0</v>
      </c>
      <c r="M187" s="64">
        <f>IF($J187="yes",($G187-1)*$C$4*$E187,0)</f>
        <v>0</v>
      </c>
      <c r="N187" s="65">
        <f t="shared" si="10"/>
        <v>431.5</v>
      </c>
      <c r="O187" s="64">
        <f t="shared" si="9"/>
        <v>0</v>
      </c>
      <c r="P187" s="64">
        <f>IF(ISBLANK(I187),0,IF(L187&lt;0,-O187,IF(L187=0,0,((O187/($G187-1))*(1-$C$6)))))</f>
        <v>0</v>
      </c>
      <c r="Q187" s="65">
        <f t="shared" si="11"/>
        <v>374.00907458768029</v>
      </c>
    </row>
    <row r="188" spans="1:17" s="48" customFormat="1" ht="15" x14ac:dyDescent="0.2">
      <c r="A188" s="44"/>
      <c r="B188" s="45"/>
      <c r="C188" s="46"/>
      <c r="D188" s="46"/>
      <c r="E188" s="47"/>
      <c r="F188" s="47"/>
      <c r="G188" s="47"/>
      <c r="H188" s="47"/>
      <c r="I188" s="47"/>
      <c r="J188" s="53" t="str">
        <f>IF(ISBLANK(G188),"no",IF($I188="NR","no",IF($D188="0-0 at half time","no",IF($G188&lt;=$C$8,"yes","no"))))</f>
        <v>no</v>
      </c>
      <c r="K188" s="64">
        <f t="shared" si="8"/>
        <v>0</v>
      </c>
      <c r="L188" s="64">
        <f>IF(ISBLANK(I188),0,IF($J188="no",0,IF($I188="No",-(($G188-1)*($C$4*$E188)),$C$4*$E188*(1-$C$6))))</f>
        <v>0</v>
      </c>
      <c r="M188" s="64">
        <f>IF($J188="yes",($G188-1)*$C$4*$E188,0)</f>
        <v>0</v>
      </c>
      <c r="N188" s="65">
        <f t="shared" si="10"/>
        <v>431.5</v>
      </c>
      <c r="O188" s="64">
        <f t="shared" si="9"/>
        <v>0</v>
      </c>
      <c r="P188" s="64">
        <f>IF(ISBLANK(I188),0,IF(L188&lt;0,-O188,IF(L188=0,0,((O188/($G188-1))*(1-$C$6)))))</f>
        <v>0</v>
      </c>
      <c r="Q188" s="65">
        <f t="shared" si="11"/>
        <v>374.00907458768029</v>
      </c>
    </row>
    <row r="189" spans="1:17" s="48" customFormat="1" ht="15" x14ac:dyDescent="0.2">
      <c r="A189" s="44"/>
      <c r="B189" s="45"/>
      <c r="C189" s="46"/>
      <c r="D189" s="46"/>
      <c r="E189" s="47"/>
      <c r="F189" s="47"/>
      <c r="G189" s="47"/>
      <c r="H189" s="47"/>
      <c r="I189" s="47"/>
      <c r="J189" s="53" t="str">
        <f>IF(ISBLANK(G189),"no",IF($I189="NR","no",IF($D189="0-0 at half time","no",IF($G189&lt;=$C$8,"yes","no"))))</f>
        <v>no</v>
      </c>
      <c r="K189" s="64">
        <f t="shared" si="8"/>
        <v>0</v>
      </c>
      <c r="L189" s="64">
        <f>IF(ISBLANK(I189),0,IF($J189="no",0,IF($I189="No",-(($G189-1)*($C$4*$E189)),$C$4*$E189*(1-$C$6))))</f>
        <v>0</v>
      </c>
      <c r="M189" s="64">
        <f>IF($J189="yes",($G189-1)*$C$4*$E189,0)</f>
        <v>0</v>
      </c>
      <c r="N189" s="65">
        <f t="shared" si="10"/>
        <v>431.5</v>
      </c>
      <c r="O189" s="64">
        <f t="shared" si="9"/>
        <v>0</v>
      </c>
      <c r="P189" s="64">
        <f>IF(ISBLANK(I189),0,IF(L189&lt;0,-O189,IF(L189=0,0,((O189/($G189-1))*(1-$C$6)))))</f>
        <v>0</v>
      </c>
      <c r="Q189" s="65">
        <f t="shared" si="11"/>
        <v>374.00907458768029</v>
      </c>
    </row>
    <row r="190" spans="1:17" s="48" customFormat="1" ht="15" x14ac:dyDescent="0.2">
      <c r="A190" s="44"/>
      <c r="B190" s="45"/>
      <c r="C190" s="46"/>
      <c r="D190" s="46"/>
      <c r="E190" s="47"/>
      <c r="F190" s="47"/>
      <c r="G190" s="47"/>
      <c r="H190" s="47"/>
      <c r="I190" s="47"/>
      <c r="J190" s="53" t="str">
        <f>IF(ISBLANK(G190),"no",IF($I190="NR","no",IF($D190="0-0 at half time","no",IF($G190&lt;=$C$8,"yes","no"))))</f>
        <v>no</v>
      </c>
      <c r="K190" s="64">
        <f t="shared" si="8"/>
        <v>0</v>
      </c>
      <c r="L190" s="64">
        <f>IF(ISBLANK(I190),0,IF($J190="no",0,IF($I190="No",-(($G190-1)*($C$4*$E190)),$C$4*$E190*(1-$C$6))))</f>
        <v>0</v>
      </c>
      <c r="M190" s="64">
        <f>IF($J190="yes",($G190-1)*$C$4*$E190,0)</f>
        <v>0</v>
      </c>
      <c r="N190" s="65">
        <f t="shared" si="10"/>
        <v>431.5</v>
      </c>
      <c r="O190" s="64">
        <f t="shared" si="9"/>
        <v>0</v>
      </c>
      <c r="P190" s="64">
        <f>IF(ISBLANK(I190),0,IF(L190&lt;0,-O190,IF(L190=0,0,((O190/($G190-1))*(1-$C$6)))))</f>
        <v>0</v>
      </c>
      <c r="Q190" s="65">
        <f t="shared" si="11"/>
        <v>374.00907458768029</v>
      </c>
    </row>
    <row r="191" spans="1:17" s="48" customFormat="1" ht="15" x14ac:dyDescent="0.2">
      <c r="A191" s="44"/>
      <c r="B191" s="45"/>
      <c r="C191" s="46"/>
      <c r="D191" s="46"/>
      <c r="E191" s="47"/>
      <c r="F191" s="47"/>
      <c r="G191" s="47"/>
      <c r="H191" s="47"/>
      <c r="I191" s="47"/>
      <c r="J191" s="53" t="str">
        <f>IF(ISBLANK(G191),"no",IF($I191="NR","no",IF($D191="0-0 at half time","no",IF($G191&lt;=$C$8,"yes","no"))))</f>
        <v>no</v>
      </c>
      <c r="K191" s="64">
        <f t="shared" si="8"/>
        <v>0</v>
      </c>
      <c r="L191" s="64">
        <f>IF(ISBLANK(I191),0,IF($J191="no",0,IF($I191="No",-(($G191-1)*($C$4*$E191)),$C$4*$E191*(1-$C$6))))</f>
        <v>0</v>
      </c>
      <c r="M191" s="64">
        <f>IF($J191="yes",($G191-1)*$C$4*$E191,0)</f>
        <v>0</v>
      </c>
      <c r="N191" s="65">
        <f t="shared" si="10"/>
        <v>431.5</v>
      </c>
      <c r="O191" s="64">
        <f t="shared" si="9"/>
        <v>0</v>
      </c>
      <c r="P191" s="64">
        <f>IF(ISBLANK(I191),0,IF(L191&lt;0,-O191,IF(L191=0,0,((O191/($G191-1))*(1-$C$6)))))</f>
        <v>0</v>
      </c>
      <c r="Q191" s="65">
        <f t="shared" si="11"/>
        <v>374.00907458768029</v>
      </c>
    </row>
    <row r="192" spans="1:17" s="48" customFormat="1" ht="15" x14ac:dyDescent="0.2">
      <c r="A192" s="44"/>
      <c r="B192" s="45"/>
      <c r="C192" s="46"/>
      <c r="D192" s="46"/>
      <c r="E192" s="47"/>
      <c r="F192" s="47"/>
      <c r="G192" s="47"/>
      <c r="H192" s="47"/>
      <c r="I192" s="47"/>
      <c r="J192" s="53" t="str">
        <f>IF(ISBLANK(G192),"no",IF($I192="NR","no",IF($D192="0-0 at half time","no",IF($G192&lt;=$C$8,"yes","no"))))</f>
        <v>no</v>
      </c>
      <c r="K192" s="64">
        <f t="shared" si="8"/>
        <v>0</v>
      </c>
      <c r="L192" s="64">
        <f>IF(ISBLANK(I192),0,IF($J192="no",0,IF($I192="No",-(($G192-1)*($C$4*$E192)),$C$4*$E192*(1-$C$6))))</f>
        <v>0</v>
      </c>
      <c r="M192" s="64">
        <f>IF($J192="yes",($G192-1)*$C$4*$E192,0)</f>
        <v>0</v>
      </c>
      <c r="N192" s="65">
        <f t="shared" si="10"/>
        <v>431.5</v>
      </c>
      <c r="O192" s="64">
        <f t="shared" si="9"/>
        <v>0</v>
      </c>
      <c r="P192" s="64">
        <f>IF(ISBLANK(I192),0,IF(L192&lt;0,-O192,IF(L192=0,0,((O192/($G192-1))*(1-$C$6)))))</f>
        <v>0</v>
      </c>
      <c r="Q192" s="65">
        <f t="shared" si="11"/>
        <v>374.00907458768029</v>
      </c>
    </row>
    <row r="193" spans="1:17" s="48" customFormat="1" ht="15" x14ac:dyDescent="0.2">
      <c r="A193" s="44"/>
      <c r="B193" s="45"/>
      <c r="C193" s="46"/>
      <c r="D193" s="46"/>
      <c r="E193" s="47"/>
      <c r="F193" s="47"/>
      <c r="G193" s="47"/>
      <c r="H193" s="47"/>
      <c r="I193" s="47"/>
      <c r="J193" s="53" t="str">
        <f>IF(ISBLANK(G193),"no",IF($I193="NR","no",IF($D193="0-0 at half time","no",IF($G193&lt;=$C$8,"yes","no"))))</f>
        <v>no</v>
      </c>
      <c r="K193" s="64">
        <f t="shared" si="8"/>
        <v>0</v>
      </c>
      <c r="L193" s="64">
        <f>IF(ISBLANK(I193),0,IF($J193="no",0,IF($I193="No",-(($G193-1)*($C$4*$E193)),$C$4*$E193*(1-$C$6))))</f>
        <v>0</v>
      </c>
      <c r="M193" s="64">
        <f>IF($J193="yes",($G193-1)*$C$4*$E193,0)</f>
        <v>0</v>
      </c>
      <c r="N193" s="65">
        <f t="shared" si="10"/>
        <v>431.5</v>
      </c>
      <c r="O193" s="64">
        <f t="shared" si="9"/>
        <v>0</v>
      </c>
      <c r="P193" s="64">
        <f>IF(ISBLANK(I193),0,IF(L193&lt;0,-O193,IF(L193=0,0,((O193/($G193-1))*(1-$C$6)))))</f>
        <v>0</v>
      </c>
      <c r="Q193" s="65">
        <f t="shared" si="11"/>
        <v>374.00907458768029</v>
      </c>
    </row>
    <row r="194" spans="1:17" s="48" customFormat="1" ht="15" x14ac:dyDescent="0.2">
      <c r="A194" s="44"/>
      <c r="B194" s="45"/>
      <c r="C194" s="46"/>
      <c r="D194" s="46"/>
      <c r="E194" s="47"/>
      <c r="F194" s="47"/>
      <c r="G194" s="47"/>
      <c r="H194" s="47"/>
      <c r="I194" s="47"/>
      <c r="J194" s="53" t="str">
        <f>IF(ISBLANK(G194),"no",IF($I194="NR","no",IF($D194="0-0 at half time","no",IF($G194&lt;=$C$8,"yes","no"))))</f>
        <v>no</v>
      </c>
      <c r="K194" s="64">
        <f t="shared" si="8"/>
        <v>0</v>
      </c>
      <c r="L194" s="64">
        <f>IF(ISBLANK(I194),0,IF($J194="no",0,IF($I194="No",-(($G194-1)*($C$4*$E194)),$C$4*$E194*(1-$C$6))))</f>
        <v>0</v>
      </c>
      <c r="M194" s="64">
        <f>IF($J194="yes",($G194-1)*$C$4*$E194,0)</f>
        <v>0</v>
      </c>
      <c r="N194" s="65">
        <f t="shared" si="10"/>
        <v>431.5</v>
      </c>
      <c r="O194" s="64">
        <f t="shared" si="9"/>
        <v>0</v>
      </c>
      <c r="P194" s="64">
        <f>IF(ISBLANK(I194),0,IF(L194&lt;0,-O194,IF(L194=0,0,((O194/($G194-1))*(1-$C$6)))))</f>
        <v>0</v>
      </c>
      <c r="Q194" s="65">
        <f t="shared" si="11"/>
        <v>374.00907458768029</v>
      </c>
    </row>
    <row r="195" spans="1:17" s="48" customFormat="1" ht="15" x14ac:dyDescent="0.2">
      <c r="A195" s="44"/>
      <c r="B195" s="45"/>
      <c r="C195" s="46"/>
      <c r="D195" s="46"/>
      <c r="E195" s="47"/>
      <c r="F195" s="47"/>
      <c r="G195" s="47"/>
      <c r="H195" s="47"/>
      <c r="I195" s="47"/>
      <c r="J195" s="53" t="str">
        <f>IF(ISBLANK(G195),"no",IF($I195="NR","no",IF($D195="0-0 at half time","no",IF($G195&lt;=$C$8,"yes","no"))))</f>
        <v>no</v>
      </c>
      <c r="K195" s="64">
        <f t="shared" si="8"/>
        <v>0</v>
      </c>
      <c r="L195" s="64">
        <f>IF(ISBLANK(I195),0,IF($J195="no",0,IF($I195="No",-(($G195-1)*($C$4*$E195)),$C$4*$E195*(1-$C$6))))</f>
        <v>0</v>
      </c>
      <c r="M195" s="64">
        <f>IF($J195="yes",($G195-1)*$C$4*$E195,0)</f>
        <v>0</v>
      </c>
      <c r="N195" s="65">
        <f t="shared" si="10"/>
        <v>431.5</v>
      </c>
      <c r="O195" s="64">
        <f t="shared" si="9"/>
        <v>0</v>
      </c>
      <c r="P195" s="64">
        <f>IF(ISBLANK(I195),0,IF(L195&lt;0,-O195,IF(L195=0,0,((O195/($G195-1))*(1-$C$6)))))</f>
        <v>0</v>
      </c>
      <c r="Q195" s="65">
        <f t="shared" si="11"/>
        <v>374.00907458768029</v>
      </c>
    </row>
    <row r="196" spans="1:17" s="48" customFormat="1" ht="15" x14ac:dyDescent="0.2">
      <c r="A196" s="44"/>
      <c r="B196" s="45"/>
      <c r="C196" s="46"/>
      <c r="D196" s="46"/>
      <c r="E196" s="47"/>
      <c r="F196" s="47"/>
      <c r="G196" s="47"/>
      <c r="H196" s="47"/>
      <c r="I196" s="47"/>
      <c r="J196" s="53" t="str">
        <f>IF(ISBLANK(G196),"no",IF($I196="NR","no",IF($D196="0-0 at half time","no",IF($G196&lt;=$C$8,"yes","no"))))</f>
        <v>no</v>
      </c>
      <c r="K196" s="64">
        <f t="shared" si="8"/>
        <v>0</v>
      </c>
      <c r="L196" s="64">
        <f>IF(ISBLANK(I196),0,IF($J196="no",0,IF($I196="No",-(($G196-1)*($C$4*$E196)),$C$4*$E196*(1-$C$6))))</f>
        <v>0</v>
      </c>
      <c r="M196" s="64">
        <f>IF($J196="yes",($G196-1)*$C$4*$E196,0)</f>
        <v>0</v>
      </c>
      <c r="N196" s="65">
        <f t="shared" si="10"/>
        <v>431.5</v>
      </c>
      <c r="O196" s="64">
        <f t="shared" si="9"/>
        <v>0</v>
      </c>
      <c r="P196" s="64">
        <f>IF(ISBLANK(I196),0,IF(L196&lt;0,-O196,IF(L196=0,0,((O196/($G196-1))*(1-$C$6)))))</f>
        <v>0</v>
      </c>
      <c r="Q196" s="65">
        <f t="shared" si="11"/>
        <v>374.00907458768029</v>
      </c>
    </row>
    <row r="197" spans="1:17" s="48" customFormat="1" ht="15" x14ac:dyDescent="0.2">
      <c r="A197" s="44"/>
      <c r="B197" s="45"/>
      <c r="C197" s="46"/>
      <c r="D197" s="46"/>
      <c r="E197" s="47"/>
      <c r="F197" s="47"/>
      <c r="G197" s="47"/>
      <c r="H197" s="47"/>
      <c r="I197" s="47"/>
      <c r="J197" s="53" t="str">
        <f>IF(ISBLANK(G197),"no",IF($I197="NR","no",IF($D197="0-0 at half time","no",IF($G197&lt;=$C$8,"yes","no"))))</f>
        <v>no</v>
      </c>
      <c r="K197" s="64">
        <f t="shared" si="8"/>
        <v>0</v>
      </c>
      <c r="L197" s="64">
        <f>IF(ISBLANK(I197),0,IF($J197="no",0,IF($I197="No",-(($G197-1)*($C$4*$E197)),$C$4*$E197*(1-$C$6))))</f>
        <v>0</v>
      </c>
      <c r="M197" s="64">
        <f>IF($J197="yes",($G197-1)*$C$4*$E197,0)</f>
        <v>0</v>
      </c>
      <c r="N197" s="65">
        <f t="shared" si="10"/>
        <v>431.5</v>
      </c>
      <c r="O197" s="64">
        <f t="shared" si="9"/>
        <v>0</v>
      </c>
      <c r="P197" s="64">
        <f>IF(ISBLANK(I197),0,IF(L197&lt;0,-O197,IF(L197=0,0,((O197/($G197-1))*(1-$C$6)))))</f>
        <v>0</v>
      </c>
      <c r="Q197" s="65">
        <f t="shared" si="11"/>
        <v>374.00907458768029</v>
      </c>
    </row>
    <row r="198" spans="1:17" s="48" customFormat="1" ht="15" x14ac:dyDescent="0.2">
      <c r="A198" s="44"/>
      <c r="B198" s="45"/>
      <c r="C198" s="46"/>
      <c r="D198" s="46"/>
      <c r="E198" s="47"/>
      <c r="F198" s="47"/>
      <c r="G198" s="47"/>
      <c r="H198" s="47"/>
      <c r="I198" s="47"/>
      <c r="J198" s="53" t="str">
        <f>IF(ISBLANK(G198),"no",IF($I198="NR","no",IF($D198="0-0 at half time","no",IF($G198&lt;=$C$8,"yes","no"))))</f>
        <v>no</v>
      </c>
      <c r="K198" s="64">
        <f t="shared" si="8"/>
        <v>0</v>
      </c>
      <c r="L198" s="64">
        <f>IF(ISBLANK(I198),0,IF($J198="no",0,IF($I198="No",-(($G198-1)*($C$4*$E198)),$C$4*$E198*(1-$C$6))))</f>
        <v>0</v>
      </c>
      <c r="M198" s="64">
        <f>IF($J198="yes",($G198-1)*$C$4*$E198,0)</f>
        <v>0</v>
      </c>
      <c r="N198" s="65">
        <f t="shared" si="10"/>
        <v>431.5</v>
      </c>
      <c r="O198" s="64">
        <f t="shared" si="9"/>
        <v>0</v>
      </c>
      <c r="P198" s="64">
        <f>IF(ISBLANK(I198),0,IF(L198&lt;0,-O198,IF(L198=0,0,((O198/($G198-1))*(1-$C$6)))))</f>
        <v>0</v>
      </c>
      <c r="Q198" s="65">
        <f t="shared" si="11"/>
        <v>374.00907458768029</v>
      </c>
    </row>
    <row r="199" spans="1:17" s="48" customFormat="1" ht="15" x14ac:dyDescent="0.2">
      <c r="A199" s="44"/>
      <c r="B199" s="45"/>
      <c r="C199" s="46"/>
      <c r="D199" s="46"/>
      <c r="E199" s="47"/>
      <c r="F199" s="47"/>
      <c r="G199" s="47"/>
      <c r="H199" s="47"/>
      <c r="I199" s="47"/>
      <c r="J199" s="53" t="str">
        <f>IF(ISBLANK(G199),"no",IF($I199="NR","no",IF($D199="0-0 at half time","no",IF($G199&lt;=$C$8,"yes","no"))))</f>
        <v>no</v>
      </c>
      <c r="K199" s="64">
        <f t="shared" si="8"/>
        <v>0</v>
      </c>
      <c r="L199" s="64">
        <f>IF(ISBLANK(I199),0,IF($J199="no",0,IF($I199="No",-(($G199-1)*($C$4*$E199)),$C$4*$E199*(1-$C$6))))</f>
        <v>0</v>
      </c>
      <c r="M199" s="64">
        <f>IF($J199="yes",($G199-1)*$C$4*$E199,0)</f>
        <v>0</v>
      </c>
      <c r="N199" s="65">
        <f t="shared" si="10"/>
        <v>431.5</v>
      </c>
      <c r="O199" s="64">
        <f t="shared" si="9"/>
        <v>0</v>
      </c>
      <c r="P199" s="64">
        <f>IF(ISBLANK(I199),0,IF(L199&lt;0,-O199,IF(L199=0,0,((O199/($G199-1))*(1-$C$6)))))</f>
        <v>0</v>
      </c>
      <c r="Q199" s="65">
        <f t="shared" si="11"/>
        <v>374.00907458768029</v>
      </c>
    </row>
    <row r="200" spans="1:17" s="48" customFormat="1" ht="15" x14ac:dyDescent="0.2">
      <c r="A200" s="44"/>
      <c r="B200" s="45"/>
      <c r="C200" s="46"/>
      <c r="D200" s="46"/>
      <c r="E200" s="47"/>
      <c r="F200" s="47"/>
      <c r="G200" s="47"/>
      <c r="H200" s="47"/>
      <c r="I200" s="47"/>
      <c r="J200" s="53" t="str">
        <f>IF(ISBLANK(G200),"no",IF($I200="NR","no",IF($D200="0-0 at half time","no",IF($G200&lt;=$C$8,"yes","no"))))</f>
        <v>no</v>
      </c>
      <c r="K200" s="64">
        <f t="shared" si="8"/>
        <v>0</v>
      </c>
      <c r="L200" s="64">
        <f>IF(ISBLANK(I200),0,IF($J200="no",0,IF($I200="No",-(($G200-1)*($C$4*$E200)),$C$4*$E200*(1-$C$6))))</f>
        <v>0</v>
      </c>
      <c r="M200" s="64">
        <f>IF($J200="yes",($G200-1)*$C$4*$E200,0)</f>
        <v>0</v>
      </c>
      <c r="N200" s="65">
        <f t="shared" si="10"/>
        <v>431.5</v>
      </c>
      <c r="O200" s="64">
        <f t="shared" si="9"/>
        <v>0</v>
      </c>
      <c r="P200" s="64">
        <f>IF(ISBLANK(I200),0,IF(L200&lt;0,-O200,IF(L200=0,0,((O200/($G200-1))*(1-$C$6)))))</f>
        <v>0</v>
      </c>
      <c r="Q200" s="65">
        <f t="shared" si="11"/>
        <v>374.00907458768029</v>
      </c>
    </row>
    <row r="201" spans="1:17" s="48" customFormat="1" ht="15" x14ac:dyDescent="0.2">
      <c r="A201" s="44"/>
      <c r="B201" s="45"/>
      <c r="C201" s="46"/>
      <c r="D201" s="46"/>
      <c r="E201" s="47"/>
      <c r="F201" s="47"/>
      <c r="G201" s="47"/>
      <c r="H201" s="47"/>
      <c r="I201" s="47"/>
      <c r="J201" s="53" t="str">
        <f>IF(ISBLANK(G201),"no",IF($I201="NR","no",IF($D201="0-0 at half time","no",IF($G201&lt;=$C$8,"yes","no"))))</f>
        <v>no</v>
      </c>
      <c r="K201" s="64">
        <f t="shared" si="8"/>
        <v>0</v>
      </c>
      <c r="L201" s="64">
        <f>IF(ISBLANK(I201),0,IF($J201="no",0,IF($I201="No",-(($G201-1)*($C$4*$E201)),$C$4*$E201*(1-$C$6))))</f>
        <v>0</v>
      </c>
      <c r="M201" s="64">
        <f>IF($J201="yes",($G201-1)*$C$4*$E201,0)</f>
        <v>0</v>
      </c>
      <c r="N201" s="65">
        <f t="shared" si="10"/>
        <v>431.5</v>
      </c>
      <c r="O201" s="64">
        <f t="shared" si="9"/>
        <v>0</v>
      </c>
      <c r="P201" s="64">
        <f>IF(ISBLANK(I201),0,IF(L201&lt;0,-O201,IF(L201=0,0,((O201/($G201-1))*(1-$C$6)))))</f>
        <v>0</v>
      </c>
      <c r="Q201" s="65">
        <f t="shared" si="11"/>
        <v>374.00907458768029</v>
      </c>
    </row>
    <row r="202" spans="1:17" s="48" customFormat="1" ht="15" x14ac:dyDescent="0.2">
      <c r="A202" s="44"/>
      <c r="B202" s="45"/>
      <c r="C202" s="46"/>
      <c r="D202" s="46"/>
      <c r="E202" s="47"/>
      <c r="F202" s="47"/>
      <c r="G202" s="47"/>
      <c r="H202" s="47"/>
      <c r="I202" s="47"/>
      <c r="J202" s="53" t="str">
        <f>IF(ISBLANK(G202),"no",IF($I202="NR","no",IF($D202="0-0 at half time","no",IF($G202&lt;=$C$8,"yes","no"))))</f>
        <v>no</v>
      </c>
      <c r="K202" s="64">
        <f t="shared" si="8"/>
        <v>0</v>
      </c>
      <c r="L202" s="64">
        <f>IF(ISBLANK(I202),0,IF($J202="no",0,IF($I202="No",-(($G202-1)*($C$4*$E202)),$C$4*$E202*(1-$C$6))))</f>
        <v>0</v>
      </c>
      <c r="M202" s="64">
        <f>IF($J202="yes",($G202-1)*$C$4*$E202,0)</f>
        <v>0</v>
      </c>
      <c r="N202" s="65">
        <f t="shared" si="10"/>
        <v>431.5</v>
      </c>
      <c r="O202" s="64">
        <f t="shared" si="9"/>
        <v>0</v>
      </c>
      <c r="P202" s="64">
        <f>IF(ISBLANK(I202),0,IF(L202&lt;0,-O202,IF(L202=0,0,((O202/($G202-1))*(1-$C$6)))))</f>
        <v>0</v>
      </c>
      <c r="Q202" s="65">
        <f t="shared" si="11"/>
        <v>374.00907458768029</v>
      </c>
    </row>
    <row r="203" spans="1:17" s="48" customFormat="1" ht="15" x14ac:dyDescent="0.2">
      <c r="A203" s="44"/>
      <c r="B203" s="45"/>
      <c r="C203" s="46"/>
      <c r="D203" s="46"/>
      <c r="E203" s="47"/>
      <c r="F203" s="47"/>
      <c r="G203" s="47"/>
      <c r="H203" s="47"/>
      <c r="I203" s="47"/>
      <c r="J203" s="53" t="str">
        <f>IF(ISBLANK(G203),"no",IF($I203="NR","no",IF($D203="0-0 at half time","no",IF($G203&lt;=$C$8,"yes","no"))))</f>
        <v>no</v>
      </c>
      <c r="K203" s="64">
        <f t="shared" si="8"/>
        <v>0</v>
      </c>
      <c r="L203" s="64">
        <f>IF(ISBLANK(I203),0,IF($J203="no",0,IF($I203="No",-(($G203-1)*($C$4*$E203)),$C$4*$E203*(1-$C$6))))</f>
        <v>0</v>
      </c>
      <c r="M203" s="64">
        <f>IF($J203="yes",($G203-1)*$C$4*$E203,0)</f>
        <v>0</v>
      </c>
      <c r="N203" s="65">
        <f t="shared" si="10"/>
        <v>431.5</v>
      </c>
      <c r="O203" s="64">
        <f t="shared" si="9"/>
        <v>0</v>
      </c>
      <c r="P203" s="64">
        <f>IF(ISBLANK(I203),0,IF(L203&lt;0,-O203,IF(L203=0,0,((O203/($G203-1))*(1-$C$6)))))</f>
        <v>0</v>
      </c>
      <c r="Q203" s="65">
        <f t="shared" si="11"/>
        <v>374.00907458768029</v>
      </c>
    </row>
    <row r="204" spans="1:17" s="48" customFormat="1" ht="15" x14ac:dyDescent="0.2">
      <c r="A204" s="44"/>
      <c r="B204" s="45"/>
      <c r="C204" s="46"/>
      <c r="D204" s="46"/>
      <c r="E204" s="47"/>
      <c r="F204" s="47"/>
      <c r="G204" s="47"/>
      <c r="H204" s="47"/>
      <c r="I204" s="47"/>
      <c r="J204" s="53" t="str">
        <f>IF(ISBLANK(G204),"no",IF($I204="NR","no",IF($D204="0-0 at half time","no",IF($G204&lt;=$C$8,"yes","no"))))</f>
        <v>no</v>
      </c>
      <c r="K204" s="64">
        <f t="shared" si="8"/>
        <v>0</v>
      </c>
      <c r="L204" s="64">
        <f>IF(ISBLANK(I204),0,IF($J204="no",0,IF($I204="No",-(($G204-1)*($C$4*$E204)),$C$4*$E204*(1-$C$6))))</f>
        <v>0</v>
      </c>
      <c r="M204" s="64">
        <f>IF($J204="yes",($G204-1)*$C$4*$E204,0)</f>
        <v>0</v>
      </c>
      <c r="N204" s="65">
        <f t="shared" si="10"/>
        <v>431.5</v>
      </c>
      <c r="O204" s="64">
        <f t="shared" si="9"/>
        <v>0</v>
      </c>
      <c r="P204" s="64">
        <f>IF(ISBLANK(I204),0,IF(L204&lt;0,-O204,IF(L204=0,0,((O204/($G204-1))*(1-$C$6)))))</f>
        <v>0</v>
      </c>
      <c r="Q204" s="65">
        <f t="shared" si="11"/>
        <v>374.00907458768029</v>
      </c>
    </row>
    <row r="205" spans="1:17" s="48" customFormat="1" ht="15" x14ac:dyDescent="0.2">
      <c r="A205" s="44"/>
      <c r="B205" s="45"/>
      <c r="C205" s="46"/>
      <c r="D205" s="46"/>
      <c r="E205" s="47"/>
      <c r="F205" s="47"/>
      <c r="G205" s="47"/>
      <c r="H205" s="47"/>
      <c r="I205" s="47"/>
      <c r="J205" s="53" t="str">
        <f>IF(ISBLANK(G205),"no",IF($I205="NR","no",IF($D205="0-0 at half time","no",IF($G205&lt;=$C$8,"yes","no"))))</f>
        <v>no</v>
      </c>
      <c r="K205" s="64">
        <f t="shared" ref="K205:K268" si="12">$E205*$C$4</f>
        <v>0</v>
      </c>
      <c r="L205" s="64">
        <f>IF(ISBLANK(I205),0,IF($J205="no",0,IF($I205="No",-(($G205-1)*($C$4*$E205)),$C$4*$E205*(1-$C$6))))</f>
        <v>0</v>
      </c>
      <c r="M205" s="64">
        <f>IF($J205="yes",($G205-1)*$C$4*$E205,0)</f>
        <v>0</v>
      </c>
      <c r="N205" s="65">
        <f t="shared" si="10"/>
        <v>431.5</v>
      </c>
      <c r="O205" s="64">
        <f t="shared" ref="O205:O268" si="13">IF(J205="no",0,$E205*$C$5)</f>
        <v>0</v>
      </c>
      <c r="P205" s="64">
        <f>IF(ISBLANK(I205),0,IF(L205&lt;0,-O205,IF(L205=0,0,((O205/($G205-1))*(1-$C$6)))))</f>
        <v>0</v>
      </c>
      <c r="Q205" s="65">
        <f t="shared" si="11"/>
        <v>374.00907458768029</v>
      </c>
    </row>
    <row r="206" spans="1:17" s="48" customFormat="1" ht="15" x14ac:dyDescent="0.2">
      <c r="A206" s="44"/>
      <c r="B206" s="45"/>
      <c r="C206" s="46"/>
      <c r="D206" s="46"/>
      <c r="E206" s="47"/>
      <c r="F206" s="47"/>
      <c r="G206" s="47"/>
      <c r="H206" s="47"/>
      <c r="I206" s="47"/>
      <c r="J206" s="53" t="str">
        <f>IF(ISBLANK(G206),"no",IF($I206="NR","no",IF($D206="0-0 at half time","no",IF($G206&lt;=$C$8,"yes","no"))))</f>
        <v>no</v>
      </c>
      <c r="K206" s="64">
        <f t="shared" si="12"/>
        <v>0</v>
      </c>
      <c r="L206" s="64">
        <f>IF(ISBLANK(I206),0,IF($J206="no",0,IF($I206="No",-(($G206-1)*($C$4*$E206)),$C$4*$E206*(1-$C$6))))</f>
        <v>0</v>
      </c>
      <c r="M206" s="64">
        <f>IF($J206="yes",($G206-1)*$C$4*$E206,0)</f>
        <v>0</v>
      </c>
      <c r="N206" s="65">
        <f t="shared" si="10"/>
        <v>431.5</v>
      </c>
      <c r="O206" s="64">
        <f t="shared" si="13"/>
        <v>0</v>
      </c>
      <c r="P206" s="64">
        <f>IF(ISBLANK(I206),0,IF(L206&lt;0,-O206,IF(L206=0,0,((O206/($G206-1))*(1-$C$6)))))</f>
        <v>0</v>
      </c>
      <c r="Q206" s="65">
        <f t="shared" si="11"/>
        <v>374.00907458768029</v>
      </c>
    </row>
    <row r="207" spans="1:17" s="48" customFormat="1" ht="15" x14ac:dyDescent="0.2">
      <c r="A207" s="44"/>
      <c r="B207" s="45"/>
      <c r="C207" s="46"/>
      <c r="D207" s="46"/>
      <c r="E207" s="47"/>
      <c r="F207" s="47"/>
      <c r="G207" s="47"/>
      <c r="H207" s="47"/>
      <c r="I207" s="47"/>
      <c r="J207" s="53" t="str">
        <f>IF(ISBLANK(G207),"no",IF($I207="NR","no",IF($D207="0-0 at half time","no",IF($G207&lt;=$C$8,"yes","no"))))</f>
        <v>no</v>
      </c>
      <c r="K207" s="64">
        <f t="shared" si="12"/>
        <v>0</v>
      </c>
      <c r="L207" s="64">
        <f>IF(ISBLANK(I207),0,IF($J207="no",0,IF($I207="No",-(($G207-1)*($C$4*$E207)),$C$4*$E207*(1-$C$6))))</f>
        <v>0</v>
      </c>
      <c r="M207" s="64">
        <f>IF($J207="yes",($G207-1)*$C$4*$E207,0)</f>
        <v>0</v>
      </c>
      <c r="N207" s="65">
        <f t="shared" ref="N207:N270" si="14">L207+N206</f>
        <v>431.5</v>
      </c>
      <c r="O207" s="64">
        <f t="shared" si="13"/>
        <v>0</v>
      </c>
      <c r="P207" s="64">
        <f>IF(ISBLANK(I207),0,IF(L207&lt;0,-O207,IF(L207=0,0,((O207/($G207-1))*(1-$C$6)))))</f>
        <v>0</v>
      </c>
      <c r="Q207" s="65">
        <f t="shared" ref="Q207:Q270" si="15">Q206+P207</f>
        <v>374.00907458768029</v>
      </c>
    </row>
    <row r="208" spans="1:17" s="48" customFormat="1" ht="15" x14ac:dyDescent="0.2">
      <c r="A208" s="44"/>
      <c r="B208" s="45"/>
      <c r="C208" s="46"/>
      <c r="D208" s="46"/>
      <c r="E208" s="47"/>
      <c r="F208" s="47"/>
      <c r="G208" s="47"/>
      <c r="H208" s="47"/>
      <c r="I208" s="47"/>
      <c r="J208" s="53" t="str">
        <f>IF(ISBLANK(G208),"no",IF($I208="NR","no",IF($D208="0-0 at half time","no",IF($G208&lt;=$C$8,"yes","no"))))</f>
        <v>no</v>
      </c>
      <c r="K208" s="64">
        <f t="shared" si="12"/>
        <v>0</v>
      </c>
      <c r="L208" s="64">
        <f>IF(ISBLANK(I208),0,IF($J208="no",0,IF($I208="No",-(($G208-1)*($C$4*$E208)),$C$4*$E208*(1-$C$6))))</f>
        <v>0</v>
      </c>
      <c r="M208" s="64">
        <f>IF($J208="yes",($G208-1)*$C$4*$E208,0)</f>
        <v>0</v>
      </c>
      <c r="N208" s="65">
        <f t="shared" si="14"/>
        <v>431.5</v>
      </c>
      <c r="O208" s="64">
        <f t="shared" si="13"/>
        <v>0</v>
      </c>
      <c r="P208" s="64">
        <f>IF(ISBLANK(I208),0,IF(L208&lt;0,-O208,IF(L208=0,0,((O208/($G208-1))*(1-$C$6)))))</f>
        <v>0</v>
      </c>
      <c r="Q208" s="65">
        <f t="shared" si="15"/>
        <v>374.00907458768029</v>
      </c>
    </row>
    <row r="209" spans="1:17" s="48" customFormat="1" ht="15" x14ac:dyDescent="0.2">
      <c r="A209" s="44"/>
      <c r="B209" s="45"/>
      <c r="C209" s="46"/>
      <c r="D209" s="46"/>
      <c r="E209" s="47"/>
      <c r="F209" s="47"/>
      <c r="G209" s="47"/>
      <c r="H209" s="47"/>
      <c r="I209" s="47"/>
      <c r="J209" s="53" t="str">
        <f>IF(ISBLANK(G209),"no",IF($I209="NR","no",IF($D209="0-0 at half time","no",IF($G209&lt;=$C$8,"yes","no"))))</f>
        <v>no</v>
      </c>
      <c r="K209" s="64">
        <f t="shared" si="12"/>
        <v>0</v>
      </c>
      <c r="L209" s="64">
        <f>IF(ISBLANK(I209),0,IF($J209="no",0,IF($I209="No",-(($G209-1)*($C$4*$E209)),$C$4*$E209*(1-$C$6))))</f>
        <v>0</v>
      </c>
      <c r="M209" s="64">
        <f>IF($J209="yes",($G209-1)*$C$4*$E209,0)</f>
        <v>0</v>
      </c>
      <c r="N209" s="65">
        <f t="shared" si="14"/>
        <v>431.5</v>
      </c>
      <c r="O209" s="64">
        <f t="shared" si="13"/>
        <v>0</v>
      </c>
      <c r="P209" s="64">
        <f>IF(ISBLANK(I209),0,IF(L209&lt;0,-O209,IF(L209=0,0,((O209/($G209-1))*(1-$C$6)))))</f>
        <v>0</v>
      </c>
      <c r="Q209" s="65">
        <f t="shared" si="15"/>
        <v>374.00907458768029</v>
      </c>
    </row>
    <row r="210" spans="1:17" s="48" customFormat="1" ht="15" x14ac:dyDescent="0.2">
      <c r="A210" s="44"/>
      <c r="B210" s="45"/>
      <c r="C210" s="46"/>
      <c r="D210" s="46"/>
      <c r="E210" s="47"/>
      <c r="F210" s="47"/>
      <c r="G210" s="47"/>
      <c r="H210" s="47"/>
      <c r="I210" s="47"/>
      <c r="J210" s="53" t="str">
        <f>IF(ISBLANK(G210),"no",IF($I210="NR","no",IF($D210="0-0 at half time","no",IF($G210&lt;=$C$8,"yes","no"))))</f>
        <v>no</v>
      </c>
      <c r="K210" s="64">
        <f t="shared" si="12"/>
        <v>0</v>
      </c>
      <c r="L210" s="64">
        <f>IF(ISBLANK(I210),0,IF($J210="no",0,IF($I210="No",-(($G210-1)*($C$4*$E210)),$C$4*$E210*(1-$C$6))))</f>
        <v>0</v>
      </c>
      <c r="M210" s="64">
        <f>IF($J210="yes",($G210-1)*$C$4*$E210,0)</f>
        <v>0</v>
      </c>
      <c r="N210" s="65">
        <f t="shared" si="14"/>
        <v>431.5</v>
      </c>
      <c r="O210" s="64">
        <f t="shared" si="13"/>
        <v>0</v>
      </c>
      <c r="P210" s="64">
        <f>IF(ISBLANK(I210),0,IF(L210&lt;0,-O210,IF(L210=0,0,((O210/($G210-1))*(1-$C$6)))))</f>
        <v>0</v>
      </c>
      <c r="Q210" s="65">
        <f t="shared" si="15"/>
        <v>374.00907458768029</v>
      </c>
    </row>
    <row r="211" spans="1:17" s="48" customFormat="1" ht="15" x14ac:dyDescent="0.2">
      <c r="A211" s="44"/>
      <c r="B211" s="45"/>
      <c r="C211" s="46"/>
      <c r="D211" s="46"/>
      <c r="E211" s="47"/>
      <c r="F211" s="47"/>
      <c r="G211" s="47"/>
      <c r="H211" s="47"/>
      <c r="I211" s="47"/>
      <c r="J211" s="53" t="str">
        <f>IF(ISBLANK(G211),"no",IF($I211="NR","no",IF($D211="0-0 at half time","no",IF($G211&lt;=$C$8,"yes","no"))))</f>
        <v>no</v>
      </c>
      <c r="K211" s="64">
        <f t="shared" si="12"/>
        <v>0</v>
      </c>
      <c r="L211" s="64">
        <f>IF(ISBLANK(I211),0,IF($J211="no",0,IF($I211="No",-(($G211-1)*($C$4*$E211)),$C$4*$E211*(1-$C$6))))</f>
        <v>0</v>
      </c>
      <c r="M211" s="64">
        <f>IF($J211="yes",($G211-1)*$C$4*$E211,0)</f>
        <v>0</v>
      </c>
      <c r="N211" s="65">
        <f t="shared" si="14"/>
        <v>431.5</v>
      </c>
      <c r="O211" s="64">
        <f t="shared" si="13"/>
        <v>0</v>
      </c>
      <c r="P211" s="64">
        <f>IF(ISBLANK(I211),0,IF(L211&lt;0,-O211,IF(L211=0,0,((O211/($G211-1))*(1-$C$6)))))</f>
        <v>0</v>
      </c>
      <c r="Q211" s="65">
        <f t="shared" si="15"/>
        <v>374.00907458768029</v>
      </c>
    </row>
    <row r="212" spans="1:17" s="48" customFormat="1" ht="15" x14ac:dyDescent="0.2">
      <c r="A212" s="44"/>
      <c r="B212" s="45"/>
      <c r="C212" s="46"/>
      <c r="D212" s="46"/>
      <c r="E212" s="47"/>
      <c r="F212" s="47"/>
      <c r="G212" s="47"/>
      <c r="H212" s="47"/>
      <c r="I212" s="47"/>
      <c r="J212" s="53" t="str">
        <f>IF(ISBLANK(G212),"no",IF($I212="NR","no",IF($D212="0-0 at half time","no",IF($G212&lt;=$C$8,"yes","no"))))</f>
        <v>no</v>
      </c>
      <c r="K212" s="64">
        <f t="shared" si="12"/>
        <v>0</v>
      </c>
      <c r="L212" s="64">
        <f>IF(ISBLANK(I212),0,IF($J212="no",0,IF($I212="No",-(($G212-1)*($C$4*$E212)),$C$4*$E212*(1-$C$6))))</f>
        <v>0</v>
      </c>
      <c r="M212" s="64">
        <f>IF($J212="yes",($G212-1)*$C$4*$E212,0)</f>
        <v>0</v>
      </c>
      <c r="N212" s="65">
        <f t="shared" si="14"/>
        <v>431.5</v>
      </c>
      <c r="O212" s="64">
        <f t="shared" si="13"/>
        <v>0</v>
      </c>
      <c r="P212" s="64">
        <f>IF(ISBLANK(I212),0,IF(L212&lt;0,-O212,IF(L212=0,0,((O212/($G212-1))*(1-$C$6)))))</f>
        <v>0</v>
      </c>
      <c r="Q212" s="65">
        <f t="shared" si="15"/>
        <v>374.00907458768029</v>
      </c>
    </row>
    <row r="213" spans="1:17" s="48" customFormat="1" ht="15" x14ac:dyDescent="0.2">
      <c r="A213" s="44"/>
      <c r="B213" s="45"/>
      <c r="C213" s="46"/>
      <c r="D213" s="46"/>
      <c r="E213" s="47"/>
      <c r="F213" s="47"/>
      <c r="G213" s="47"/>
      <c r="H213" s="47"/>
      <c r="I213" s="47"/>
      <c r="J213" s="53" t="str">
        <f>IF(ISBLANK(G213),"no",IF($I213="NR","no",IF($D213="0-0 at half time","no",IF($G213&lt;=$C$8,"yes","no"))))</f>
        <v>no</v>
      </c>
      <c r="K213" s="64">
        <f t="shared" si="12"/>
        <v>0</v>
      </c>
      <c r="L213" s="64">
        <f>IF(ISBLANK(I213),0,IF($J213="no",0,IF($I213="No",-(($G213-1)*($C$4*$E213)),$C$4*$E213*(1-$C$6))))</f>
        <v>0</v>
      </c>
      <c r="M213" s="64">
        <f>IF($J213="yes",($G213-1)*$C$4*$E213,0)</f>
        <v>0</v>
      </c>
      <c r="N213" s="65">
        <f t="shared" si="14"/>
        <v>431.5</v>
      </c>
      <c r="O213" s="64">
        <f t="shared" si="13"/>
        <v>0</v>
      </c>
      <c r="P213" s="64">
        <f>IF(ISBLANK(I213),0,IF(L213&lt;0,-O213,IF(L213=0,0,((O213/($G213-1))*(1-$C$6)))))</f>
        <v>0</v>
      </c>
      <c r="Q213" s="65">
        <f t="shared" si="15"/>
        <v>374.00907458768029</v>
      </c>
    </row>
    <row r="214" spans="1:17" s="48" customFormat="1" ht="15" x14ac:dyDescent="0.2">
      <c r="A214" s="44"/>
      <c r="B214" s="45"/>
      <c r="C214" s="46"/>
      <c r="D214" s="46"/>
      <c r="E214" s="47"/>
      <c r="F214" s="47"/>
      <c r="G214" s="47"/>
      <c r="H214" s="47"/>
      <c r="I214" s="47"/>
      <c r="J214" s="53" t="str">
        <f>IF(ISBLANK(G214),"no",IF($I214="NR","no",IF($D214="0-0 at half time","no",IF($G214&lt;=$C$8,"yes","no"))))</f>
        <v>no</v>
      </c>
      <c r="K214" s="64">
        <f t="shared" si="12"/>
        <v>0</v>
      </c>
      <c r="L214" s="64">
        <f>IF(ISBLANK(I214),0,IF($J214="no",0,IF($I214="No",-(($G214-1)*($C$4*$E214)),$C$4*$E214*(1-$C$6))))</f>
        <v>0</v>
      </c>
      <c r="M214" s="64">
        <f>IF($J214="yes",($G214-1)*$C$4*$E214,0)</f>
        <v>0</v>
      </c>
      <c r="N214" s="65">
        <f t="shared" si="14"/>
        <v>431.5</v>
      </c>
      <c r="O214" s="64">
        <f t="shared" si="13"/>
        <v>0</v>
      </c>
      <c r="P214" s="64">
        <f>IF(ISBLANK(I214),0,IF(L214&lt;0,-O214,IF(L214=0,0,((O214/($G214-1))*(1-$C$6)))))</f>
        <v>0</v>
      </c>
      <c r="Q214" s="65">
        <f t="shared" si="15"/>
        <v>374.00907458768029</v>
      </c>
    </row>
    <row r="215" spans="1:17" s="48" customFormat="1" ht="15" x14ac:dyDescent="0.2">
      <c r="A215" s="44"/>
      <c r="B215" s="45"/>
      <c r="C215" s="46"/>
      <c r="D215" s="46"/>
      <c r="E215" s="47"/>
      <c r="F215" s="47"/>
      <c r="G215" s="47"/>
      <c r="H215" s="47"/>
      <c r="I215" s="47"/>
      <c r="J215" s="53" t="str">
        <f>IF(ISBLANK(G215),"no",IF($I215="NR","no",IF($D215="0-0 at half time","no",IF($G215&lt;=$C$8,"yes","no"))))</f>
        <v>no</v>
      </c>
      <c r="K215" s="64">
        <f t="shared" si="12"/>
        <v>0</v>
      </c>
      <c r="L215" s="64">
        <f>IF(ISBLANK(I215),0,IF($J215="no",0,IF($I215="No",-(($G215-1)*($C$4*$E215)),$C$4*$E215*(1-$C$6))))</f>
        <v>0</v>
      </c>
      <c r="M215" s="64">
        <f>IF($J215="yes",($G215-1)*$C$4*$E215,0)</f>
        <v>0</v>
      </c>
      <c r="N215" s="65">
        <f t="shared" si="14"/>
        <v>431.5</v>
      </c>
      <c r="O215" s="64">
        <f t="shared" si="13"/>
        <v>0</v>
      </c>
      <c r="P215" s="64">
        <f>IF(ISBLANK(I215),0,IF(L215&lt;0,-O215,IF(L215=0,0,((O215/($G215-1))*(1-$C$6)))))</f>
        <v>0</v>
      </c>
      <c r="Q215" s="65">
        <f t="shared" si="15"/>
        <v>374.00907458768029</v>
      </c>
    </row>
    <row r="216" spans="1:17" s="48" customFormat="1" ht="15" x14ac:dyDescent="0.2">
      <c r="A216" s="44"/>
      <c r="B216" s="45"/>
      <c r="C216" s="46"/>
      <c r="D216" s="46"/>
      <c r="E216" s="47"/>
      <c r="F216" s="47"/>
      <c r="G216" s="47"/>
      <c r="H216" s="47"/>
      <c r="I216" s="47"/>
      <c r="J216" s="53" t="str">
        <f>IF(ISBLANK(G216),"no",IF($I216="NR","no",IF($D216="0-0 at half time","no",IF($G216&lt;=$C$8,"yes","no"))))</f>
        <v>no</v>
      </c>
      <c r="K216" s="64">
        <f t="shared" si="12"/>
        <v>0</v>
      </c>
      <c r="L216" s="64">
        <f>IF(ISBLANK(I216),0,IF($J216="no",0,IF($I216="No",-(($G216-1)*($C$4*$E216)),$C$4*$E216*(1-$C$6))))</f>
        <v>0</v>
      </c>
      <c r="M216" s="64">
        <f>IF($J216="yes",($G216-1)*$C$4*$E216,0)</f>
        <v>0</v>
      </c>
      <c r="N216" s="65">
        <f t="shared" si="14"/>
        <v>431.5</v>
      </c>
      <c r="O216" s="64">
        <f t="shared" si="13"/>
        <v>0</v>
      </c>
      <c r="P216" s="64">
        <f>IF(ISBLANK(I216),0,IF(L216&lt;0,-O216,IF(L216=0,0,((O216/($G216-1))*(1-$C$6)))))</f>
        <v>0</v>
      </c>
      <c r="Q216" s="65">
        <f t="shared" si="15"/>
        <v>374.00907458768029</v>
      </c>
    </row>
    <row r="217" spans="1:17" s="48" customFormat="1" ht="15" x14ac:dyDescent="0.2">
      <c r="A217" s="44"/>
      <c r="B217" s="45"/>
      <c r="C217" s="46"/>
      <c r="D217" s="46"/>
      <c r="E217" s="47"/>
      <c r="F217" s="47"/>
      <c r="G217" s="47"/>
      <c r="H217" s="47"/>
      <c r="I217" s="47"/>
      <c r="J217" s="53" t="str">
        <f>IF(ISBLANK(G217),"no",IF($I217="NR","no",IF($D217="0-0 at half time","no",IF($G217&lt;=$C$8,"yes","no"))))</f>
        <v>no</v>
      </c>
      <c r="K217" s="64">
        <f t="shared" si="12"/>
        <v>0</v>
      </c>
      <c r="L217" s="64">
        <f>IF(ISBLANK(I217),0,IF($J217="no",0,IF($I217="No",-(($G217-1)*($C$4*$E217)),$C$4*$E217*(1-$C$6))))</f>
        <v>0</v>
      </c>
      <c r="M217" s="64">
        <f>IF($J217="yes",($G217-1)*$C$4*$E217,0)</f>
        <v>0</v>
      </c>
      <c r="N217" s="65">
        <f t="shared" si="14"/>
        <v>431.5</v>
      </c>
      <c r="O217" s="64">
        <f t="shared" si="13"/>
        <v>0</v>
      </c>
      <c r="P217" s="64">
        <f>IF(ISBLANK(I217),0,IF(L217&lt;0,-O217,IF(L217=0,0,((O217/($G217-1))*(1-$C$6)))))</f>
        <v>0</v>
      </c>
      <c r="Q217" s="65">
        <f t="shared" si="15"/>
        <v>374.00907458768029</v>
      </c>
    </row>
    <row r="218" spans="1:17" s="48" customFormat="1" ht="15" x14ac:dyDescent="0.2">
      <c r="A218" s="44"/>
      <c r="B218" s="45"/>
      <c r="C218" s="46"/>
      <c r="D218" s="46"/>
      <c r="E218" s="47"/>
      <c r="F218" s="47"/>
      <c r="G218" s="47"/>
      <c r="H218" s="47"/>
      <c r="I218" s="47"/>
      <c r="J218" s="53" t="str">
        <f>IF(ISBLANK(G218),"no",IF($I218="NR","no",IF($D218="0-0 at half time","no",IF($G218&lt;=$C$8,"yes","no"))))</f>
        <v>no</v>
      </c>
      <c r="K218" s="64">
        <f t="shared" si="12"/>
        <v>0</v>
      </c>
      <c r="L218" s="64">
        <f>IF(ISBLANK(I218),0,IF($J218="no",0,IF($I218="No",-(($G218-1)*($C$4*$E218)),$C$4*$E218*(1-$C$6))))</f>
        <v>0</v>
      </c>
      <c r="M218" s="64">
        <f>IF($J218="yes",($G218-1)*$C$4*$E218,0)</f>
        <v>0</v>
      </c>
      <c r="N218" s="65">
        <f t="shared" si="14"/>
        <v>431.5</v>
      </c>
      <c r="O218" s="64">
        <f t="shared" si="13"/>
        <v>0</v>
      </c>
      <c r="P218" s="64">
        <f>IF(ISBLANK(I218),0,IF(L218&lt;0,-O218,IF(L218=0,0,((O218/($G218-1))*(1-$C$6)))))</f>
        <v>0</v>
      </c>
      <c r="Q218" s="65">
        <f t="shared" si="15"/>
        <v>374.00907458768029</v>
      </c>
    </row>
    <row r="219" spans="1:17" s="48" customFormat="1" ht="15" x14ac:dyDescent="0.2">
      <c r="A219" s="44"/>
      <c r="B219" s="45"/>
      <c r="C219" s="46"/>
      <c r="D219" s="46"/>
      <c r="E219" s="47"/>
      <c r="F219" s="47"/>
      <c r="G219" s="47"/>
      <c r="H219" s="47"/>
      <c r="I219" s="47"/>
      <c r="J219" s="53" t="str">
        <f>IF(ISBLANK(G219),"no",IF($I219="NR","no",IF($D219="0-0 at half time","no",IF($G219&lt;=$C$8,"yes","no"))))</f>
        <v>no</v>
      </c>
      <c r="K219" s="64">
        <f t="shared" si="12"/>
        <v>0</v>
      </c>
      <c r="L219" s="64">
        <f>IF(ISBLANK(I219),0,IF($J219="no",0,IF($I219="No",-(($G219-1)*($C$4*$E219)),$C$4*$E219*(1-$C$6))))</f>
        <v>0</v>
      </c>
      <c r="M219" s="64">
        <f>IF($J219="yes",($G219-1)*$C$4*$E219,0)</f>
        <v>0</v>
      </c>
      <c r="N219" s="65">
        <f t="shared" si="14"/>
        <v>431.5</v>
      </c>
      <c r="O219" s="64">
        <f t="shared" si="13"/>
        <v>0</v>
      </c>
      <c r="P219" s="64">
        <f>IF(ISBLANK(I219),0,IF(L219&lt;0,-O219,IF(L219=0,0,((O219/($G219-1))*(1-$C$6)))))</f>
        <v>0</v>
      </c>
      <c r="Q219" s="65">
        <f t="shared" si="15"/>
        <v>374.00907458768029</v>
      </c>
    </row>
    <row r="220" spans="1:17" s="48" customFormat="1" ht="15" x14ac:dyDescent="0.2">
      <c r="A220" s="44"/>
      <c r="B220" s="45"/>
      <c r="C220" s="46"/>
      <c r="D220" s="46"/>
      <c r="E220" s="47"/>
      <c r="F220" s="47"/>
      <c r="G220" s="47"/>
      <c r="H220" s="47"/>
      <c r="I220" s="47"/>
      <c r="J220" s="53" t="str">
        <f>IF(ISBLANK(G220),"no",IF($I220="NR","no",IF($D220="0-0 at half time","no",IF($G220&lt;=$C$8,"yes","no"))))</f>
        <v>no</v>
      </c>
      <c r="K220" s="64">
        <f t="shared" si="12"/>
        <v>0</v>
      </c>
      <c r="L220" s="64">
        <f>IF(ISBLANK(I220),0,IF($J220="no",0,IF($I220="No",-(($G220-1)*($C$4*$E220)),$C$4*$E220*(1-$C$6))))</f>
        <v>0</v>
      </c>
      <c r="M220" s="64">
        <f>IF($J220="yes",($G220-1)*$C$4*$E220,0)</f>
        <v>0</v>
      </c>
      <c r="N220" s="65">
        <f t="shared" si="14"/>
        <v>431.5</v>
      </c>
      <c r="O220" s="64">
        <f t="shared" si="13"/>
        <v>0</v>
      </c>
      <c r="P220" s="64">
        <f>IF(ISBLANK(I220),0,IF(L220&lt;0,-O220,IF(L220=0,0,((O220/($G220-1))*(1-$C$6)))))</f>
        <v>0</v>
      </c>
      <c r="Q220" s="65">
        <f t="shared" si="15"/>
        <v>374.00907458768029</v>
      </c>
    </row>
    <row r="221" spans="1:17" s="48" customFormat="1" ht="15" x14ac:dyDescent="0.2">
      <c r="A221" s="44"/>
      <c r="B221" s="45"/>
      <c r="C221" s="46"/>
      <c r="D221" s="46"/>
      <c r="E221" s="47"/>
      <c r="F221" s="47"/>
      <c r="G221" s="47"/>
      <c r="H221" s="47"/>
      <c r="I221" s="47"/>
      <c r="J221" s="53" t="str">
        <f>IF(ISBLANK(G221),"no",IF($I221="NR","no",IF($D221="0-0 at half time","no",IF($G221&lt;=$C$8,"yes","no"))))</f>
        <v>no</v>
      </c>
      <c r="K221" s="64">
        <f t="shared" si="12"/>
        <v>0</v>
      </c>
      <c r="L221" s="64">
        <f>IF(ISBLANK(I221),0,IF($J221="no",0,IF($I221="No",-(($G221-1)*($C$4*$E221)),$C$4*$E221*(1-$C$6))))</f>
        <v>0</v>
      </c>
      <c r="M221" s="64">
        <f>IF($J221="yes",($G221-1)*$C$4*$E221,0)</f>
        <v>0</v>
      </c>
      <c r="N221" s="65">
        <f t="shared" si="14"/>
        <v>431.5</v>
      </c>
      <c r="O221" s="64">
        <f t="shared" si="13"/>
        <v>0</v>
      </c>
      <c r="P221" s="64">
        <f>IF(ISBLANK(I221),0,IF(L221&lt;0,-O221,IF(L221=0,0,((O221/($G221-1))*(1-$C$6)))))</f>
        <v>0</v>
      </c>
      <c r="Q221" s="65">
        <f t="shared" si="15"/>
        <v>374.00907458768029</v>
      </c>
    </row>
    <row r="222" spans="1:17" s="48" customFormat="1" ht="15" x14ac:dyDescent="0.2">
      <c r="A222" s="44"/>
      <c r="B222" s="45"/>
      <c r="C222" s="46"/>
      <c r="D222" s="46"/>
      <c r="E222" s="47"/>
      <c r="F222" s="47"/>
      <c r="G222" s="47"/>
      <c r="H222" s="47"/>
      <c r="I222" s="47"/>
      <c r="J222" s="53" t="str">
        <f>IF(ISBLANK(G222),"no",IF($I222="NR","no",IF($D222="0-0 at half time","no",IF($G222&lt;=$C$8,"yes","no"))))</f>
        <v>no</v>
      </c>
      <c r="K222" s="64">
        <f t="shared" si="12"/>
        <v>0</v>
      </c>
      <c r="L222" s="64">
        <f>IF(ISBLANK(I222),0,IF($J222="no",0,IF($I222="No",-(($G222-1)*($C$4*$E222)),$C$4*$E222*(1-$C$6))))</f>
        <v>0</v>
      </c>
      <c r="M222" s="64">
        <f>IF($J222="yes",($G222-1)*$C$4*$E222,0)</f>
        <v>0</v>
      </c>
      <c r="N222" s="65">
        <f t="shared" si="14"/>
        <v>431.5</v>
      </c>
      <c r="O222" s="64">
        <f t="shared" si="13"/>
        <v>0</v>
      </c>
      <c r="P222" s="64">
        <f>IF(ISBLANK(I222),0,IF(L222&lt;0,-O222,IF(L222=0,0,((O222/($G222-1))*(1-$C$6)))))</f>
        <v>0</v>
      </c>
      <c r="Q222" s="65">
        <f t="shared" si="15"/>
        <v>374.00907458768029</v>
      </c>
    </row>
    <row r="223" spans="1:17" s="48" customFormat="1" ht="15" x14ac:dyDescent="0.2">
      <c r="A223" s="44"/>
      <c r="B223" s="45"/>
      <c r="C223" s="46"/>
      <c r="D223" s="46"/>
      <c r="E223" s="47"/>
      <c r="F223" s="47"/>
      <c r="G223" s="47"/>
      <c r="H223" s="47"/>
      <c r="I223" s="47"/>
      <c r="J223" s="53" t="str">
        <f>IF(ISBLANK(G223),"no",IF($I223="NR","no",IF($D223="0-0 at half time","no",IF($G223&lt;=$C$8,"yes","no"))))</f>
        <v>no</v>
      </c>
      <c r="K223" s="64">
        <f t="shared" si="12"/>
        <v>0</v>
      </c>
      <c r="L223" s="64">
        <f>IF(ISBLANK(I223),0,IF($J223="no",0,IF($I223="No",-(($G223-1)*($C$4*$E223)),$C$4*$E223*(1-$C$6))))</f>
        <v>0</v>
      </c>
      <c r="M223" s="64">
        <f>IF($J223="yes",($G223-1)*$C$4*$E223,0)</f>
        <v>0</v>
      </c>
      <c r="N223" s="65">
        <f t="shared" si="14"/>
        <v>431.5</v>
      </c>
      <c r="O223" s="64">
        <f t="shared" si="13"/>
        <v>0</v>
      </c>
      <c r="P223" s="64">
        <f>IF(ISBLANK(I223),0,IF(L223&lt;0,-O223,IF(L223=0,0,((O223/($G223-1))*(1-$C$6)))))</f>
        <v>0</v>
      </c>
      <c r="Q223" s="65">
        <f t="shared" si="15"/>
        <v>374.00907458768029</v>
      </c>
    </row>
    <row r="224" spans="1:17" s="48" customFormat="1" ht="15" x14ac:dyDescent="0.2">
      <c r="A224" s="44"/>
      <c r="B224" s="45"/>
      <c r="C224" s="46"/>
      <c r="D224" s="46"/>
      <c r="E224" s="47"/>
      <c r="F224" s="47"/>
      <c r="G224" s="47"/>
      <c r="H224" s="47"/>
      <c r="I224" s="47"/>
      <c r="J224" s="53" t="str">
        <f>IF(ISBLANK(G224),"no",IF($I224="NR","no",IF($D224="0-0 at half time","no",IF($G224&lt;=$C$8,"yes","no"))))</f>
        <v>no</v>
      </c>
      <c r="K224" s="64">
        <f t="shared" si="12"/>
        <v>0</v>
      </c>
      <c r="L224" s="64">
        <f>IF(ISBLANK(I224),0,IF($J224="no",0,IF($I224="No",-(($G224-1)*($C$4*$E224)),$C$4*$E224*(1-$C$6))))</f>
        <v>0</v>
      </c>
      <c r="M224" s="64">
        <f>IF($J224="yes",($G224-1)*$C$4*$E224,0)</f>
        <v>0</v>
      </c>
      <c r="N224" s="65">
        <f t="shared" si="14"/>
        <v>431.5</v>
      </c>
      <c r="O224" s="64">
        <f t="shared" si="13"/>
        <v>0</v>
      </c>
      <c r="P224" s="64">
        <f>IF(ISBLANK(I224),0,IF(L224&lt;0,-O224,IF(L224=0,0,((O224/($G224-1))*(1-$C$6)))))</f>
        <v>0</v>
      </c>
      <c r="Q224" s="65">
        <f t="shared" si="15"/>
        <v>374.00907458768029</v>
      </c>
    </row>
    <row r="225" spans="1:17" s="48" customFormat="1" ht="15" x14ac:dyDescent="0.2">
      <c r="A225" s="44"/>
      <c r="B225" s="45"/>
      <c r="C225" s="46"/>
      <c r="D225" s="46"/>
      <c r="E225" s="47"/>
      <c r="F225" s="47"/>
      <c r="G225" s="47"/>
      <c r="H225" s="47"/>
      <c r="I225" s="47"/>
      <c r="J225" s="53" t="str">
        <f>IF(ISBLANK(G225),"no",IF($I225="NR","no",IF($D225="0-0 at half time","no",IF($G225&lt;=$C$8,"yes","no"))))</f>
        <v>no</v>
      </c>
      <c r="K225" s="64">
        <f t="shared" si="12"/>
        <v>0</v>
      </c>
      <c r="L225" s="64">
        <f>IF(ISBLANK(I225),0,IF($J225="no",0,IF($I225="No",-(($G225-1)*($C$4*$E225)),$C$4*$E225*(1-$C$6))))</f>
        <v>0</v>
      </c>
      <c r="M225" s="64">
        <f>IF($J225="yes",($G225-1)*$C$4*$E225,0)</f>
        <v>0</v>
      </c>
      <c r="N225" s="65">
        <f t="shared" si="14"/>
        <v>431.5</v>
      </c>
      <c r="O225" s="64">
        <f t="shared" si="13"/>
        <v>0</v>
      </c>
      <c r="P225" s="64">
        <f>IF(ISBLANK(I225),0,IF(L225&lt;0,-O225,IF(L225=0,0,((O225/($G225-1))*(1-$C$6)))))</f>
        <v>0</v>
      </c>
      <c r="Q225" s="65">
        <f t="shared" si="15"/>
        <v>374.00907458768029</v>
      </c>
    </row>
    <row r="226" spans="1:17" s="48" customFormat="1" ht="15" x14ac:dyDescent="0.2">
      <c r="A226" s="44"/>
      <c r="B226" s="45"/>
      <c r="C226" s="46"/>
      <c r="D226" s="46"/>
      <c r="E226" s="47"/>
      <c r="F226" s="47"/>
      <c r="G226" s="47"/>
      <c r="H226" s="47"/>
      <c r="I226" s="47"/>
      <c r="J226" s="53" t="str">
        <f>IF(ISBLANK(G226),"no",IF($I226="NR","no",IF($D226="0-0 at half time","no",IF($G226&lt;=$C$8,"yes","no"))))</f>
        <v>no</v>
      </c>
      <c r="K226" s="64">
        <f t="shared" si="12"/>
        <v>0</v>
      </c>
      <c r="L226" s="64">
        <f>IF(ISBLANK(I226),0,IF($J226="no",0,IF($I226="No",-(($G226-1)*($C$4*$E226)),$C$4*$E226*(1-$C$6))))</f>
        <v>0</v>
      </c>
      <c r="M226" s="64">
        <f>IF($J226="yes",($G226-1)*$C$4*$E226,0)</f>
        <v>0</v>
      </c>
      <c r="N226" s="65">
        <f t="shared" si="14"/>
        <v>431.5</v>
      </c>
      <c r="O226" s="64">
        <f t="shared" si="13"/>
        <v>0</v>
      </c>
      <c r="P226" s="64">
        <f>IF(ISBLANK(I226),0,IF(L226&lt;0,-O226,IF(L226=0,0,((O226/($G226-1))*(1-$C$6)))))</f>
        <v>0</v>
      </c>
      <c r="Q226" s="65">
        <f t="shared" si="15"/>
        <v>374.00907458768029</v>
      </c>
    </row>
    <row r="227" spans="1:17" s="48" customFormat="1" ht="15" x14ac:dyDescent="0.2">
      <c r="A227" s="44"/>
      <c r="B227" s="45"/>
      <c r="C227" s="46"/>
      <c r="D227" s="46"/>
      <c r="E227" s="47"/>
      <c r="F227" s="47"/>
      <c r="G227" s="47"/>
      <c r="H227" s="47"/>
      <c r="I227" s="47"/>
      <c r="J227" s="53" t="str">
        <f>IF(ISBLANK(G227),"no",IF($I227="NR","no",IF($D227="0-0 at half time","no",IF($G227&lt;=$C$8,"yes","no"))))</f>
        <v>no</v>
      </c>
      <c r="K227" s="64">
        <f t="shared" si="12"/>
        <v>0</v>
      </c>
      <c r="L227" s="64">
        <f>IF(ISBLANK(I227),0,IF($J227="no",0,IF($I227="No",-(($G227-1)*($C$4*$E227)),$C$4*$E227*(1-$C$6))))</f>
        <v>0</v>
      </c>
      <c r="M227" s="64">
        <f>IF($J227="yes",($G227-1)*$C$4*$E227,0)</f>
        <v>0</v>
      </c>
      <c r="N227" s="65">
        <f t="shared" si="14"/>
        <v>431.5</v>
      </c>
      <c r="O227" s="64">
        <f t="shared" si="13"/>
        <v>0</v>
      </c>
      <c r="P227" s="64">
        <f>IF(ISBLANK(I227),0,IF(L227&lt;0,-O227,IF(L227=0,0,((O227/($G227-1))*(1-$C$6)))))</f>
        <v>0</v>
      </c>
      <c r="Q227" s="65">
        <f t="shared" si="15"/>
        <v>374.00907458768029</v>
      </c>
    </row>
    <row r="228" spans="1:17" s="48" customFormat="1" ht="15" x14ac:dyDescent="0.2">
      <c r="A228" s="44"/>
      <c r="B228" s="45"/>
      <c r="C228" s="46"/>
      <c r="D228" s="46"/>
      <c r="E228" s="47"/>
      <c r="F228" s="47"/>
      <c r="G228" s="47"/>
      <c r="H228" s="47"/>
      <c r="I228" s="47"/>
      <c r="J228" s="53" t="str">
        <f>IF(ISBLANK(G228),"no",IF($I228="NR","no",IF($D228="0-0 at half time","no",IF($G228&lt;=$C$8,"yes","no"))))</f>
        <v>no</v>
      </c>
      <c r="K228" s="64">
        <f t="shared" si="12"/>
        <v>0</v>
      </c>
      <c r="L228" s="64">
        <f>IF(ISBLANK(I228),0,IF($J228="no",0,IF($I228="No",-(($G228-1)*($C$4*$E228)),$C$4*$E228*(1-$C$6))))</f>
        <v>0</v>
      </c>
      <c r="M228" s="64">
        <f>IF($J228="yes",($G228-1)*$C$4*$E228,0)</f>
        <v>0</v>
      </c>
      <c r="N228" s="65">
        <f t="shared" si="14"/>
        <v>431.5</v>
      </c>
      <c r="O228" s="64">
        <f t="shared" si="13"/>
        <v>0</v>
      </c>
      <c r="P228" s="64">
        <f>IF(ISBLANK(I228),0,IF(L228&lt;0,-O228,IF(L228=0,0,((O228/($G228-1))*(1-$C$6)))))</f>
        <v>0</v>
      </c>
      <c r="Q228" s="65">
        <f t="shared" si="15"/>
        <v>374.00907458768029</v>
      </c>
    </row>
    <row r="229" spans="1:17" s="48" customFormat="1" ht="15" x14ac:dyDescent="0.2">
      <c r="A229" s="44"/>
      <c r="B229" s="45"/>
      <c r="C229" s="46"/>
      <c r="D229" s="46"/>
      <c r="E229" s="47"/>
      <c r="F229" s="47"/>
      <c r="G229" s="47"/>
      <c r="H229" s="47"/>
      <c r="I229" s="47"/>
      <c r="J229" s="53" t="str">
        <f>IF(ISBLANK(G229),"no",IF($I229="NR","no",IF($D229="0-0 at half time","no",IF($G229&lt;=$C$8,"yes","no"))))</f>
        <v>no</v>
      </c>
      <c r="K229" s="64">
        <f t="shared" si="12"/>
        <v>0</v>
      </c>
      <c r="L229" s="64">
        <f>IF(ISBLANK(I229),0,IF($J229="no",0,IF($I229="No",-(($G229-1)*($C$4*$E229)),$C$4*$E229*(1-$C$6))))</f>
        <v>0</v>
      </c>
      <c r="M229" s="64">
        <f>IF($J229="yes",($G229-1)*$C$4*$E229,0)</f>
        <v>0</v>
      </c>
      <c r="N229" s="65">
        <f t="shared" si="14"/>
        <v>431.5</v>
      </c>
      <c r="O229" s="64">
        <f t="shared" si="13"/>
        <v>0</v>
      </c>
      <c r="P229" s="64">
        <f>IF(ISBLANK(I229),0,IF(L229&lt;0,-O229,IF(L229=0,0,((O229/($G229-1))*(1-$C$6)))))</f>
        <v>0</v>
      </c>
      <c r="Q229" s="65">
        <f t="shared" si="15"/>
        <v>374.00907458768029</v>
      </c>
    </row>
    <row r="230" spans="1:17" s="48" customFormat="1" ht="15" x14ac:dyDescent="0.2">
      <c r="A230" s="44"/>
      <c r="B230" s="45"/>
      <c r="C230" s="46"/>
      <c r="D230" s="46"/>
      <c r="E230" s="47"/>
      <c r="F230" s="47"/>
      <c r="G230" s="47"/>
      <c r="H230" s="47"/>
      <c r="I230" s="47"/>
      <c r="J230" s="53" t="str">
        <f>IF(ISBLANK(G230),"no",IF($I230="NR","no",IF($D230="0-0 at half time","no",IF($G230&lt;=$C$8,"yes","no"))))</f>
        <v>no</v>
      </c>
      <c r="K230" s="64">
        <f t="shared" si="12"/>
        <v>0</v>
      </c>
      <c r="L230" s="64">
        <f>IF(ISBLANK(I230),0,IF($J230="no",0,IF($I230="No",-(($G230-1)*($C$4*$E230)),$C$4*$E230*(1-$C$6))))</f>
        <v>0</v>
      </c>
      <c r="M230" s="64">
        <f>IF($J230="yes",($G230-1)*$C$4*$E230,0)</f>
        <v>0</v>
      </c>
      <c r="N230" s="65">
        <f t="shared" si="14"/>
        <v>431.5</v>
      </c>
      <c r="O230" s="64">
        <f t="shared" si="13"/>
        <v>0</v>
      </c>
      <c r="P230" s="64">
        <f>IF(ISBLANK(I230),0,IF(L230&lt;0,-O230,IF(L230=0,0,((O230/($G230-1))*(1-$C$6)))))</f>
        <v>0</v>
      </c>
      <c r="Q230" s="65">
        <f t="shared" si="15"/>
        <v>374.00907458768029</v>
      </c>
    </row>
    <row r="231" spans="1:17" s="48" customFormat="1" ht="15" x14ac:dyDescent="0.2">
      <c r="A231" s="44"/>
      <c r="B231" s="45"/>
      <c r="C231" s="46"/>
      <c r="D231" s="46"/>
      <c r="E231" s="47"/>
      <c r="F231" s="47"/>
      <c r="G231" s="47"/>
      <c r="H231" s="47"/>
      <c r="I231" s="47"/>
      <c r="J231" s="53" t="str">
        <f>IF(ISBLANK(G231),"no",IF($I231="NR","no",IF($D231="0-0 at half time","no",IF($G231&lt;=$C$8,"yes","no"))))</f>
        <v>no</v>
      </c>
      <c r="K231" s="64">
        <f t="shared" si="12"/>
        <v>0</v>
      </c>
      <c r="L231" s="64">
        <f>IF(ISBLANK(I231),0,IF($J231="no",0,IF($I231="No",-(($G231-1)*($C$4*$E231)),$C$4*$E231*(1-$C$6))))</f>
        <v>0</v>
      </c>
      <c r="M231" s="64">
        <f>IF($J231="yes",($G231-1)*$C$4*$E231,0)</f>
        <v>0</v>
      </c>
      <c r="N231" s="65">
        <f t="shared" si="14"/>
        <v>431.5</v>
      </c>
      <c r="O231" s="64">
        <f t="shared" si="13"/>
        <v>0</v>
      </c>
      <c r="P231" s="64">
        <f>IF(ISBLANK(I231),0,IF(L231&lt;0,-O231,IF(L231=0,0,((O231/($G231-1))*(1-$C$6)))))</f>
        <v>0</v>
      </c>
      <c r="Q231" s="65">
        <f t="shared" si="15"/>
        <v>374.00907458768029</v>
      </c>
    </row>
    <row r="232" spans="1:17" s="48" customFormat="1" ht="15" x14ac:dyDescent="0.2">
      <c r="A232" s="44"/>
      <c r="B232" s="45"/>
      <c r="C232" s="46"/>
      <c r="D232" s="46"/>
      <c r="E232" s="47"/>
      <c r="F232" s="47"/>
      <c r="G232" s="47"/>
      <c r="H232" s="47"/>
      <c r="I232" s="47"/>
      <c r="J232" s="53" t="str">
        <f>IF(ISBLANK(G232),"no",IF($I232="NR","no",IF($D232="0-0 at half time","no",IF($G232&lt;=$C$8,"yes","no"))))</f>
        <v>no</v>
      </c>
      <c r="K232" s="64">
        <f t="shared" si="12"/>
        <v>0</v>
      </c>
      <c r="L232" s="64">
        <f>IF(ISBLANK(I232),0,IF($J232="no",0,IF($I232="No",-(($G232-1)*($C$4*$E232)),$C$4*$E232*(1-$C$6))))</f>
        <v>0</v>
      </c>
      <c r="M232" s="64">
        <f>IF($J232="yes",($G232-1)*$C$4*$E232,0)</f>
        <v>0</v>
      </c>
      <c r="N232" s="65">
        <f t="shared" si="14"/>
        <v>431.5</v>
      </c>
      <c r="O232" s="64">
        <f t="shared" si="13"/>
        <v>0</v>
      </c>
      <c r="P232" s="64">
        <f>IF(ISBLANK(I232),0,IF(L232&lt;0,-O232,IF(L232=0,0,((O232/($G232-1))*(1-$C$6)))))</f>
        <v>0</v>
      </c>
      <c r="Q232" s="65">
        <f t="shared" si="15"/>
        <v>374.00907458768029</v>
      </c>
    </row>
    <row r="233" spans="1:17" s="48" customFormat="1" ht="15" x14ac:dyDescent="0.2">
      <c r="A233" s="44"/>
      <c r="B233" s="45"/>
      <c r="C233" s="46"/>
      <c r="D233" s="46"/>
      <c r="E233" s="47"/>
      <c r="F233" s="47"/>
      <c r="G233" s="47"/>
      <c r="H233" s="47"/>
      <c r="I233" s="47"/>
      <c r="J233" s="53" t="str">
        <f>IF(ISBLANK(G233),"no",IF($I233="NR","no",IF($D233="0-0 at half time","no",IF($G233&lt;=$C$8,"yes","no"))))</f>
        <v>no</v>
      </c>
      <c r="K233" s="64">
        <f t="shared" si="12"/>
        <v>0</v>
      </c>
      <c r="L233" s="64">
        <f>IF(ISBLANK(I233),0,IF($J233="no",0,IF($I233="No",-(($G233-1)*($C$4*$E233)),$C$4*$E233*(1-$C$6))))</f>
        <v>0</v>
      </c>
      <c r="M233" s="64">
        <f>IF($J233="yes",($G233-1)*$C$4*$E233,0)</f>
        <v>0</v>
      </c>
      <c r="N233" s="65">
        <f t="shared" si="14"/>
        <v>431.5</v>
      </c>
      <c r="O233" s="64">
        <f t="shared" si="13"/>
        <v>0</v>
      </c>
      <c r="P233" s="64">
        <f>IF(ISBLANK(I233),0,IF(L233&lt;0,-O233,IF(L233=0,0,((O233/($G233-1))*(1-$C$6)))))</f>
        <v>0</v>
      </c>
      <c r="Q233" s="65">
        <f t="shared" si="15"/>
        <v>374.00907458768029</v>
      </c>
    </row>
    <row r="234" spans="1:17" s="48" customFormat="1" ht="15" x14ac:dyDescent="0.2">
      <c r="A234" s="44"/>
      <c r="B234" s="45"/>
      <c r="C234" s="46"/>
      <c r="D234" s="46"/>
      <c r="E234" s="47"/>
      <c r="F234" s="47"/>
      <c r="G234" s="47"/>
      <c r="H234" s="47"/>
      <c r="I234" s="47"/>
      <c r="J234" s="53" t="str">
        <f>IF(ISBLANK(G234),"no",IF($I234="NR","no",IF($D234="0-0 at half time","no",IF($G234&lt;=$C$8,"yes","no"))))</f>
        <v>no</v>
      </c>
      <c r="K234" s="64">
        <f t="shared" si="12"/>
        <v>0</v>
      </c>
      <c r="L234" s="64">
        <f>IF(ISBLANK(I234),0,IF($J234="no",0,IF($I234="No",-(($G234-1)*($C$4*$E234)),$C$4*$E234*(1-$C$6))))</f>
        <v>0</v>
      </c>
      <c r="M234" s="64">
        <f>IF($J234="yes",($G234-1)*$C$4*$E234,0)</f>
        <v>0</v>
      </c>
      <c r="N234" s="65">
        <f t="shared" si="14"/>
        <v>431.5</v>
      </c>
      <c r="O234" s="64">
        <f t="shared" si="13"/>
        <v>0</v>
      </c>
      <c r="P234" s="64">
        <f>IF(ISBLANK(I234),0,IF(L234&lt;0,-O234,IF(L234=0,0,((O234/($G234-1))*(1-$C$6)))))</f>
        <v>0</v>
      </c>
      <c r="Q234" s="65">
        <f t="shared" si="15"/>
        <v>374.00907458768029</v>
      </c>
    </row>
    <row r="235" spans="1:17" s="48" customFormat="1" ht="15" x14ac:dyDescent="0.2">
      <c r="A235" s="44"/>
      <c r="B235" s="45"/>
      <c r="C235" s="46"/>
      <c r="D235" s="46"/>
      <c r="E235" s="47"/>
      <c r="F235" s="47"/>
      <c r="G235" s="47"/>
      <c r="H235" s="47"/>
      <c r="I235" s="47"/>
      <c r="J235" s="53" t="str">
        <f>IF(ISBLANK(G235),"no",IF($I235="NR","no",IF($D235="0-0 at half time","no",IF($G235&lt;=$C$8,"yes","no"))))</f>
        <v>no</v>
      </c>
      <c r="K235" s="64">
        <f t="shared" si="12"/>
        <v>0</v>
      </c>
      <c r="L235" s="64">
        <f>IF(ISBLANK(I235),0,IF($J235="no",0,IF($I235="No",-(($G235-1)*($C$4*$E235)),$C$4*$E235*(1-$C$6))))</f>
        <v>0</v>
      </c>
      <c r="M235" s="64">
        <f>IF($J235="yes",($G235-1)*$C$4*$E235,0)</f>
        <v>0</v>
      </c>
      <c r="N235" s="65">
        <f t="shared" si="14"/>
        <v>431.5</v>
      </c>
      <c r="O235" s="64">
        <f t="shared" si="13"/>
        <v>0</v>
      </c>
      <c r="P235" s="64">
        <f>IF(ISBLANK(I235),0,IF(L235&lt;0,-O235,IF(L235=0,0,((O235/($G235-1))*(1-$C$6)))))</f>
        <v>0</v>
      </c>
      <c r="Q235" s="65">
        <f t="shared" si="15"/>
        <v>374.00907458768029</v>
      </c>
    </row>
    <row r="236" spans="1:17" s="48" customFormat="1" ht="15" x14ac:dyDescent="0.2">
      <c r="A236" s="44"/>
      <c r="B236" s="45"/>
      <c r="C236" s="46"/>
      <c r="D236" s="46"/>
      <c r="E236" s="47"/>
      <c r="F236" s="47"/>
      <c r="G236" s="47"/>
      <c r="H236" s="47"/>
      <c r="I236" s="47"/>
      <c r="J236" s="53" t="str">
        <f>IF(ISBLANK(G236),"no",IF($I236="NR","no",IF($D236="0-0 at half time","no",IF($G236&lt;=$C$8,"yes","no"))))</f>
        <v>no</v>
      </c>
      <c r="K236" s="64">
        <f t="shared" si="12"/>
        <v>0</v>
      </c>
      <c r="L236" s="64">
        <f>IF(ISBLANK(I236),0,IF($J236="no",0,IF($I236="No",-(($G236-1)*($C$4*$E236)),$C$4*$E236*(1-$C$6))))</f>
        <v>0</v>
      </c>
      <c r="M236" s="64">
        <f>IF($J236="yes",($G236-1)*$C$4*$E236,0)</f>
        <v>0</v>
      </c>
      <c r="N236" s="65">
        <f t="shared" si="14"/>
        <v>431.5</v>
      </c>
      <c r="O236" s="64">
        <f t="shared" si="13"/>
        <v>0</v>
      </c>
      <c r="P236" s="64">
        <f>IF(ISBLANK(I236),0,IF(L236&lt;0,-O236,IF(L236=0,0,((O236/($G236-1))*(1-$C$6)))))</f>
        <v>0</v>
      </c>
      <c r="Q236" s="65">
        <f t="shared" si="15"/>
        <v>374.00907458768029</v>
      </c>
    </row>
    <row r="237" spans="1:17" s="48" customFormat="1" ht="15" x14ac:dyDescent="0.2">
      <c r="A237" s="44"/>
      <c r="B237" s="45"/>
      <c r="C237" s="46"/>
      <c r="D237" s="46"/>
      <c r="E237" s="47"/>
      <c r="F237" s="47"/>
      <c r="G237" s="47"/>
      <c r="H237" s="47"/>
      <c r="I237" s="47"/>
      <c r="J237" s="53" t="str">
        <f>IF(ISBLANK(G237),"no",IF($I237="NR","no",IF($D237="0-0 at half time","no",IF($G237&lt;=$C$8,"yes","no"))))</f>
        <v>no</v>
      </c>
      <c r="K237" s="64">
        <f t="shared" si="12"/>
        <v>0</v>
      </c>
      <c r="L237" s="64">
        <f>IF(ISBLANK(I237),0,IF($J237="no",0,IF($I237="No",-(($G237-1)*($C$4*$E237)),$C$4*$E237*(1-$C$6))))</f>
        <v>0</v>
      </c>
      <c r="M237" s="64">
        <f>IF($J237="yes",($G237-1)*$C$4*$E237,0)</f>
        <v>0</v>
      </c>
      <c r="N237" s="65">
        <f t="shared" si="14"/>
        <v>431.5</v>
      </c>
      <c r="O237" s="64">
        <f t="shared" si="13"/>
        <v>0</v>
      </c>
      <c r="P237" s="64">
        <f>IF(ISBLANK(I237),0,IF(L237&lt;0,-O237,IF(L237=0,0,((O237/($G237-1))*(1-$C$6)))))</f>
        <v>0</v>
      </c>
      <c r="Q237" s="65">
        <f t="shared" si="15"/>
        <v>374.00907458768029</v>
      </c>
    </row>
    <row r="238" spans="1:17" s="48" customFormat="1" ht="15" x14ac:dyDescent="0.2">
      <c r="A238" s="44"/>
      <c r="B238" s="45"/>
      <c r="C238" s="46"/>
      <c r="D238" s="46"/>
      <c r="E238" s="47"/>
      <c r="F238" s="47"/>
      <c r="G238" s="47"/>
      <c r="H238" s="47"/>
      <c r="I238" s="47"/>
      <c r="J238" s="53" t="str">
        <f>IF(ISBLANK(G238),"no",IF($I238="NR","no",IF($D238="0-0 at half time","no",IF($G238&lt;=$C$8,"yes","no"))))</f>
        <v>no</v>
      </c>
      <c r="K238" s="64">
        <f t="shared" si="12"/>
        <v>0</v>
      </c>
      <c r="L238" s="64">
        <f>IF(ISBLANK(I238),0,IF($J238="no",0,IF($I238="No",-(($G238-1)*($C$4*$E238)),$C$4*$E238*(1-$C$6))))</f>
        <v>0</v>
      </c>
      <c r="M238" s="64">
        <f>IF($J238="yes",($G238-1)*$C$4*$E238,0)</f>
        <v>0</v>
      </c>
      <c r="N238" s="65">
        <f t="shared" si="14"/>
        <v>431.5</v>
      </c>
      <c r="O238" s="64">
        <f t="shared" si="13"/>
        <v>0</v>
      </c>
      <c r="P238" s="64">
        <f>IF(ISBLANK(I238),0,IF(L238&lt;0,-O238,IF(L238=0,0,((O238/($G238-1))*(1-$C$6)))))</f>
        <v>0</v>
      </c>
      <c r="Q238" s="65">
        <f t="shared" si="15"/>
        <v>374.00907458768029</v>
      </c>
    </row>
    <row r="239" spans="1:17" s="48" customFormat="1" ht="15" x14ac:dyDescent="0.2">
      <c r="A239" s="44"/>
      <c r="B239" s="45"/>
      <c r="C239" s="46"/>
      <c r="D239" s="46"/>
      <c r="E239" s="47"/>
      <c r="F239" s="47"/>
      <c r="G239" s="47"/>
      <c r="H239" s="47"/>
      <c r="I239" s="47"/>
      <c r="J239" s="53" t="str">
        <f>IF(ISBLANK(G239),"no",IF($I239="NR","no",IF($D239="0-0 at half time","no",IF($G239&lt;=$C$8,"yes","no"))))</f>
        <v>no</v>
      </c>
      <c r="K239" s="64">
        <f t="shared" si="12"/>
        <v>0</v>
      </c>
      <c r="L239" s="64">
        <f>IF(ISBLANK(I239),0,IF($J239="no",0,IF($I239="No",-(($G239-1)*($C$4*$E239)),$C$4*$E239*(1-$C$6))))</f>
        <v>0</v>
      </c>
      <c r="M239" s="64">
        <f>IF($J239="yes",($G239-1)*$C$4*$E239,0)</f>
        <v>0</v>
      </c>
      <c r="N239" s="65">
        <f t="shared" si="14"/>
        <v>431.5</v>
      </c>
      <c r="O239" s="64">
        <f t="shared" si="13"/>
        <v>0</v>
      </c>
      <c r="P239" s="64">
        <f>IF(ISBLANK(I239),0,IF(L239&lt;0,-O239,IF(L239=0,0,((O239/($G239-1))*(1-$C$6)))))</f>
        <v>0</v>
      </c>
      <c r="Q239" s="65">
        <f t="shared" si="15"/>
        <v>374.00907458768029</v>
      </c>
    </row>
    <row r="240" spans="1:17" s="48" customFormat="1" ht="15" x14ac:dyDescent="0.2">
      <c r="A240" s="44"/>
      <c r="B240" s="45"/>
      <c r="C240" s="46"/>
      <c r="D240" s="46"/>
      <c r="E240" s="47"/>
      <c r="F240" s="47"/>
      <c r="G240" s="47"/>
      <c r="H240" s="47"/>
      <c r="I240" s="47"/>
      <c r="J240" s="53" t="str">
        <f>IF(ISBLANK(G240),"no",IF($I240="NR","no",IF($D240="0-0 at half time","no",IF($G240&lt;=$C$8,"yes","no"))))</f>
        <v>no</v>
      </c>
      <c r="K240" s="64">
        <f t="shared" si="12"/>
        <v>0</v>
      </c>
      <c r="L240" s="64">
        <f>IF(ISBLANK(I240),0,IF($J240="no",0,IF($I240="No",-(($G240-1)*($C$4*$E240)),$C$4*$E240*(1-$C$6))))</f>
        <v>0</v>
      </c>
      <c r="M240" s="64">
        <f>IF($J240="yes",($G240-1)*$C$4*$E240,0)</f>
        <v>0</v>
      </c>
      <c r="N240" s="65">
        <f t="shared" si="14"/>
        <v>431.5</v>
      </c>
      <c r="O240" s="64">
        <f t="shared" si="13"/>
        <v>0</v>
      </c>
      <c r="P240" s="64">
        <f>IF(ISBLANK(I240),0,IF(L240&lt;0,-O240,IF(L240=0,0,((O240/($G240-1))*(1-$C$6)))))</f>
        <v>0</v>
      </c>
      <c r="Q240" s="65">
        <f t="shared" si="15"/>
        <v>374.00907458768029</v>
      </c>
    </row>
    <row r="241" spans="1:17" s="48" customFormat="1" ht="15" x14ac:dyDescent="0.2">
      <c r="A241" s="44"/>
      <c r="B241" s="45"/>
      <c r="C241" s="46"/>
      <c r="D241" s="46"/>
      <c r="E241" s="47"/>
      <c r="F241" s="47"/>
      <c r="G241" s="47"/>
      <c r="H241" s="47"/>
      <c r="I241" s="47"/>
      <c r="J241" s="53" t="str">
        <f>IF(ISBLANK(G241),"no",IF($I241="NR","no",IF($D241="0-0 at half time","no",IF($G241&lt;=$C$8,"yes","no"))))</f>
        <v>no</v>
      </c>
      <c r="K241" s="64">
        <f t="shared" si="12"/>
        <v>0</v>
      </c>
      <c r="L241" s="64">
        <f>IF(ISBLANK(I241),0,IF($J241="no",0,IF($I241="No",-(($G241-1)*($C$4*$E241)),$C$4*$E241*(1-$C$6))))</f>
        <v>0</v>
      </c>
      <c r="M241" s="64">
        <f>IF($J241="yes",($G241-1)*$C$4*$E241,0)</f>
        <v>0</v>
      </c>
      <c r="N241" s="65">
        <f t="shared" si="14"/>
        <v>431.5</v>
      </c>
      <c r="O241" s="64">
        <f t="shared" si="13"/>
        <v>0</v>
      </c>
      <c r="P241" s="64">
        <f>IF(ISBLANK(I241),0,IF(L241&lt;0,-O241,IF(L241=0,0,((O241/($G241-1))*(1-$C$6)))))</f>
        <v>0</v>
      </c>
      <c r="Q241" s="65">
        <f t="shared" si="15"/>
        <v>374.00907458768029</v>
      </c>
    </row>
    <row r="242" spans="1:17" s="48" customFormat="1" ht="15" x14ac:dyDescent="0.2">
      <c r="A242" s="44"/>
      <c r="B242" s="45"/>
      <c r="C242" s="46"/>
      <c r="D242" s="46"/>
      <c r="E242" s="47"/>
      <c r="F242" s="47"/>
      <c r="G242" s="47"/>
      <c r="H242" s="47"/>
      <c r="I242" s="47"/>
      <c r="J242" s="53" t="str">
        <f>IF(ISBLANK(G242),"no",IF($I242="NR","no",IF($D242="0-0 at half time","no",IF($G242&lt;=$C$8,"yes","no"))))</f>
        <v>no</v>
      </c>
      <c r="K242" s="64">
        <f t="shared" si="12"/>
        <v>0</v>
      </c>
      <c r="L242" s="64">
        <f>IF(ISBLANK(I242),0,IF($J242="no",0,IF($I242="No",-(($G242-1)*($C$4*$E242)),$C$4*$E242*(1-$C$6))))</f>
        <v>0</v>
      </c>
      <c r="M242" s="64">
        <f>IF($J242="yes",($G242-1)*$C$4*$E242,0)</f>
        <v>0</v>
      </c>
      <c r="N242" s="65">
        <f t="shared" si="14"/>
        <v>431.5</v>
      </c>
      <c r="O242" s="64">
        <f t="shared" si="13"/>
        <v>0</v>
      </c>
      <c r="P242" s="64">
        <f>IF(ISBLANK(I242),0,IF(L242&lt;0,-O242,IF(L242=0,0,((O242/($G242-1))*(1-$C$6)))))</f>
        <v>0</v>
      </c>
      <c r="Q242" s="65">
        <f t="shared" si="15"/>
        <v>374.00907458768029</v>
      </c>
    </row>
    <row r="243" spans="1:17" s="48" customFormat="1" ht="15" x14ac:dyDescent="0.2">
      <c r="A243" s="44"/>
      <c r="B243" s="45"/>
      <c r="C243" s="46"/>
      <c r="D243" s="46"/>
      <c r="E243" s="47"/>
      <c r="F243" s="47"/>
      <c r="G243" s="47"/>
      <c r="H243" s="47"/>
      <c r="I243" s="47"/>
      <c r="J243" s="53" t="str">
        <f>IF(ISBLANK(G243),"no",IF($I243="NR","no",IF($D243="0-0 at half time","no",IF($G243&lt;=$C$8,"yes","no"))))</f>
        <v>no</v>
      </c>
      <c r="K243" s="64">
        <f t="shared" si="12"/>
        <v>0</v>
      </c>
      <c r="L243" s="64">
        <f>IF(ISBLANK(I243),0,IF($J243="no",0,IF($I243="No",-(($G243-1)*($C$4*$E243)),$C$4*$E243*(1-$C$6))))</f>
        <v>0</v>
      </c>
      <c r="M243" s="64">
        <f>IF($J243="yes",($G243-1)*$C$4*$E243,0)</f>
        <v>0</v>
      </c>
      <c r="N243" s="65">
        <f t="shared" si="14"/>
        <v>431.5</v>
      </c>
      <c r="O243" s="64">
        <f t="shared" si="13"/>
        <v>0</v>
      </c>
      <c r="P243" s="64">
        <f>IF(ISBLANK(I243),0,IF(L243&lt;0,-O243,IF(L243=0,0,((O243/($G243-1))*(1-$C$6)))))</f>
        <v>0</v>
      </c>
      <c r="Q243" s="65">
        <f t="shared" si="15"/>
        <v>374.00907458768029</v>
      </c>
    </row>
    <row r="244" spans="1:17" s="48" customFormat="1" ht="15" x14ac:dyDescent="0.2">
      <c r="A244" s="44"/>
      <c r="B244" s="45"/>
      <c r="C244" s="46"/>
      <c r="D244" s="46"/>
      <c r="E244" s="47"/>
      <c r="F244" s="47"/>
      <c r="G244" s="47"/>
      <c r="H244" s="47"/>
      <c r="I244" s="47"/>
      <c r="J244" s="53" t="str">
        <f>IF(ISBLANK(G244),"no",IF($I244="NR","no",IF($D244="0-0 at half time","no",IF($G244&lt;=$C$8,"yes","no"))))</f>
        <v>no</v>
      </c>
      <c r="K244" s="64">
        <f t="shared" si="12"/>
        <v>0</v>
      </c>
      <c r="L244" s="64">
        <f>IF(ISBLANK(I244),0,IF($J244="no",0,IF($I244="No",-(($G244-1)*($C$4*$E244)),$C$4*$E244*(1-$C$6))))</f>
        <v>0</v>
      </c>
      <c r="M244" s="64">
        <f>IF($J244="yes",($G244-1)*$C$4*$E244,0)</f>
        <v>0</v>
      </c>
      <c r="N244" s="65">
        <f t="shared" si="14"/>
        <v>431.5</v>
      </c>
      <c r="O244" s="64">
        <f t="shared" si="13"/>
        <v>0</v>
      </c>
      <c r="P244" s="64">
        <f>IF(ISBLANK(I244),0,IF(L244&lt;0,-O244,IF(L244=0,0,((O244/($G244-1))*(1-$C$6)))))</f>
        <v>0</v>
      </c>
      <c r="Q244" s="65">
        <f t="shared" si="15"/>
        <v>374.00907458768029</v>
      </c>
    </row>
    <row r="245" spans="1:17" s="48" customFormat="1" ht="15" x14ac:dyDescent="0.2">
      <c r="A245" s="44"/>
      <c r="B245" s="45"/>
      <c r="C245" s="46"/>
      <c r="D245" s="46"/>
      <c r="E245" s="47"/>
      <c r="F245" s="47"/>
      <c r="G245" s="47"/>
      <c r="H245" s="47"/>
      <c r="I245" s="47"/>
      <c r="J245" s="53" t="str">
        <f>IF(ISBLANK(G245),"no",IF($I245="NR","no",IF($D245="0-0 at half time","no",IF($G245&lt;=$C$8,"yes","no"))))</f>
        <v>no</v>
      </c>
      <c r="K245" s="64">
        <f t="shared" si="12"/>
        <v>0</v>
      </c>
      <c r="L245" s="64">
        <f>IF(ISBLANK(I245),0,IF($J245="no",0,IF($I245="No",-(($G245-1)*($C$4*$E245)),$C$4*$E245*(1-$C$6))))</f>
        <v>0</v>
      </c>
      <c r="M245" s="64">
        <f>IF($J245="yes",($G245-1)*$C$4*$E245,0)</f>
        <v>0</v>
      </c>
      <c r="N245" s="65">
        <f t="shared" si="14"/>
        <v>431.5</v>
      </c>
      <c r="O245" s="64">
        <f t="shared" si="13"/>
        <v>0</v>
      </c>
      <c r="P245" s="64">
        <f>IF(ISBLANK(I245),0,IF(L245&lt;0,-O245,IF(L245=0,0,((O245/($G245-1))*(1-$C$6)))))</f>
        <v>0</v>
      </c>
      <c r="Q245" s="65">
        <f t="shared" si="15"/>
        <v>374.00907458768029</v>
      </c>
    </row>
    <row r="246" spans="1:17" s="48" customFormat="1" ht="15" x14ac:dyDescent="0.2">
      <c r="A246" s="44"/>
      <c r="B246" s="45"/>
      <c r="C246" s="46"/>
      <c r="D246" s="46"/>
      <c r="E246" s="47"/>
      <c r="F246" s="47"/>
      <c r="G246" s="47"/>
      <c r="H246" s="47"/>
      <c r="I246" s="47"/>
      <c r="J246" s="53" t="str">
        <f>IF(ISBLANK(G246),"no",IF($I246="NR","no",IF($D246="0-0 at half time","no",IF($G246&lt;=$C$8,"yes","no"))))</f>
        <v>no</v>
      </c>
      <c r="K246" s="64">
        <f t="shared" si="12"/>
        <v>0</v>
      </c>
      <c r="L246" s="64">
        <f>IF(ISBLANK(I246),0,IF($J246="no",0,IF($I246="No",-(($G246-1)*($C$4*$E246)),$C$4*$E246*(1-$C$6))))</f>
        <v>0</v>
      </c>
      <c r="M246" s="64">
        <f>IF($J246="yes",($G246-1)*$C$4*$E246,0)</f>
        <v>0</v>
      </c>
      <c r="N246" s="65">
        <f t="shared" si="14"/>
        <v>431.5</v>
      </c>
      <c r="O246" s="64">
        <f t="shared" si="13"/>
        <v>0</v>
      </c>
      <c r="P246" s="64">
        <f>IF(ISBLANK(I246),0,IF(L246&lt;0,-O246,IF(L246=0,0,((O246/($G246-1))*(1-$C$6)))))</f>
        <v>0</v>
      </c>
      <c r="Q246" s="65">
        <f t="shared" si="15"/>
        <v>374.00907458768029</v>
      </c>
    </row>
    <row r="247" spans="1:17" s="48" customFormat="1" ht="15" x14ac:dyDescent="0.2">
      <c r="A247" s="44"/>
      <c r="B247" s="45"/>
      <c r="C247" s="46"/>
      <c r="D247" s="46"/>
      <c r="E247" s="47"/>
      <c r="F247" s="47"/>
      <c r="G247" s="47"/>
      <c r="H247" s="47"/>
      <c r="I247" s="47"/>
      <c r="J247" s="53" t="str">
        <f>IF(ISBLANK(G247),"no",IF($I247="NR","no",IF($D247="0-0 at half time","no",IF($G247&lt;=$C$8,"yes","no"))))</f>
        <v>no</v>
      </c>
      <c r="K247" s="64">
        <f t="shared" si="12"/>
        <v>0</v>
      </c>
      <c r="L247" s="64">
        <f>IF(ISBLANK(I247),0,IF($J247="no",0,IF($I247="No",-(($G247-1)*($C$4*$E247)),$C$4*$E247*(1-$C$6))))</f>
        <v>0</v>
      </c>
      <c r="M247" s="64">
        <f>IF($J247="yes",($G247-1)*$C$4*$E247,0)</f>
        <v>0</v>
      </c>
      <c r="N247" s="65">
        <f t="shared" si="14"/>
        <v>431.5</v>
      </c>
      <c r="O247" s="64">
        <f t="shared" si="13"/>
        <v>0</v>
      </c>
      <c r="P247" s="64">
        <f>IF(ISBLANK(I247),0,IF(L247&lt;0,-O247,IF(L247=0,0,((O247/($G247-1))*(1-$C$6)))))</f>
        <v>0</v>
      </c>
      <c r="Q247" s="65">
        <f t="shared" si="15"/>
        <v>374.00907458768029</v>
      </c>
    </row>
    <row r="248" spans="1:17" s="48" customFormat="1" ht="15" x14ac:dyDescent="0.2">
      <c r="A248" s="44"/>
      <c r="B248" s="45"/>
      <c r="C248" s="46"/>
      <c r="D248" s="46"/>
      <c r="E248" s="47"/>
      <c r="F248" s="47"/>
      <c r="G248" s="47"/>
      <c r="H248" s="47"/>
      <c r="I248" s="47"/>
      <c r="J248" s="53" t="str">
        <f>IF(ISBLANK(G248),"no",IF($I248="NR","no",IF($D248="0-0 at half time","no",IF($G248&lt;=$C$8,"yes","no"))))</f>
        <v>no</v>
      </c>
      <c r="K248" s="64">
        <f t="shared" si="12"/>
        <v>0</v>
      </c>
      <c r="L248" s="64">
        <f>IF(ISBLANK(I248),0,IF($J248="no",0,IF($I248="No",-(($G248-1)*($C$4*$E248)),$C$4*$E248*(1-$C$6))))</f>
        <v>0</v>
      </c>
      <c r="M248" s="64">
        <f>IF($J248="yes",($G248-1)*$C$4*$E248,0)</f>
        <v>0</v>
      </c>
      <c r="N248" s="65">
        <f t="shared" si="14"/>
        <v>431.5</v>
      </c>
      <c r="O248" s="64">
        <f t="shared" si="13"/>
        <v>0</v>
      </c>
      <c r="P248" s="64">
        <f>IF(ISBLANK(I248),0,IF(L248&lt;0,-O248,IF(L248=0,0,((O248/($G248-1))*(1-$C$6)))))</f>
        <v>0</v>
      </c>
      <c r="Q248" s="65">
        <f t="shared" si="15"/>
        <v>374.00907458768029</v>
      </c>
    </row>
    <row r="249" spans="1:17" s="48" customFormat="1" ht="15" x14ac:dyDescent="0.2">
      <c r="A249" s="44"/>
      <c r="B249" s="45"/>
      <c r="C249" s="46"/>
      <c r="D249" s="46"/>
      <c r="E249" s="47"/>
      <c r="F249" s="47"/>
      <c r="G249" s="47"/>
      <c r="H249" s="47"/>
      <c r="I249" s="47"/>
      <c r="J249" s="53" t="str">
        <f>IF(ISBLANK(G249),"no",IF($I249="NR","no",IF($D249="0-0 at half time","no",IF($G249&lt;=$C$8,"yes","no"))))</f>
        <v>no</v>
      </c>
      <c r="K249" s="64">
        <f t="shared" si="12"/>
        <v>0</v>
      </c>
      <c r="L249" s="64">
        <f>IF(ISBLANK(I249),0,IF($J249="no",0,IF($I249="No",-(($G249-1)*($C$4*$E249)),$C$4*$E249*(1-$C$6))))</f>
        <v>0</v>
      </c>
      <c r="M249" s="64">
        <f>IF($J249="yes",($G249-1)*$C$4*$E249,0)</f>
        <v>0</v>
      </c>
      <c r="N249" s="65">
        <f t="shared" si="14"/>
        <v>431.5</v>
      </c>
      <c r="O249" s="64">
        <f t="shared" si="13"/>
        <v>0</v>
      </c>
      <c r="P249" s="64">
        <f>IF(ISBLANK(I249),0,IF(L249&lt;0,-O249,IF(L249=0,0,((O249/($G249-1))*(1-$C$6)))))</f>
        <v>0</v>
      </c>
      <c r="Q249" s="65">
        <f t="shared" si="15"/>
        <v>374.00907458768029</v>
      </c>
    </row>
    <row r="250" spans="1:17" s="48" customFormat="1" ht="15" x14ac:dyDescent="0.2">
      <c r="A250" s="44"/>
      <c r="B250" s="45"/>
      <c r="C250" s="46"/>
      <c r="D250" s="46"/>
      <c r="E250" s="47"/>
      <c r="F250" s="47"/>
      <c r="G250" s="47"/>
      <c r="H250" s="47"/>
      <c r="I250" s="47"/>
      <c r="J250" s="53" t="str">
        <f>IF(ISBLANK(G250),"no",IF($I250="NR","no",IF($D250="0-0 at half time","no",IF($G250&lt;=$C$8,"yes","no"))))</f>
        <v>no</v>
      </c>
      <c r="K250" s="64">
        <f t="shared" si="12"/>
        <v>0</v>
      </c>
      <c r="L250" s="64">
        <f>IF(ISBLANK(I250),0,IF($J250="no",0,IF($I250="No",-(($G250-1)*($C$4*$E250)),$C$4*$E250*(1-$C$6))))</f>
        <v>0</v>
      </c>
      <c r="M250" s="64">
        <f>IF($J250="yes",($G250-1)*$C$4*$E250,0)</f>
        <v>0</v>
      </c>
      <c r="N250" s="65">
        <f t="shared" si="14"/>
        <v>431.5</v>
      </c>
      <c r="O250" s="64">
        <f t="shared" si="13"/>
        <v>0</v>
      </c>
      <c r="P250" s="64">
        <f>IF(ISBLANK(I250),0,IF(L250&lt;0,-O250,IF(L250=0,0,((O250/($G250-1))*(1-$C$6)))))</f>
        <v>0</v>
      </c>
      <c r="Q250" s="65">
        <f t="shared" si="15"/>
        <v>374.00907458768029</v>
      </c>
    </row>
    <row r="251" spans="1:17" s="48" customFormat="1" ht="15" x14ac:dyDescent="0.2">
      <c r="A251" s="44"/>
      <c r="B251" s="45"/>
      <c r="C251" s="46"/>
      <c r="D251" s="46"/>
      <c r="E251" s="47"/>
      <c r="F251" s="47"/>
      <c r="G251" s="47"/>
      <c r="H251" s="47"/>
      <c r="I251" s="47"/>
      <c r="J251" s="53" t="str">
        <f>IF(ISBLANK(G251),"no",IF($I251="NR","no",IF($D251="0-0 at half time","no",IF($G251&lt;=$C$8,"yes","no"))))</f>
        <v>no</v>
      </c>
      <c r="K251" s="64">
        <f t="shared" si="12"/>
        <v>0</v>
      </c>
      <c r="L251" s="64">
        <f>IF(ISBLANK(I251),0,IF($J251="no",0,IF($I251="No",-(($G251-1)*($C$4*$E251)),$C$4*$E251*(1-$C$6))))</f>
        <v>0</v>
      </c>
      <c r="M251" s="64">
        <f>IF($J251="yes",($G251-1)*$C$4*$E251,0)</f>
        <v>0</v>
      </c>
      <c r="N251" s="65">
        <f t="shared" si="14"/>
        <v>431.5</v>
      </c>
      <c r="O251" s="64">
        <f t="shared" si="13"/>
        <v>0</v>
      </c>
      <c r="P251" s="64">
        <f>IF(ISBLANK(I251),0,IF(L251&lt;0,-O251,IF(L251=0,0,((O251/($G251-1))*(1-$C$6)))))</f>
        <v>0</v>
      </c>
      <c r="Q251" s="65">
        <f t="shared" si="15"/>
        <v>374.00907458768029</v>
      </c>
    </row>
    <row r="252" spans="1:17" s="48" customFormat="1" ht="15" x14ac:dyDescent="0.2">
      <c r="A252" s="44"/>
      <c r="B252" s="45"/>
      <c r="C252" s="46"/>
      <c r="D252" s="46"/>
      <c r="E252" s="47"/>
      <c r="F252" s="47"/>
      <c r="G252" s="47"/>
      <c r="H252" s="47"/>
      <c r="I252" s="47"/>
      <c r="J252" s="53" t="str">
        <f>IF(ISBLANK(G252),"no",IF($I252="NR","no",IF($D252="0-0 at half time","no",IF($G252&lt;=$C$8,"yes","no"))))</f>
        <v>no</v>
      </c>
      <c r="K252" s="64">
        <f t="shared" si="12"/>
        <v>0</v>
      </c>
      <c r="L252" s="64">
        <f>IF(ISBLANK(I252),0,IF($J252="no",0,IF($I252="No",-(($G252-1)*($C$4*$E252)),$C$4*$E252*(1-$C$6))))</f>
        <v>0</v>
      </c>
      <c r="M252" s="64">
        <f>IF($J252="yes",($G252-1)*$C$4*$E252,0)</f>
        <v>0</v>
      </c>
      <c r="N252" s="65">
        <f t="shared" si="14"/>
        <v>431.5</v>
      </c>
      <c r="O252" s="64">
        <f t="shared" si="13"/>
        <v>0</v>
      </c>
      <c r="P252" s="64">
        <f>IF(ISBLANK(I252),0,IF(L252&lt;0,-O252,IF(L252=0,0,((O252/($G252-1))*(1-$C$6)))))</f>
        <v>0</v>
      </c>
      <c r="Q252" s="65">
        <f t="shared" si="15"/>
        <v>374.00907458768029</v>
      </c>
    </row>
    <row r="253" spans="1:17" s="48" customFormat="1" ht="15" x14ac:dyDescent="0.2">
      <c r="A253" s="44"/>
      <c r="B253" s="45"/>
      <c r="C253" s="46"/>
      <c r="D253" s="46"/>
      <c r="E253" s="47"/>
      <c r="F253" s="47"/>
      <c r="G253" s="47"/>
      <c r="H253" s="47"/>
      <c r="I253" s="47"/>
      <c r="J253" s="53" t="str">
        <f>IF(ISBLANK(G253),"no",IF($I253="NR","no",IF($D253="0-0 at half time","no",IF($G253&lt;=$C$8,"yes","no"))))</f>
        <v>no</v>
      </c>
      <c r="K253" s="64">
        <f t="shared" si="12"/>
        <v>0</v>
      </c>
      <c r="L253" s="64">
        <f>IF(ISBLANK(I253),0,IF($J253="no",0,IF($I253="No",-(($G253-1)*($C$4*$E253)),$C$4*$E253*(1-$C$6))))</f>
        <v>0</v>
      </c>
      <c r="M253" s="64">
        <f>IF($J253="yes",($G253-1)*$C$4*$E253,0)</f>
        <v>0</v>
      </c>
      <c r="N253" s="65">
        <f t="shared" si="14"/>
        <v>431.5</v>
      </c>
      <c r="O253" s="64">
        <f t="shared" si="13"/>
        <v>0</v>
      </c>
      <c r="P253" s="64">
        <f>IF(ISBLANK(I253),0,IF(L253&lt;0,-O253,IF(L253=0,0,((O253/($G253-1))*(1-$C$6)))))</f>
        <v>0</v>
      </c>
      <c r="Q253" s="65">
        <f t="shared" si="15"/>
        <v>374.00907458768029</v>
      </c>
    </row>
    <row r="254" spans="1:17" s="48" customFormat="1" ht="15" x14ac:dyDescent="0.2">
      <c r="A254" s="44"/>
      <c r="B254" s="45"/>
      <c r="C254" s="46"/>
      <c r="D254" s="46"/>
      <c r="E254" s="47"/>
      <c r="F254" s="47"/>
      <c r="G254" s="47"/>
      <c r="H254" s="47"/>
      <c r="I254" s="47"/>
      <c r="J254" s="53" t="str">
        <f>IF(ISBLANK(G254),"no",IF($I254="NR","no",IF($D254="0-0 at half time","no",IF($G254&lt;=$C$8,"yes","no"))))</f>
        <v>no</v>
      </c>
      <c r="K254" s="64">
        <f t="shared" si="12"/>
        <v>0</v>
      </c>
      <c r="L254" s="64">
        <f>IF(ISBLANK(I254),0,IF($J254="no",0,IF($I254="No",-(($G254-1)*($C$4*$E254)),$C$4*$E254*(1-$C$6))))</f>
        <v>0</v>
      </c>
      <c r="M254" s="64">
        <f>IF($J254="yes",($G254-1)*$C$4*$E254,0)</f>
        <v>0</v>
      </c>
      <c r="N254" s="65">
        <f t="shared" si="14"/>
        <v>431.5</v>
      </c>
      <c r="O254" s="64">
        <f t="shared" si="13"/>
        <v>0</v>
      </c>
      <c r="P254" s="64">
        <f>IF(ISBLANK(I254),0,IF(L254&lt;0,-O254,IF(L254=0,0,((O254/($G254-1))*(1-$C$6)))))</f>
        <v>0</v>
      </c>
      <c r="Q254" s="65">
        <f t="shared" si="15"/>
        <v>374.00907458768029</v>
      </c>
    </row>
    <row r="255" spans="1:17" s="48" customFormat="1" ht="15" x14ac:dyDescent="0.2">
      <c r="A255" s="44"/>
      <c r="B255" s="45"/>
      <c r="C255" s="46"/>
      <c r="D255" s="46"/>
      <c r="E255" s="47"/>
      <c r="F255" s="47"/>
      <c r="G255" s="47"/>
      <c r="H255" s="47"/>
      <c r="I255" s="47"/>
      <c r="J255" s="53" t="str">
        <f>IF(ISBLANK(G255),"no",IF($I255="NR","no",IF($D255="0-0 at half time","no",IF($G255&lt;=$C$8,"yes","no"))))</f>
        <v>no</v>
      </c>
      <c r="K255" s="64">
        <f t="shared" si="12"/>
        <v>0</v>
      </c>
      <c r="L255" s="64">
        <f>IF(ISBLANK(I255),0,IF($J255="no",0,IF($I255="No",-(($G255-1)*($C$4*$E255)),$C$4*$E255*(1-$C$6))))</f>
        <v>0</v>
      </c>
      <c r="M255" s="64">
        <f>IF($J255="yes",($G255-1)*$C$4*$E255,0)</f>
        <v>0</v>
      </c>
      <c r="N255" s="65">
        <f t="shared" si="14"/>
        <v>431.5</v>
      </c>
      <c r="O255" s="64">
        <f t="shared" si="13"/>
        <v>0</v>
      </c>
      <c r="P255" s="64">
        <f>IF(ISBLANK(I255),0,IF(L255&lt;0,-O255,IF(L255=0,0,((O255/($G255-1))*(1-$C$6)))))</f>
        <v>0</v>
      </c>
      <c r="Q255" s="65">
        <f t="shared" si="15"/>
        <v>374.00907458768029</v>
      </c>
    </row>
    <row r="256" spans="1:17" s="48" customFormat="1" ht="15" x14ac:dyDescent="0.2">
      <c r="A256" s="44"/>
      <c r="B256" s="45"/>
      <c r="C256" s="46"/>
      <c r="D256" s="46"/>
      <c r="E256" s="47"/>
      <c r="F256" s="47"/>
      <c r="G256" s="47"/>
      <c r="H256" s="47"/>
      <c r="I256" s="47"/>
      <c r="J256" s="53" t="str">
        <f>IF(ISBLANK(G256),"no",IF($I256="NR","no",IF($D256="0-0 at half time","no",IF($G256&lt;=$C$8,"yes","no"))))</f>
        <v>no</v>
      </c>
      <c r="K256" s="64">
        <f t="shared" si="12"/>
        <v>0</v>
      </c>
      <c r="L256" s="64">
        <f>IF(ISBLANK(I256),0,IF($J256="no",0,IF($I256="No",-(($G256-1)*($C$4*$E256)),$C$4*$E256*(1-$C$6))))</f>
        <v>0</v>
      </c>
      <c r="M256" s="64">
        <f>IF($J256="yes",($G256-1)*$C$4*$E256,0)</f>
        <v>0</v>
      </c>
      <c r="N256" s="65">
        <f t="shared" si="14"/>
        <v>431.5</v>
      </c>
      <c r="O256" s="64">
        <f t="shared" si="13"/>
        <v>0</v>
      </c>
      <c r="P256" s="64">
        <f>IF(ISBLANK(I256),0,IF(L256&lt;0,-O256,IF(L256=0,0,((O256/($G256-1))*(1-$C$6)))))</f>
        <v>0</v>
      </c>
      <c r="Q256" s="65">
        <f t="shared" si="15"/>
        <v>374.00907458768029</v>
      </c>
    </row>
    <row r="257" spans="1:17" s="48" customFormat="1" ht="15" x14ac:dyDescent="0.2">
      <c r="A257" s="44"/>
      <c r="B257" s="45"/>
      <c r="C257" s="46"/>
      <c r="D257" s="46"/>
      <c r="E257" s="47"/>
      <c r="F257" s="47"/>
      <c r="G257" s="47"/>
      <c r="H257" s="47"/>
      <c r="I257" s="47"/>
      <c r="J257" s="53" t="str">
        <f>IF(ISBLANK(G257),"no",IF($I257="NR","no",IF($D257="0-0 at half time","no",IF($G257&lt;=$C$8,"yes","no"))))</f>
        <v>no</v>
      </c>
      <c r="K257" s="64">
        <f t="shared" si="12"/>
        <v>0</v>
      </c>
      <c r="L257" s="64">
        <f>IF(ISBLANK(I257),0,IF($J257="no",0,IF($I257="No",-(($G257-1)*($C$4*$E257)),$C$4*$E257*(1-$C$6))))</f>
        <v>0</v>
      </c>
      <c r="M257" s="64">
        <f>IF($J257="yes",($G257-1)*$C$4*$E257,0)</f>
        <v>0</v>
      </c>
      <c r="N257" s="65">
        <f t="shared" si="14"/>
        <v>431.5</v>
      </c>
      <c r="O257" s="64">
        <f t="shared" si="13"/>
        <v>0</v>
      </c>
      <c r="P257" s="64">
        <f>IF(ISBLANK(I257),0,IF(L257&lt;0,-O257,IF(L257=0,0,((O257/($G257-1))*(1-$C$6)))))</f>
        <v>0</v>
      </c>
      <c r="Q257" s="65">
        <f t="shared" si="15"/>
        <v>374.00907458768029</v>
      </c>
    </row>
    <row r="258" spans="1:17" s="48" customFormat="1" ht="15" x14ac:dyDescent="0.2">
      <c r="A258" s="44"/>
      <c r="B258" s="45"/>
      <c r="C258" s="46"/>
      <c r="D258" s="46"/>
      <c r="E258" s="47"/>
      <c r="F258" s="47"/>
      <c r="G258" s="47"/>
      <c r="H258" s="47"/>
      <c r="I258" s="47"/>
      <c r="J258" s="53" t="str">
        <f>IF(ISBLANK(G258),"no",IF($I258="NR","no",IF($D258="0-0 at half time","no",IF($G258&lt;=$C$8,"yes","no"))))</f>
        <v>no</v>
      </c>
      <c r="K258" s="64">
        <f t="shared" si="12"/>
        <v>0</v>
      </c>
      <c r="L258" s="64">
        <f>IF(ISBLANK(I258),0,IF($J258="no",0,IF($I258="No",-(($G258-1)*($C$4*$E258)),$C$4*$E258*(1-$C$6))))</f>
        <v>0</v>
      </c>
      <c r="M258" s="64">
        <f>IF($J258="yes",($G258-1)*$C$4*$E258,0)</f>
        <v>0</v>
      </c>
      <c r="N258" s="65">
        <f t="shared" si="14"/>
        <v>431.5</v>
      </c>
      <c r="O258" s="64">
        <f t="shared" si="13"/>
        <v>0</v>
      </c>
      <c r="P258" s="64">
        <f>IF(ISBLANK(I258),0,IF(L258&lt;0,-O258,IF(L258=0,0,((O258/($G258-1))*(1-$C$6)))))</f>
        <v>0</v>
      </c>
      <c r="Q258" s="65">
        <f t="shared" si="15"/>
        <v>374.00907458768029</v>
      </c>
    </row>
    <row r="259" spans="1:17" s="48" customFormat="1" ht="15" x14ac:dyDescent="0.2">
      <c r="A259" s="44"/>
      <c r="B259" s="45"/>
      <c r="C259" s="46"/>
      <c r="D259" s="46"/>
      <c r="E259" s="47"/>
      <c r="F259" s="47"/>
      <c r="G259" s="47"/>
      <c r="H259" s="47"/>
      <c r="I259" s="47"/>
      <c r="J259" s="53" t="str">
        <f>IF(ISBLANK(G259),"no",IF($I259="NR","no",IF($D259="0-0 at half time","no",IF($G259&lt;=$C$8,"yes","no"))))</f>
        <v>no</v>
      </c>
      <c r="K259" s="64">
        <f t="shared" si="12"/>
        <v>0</v>
      </c>
      <c r="L259" s="64">
        <f>IF(ISBLANK(I259),0,IF($J259="no",0,IF($I259="No",-(($G259-1)*($C$4*$E259)),$C$4*$E259*(1-$C$6))))</f>
        <v>0</v>
      </c>
      <c r="M259" s="64">
        <f>IF($J259="yes",($G259-1)*$C$4*$E259,0)</f>
        <v>0</v>
      </c>
      <c r="N259" s="65">
        <f t="shared" si="14"/>
        <v>431.5</v>
      </c>
      <c r="O259" s="64">
        <f t="shared" si="13"/>
        <v>0</v>
      </c>
      <c r="P259" s="64">
        <f>IF(ISBLANK(I259),0,IF(L259&lt;0,-O259,IF(L259=0,0,((O259/($G259-1))*(1-$C$6)))))</f>
        <v>0</v>
      </c>
      <c r="Q259" s="65">
        <f t="shared" si="15"/>
        <v>374.00907458768029</v>
      </c>
    </row>
    <row r="260" spans="1:17" s="48" customFormat="1" ht="15" x14ac:dyDescent="0.2">
      <c r="A260" s="44"/>
      <c r="B260" s="45"/>
      <c r="C260" s="46"/>
      <c r="D260" s="46"/>
      <c r="E260" s="47"/>
      <c r="F260" s="47"/>
      <c r="G260" s="47"/>
      <c r="H260" s="47"/>
      <c r="I260" s="47"/>
      <c r="J260" s="53" t="str">
        <f>IF(ISBLANK(G260),"no",IF($I260="NR","no",IF($D260="0-0 at half time","no",IF($G260&lt;=$C$8,"yes","no"))))</f>
        <v>no</v>
      </c>
      <c r="K260" s="64">
        <f t="shared" si="12"/>
        <v>0</v>
      </c>
      <c r="L260" s="64">
        <f>IF(ISBLANK(I260),0,IF($J260="no",0,IF($I260="No",-(($G260-1)*($C$4*$E260)),$C$4*$E260*(1-$C$6))))</f>
        <v>0</v>
      </c>
      <c r="M260" s="64">
        <f>IF($J260="yes",($G260-1)*$C$4*$E260,0)</f>
        <v>0</v>
      </c>
      <c r="N260" s="65">
        <f t="shared" si="14"/>
        <v>431.5</v>
      </c>
      <c r="O260" s="64">
        <f t="shared" si="13"/>
        <v>0</v>
      </c>
      <c r="P260" s="64">
        <f>IF(ISBLANK(I260),0,IF(L260&lt;0,-O260,IF(L260=0,0,((O260/($G260-1))*(1-$C$6)))))</f>
        <v>0</v>
      </c>
      <c r="Q260" s="65">
        <f t="shared" si="15"/>
        <v>374.00907458768029</v>
      </c>
    </row>
    <row r="261" spans="1:17" s="48" customFormat="1" ht="15" x14ac:dyDescent="0.2">
      <c r="A261" s="44"/>
      <c r="B261" s="45"/>
      <c r="C261" s="46"/>
      <c r="D261" s="46"/>
      <c r="E261" s="47"/>
      <c r="F261" s="47"/>
      <c r="G261" s="47"/>
      <c r="H261" s="47"/>
      <c r="I261" s="47"/>
      <c r="J261" s="53" t="str">
        <f>IF(ISBLANK(G261),"no",IF($I261="NR","no",IF($D261="0-0 at half time","no",IF($G261&lt;=$C$8,"yes","no"))))</f>
        <v>no</v>
      </c>
      <c r="K261" s="64">
        <f t="shared" si="12"/>
        <v>0</v>
      </c>
      <c r="L261" s="64">
        <f>IF(ISBLANK(I261),0,IF($J261="no",0,IF($I261="No",-(($G261-1)*($C$4*$E261)),$C$4*$E261*(1-$C$6))))</f>
        <v>0</v>
      </c>
      <c r="M261" s="64">
        <f>IF($J261="yes",($G261-1)*$C$4*$E261,0)</f>
        <v>0</v>
      </c>
      <c r="N261" s="65">
        <f t="shared" si="14"/>
        <v>431.5</v>
      </c>
      <c r="O261" s="64">
        <f t="shared" si="13"/>
        <v>0</v>
      </c>
      <c r="P261" s="64">
        <f>IF(ISBLANK(I261),0,IF(L261&lt;0,-O261,IF(L261=0,0,((O261/($G261-1))*(1-$C$6)))))</f>
        <v>0</v>
      </c>
      <c r="Q261" s="65">
        <f t="shared" si="15"/>
        <v>374.00907458768029</v>
      </c>
    </row>
    <row r="262" spans="1:17" s="48" customFormat="1" ht="15" x14ac:dyDescent="0.2">
      <c r="A262" s="44"/>
      <c r="B262" s="45"/>
      <c r="C262" s="46"/>
      <c r="D262" s="46"/>
      <c r="E262" s="47"/>
      <c r="F262" s="47"/>
      <c r="G262" s="47"/>
      <c r="H262" s="47"/>
      <c r="I262" s="47"/>
      <c r="J262" s="53" t="str">
        <f>IF(ISBLANK(G262),"no",IF($I262="NR","no",IF($D262="0-0 at half time","no",IF($G262&lt;=$C$8,"yes","no"))))</f>
        <v>no</v>
      </c>
      <c r="K262" s="64">
        <f t="shared" si="12"/>
        <v>0</v>
      </c>
      <c r="L262" s="64">
        <f>IF(ISBLANK(I262),0,IF($J262="no",0,IF($I262="No",-(($G262-1)*($C$4*$E262)),$C$4*$E262*(1-$C$6))))</f>
        <v>0</v>
      </c>
      <c r="M262" s="64">
        <f>IF($J262="yes",($G262-1)*$C$4*$E262,0)</f>
        <v>0</v>
      </c>
      <c r="N262" s="65">
        <f t="shared" si="14"/>
        <v>431.5</v>
      </c>
      <c r="O262" s="64">
        <f t="shared" si="13"/>
        <v>0</v>
      </c>
      <c r="P262" s="64">
        <f>IF(ISBLANK(I262),0,IF(L262&lt;0,-O262,IF(L262=0,0,((O262/($G262-1))*(1-$C$6)))))</f>
        <v>0</v>
      </c>
      <c r="Q262" s="65">
        <f t="shared" si="15"/>
        <v>374.00907458768029</v>
      </c>
    </row>
    <row r="263" spans="1:17" s="48" customFormat="1" ht="15" x14ac:dyDescent="0.2">
      <c r="A263" s="44"/>
      <c r="B263" s="45"/>
      <c r="C263" s="46"/>
      <c r="D263" s="46"/>
      <c r="E263" s="47"/>
      <c r="F263" s="47"/>
      <c r="G263" s="47"/>
      <c r="H263" s="47"/>
      <c r="I263" s="47"/>
      <c r="J263" s="53" t="str">
        <f>IF(ISBLANK(G263),"no",IF($I263="NR","no",IF($D263="0-0 at half time","no",IF($G263&lt;=$C$8,"yes","no"))))</f>
        <v>no</v>
      </c>
      <c r="K263" s="64">
        <f t="shared" si="12"/>
        <v>0</v>
      </c>
      <c r="L263" s="64">
        <f>IF(ISBLANK(I263),0,IF($J263="no",0,IF($I263="No",-(($G263-1)*($C$4*$E263)),$C$4*$E263*(1-$C$6))))</f>
        <v>0</v>
      </c>
      <c r="M263" s="64">
        <f>IF($J263="yes",($G263-1)*$C$4*$E263,0)</f>
        <v>0</v>
      </c>
      <c r="N263" s="65">
        <f t="shared" si="14"/>
        <v>431.5</v>
      </c>
      <c r="O263" s="64">
        <f t="shared" si="13"/>
        <v>0</v>
      </c>
      <c r="P263" s="64">
        <f>IF(ISBLANK(I263),0,IF(L263&lt;0,-O263,IF(L263=0,0,((O263/($G263-1))*(1-$C$6)))))</f>
        <v>0</v>
      </c>
      <c r="Q263" s="65">
        <f t="shared" si="15"/>
        <v>374.00907458768029</v>
      </c>
    </row>
    <row r="264" spans="1:17" s="48" customFormat="1" ht="15" x14ac:dyDescent="0.2">
      <c r="A264" s="44"/>
      <c r="B264" s="45"/>
      <c r="C264" s="46"/>
      <c r="D264" s="46"/>
      <c r="E264" s="47"/>
      <c r="F264" s="47"/>
      <c r="G264" s="47"/>
      <c r="H264" s="47"/>
      <c r="I264" s="47"/>
      <c r="J264" s="53" t="str">
        <f>IF(ISBLANK(G264),"no",IF($I264="NR","no",IF($D264="0-0 at half time","no",IF($G264&lt;=$C$8,"yes","no"))))</f>
        <v>no</v>
      </c>
      <c r="K264" s="64">
        <f t="shared" si="12"/>
        <v>0</v>
      </c>
      <c r="L264" s="64">
        <f>IF(ISBLANK(I264),0,IF($J264="no",0,IF($I264="No",-(($G264-1)*($C$4*$E264)),$C$4*$E264*(1-$C$6))))</f>
        <v>0</v>
      </c>
      <c r="M264" s="64">
        <f>IF($J264="yes",($G264-1)*$C$4*$E264,0)</f>
        <v>0</v>
      </c>
      <c r="N264" s="65">
        <f t="shared" si="14"/>
        <v>431.5</v>
      </c>
      <c r="O264" s="64">
        <f t="shared" si="13"/>
        <v>0</v>
      </c>
      <c r="P264" s="64">
        <f>IF(ISBLANK(I264),0,IF(L264&lt;0,-O264,IF(L264=0,0,((O264/($G264-1))*(1-$C$6)))))</f>
        <v>0</v>
      </c>
      <c r="Q264" s="65">
        <f t="shared" si="15"/>
        <v>374.00907458768029</v>
      </c>
    </row>
    <row r="265" spans="1:17" s="48" customFormat="1" ht="15" x14ac:dyDescent="0.2">
      <c r="A265" s="44"/>
      <c r="B265" s="45"/>
      <c r="C265" s="46"/>
      <c r="D265" s="46"/>
      <c r="E265" s="47"/>
      <c r="F265" s="47"/>
      <c r="G265" s="47"/>
      <c r="H265" s="47"/>
      <c r="I265" s="47"/>
      <c r="J265" s="53" t="str">
        <f>IF(ISBLANK(G265),"no",IF($I265="NR","no",IF($D265="0-0 at half time","no",IF($G265&lt;=$C$8,"yes","no"))))</f>
        <v>no</v>
      </c>
      <c r="K265" s="64">
        <f t="shared" si="12"/>
        <v>0</v>
      </c>
      <c r="L265" s="64">
        <f>IF(ISBLANK(I265),0,IF($J265="no",0,IF($I265="No",-(($G265-1)*($C$4*$E265)),$C$4*$E265*(1-$C$6))))</f>
        <v>0</v>
      </c>
      <c r="M265" s="64">
        <f>IF($J265="yes",($G265-1)*$C$4*$E265,0)</f>
        <v>0</v>
      </c>
      <c r="N265" s="65">
        <f t="shared" si="14"/>
        <v>431.5</v>
      </c>
      <c r="O265" s="64">
        <f t="shared" si="13"/>
        <v>0</v>
      </c>
      <c r="P265" s="64">
        <f>IF(ISBLANK(I265),0,IF(L265&lt;0,-O265,IF(L265=0,0,((O265/($G265-1))*(1-$C$6)))))</f>
        <v>0</v>
      </c>
      <c r="Q265" s="65">
        <f t="shared" si="15"/>
        <v>374.00907458768029</v>
      </c>
    </row>
    <row r="266" spans="1:17" s="48" customFormat="1" ht="15" x14ac:dyDescent="0.2">
      <c r="A266" s="44"/>
      <c r="B266" s="45"/>
      <c r="C266" s="46"/>
      <c r="D266" s="46"/>
      <c r="E266" s="47"/>
      <c r="F266" s="47"/>
      <c r="G266" s="47"/>
      <c r="H266" s="47"/>
      <c r="I266" s="47"/>
      <c r="J266" s="53" t="str">
        <f>IF(ISBLANK(G266),"no",IF($I266="NR","no",IF($D266="0-0 at half time","no",IF($G266&lt;=$C$8,"yes","no"))))</f>
        <v>no</v>
      </c>
      <c r="K266" s="64">
        <f t="shared" si="12"/>
        <v>0</v>
      </c>
      <c r="L266" s="64">
        <f>IF(ISBLANK(I266),0,IF($J266="no",0,IF($I266="No",-(($G266-1)*($C$4*$E266)),$C$4*$E266*(1-$C$6))))</f>
        <v>0</v>
      </c>
      <c r="M266" s="64">
        <f>IF($J266="yes",($G266-1)*$C$4*$E266,0)</f>
        <v>0</v>
      </c>
      <c r="N266" s="65">
        <f t="shared" si="14"/>
        <v>431.5</v>
      </c>
      <c r="O266" s="64">
        <f t="shared" si="13"/>
        <v>0</v>
      </c>
      <c r="P266" s="64">
        <f>IF(ISBLANK(I266),0,IF(L266&lt;0,-O266,IF(L266=0,0,((O266/($G266-1))*(1-$C$6)))))</f>
        <v>0</v>
      </c>
      <c r="Q266" s="65">
        <f t="shared" si="15"/>
        <v>374.00907458768029</v>
      </c>
    </row>
    <row r="267" spans="1:17" s="48" customFormat="1" ht="15" x14ac:dyDescent="0.2">
      <c r="A267" s="44"/>
      <c r="B267" s="45"/>
      <c r="C267" s="46"/>
      <c r="D267" s="46"/>
      <c r="E267" s="47"/>
      <c r="F267" s="47"/>
      <c r="G267" s="47"/>
      <c r="H267" s="47"/>
      <c r="I267" s="47"/>
      <c r="J267" s="53" t="str">
        <f>IF(ISBLANK(G267),"no",IF($I267="NR","no",IF($D267="0-0 at half time","no",IF($G267&lt;=$C$8,"yes","no"))))</f>
        <v>no</v>
      </c>
      <c r="K267" s="64">
        <f t="shared" si="12"/>
        <v>0</v>
      </c>
      <c r="L267" s="64">
        <f>IF(ISBLANK(I267),0,IF($J267="no",0,IF($I267="No",-(($G267-1)*($C$4*$E267)),$C$4*$E267*(1-$C$6))))</f>
        <v>0</v>
      </c>
      <c r="M267" s="64">
        <f>IF($J267="yes",($G267-1)*$C$4*$E267,0)</f>
        <v>0</v>
      </c>
      <c r="N267" s="65">
        <f t="shared" si="14"/>
        <v>431.5</v>
      </c>
      <c r="O267" s="64">
        <f t="shared" si="13"/>
        <v>0</v>
      </c>
      <c r="P267" s="64">
        <f>IF(ISBLANK(I267),0,IF(L267&lt;0,-O267,IF(L267=0,0,((O267/($G267-1))*(1-$C$6)))))</f>
        <v>0</v>
      </c>
      <c r="Q267" s="65">
        <f t="shared" si="15"/>
        <v>374.00907458768029</v>
      </c>
    </row>
    <row r="268" spans="1:17" s="48" customFormat="1" ht="15" x14ac:dyDescent="0.2">
      <c r="A268" s="44"/>
      <c r="B268" s="45"/>
      <c r="C268" s="46"/>
      <c r="D268" s="46"/>
      <c r="E268" s="47"/>
      <c r="F268" s="47"/>
      <c r="G268" s="47"/>
      <c r="H268" s="47"/>
      <c r="I268" s="47"/>
      <c r="J268" s="53" t="str">
        <f>IF(ISBLANK(G268),"no",IF($I268="NR","no",IF($D268="0-0 at half time","no",IF($G268&lt;=$C$8,"yes","no"))))</f>
        <v>no</v>
      </c>
      <c r="K268" s="64">
        <f t="shared" si="12"/>
        <v>0</v>
      </c>
      <c r="L268" s="64">
        <f>IF(ISBLANK(I268),0,IF($J268="no",0,IF($I268="No",-(($G268-1)*($C$4*$E268)),$C$4*$E268*(1-$C$6))))</f>
        <v>0</v>
      </c>
      <c r="M268" s="64">
        <f>IF($J268="yes",($G268-1)*$C$4*$E268,0)</f>
        <v>0</v>
      </c>
      <c r="N268" s="65">
        <f t="shared" si="14"/>
        <v>431.5</v>
      </c>
      <c r="O268" s="64">
        <f t="shared" si="13"/>
        <v>0</v>
      </c>
      <c r="P268" s="64">
        <f>IF(ISBLANK(I268),0,IF(L268&lt;0,-O268,IF(L268=0,0,((O268/($G268-1))*(1-$C$6)))))</f>
        <v>0</v>
      </c>
      <c r="Q268" s="65">
        <f t="shared" si="15"/>
        <v>374.00907458768029</v>
      </c>
    </row>
    <row r="269" spans="1:17" s="48" customFormat="1" ht="15" x14ac:dyDescent="0.2">
      <c r="A269" s="44"/>
      <c r="B269" s="45"/>
      <c r="C269" s="46"/>
      <c r="D269" s="46"/>
      <c r="E269" s="47"/>
      <c r="F269" s="47"/>
      <c r="G269" s="47"/>
      <c r="H269" s="47"/>
      <c r="I269" s="47"/>
      <c r="J269" s="53" t="str">
        <f>IF(ISBLANK(G269),"no",IF($I269="NR","no",IF($D269="0-0 at half time","no",IF($G269&lt;=$C$8,"yes","no"))))</f>
        <v>no</v>
      </c>
      <c r="K269" s="64">
        <f t="shared" ref="K269:K332" si="16">$E269*$C$4</f>
        <v>0</v>
      </c>
      <c r="L269" s="64">
        <f>IF(ISBLANK(I269),0,IF($J269="no",0,IF($I269="No",-(($G269-1)*($C$4*$E269)),$C$4*$E269*(1-$C$6))))</f>
        <v>0</v>
      </c>
      <c r="M269" s="64">
        <f>IF($J269="yes",($G269-1)*$C$4*$E269,0)</f>
        <v>0</v>
      </c>
      <c r="N269" s="65">
        <f t="shared" si="14"/>
        <v>431.5</v>
      </c>
      <c r="O269" s="64">
        <f t="shared" ref="O269:O332" si="17">IF(J269="no",0,$E269*$C$5)</f>
        <v>0</v>
      </c>
      <c r="P269" s="64">
        <f>IF(ISBLANK(I269),0,IF(L269&lt;0,-O269,IF(L269=0,0,((O269/($G269-1))*(1-$C$6)))))</f>
        <v>0</v>
      </c>
      <c r="Q269" s="65">
        <f t="shared" si="15"/>
        <v>374.00907458768029</v>
      </c>
    </row>
    <row r="270" spans="1:17" s="48" customFormat="1" ht="15" x14ac:dyDescent="0.2">
      <c r="A270" s="44"/>
      <c r="B270" s="45"/>
      <c r="C270" s="46"/>
      <c r="D270" s="46"/>
      <c r="E270" s="47"/>
      <c r="F270" s="47"/>
      <c r="G270" s="47"/>
      <c r="H270" s="47"/>
      <c r="I270" s="47"/>
      <c r="J270" s="53" t="str">
        <f>IF(ISBLANK(G270),"no",IF($I270="NR","no",IF($D270="0-0 at half time","no",IF($G270&lt;=$C$8,"yes","no"))))</f>
        <v>no</v>
      </c>
      <c r="K270" s="64">
        <f t="shared" si="16"/>
        <v>0</v>
      </c>
      <c r="L270" s="64">
        <f>IF(ISBLANK(I270),0,IF($J270="no",0,IF($I270="No",-(($G270-1)*($C$4*$E270)),$C$4*$E270*(1-$C$6))))</f>
        <v>0</v>
      </c>
      <c r="M270" s="64">
        <f>IF($J270="yes",($G270-1)*$C$4*$E270,0)</f>
        <v>0</v>
      </c>
      <c r="N270" s="65">
        <f t="shared" si="14"/>
        <v>431.5</v>
      </c>
      <c r="O270" s="64">
        <f t="shared" si="17"/>
        <v>0</v>
      </c>
      <c r="P270" s="64">
        <f>IF(ISBLANK(I270),0,IF(L270&lt;0,-O270,IF(L270=0,0,((O270/($G270-1))*(1-$C$6)))))</f>
        <v>0</v>
      </c>
      <c r="Q270" s="65">
        <f t="shared" si="15"/>
        <v>374.00907458768029</v>
      </c>
    </row>
    <row r="271" spans="1:17" s="48" customFormat="1" ht="15" x14ac:dyDescent="0.2">
      <c r="A271" s="44"/>
      <c r="B271" s="45"/>
      <c r="C271" s="46"/>
      <c r="D271" s="46"/>
      <c r="E271" s="47"/>
      <c r="F271" s="47"/>
      <c r="G271" s="47"/>
      <c r="H271" s="47"/>
      <c r="I271" s="47"/>
      <c r="J271" s="53" t="str">
        <f>IF(ISBLANK(G271),"no",IF($I271="NR","no",IF($D271="0-0 at half time","no",IF($G271&lt;=$C$8,"yes","no"))))</f>
        <v>no</v>
      </c>
      <c r="K271" s="64">
        <f t="shared" si="16"/>
        <v>0</v>
      </c>
      <c r="L271" s="64">
        <f>IF(ISBLANK(I271),0,IF($J271="no",0,IF($I271="No",-(($G271-1)*($C$4*$E271)),$C$4*$E271*(1-$C$6))))</f>
        <v>0</v>
      </c>
      <c r="M271" s="64">
        <f>IF($J271="yes",($G271-1)*$C$4*$E271,0)</f>
        <v>0</v>
      </c>
      <c r="N271" s="65">
        <f t="shared" ref="N271:N334" si="18">L271+N270</f>
        <v>431.5</v>
      </c>
      <c r="O271" s="64">
        <f t="shared" si="17"/>
        <v>0</v>
      </c>
      <c r="P271" s="64">
        <f>IF(ISBLANK(I271),0,IF(L271&lt;0,-O271,IF(L271=0,0,((O271/($G271-1))*(1-$C$6)))))</f>
        <v>0</v>
      </c>
      <c r="Q271" s="65">
        <f t="shared" ref="Q271:Q334" si="19">Q270+P271</f>
        <v>374.00907458768029</v>
      </c>
    </row>
    <row r="272" spans="1:17" s="48" customFormat="1" ht="15" x14ac:dyDescent="0.2">
      <c r="A272" s="44"/>
      <c r="B272" s="45"/>
      <c r="C272" s="46"/>
      <c r="D272" s="46"/>
      <c r="E272" s="47"/>
      <c r="F272" s="47"/>
      <c r="G272" s="47"/>
      <c r="H272" s="47"/>
      <c r="I272" s="47"/>
      <c r="J272" s="53" t="str">
        <f>IF(ISBLANK(G272),"no",IF($I272="NR","no",IF($D272="0-0 at half time","no",IF($G272&lt;=$C$8,"yes","no"))))</f>
        <v>no</v>
      </c>
      <c r="K272" s="64">
        <f t="shared" si="16"/>
        <v>0</v>
      </c>
      <c r="L272" s="64">
        <f>IF(ISBLANK(I272),0,IF($J272="no",0,IF($I272="No",-(($G272-1)*($C$4*$E272)),$C$4*$E272*(1-$C$6))))</f>
        <v>0</v>
      </c>
      <c r="M272" s="64">
        <f>IF($J272="yes",($G272-1)*$C$4*$E272,0)</f>
        <v>0</v>
      </c>
      <c r="N272" s="65">
        <f t="shared" si="18"/>
        <v>431.5</v>
      </c>
      <c r="O272" s="64">
        <f t="shared" si="17"/>
        <v>0</v>
      </c>
      <c r="P272" s="64">
        <f>IF(ISBLANK(I272),0,IF(L272&lt;0,-O272,IF(L272=0,0,((O272/($G272-1))*(1-$C$6)))))</f>
        <v>0</v>
      </c>
      <c r="Q272" s="65">
        <f t="shared" si="19"/>
        <v>374.00907458768029</v>
      </c>
    </row>
    <row r="273" spans="1:17" s="48" customFormat="1" ht="15" x14ac:dyDescent="0.2">
      <c r="A273" s="44"/>
      <c r="B273" s="45"/>
      <c r="C273" s="46"/>
      <c r="D273" s="46"/>
      <c r="E273" s="47"/>
      <c r="F273" s="47"/>
      <c r="G273" s="47"/>
      <c r="H273" s="47"/>
      <c r="I273" s="47"/>
      <c r="J273" s="53" t="str">
        <f>IF(ISBLANK(G273),"no",IF($I273="NR","no",IF($D273="0-0 at half time","no",IF($G273&lt;=$C$8,"yes","no"))))</f>
        <v>no</v>
      </c>
      <c r="K273" s="64">
        <f t="shared" si="16"/>
        <v>0</v>
      </c>
      <c r="L273" s="64">
        <f>IF(ISBLANK(I273),0,IF($J273="no",0,IF($I273="No",-(($G273-1)*($C$4*$E273)),$C$4*$E273*(1-$C$6))))</f>
        <v>0</v>
      </c>
      <c r="M273" s="64">
        <f>IF($J273="yes",($G273-1)*$C$4*$E273,0)</f>
        <v>0</v>
      </c>
      <c r="N273" s="65">
        <f t="shared" si="18"/>
        <v>431.5</v>
      </c>
      <c r="O273" s="64">
        <f t="shared" si="17"/>
        <v>0</v>
      </c>
      <c r="P273" s="64">
        <f>IF(ISBLANK(I273),0,IF(L273&lt;0,-O273,IF(L273=0,0,((O273/($G273-1))*(1-$C$6)))))</f>
        <v>0</v>
      </c>
      <c r="Q273" s="65">
        <f t="shared" si="19"/>
        <v>374.00907458768029</v>
      </c>
    </row>
    <row r="274" spans="1:17" s="48" customFormat="1" ht="15" x14ac:dyDescent="0.2">
      <c r="A274" s="44"/>
      <c r="B274" s="45"/>
      <c r="C274" s="46"/>
      <c r="D274" s="46"/>
      <c r="E274" s="47"/>
      <c r="F274" s="47"/>
      <c r="G274" s="47"/>
      <c r="H274" s="47"/>
      <c r="I274" s="47"/>
      <c r="J274" s="53" t="str">
        <f>IF(ISBLANK(G274),"no",IF($I274="NR","no",IF($D274="0-0 at half time","no",IF($G274&lt;=$C$8,"yes","no"))))</f>
        <v>no</v>
      </c>
      <c r="K274" s="64">
        <f t="shared" si="16"/>
        <v>0</v>
      </c>
      <c r="L274" s="64">
        <f>IF(ISBLANK(I274),0,IF($J274="no",0,IF($I274="No",-(($G274-1)*($C$4*$E274)),$C$4*$E274*(1-$C$6))))</f>
        <v>0</v>
      </c>
      <c r="M274" s="64">
        <f>IF($J274="yes",($G274-1)*$C$4*$E274,0)</f>
        <v>0</v>
      </c>
      <c r="N274" s="65">
        <f t="shared" si="18"/>
        <v>431.5</v>
      </c>
      <c r="O274" s="64">
        <f t="shared" si="17"/>
        <v>0</v>
      </c>
      <c r="P274" s="64">
        <f>IF(ISBLANK(I274),0,IF(L274&lt;0,-O274,IF(L274=0,0,((O274/($G274-1))*(1-$C$6)))))</f>
        <v>0</v>
      </c>
      <c r="Q274" s="65">
        <f t="shared" si="19"/>
        <v>374.00907458768029</v>
      </c>
    </row>
    <row r="275" spans="1:17" s="48" customFormat="1" ht="15" x14ac:dyDescent="0.2">
      <c r="A275" s="44"/>
      <c r="B275" s="45"/>
      <c r="C275" s="46"/>
      <c r="D275" s="46"/>
      <c r="E275" s="47"/>
      <c r="F275" s="47"/>
      <c r="G275" s="47"/>
      <c r="H275" s="47"/>
      <c r="I275" s="47"/>
      <c r="J275" s="53" t="str">
        <f>IF(ISBLANK(G275),"no",IF($I275="NR","no",IF($D275="0-0 at half time","no",IF($G275&lt;=$C$8,"yes","no"))))</f>
        <v>no</v>
      </c>
      <c r="K275" s="64">
        <f t="shared" si="16"/>
        <v>0</v>
      </c>
      <c r="L275" s="64">
        <f>IF(ISBLANK(I275),0,IF($J275="no",0,IF($I275="No",-(($G275-1)*($C$4*$E275)),$C$4*$E275*(1-$C$6))))</f>
        <v>0</v>
      </c>
      <c r="M275" s="64">
        <f>IF($J275="yes",($G275-1)*$C$4*$E275,0)</f>
        <v>0</v>
      </c>
      <c r="N275" s="65">
        <f t="shared" si="18"/>
        <v>431.5</v>
      </c>
      <c r="O275" s="64">
        <f t="shared" si="17"/>
        <v>0</v>
      </c>
      <c r="P275" s="64">
        <f>IF(ISBLANK(I275),0,IF(L275&lt;0,-O275,IF(L275=0,0,((O275/($G275-1))*(1-$C$6)))))</f>
        <v>0</v>
      </c>
      <c r="Q275" s="65">
        <f t="shared" si="19"/>
        <v>374.00907458768029</v>
      </c>
    </row>
    <row r="276" spans="1:17" s="48" customFormat="1" ht="15" x14ac:dyDescent="0.2">
      <c r="A276" s="44"/>
      <c r="B276" s="45"/>
      <c r="C276" s="46"/>
      <c r="D276" s="46"/>
      <c r="E276" s="47"/>
      <c r="F276" s="47"/>
      <c r="G276" s="47"/>
      <c r="H276" s="47"/>
      <c r="I276" s="47"/>
      <c r="J276" s="53" t="str">
        <f>IF(ISBLANK(G276),"no",IF($I276="NR","no",IF($D276="0-0 at half time","no",IF($G276&lt;=$C$8,"yes","no"))))</f>
        <v>no</v>
      </c>
      <c r="K276" s="64">
        <f t="shared" si="16"/>
        <v>0</v>
      </c>
      <c r="L276" s="64">
        <f>IF(ISBLANK(I276),0,IF($J276="no",0,IF($I276="No",-(($G276-1)*($C$4*$E276)),$C$4*$E276*(1-$C$6))))</f>
        <v>0</v>
      </c>
      <c r="M276" s="64">
        <f>IF($J276="yes",($G276-1)*$C$4*$E276,0)</f>
        <v>0</v>
      </c>
      <c r="N276" s="65">
        <f t="shared" si="18"/>
        <v>431.5</v>
      </c>
      <c r="O276" s="64">
        <f t="shared" si="17"/>
        <v>0</v>
      </c>
      <c r="P276" s="64">
        <f>IF(ISBLANK(I276),0,IF(L276&lt;0,-O276,IF(L276=0,0,((O276/($G276-1))*(1-$C$6)))))</f>
        <v>0</v>
      </c>
      <c r="Q276" s="65">
        <f t="shared" si="19"/>
        <v>374.00907458768029</v>
      </c>
    </row>
    <row r="277" spans="1:17" s="48" customFormat="1" ht="15" x14ac:dyDescent="0.2">
      <c r="A277" s="44"/>
      <c r="B277" s="45"/>
      <c r="C277" s="46"/>
      <c r="D277" s="46"/>
      <c r="E277" s="47"/>
      <c r="F277" s="47"/>
      <c r="G277" s="47"/>
      <c r="H277" s="47"/>
      <c r="I277" s="47"/>
      <c r="J277" s="53" t="str">
        <f>IF(ISBLANK(G277),"no",IF($I277="NR","no",IF($D277="0-0 at half time","no",IF($G277&lt;=$C$8,"yes","no"))))</f>
        <v>no</v>
      </c>
      <c r="K277" s="64">
        <f t="shared" si="16"/>
        <v>0</v>
      </c>
      <c r="L277" s="64">
        <f>IF(ISBLANK(I277),0,IF($J277="no",0,IF($I277="No",-(($G277-1)*($C$4*$E277)),$C$4*$E277*(1-$C$6))))</f>
        <v>0</v>
      </c>
      <c r="M277" s="64">
        <f>IF($J277="yes",($G277-1)*$C$4*$E277,0)</f>
        <v>0</v>
      </c>
      <c r="N277" s="65">
        <f t="shared" si="18"/>
        <v>431.5</v>
      </c>
      <c r="O277" s="64">
        <f t="shared" si="17"/>
        <v>0</v>
      </c>
      <c r="P277" s="64">
        <f>IF(ISBLANK(I277),0,IF(L277&lt;0,-O277,IF(L277=0,0,((O277/($G277-1))*(1-$C$6)))))</f>
        <v>0</v>
      </c>
      <c r="Q277" s="65">
        <f t="shared" si="19"/>
        <v>374.00907458768029</v>
      </c>
    </row>
    <row r="278" spans="1:17" s="48" customFormat="1" ht="15" x14ac:dyDescent="0.2">
      <c r="A278" s="44"/>
      <c r="B278" s="45"/>
      <c r="C278" s="46"/>
      <c r="D278" s="46"/>
      <c r="E278" s="47"/>
      <c r="F278" s="47"/>
      <c r="G278" s="47"/>
      <c r="H278" s="47"/>
      <c r="I278" s="47"/>
      <c r="J278" s="53" t="str">
        <f>IF(ISBLANK(G278),"no",IF($I278="NR","no",IF($D278="0-0 at half time","no",IF($G278&lt;=$C$8,"yes","no"))))</f>
        <v>no</v>
      </c>
      <c r="K278" s="64">
        <f t="shared" si="16"/>
        <v>0</v>
      </c>
      <c r="L278" s="64">
        <f>IF(ISBLANK(I278),0,IF($J278="no",0,IF($I278="No",-(($G278-1)*($C$4*$E278)),$C$4*$E278*(1-$C$6))))</f>
        <v>0</v>
      </c>
      <c r="M278" s="64">
        <f>IF($J278="yes",($G278-1)*$C$4*$E278,0)</f>
        <v>0</v>
      </c>
      <c r="N278" s="65">
        <f t="shared" si="18"/>
        <v>431.5</v>
      </c>
      <c r="O278" s="64">
        <f t="shared" si="17"/>
        <v>0</v>
      </c>
      <c r="P278" s="64">
        <f>IF(ISBLANK(I278),0,IF(L278&lt;0,-O278,IF(L278=0,0,((O278/($G278-1))*(1-$C$6)))))</f>
        <v>0</v>
      </c>
      <c r="Q278" s="65">
        <f t="shared" si="19"/>
        <v>374.00907458768029</v>
      </c>
    </row>
    <row r="279" spans="1:17" s="48" customFormat="1" ht="15" x14ac:dyDescent="0.2">
      <c r="A279" s="44"/>
      <c r="B279" s="45"/>
      <c r="C279" s="46"/>
      <c r="D279" s="46"/>
      <c r="E279" s="47"/>
      <c r="F279" s="47"/>
      <c r="G279" s="47"/>
      <c r="H279" s="47"/>
      <c r="I279" s="47"/>
      <c r="J279" s="53" t="str">
        <f>IF(ISBLANK(G279),"no",IF($I279="NR","no",IF($D279="0-0 at half time","no",IF($G279&lt;=$C$8,"yes","no"))))</f>
        <v>no</v>
      </c>
      <c r="K279" s="64">
        <f t="shared" si="16"/>
        <v>0</v>
      </c>
      <c r="L279" s="64">
        <f>IF(ISBLANK(I279),0,IF($J279="no",0,IF($I279="No",-(($G279-1)*($C$4*$E279)),$C$4*$E279*(1-$C$6))))</f>
        <v>0</v>
      </c>
      <c r="M279" s="64">
        <f>IF($J279="yes",($G279-1)*$C$4*$E279,0)</f>
        <v>0</v>
      </c>
      <c r="N279" s="65">
        <f t="shared" si="18"/>
        <v>431.5</v>
      </c>
      <c r="O279" s="64">
        <f t="shared" si="17"/>
        <v>0</v>
      </c>
      <c r="P279" s="64">
        <f>IF(ISBLANK(I279),0,IF(L279&lt;0,-O279,IF(L279=0,0,((O279/($G279-1))*(1-$C$6)))))</f>
        <v>0</v>
      </c>
      <c r="Q279" s="65">
        <f t="shared" si="19"/>
        <v>374.00907458768029</v>
      </c>
    </row>
    <row r="280" spans="1:17" s="48" customFormat="1" ht="15" x14ac:dyDescent="0.2">
      <c r="A280" s="44"/>
      <c r="B280" s="45"/>
      <c r="C280" s="46"/>
      <c r="D280" s="46"/>
      <c r="E280" s="47"/>
      <c r="F280" s="47"/>
      <c r="G280" s="47"/>
      <c r="H280" s="47"/>
      <c r="I280" s="47"/>
      <c r="J280" s="53" t="str">
        <f>IF(ISBLANK(G280),"no",IF($I280="NR","no",IF($D280="0-0 at half time","no",IF($G280&lt;=$C$8,"yes","no"))))</f>
        <v>no</v>
      </c>
      <c r="K280" s="64">
        <f t="shared" si="16"/>
        <v>0</v>
      </c>
      <c r="L280" s="64">
        <f>IF(ISBLANK(I280),0,IF($J280="no",0,IF($I280="No",-(($G280-1)*($C$4*$E280)),$C$4*$E280*(1-$C$6))))</f>
        <v>0</v>
      </c>
      <c r="M280" s="64">
        <f>IF($J280="yes",($G280-1)*$C$4*$E280,0)</f>
        <v>0</v>
      </c>
      <c r="N280" s="65">
        <f t="shared" si="18"/>
        <v>431.5</v>
      </c>
      <c r="O280" s="64">
        <f t="shared" si="17"/>
        <v>0</v>
      </c>
      <c r="P280" s="64">
        <f>IF(ISBLANK(I280),0,IF(L280&lt;0,-O280,IF(L280=0,0,((O280/($G280-1))*(1-$C$6)))))</f>
        <v>0</v>
      </c>
      <c r="Q280" s="65">
        <f t="shared" si="19"/>
        <v>374.00907458768029</v>
      </c>
    </row>
    <row r="281" spans="1:17" s="48" customFormat="1" ht="15" x14ac:dyDescent="0.2">
      <c r="A281" s="44"/>
      <c r="B281" s="45"/>
      <c r="C281" s="46"/>
      <c r="D281" s="46"/>
      <c r="E281" s="47"/>
      <c r="F281" s="47"/>
      <c r="G281" s="47"/>
      <c r="H281" s="47"/>
      <c r="I281" s="47"/>
      <c r="J281" s="53" t="str">
        <f>IF(ISBLANK(G281),"no",IF($I281="NR","no",IF($D281="0-0 at half time","no",IF($G281&lt;=$C$8,"yes","no"))))</f>
        <v>no</v>
      </c>
      <c r="K281" s="64">
        <f t="shared" si="16"/>
        <v>0</v>
      </c>
      <c r="L281" s="64">
        <f>IF(ISBLANK(I281),0,IF($J281="no",0,IF($I281="No",-(($G281-1)*($C$4*$E281)),$C$4*$E281*(1-$C$6))))</f>
        <v>0</v>
      </c>
      <c r="M281" s="64">
        <f>IF($J281="yes",($G281-1)*$C$4*$E281,0)</f>
        <v>0</v>
      </c>
      <c r="N281" s="65">
        <f t="shared" si="18"/>
        <v>431.5</v>
      </c>
      <c r="O281" s="64">
        <f t="shared" si="17"/>
        <v>0</v>
      </c>
      <c r="P281" s="64">
        <f>IF(ISBLANK(I281),0,IF(L281&lt;0,-O281,IF(L281=0,0,((O281/($G281-1))*(1-$C$6)))))</f>
        <v>0</v>
      </c>
      <c r="Q281" s="65">
        <f t="shared" si="19"/>
        <v>374.00907458768029</v>
      </c>
    </row>
    <row r="282" spans="1:17" s="48" customFormat="1" ht="15" x14ac:dyDescent="0.2">
      <c r="A282" s="44"/>
      <c r="B282" s="45"/>
      <c r="C282" s="46"/>
      <c r="D282" s="46"/>
      <c r="E282" s="47"/>
      <c r="F282" s="47"/>
      <c r="G282" s="47"/>
      <c r="H282" s="47"/>
      <c r="I282" s="47"/>
      <c r="J282" s="53" t="str">
        <f>IF(ISBLANK(G282),"no",IF($I282="NR","no",IF($D282="0-0 at half time","no",IF($G282&lt;=$C$8,"yes","no"))))</f>
        <v>no</v>
      </c>
      <c r="K282" s="64">
        <f t="shared" si="16"/>
        <v>0</v>
      </c>
      <c r="L282" s="64">
        <f>IF(ISBLANK(I282),0,IF($J282="no",0,IF($I282="No",-(($G282-1)*($C$4*$E282)),$C$4*$E282*(1-$C$6))))</f>
        <v>0</v>
      </c>
      <c r="M282" s="64">
        <f>IF($J282="yes",($G282-1)*$C$4*$E282,0)</f>
        <v>0</v>
      </c>
      <c r="N282" s="65">
        <f t="shared" si="18"/>
        <v>431.5</v>
      </c>
      <c r="O282" s="64">
        <f t="shared" si="17"/>
        <v>0</v>
      </c>
      <c r="P282" s="64">
        <f>IF(ISBLANK(I282),0,IF(L282&lt;0,-O282,IF(L282=0,0,((O282/($G282-1))*(1-$C$6)))))</f>
        <v>0</v>
      </c>
      <c r="Q282" s="65">
        <f t="shared" si="19"/>
        <v>374.00907458768029</v>
      </c>
    </row>
    <row r="283" spans="1:17" s="48" customFormat="1" ht="15" x14ac:dyDescent="0.2">
      <c r="A283" s="44"/>
      <c r="B283" s="45"/>
      <c r="C283" s="46"/>
      <c r="D283" s="46"/>
      <c r="E283" s="47"/>
      <c r="F283" s="47"/>
      <c r="G283" s="47"/>
      <c r="H283" s="47"/>
      <c r="I283" s="47"/>
      <c r="J283" s="53" t="str">
        <f>IF(ISBLANK(G283),"no",IF($I283="NR","no",IF($D283="0-0 at half time","no",IF($G283&lt;=$C$8,"yes","no"))))</f>
        <v>no</v>
      </c>
      <c r="K283" s="64">
        <f t="shared" si="16"/>
        <v>0</v>
      </c>
      <c r="L283" s="64">
        <f>IF(ISBLANK(I283),0,IF($J283="no",0,IF($I283="No",-(($G283-1)*($C$4*$E283)),$C$4*$E283*(1-$C$6))))</f>
        <v>0</v>
      </c>
      <c r="M283" s="64">
        <f>IF($J283="yes",($G283-1)*$C$4*$E283,0)</f>
        <v>0</v>
      </c>
      <c r="N283" s="65">
        <f t="shared" si="18"/>
        <v>431.5</v>
      </c>
      <c r="O283" s="64">
        <f t="shared" si="17"/>
        <v>0</v>
      </c>
      <c r="P283" s="64">
        <f>IF(ISBLANK(I283),0,IF(L283&lt;0,-O283,IF(L283=0,0,((O283/($G283-1))*(1-$C$6)))))</f>
        <v>0</v>
      </c>
      <c r="Q283" s="65">
        <f t="shared" si="19"/>
        <v>374.00907458768029</v>
      </c>
    </row>
    <row r="284" spans="1:17" s="48" customFormat="1" ht="15" x14ac:dyDescent="0.2">
      <c r="A284" s="44"/>
      <c r="B284" s="45"/>
      <c r="C284" s="46"/>
      <c r="D284" s="46"/>
      <c r="E284" s="47"/>
      <c r="F284" s="47"/>
      <c r="G284" s="47"/>
      <c r="H284" s="47"/>
      <c r="I284" s="47"/>
      <c r="J284" s="53" t="str">
        <f>IF(ISBLANK(G284),"no",IF($I284="NR","no",IF($D284="0-0 at half time","no",IF($G284&lt;=$C$8,"yes","no"))))</f>
        <v>no</v>
      </c>
      <c r="K284" s="64">
        <f t="shared" si="16"/>
        <v>0</v>
      </c>
      <c r="L284" s="64">
        <f>IF(ISBLANK(I284),0,IF($J284="no",0,IF($I284="No",-(($G284-1)*($C$4*$E284)),$C$4*$E284*(1-$C$6))))</f>
        <v>0</v>
      </c>
      <c r="M284" s="64">
        <f>IF($J284="yes",($G284-1)*$C$4*$E284,0)</f>
        <v>0</v>
      </c>
      <c r="N284" s="65">
        <f t="shared" si="18"/>
        <v>431.5</v>
      </c>
      <c r="O284" s="64">
        <f t="shared" si="17"/>
        <v>0</v>
      </c>
      <c r="P284" s="64">
        <f>IF(ISBLANK(I284),0,IF(L284&lt;0,-O284,IF(L284=0,0,((O284/($G284-1))*(1-$C$6)))))</f>
        <v>0</v>
      </c>
      <c r="Q284" s="65">
        <f t="shared" si="19"/>
        <v>374.00907458768029</v>
      </c>
    </row>
    <row r="285" spans="1:17" s="48" customFormat="1" ht="15" x14ac:dyDescent="0.2">
      <c r="A285" s="44"/>
      <c r="B285" s="45"/>
      <c r="C285" s="46"/>
      <c r="D285" s="46"/>
      <c r="E285" s="47"/>
      <c r="F285" s="47"/>
      <c r="G285" s="47"/>
      <c r="H285" s="47"/>
      <c r="I285" s="47"/>
      <c r="J285" s="53" t="str">
        <f>IF(ISBLANK(G285),"no",IF($I285="NR","no",IF($D285="0-0 at half time","no",IF($G285&lt;=$C$8,"yes","no"))))</f>
        <v>no</v>
      </c>
      <c r="K285" s="64">
        <f t="shared" si="16"/>
        <v>0</v>
      </c>
      <c r="L285" s="64">
        <f>IF(ISBLANK(I285),0,IF($J285="no",0,IF($I285="No",-(($G285-1)*($C$4*$E285)),$C$4*$E285*(1-$C$6))))</f>
        <v>0</v>
      </c>
      <c r="M285" s="64">
        <f>IF($J285="yes",($G285-1)*$C$4*$E285,0)</f>
        <v>0</v>
      </c>
      <c r="N285" s="65">
        <f t="shared" si="18"/>
        <v>431.5</v>
      </c>
      <c r="O285" s="64">
        <f t="shared" si="17"/>
        <v>0</v>
      </c>
      <c r="P285" s="64">
        <f>IF(ISBLANK(I285),0,IF(L285&lt;0,-O285,IF(L285=0,0,((O285/($G285-1))*(1-$C$6)))))</f>
        <v>0</v>
      </c>
      <c r="Q285" s="65">
        <f t="shared" si="19"/>
        <v>374.00907458768029</v>
      </c>
    </row>
    <row r="286" spans="1:17" s="48" customFormat="1" ht="15" x14ac:dyDescent="0.2">
      <c r="A286" s="44"/>
      <c r="B286" s="45"/>
      <c r="C286" s="46"/>
      <c r="D286" s="46"/>
      <c r="E286" s="47"/>
      <c r="F286" s="47"/>
      <c r="G286" s="47"/>
      <c r="H286" s="47"/>
      <c r="I286" s="47"/>
      <c r="J286" s="53" t="str">
        <f>IF(ISBLANK(G286),"no",IF($I286="NR","no",IF($D286="0-0 at half time","no",IF($G286&lt;=$C$8,"yes","no"))))</f>
        <v>no</v>
      </c>
      <c r="K286" s="64">
        <f t="shared" si="16"/>
        <v>0</v>
      </c>
      <c r="L286" s="64">
        <f>IF(ISBLANK(I286),0,IF($J286="no",0,IF($I286="No",-(($G286-1)*($C$4*$E286)),$C$4*$E286*(1-$C$6))))</f>
        <v>0</v>
      </c>
      <c r="M286" s="64">
        <f>IF($J286="yes",($G286-1)*$C$4*$E286,0)</f>
        <v>0</v>
      </c>
      <c r="N286" s="65">
        <f t="shared" si="18"/>
        <v>431.5</v>
      </c>
      <c r="O286" s="64">
        <f t="shared" si="17"/>
        <v>0</v>
      </c>
      <c r="P286" s="64">
        <f>IF(ISBLANK(I286),0,IF(L286&lt;0,-O286,IF(L286=0,0,((O286/($G286-1))*(1-$C$6)))))</f>
        <v>0</v>
      </c>
      <c r="Q286" s="65">
        <f t="shared" si="19"/>
        <v>374.00907458768029</v>
      </c>
    </row>
    <row r="287" spans="1:17" s="48" customFormat="1" ht="15" x14ac:dyDescent="0.2">
      <c r="A287" s="44"/>
      <c r="B287" s="45"/>
      <c r="C287" s="46"/>
      <c r="D287" s="46"/>
      <c r="E287" s="47"/>
      <c r="F287" s="47"/>
      <c r="G287" s="47"/>
      <c r="H287" s="47"/>
      <c r="I287" s="47"/>
      <c r="J287" s="53" t="str">
        <f>IF(ISBLANK(G287),"no",IF($I287="NR","no",IF($D287="0-0 at half time","no",IF($G287&lt;=$C$8,"yes","no"))))</f>
        <v>no</v>
      </c>
      <c r="K287" s="64">
        <f t="shared" si="16"/>
        <v>0</v>
      </c>
      <c r="L287" s="64">
        <f>IF(ISBLANK(I287),0,IF($J287="no",0,IF($I287="No",-(($G287-1)*($C$4*$E287)),$C$4*$E287*(1-$C$6))))</f>
        <v>0</v>
      </c>
      <c r="M287" s="64">
        <f>IF($J287="yes",($G287-1)*$C$4*$E287,0)</f>
        <v>0</v>
      </c>
      <c r="N287" s="65">
        <f t="shared" si="18"/>
        <v>431.5</v>
      </c>
      <c r="O287" s="64">
        <f t="shared" si="17"/>
        <v>0</v>
      </c>
      <c r="P287" s="64">
        <f>IF(ISBLANK(I287),0,IF(L287&lt;0,-O287,IF(L287=0,0,((O287/($G287-1))*(1-$C$6)))))</f>
        <v>0</v>
      </c>
      <c r="Q287" s="65">
        <f t="shared" si="19"/>
        <v>374.00907458768029</v>
      </c>
    </row>
    <row r="288" spans="1:17" s="48" customFormat="1" ht="15" x14ac:dyDescent="0.2">
      <c r="A288" s="44"/>
      <c r="B288" s="45"/>
      <c r="C288" s="46"/>
      <c r="D288" s="46"/>
      <c r="E288" s="47"/>
      <c r="F288" s="47"/>
      <c r="G288" s="47"/>
      <c r="H288" s="47"/>
      <c r="I288" s="47"/>
      <c r="J288" s="53" t="str">
        <f>IF(ISBLANK(G288),"no",IF($I288="NR","no",IF($D288="0-0 at half time","no",IF($G288&lt;=$C$8,"yes","no"))))</f>
        <v>no</v>
      </c>
      <c r="K288" s="64">
        <f t="shared" si="16"/>
        <v>0</v>
      </c>
      <c r="L288" s="64">
        <f>IF(ISBLANK(I288),0,IF($J288="no",0,IF($I288="No",-(($G288-1)*($C$4*$E288)),$C$4*$E288*(1-$C$6))))</f>
        <v>0</v>
      </c>
      <c r="M288" s="64">
        <f>IF($J288="yes",($G288-1)*$C$4*$E288,0)</f>
        <v>0</v>
      </c>
      <c r="N288" s="65">
        <f t="shared" si="18"/>
        <v>431.5</v>
      </c>
      <c r="O288" s="64">
        <f t="shared" si="17"/>
        <v>0</v>
      </c>
      <c r="P288" s="64">
        <f>IF(ISBLANK(I288),0,IF(L288&lt;0,-O288,IF(L288=0,0,((O288/($G288-1))*(1-$C$6)))))</f>
        <v>0</v>
      </c>
      <c r="Q288" s="65">
        <f t="shared" si="19"/>
        <v>374.00907458768029</v>
      </c>
    </row>
    <row r="289" spans="1:17" s="48" customFormat="1" ht="15" x14ac:dyDescent="0.2">
      <c r="A289" s="44"/>
      <c r="B289" s="45"/>
      <c r="C289" s="46"/>
      <c r="D289" s="46"/>
      <c r="E289" s="47"/>
      <c r="F289" s="47"/>
      <c r="G289" s="47"/>
      <c r="H289" s="47"/>
      <c r="I289" s="47"/>
      <c r="J289" s="53" t="str">
        <f>IF(ISBLANK(G289),"no",IF($I289="NR","no",IF($D289="0-0 at half time","no",IF($G289&lt;=$C$8,"yes","no"))))</f>
        <v>no</v>
      </c>
      <c r="K289" s="64">
        <f t="shared" si="16"/>
        <v>0</v>
      </c>
      <c r="L289" s="64">
        <f>IF(ISBLANK(I289),0,IF($J289="no",0,IF($I289="No",-(($G289-1)*($C$4*$E289)),$C$4*$E289*(1-$C$6))))</f>
        <v>0</v>
      </c>
      <c r="M289" s="64">
        <f>IF($J289="yes",($G289-1)*$C$4*$E289,0)</f>
        <v>0</v>
      </c>
      <c r="N289" s="65">
        <f t="shared" si="18"/>
        <v>431.5</v>
      </c>
      <c r="O289" s="64">
        <f t="shared" si="17"/>
        <v>0</v>
      </c>
      <c r="P289" s="64">
        <f>IF(ISBLANK(I289),0,IF(L289&lt;0,-O289,IF(L289=0,0,((O289/($G289-1))*(1-$C$6)))))</f>
        <v>0</v>
      </c>
      <c r="Q289" s="65">
        <f t="shared" si="19"/>
        <v>374.00907458768029</v>
      </c>
    </row>
    <row r="290" spans="1:17" s="48" customFormat="1" ht="15" x14ac:dyDescent="0.2">
      <c r="A290" s="44"/>
      <c r="B290" s="45"/>
      <c r="C290" s="46"/>
      <c r="D290" s="46"/>
      <c r="E290" s="47"/>
      <c r="F290" s="47"/>
      <c r="G290" s="47"/>
      <c r="H290" s="47"/>
      <c r="I290" s="47"/>
      <c r="J290" s="53" t="str">
        <f>IF(ISBLANK(G290),"no",IF($I290="NR","no",IF($D290="0-0 at half time","no",IF($G290&lt;=$C$8,"yes","no"))))</f>
        <v>no</v>
      </c>
      <c r="K290" s="64">
        <f t="shared" si="16"/>
        <v>0</v>
      </c>
      <c r="L290" s="64">
        <f>IF(ISBLANK(I290),0,IF($J290="no",0,IF($I290="No",-(($G290-1)*($C$4*$E290)),$C$4*$E290*(1-$C$6))))</f>
        <v>0</v>
      </c>
      <c r="M290" s="64">
        <f>IF($J290="yes",($G290-1)*$C$4*$E290,0)</f>
        <v>0</v>
      </c>
      <c r="N290" s="65">
        <f t="shared" si="18"/>
        <v>431.5</v>
      </c>
      <c r="O290" s="64">
        <f t="shared" si="17"/>
        <v>0</v>
      </c>
      <c r="P290" s="64">
        <f>IF(ISBLANK(I290),0,IF(L290&lt;0,-O290,IF(L290=0,0,((O290/($G290-1))*(1-$C$6)))))</f>
        <v>0</v>
      </c>
      <c r="Q290" s="65">
        <f t="shared" si="19"/>
        <v>374.00907458768029</v>
      </c>
    </row>
    <row r="291" spans="1:17" s="48" customFormat="1" ht="15" x14ac:dyDescent="0.2">
      <c r="A291" s="44"/>
      <c r="B291" s="45"/>
      <c r="C291" s="46"/>
      <c r="D291" s="46"/>
      <c r="E291" s="47"/>
      <c r="F291" s="47"/>
      <c r="G291" s="47"/>
      <c r="H291" s="47"/>
      <c r="I291" s="47"/>
      <c r="J291" s="53" t="str">
        <f>IF(ISBLANK(G291),"no",IF($I291="NR","no",IF($D291="0-0 at half time","no",IF($G291&lt;=$C$8,"yes","no"))))</f>
        <v>no</v>
      </c>
      <c r="K291" s="64">
        <f t="shared" si="16"/>
        <v>0</v>
      </c>
      <c r="L291" s="64">
        <f>IF(ISBLANK(I291),0,IF($J291="no",0,IF($I291="No",-(($G291-1)*($C$4*$E291)),$C$4*$E291*(1-$C$6))))</f>
        <v>0</v>
      </c>
      <c r="M291" s="64">
        <f>IF($J291="yes",($G291-1)*$C$4*$E291,0)</f>
        <v>0</v>
      </c>
      <c r="N291" s="65">
        <f t="shared" si="18"/>
        <v>431.5</v>
      </c>
      <c r="O291" s="64">
        <f t="shared" si="17"/>
        <v>0</v>
      </c>
      <c r="P291" s="64">
        <f>IF(ISBLANK(I291),0,IF(L291&lt;0,-O291,IF(L291=0,0,((O291/($G291-1))*(1-$C$6)))))</f>
        <v>0</v>
      </c>
      <c r="Q291" s="65">
        <f t="shared" si="19"/>
        <v>374.00907458768029</v>
      </c>
    </row>
    <row r="292" spans="1:17" s="48" customFormat="1" ht="15" x14ac:dyDescent="0.2">
      <c r="A292" s="44"/>
      <c r="B292" s="45"/>
      <c r="C292" s="46"/>
      <c r="D292" s="46"/>
      <c r="E292" s="47"/>
      <c r="F292" s="47"/>
      <c r="G292" s="47"/>
      <c r="H292" s="47"/>
      <c r="I292" s="47"/>
      <c r="J292" s="53" t="str">
        <f>IF(ISBLANK(G292),"no",IF($I292="NR","no",IF($D292="0-0 at half time","no",IF($G292&lt;=$C$8,"yes","no"))))</f>
        <v>no</v>
      </c>
      <c r="K292" s="64">
        <f t="shared" si="16"/>
        <v>0</v>
      </c>
      <c r="L292" s="64">
        <f>IF(ISBLANK(I292),0,IF($J292="no",0,IF($I292="No",-(($G292-1)*($C$4*$E292)),$C$4*$E292*(1-$C$6))))</f>
        <v>0</v>
      </c>
      <c r="M292" s="64">
        <f>IF($J292="yes",($G292-1)*$C$4*$E292,0)</f>
        <v>0</v>
      </c>
      <c r="N292" s="65">
        <f t="shared" si="18"/>
        <v>431.5</v>
      </c>
      <c r="O292" s="64">
        <f t="shared" si="17"/>
        <v>0</v>
      </c>
      <c r="P292" s="64">
        <f>IF(ISBLANK(I292),0,IF(L292&lt;0,-O292,IF(L292=0,0,((O292/($G292-1))*(1-$C$6)))))</f>
        <v>0</v>
      </c>
      <c r="Q292" s="65">
        <f t="shared" si="19"/>
        <v>374.00907458768029</v>
      </c>
    </row>
    <row r="293" spans="1:17" s="48" customFormat="1" ht="15" x14ac:dyDescent="0.2">
      <c r="A293" s="44"/>
      <c r="B293" s="45"/>
      <c r="C293" s="46"/>
      <c r="D293" s="46"/>
      <c r="E293" s="47"/>
      <c r="F293" s="47"/>
      <c r="G293" s="47"/>
      <c r="H293" s="47"/>
      <c r="I293" s="47"/>
      <c r="J293" s="53" t="str">
        <f>IF(ISBLANK(G293),"no",IF($I293="NR","no",IF($D293="0-0 at half time","no",IF($G293&lt;=$C$8,"yes","no"))))</f>
        <v>no</v>
      </c>
      <c r="K293" s="64">
        <f t="shared" si="16"/>
        <v>0</v>
      </c>
      <c r="L293" s="64">
        <f>IF(ISBLANK(I293),0,IF($J293="no",0,IF($I293="No",-(($G293-1)*($C$4*$E293)),$C$4*$E293*(1-$C$6))))</f>
        <v>0</v>
      </c>
      <c r="M293" s="64">
        <f>IF($J293="yes",($G293-1)*$C$4*$E293,0)</f>
        <v>0</v>
      </c>
      <c r="N293" s="65">
        <f t="shared" si="18"/>
        <v>431.5</v>
      </c>
      <c r="O293" s="64">
        <f t="shared" si="17"/>
        <v>0</v>
      </c>
      <c r="P293" s="64">
        <f>IF(ISBLANK(I293),0,IF(L293&lt;0,-O293,IF(L293=0,0,((O293/($G293-1))*(1-$C$6)))))</f>
        <v>0</v>
      </c>
      <c r="Q293" s="65">
        <f t="shared" si="19"/>
        <v>374.00907458768029</v>
      </c>
    </row>
    <row r="294" spans="1:17" s="48" customFormat="1" ht="15" x14ac:dyDescent="0.2">
      <c r="A294" s="44"/>
      <c r="B294" s="45"/>
      <c r="C294" s="46"/>
      <c r="D294" s="46"/>
      <c r="E294" s="47"/>
      <c r="F294" s="47"/>
      <c r="G294" s="47"/>
      <c r="H294" s="47"/>
      <c r="I294" s="47"/>
      <c r="J294" s="53" t="str">
        <f>IF(ISBLANK(G294),"no",IF($I294="NR","no",IF($D294="0-0 at half time","no",IF($G294&lt;=$C$8,"yes","no"))))</f>
        <v>no</v>
      </c>
      <c r="K294" s="64">
        <f t="shared" si="16"/>
        <v>0</v>
      </c>
      <c r="L294" s="64">
        <f>IF(ISBLANK(I294),0,IF($J294="no",0,IF($I294="No",-(($G294-1)*($C$4*$E294)),$C$4*$E294*(1-$C$6))))</f>
        <v>0</v>
      </c>
      <c r="M294" s="64">
        <f>IF($J294="yes",($G294-1)*$C$4*$E294,0)</f>
        <v>0</v>
      </c>
      <c r="N294" s="65">
        <f t="shared" si="18"/>
        <v>431.5</v>
      </c>
      <c r="O294" s="64">
        <f t="shared" si="17"/>
        <v>0</v>
      </c>
      <c r="P294" s="64">
        <f>IF(ISBLANK(I294),0,IF(L294&lt;0,-O294,IF(L294=0,0,((O294/($G294-1))*(1-$C$6)))))</f>
        <v>0</v>
      </c>
      <c r="Q294" s="65">
        <f t="shared" si="19"/>
        <v>374.00907458768029</v>
      </c>
    </row>
    <row r="295" spans="1:17" s="48" customFormat="1" ht="15" x14ac:dyDescent="0.2">
      <c r="A295" s="44"/>
      <c r="B295" s="45"/>
      <c r="C295" s="46"/>
      <c r="D295" s="46"/>
      <c r="E295" s="47"/>
      <c r="F295" s="47"/>
      <c r="G295" s="47"/>
      <c r="H295" s="47"/>
      <c r="I295" s="47"/>
      <c r="J295" s="53" t="str">
        <f>IF(ISBLANK(G295),"no",IF($I295="NR","no",IF($D295="0-0 at half time","no",IF($G295&lt;=$C$8,"yes","no"))))</f>
        <v>no</v>
      </c>
      <c r="K295" s="64">
        <f t="shared" si="16"/>
        <v>0</v>
      </c>
      <c r="L295" s="64">
        <f>IF(ISBLANK(I295),0,IF($J295="no",0,IF($I295="No",-(($G295-1)*($C$4*$E295)),$C$4*$E295*(1-$C$6))))</f>
        <v>0</v>
      </c>
      <c r="M295" s="64">
        <f>IF($J295="yes",($G295-1)*$C$4*$E295,0)</f>
        <v>0</v>
      </c>
      <c r="N295" s="65">
        <f t="shared" si="18"/>
        <v>431.5</v>
      </c>
      <c r="O295" s="64">
        <f t="shared" si="17"/>
        <v>0</v>
      </c>
      <c r="P295" s="64">
        <f>IF(ISBLANK(I295),0,IF(L295&lt;0,-O295,IF(L295=0,0,((O295/($G295-1))*(1-$C$6)))))</f>
        <v>0</v>
      </c>
      <c r="Q295" s="65">
        <f t="shared" si="19"/>
        <v>374.00907458768029</v>
      </c>
    </row>
    <row r="296" spans="1:17" s="48" customFormat="1" ht="15" x14ac:dyDescent="0.2">
      <c r="A296" s="44"/>
      <c r="B296" s="45"/>
      <c r="C296" s="46"/>
      <c r="D296" s="46"/>
      <c r="E296" s="47"/>
      <c r="F296" s="47"/>
      <c r="G296" s="47"/>
      <c r="H296" s="47"/>
      <c r="I296" s="47"/>
      <c r="J296" s="53" t="str">
        <f>IF(ISBLANK(G296),"no",IF($I296="NR","no",IF($D296="0-0 at half time","no",IF($G296&lt;=$C$8,"yes","no"))))</f>
        <v>no</v>
      </c>
      <c r="K296" s="64">
        <f t="shared" si="16"/>
        <v>0</v>
      </c>
      <c r="L296" s="64">
        <f>IF(ISBLANK(I296),0,IF($J296="no",0,IF($I296="No",-(($G296-1)*($C$4*$E296)),$C$4*$E296*(1-$C$6))))</f>
        <v>0</v>
      </c>
      <c r="M296" s="64">
        <f>IF($J296="yes",($G296-1)*$C$4*$E296,0)</f>
        <v>0</v>
      </c>
      <c r="N296" s="65">
        <f t="shared" si="18"/>
        <v>431.5</v>
      </c>
      <c r="O296" s="64">
        <f t="shared" si="17"/>
        <v>0</v>
      </c>
      <c r="P296" s="64">
        <f>IF(ISBLANK(I296),0,IF(L296&lt;0,-O296,IF(L296=0,0,((O296/($G296-1))*(1-$C$6)))))</f>
        <v>0</v>
      </c>
      <c r="Q296" s="65">
        <f t="shared" si="19"/>
        <v>374.00907458768029</v>
      </c>
    </row>
    <row r="297" spans="1:17" s="48" customFormat="1" ht="15" x14ac:dyDescent="0.2">
      <c r="A297" s="44"/>
      <c r="B297" s="45"/>
      <c r="C297" s="46"/>
      <c r="D297" s="46"/>
      <c r="E297" s="47"/>
      <c r="F297" s="47"/>
      <c r="G297" s="47"/>
      <c r="H297" s="47"/>
      <c r="I297" s="47"/>
      <c r="J297" s="53" t="str">
        <f>IF(ISBLANK(G297),"no",IF($I297="NR","no",IF($D297="0-0 at half time","no",IF($G297&lt;=$C$8,"yes","no"))))</f>
        <v>no</v>
      </c>
      <c r="K297" s="64">
        <f t="shared" si="16"/>
        <v>0</v>
      </c>
      <c r="L297" s="64">
        <f>IF(ISBLANK(I297),0,IF($J297="no",0,IF($I297="No",-(($G297-1)*($C$4*$E297)),$C$4*$E297*(1-$C$6))))</f>
        <v>0</v>
      </c>
      <c r="M297" s="64">
        <f>IF($J297="yes",($G297-1)*$C$4*$E297,0)</f>
        <v>0</v>
      </c>
      <c r="N297" s="65">
        <f t="shared" si="18"/>
        <v>431.5</v>
      </c>
      <c r="O297" s="64">
        <f t="shared" si="17"/>
        <v>0</v>
      </c>
      <c r="P297" s="64">
        <f>IF(ISBLANK(I297),0,IF(L297&lt;0,-O297,IF(L297=0,0,((O297/($G297-1))*(1-$C$6)))))</f>
        <v>0</v>
      </c>
      <c r="Q297" s="65">
        <f t="shared" si="19"/>
        <v>374.00907458768029</v>
      </c>
    </row>
    <row r="298" spans="1:17" s="48" customFormat="1" ht="15" x14ac:dyDescent="0.2">
      <c r="A298" s="44"/>
      <c r="B298" s="45"/>
      <c r="C298" s="46"/>
      <c r="D298" s="46"/>
      <c r="E298" s="47"/>
      <c r="F298" s="47"/>
      <c r="G298" s="47"/>
      <c r="H298" s="47"/>
      <c r="I298" s="47"/>
      <c r="J298" s="53" t="str">
        <f>IF(ISBLANK(G298),"no",IF($I298="NR","no",IF($D298="0-0 at half time","no",IF($G298&lt;=$C$8,"yes","no"))))</f>
        <v>no</v>
      </c>
      <c r="K298" s="64">
        <f t="shared" si="16"/>
        <v>0</v>
      </c>
      <c r="L298" s="64">
        <f>IF(ISBLANK(I298),0,IF($J298="no",0,IF($I298="No",-(($G298-1)*($C$4*$E298)),$C$4*$E298*(1-$C$6))))</f>
        <v>0</v>
      </c>
      <c r="M298" s="64">
        <f>IF($J298="yes",($G298-1)*$C$4*$E298,0)</f>
        <v>0</v>
      </c>
      <c r="N298" s="65">
        <f t="shared" si="18"/>
        <v>431.5</v>
      </c>
      <c r="O298" s="64">
        <f t="shared" si="17"/>
        <v>0</v>
      </c>
      <c r="P298" s="64">
        <f>IF(ISBLANK(I298),0,IF(L298&lt;0,-O298,IF(L298=0,0,((O298/($G298-1))*(1-$C$6)))))</f>
        <v>0</v>
      </c>
      <c r="Q298" s="65">
        <f t="shared" si="19"/>
        <v>374.00907458768029</v>
      </c>
    </row>
    <row r="299" spans="1:17" s="48" customFormat="1" ht="15" x14ac:dyDescent="0.2">
      <c r="A299" s="44"/>
      <c r="B299" s="45"/>
      <c r="C299" s="46"/>
      <c r="D299" s="46"/>
      <c r="E299" s="47"/>
      <c r="F299" s="47"/>
      <c r="G299" s="47"/>
      <c r="H299" s="47"/>
      <c r="I299" s="47"/>
      <c r="J299" s="53" t="str">
        <f>IF(ISBLANK(G299),"no",IF($I299="NR","no",IF($D299="0-0 at half time","no",IF($G299&lt;=$C$8,"yes","no"))))</f>
        <v>no</v>
      </c>
      <c r="K299" s="64">
        <f t="shared" si="16"/>
        <v>0</v>
      </c>
      <c r="L299" s="64">
        <f>IF(ISBLANK(I299),0,IF($J299="no",0,IF($I299="No",-(($G299-1)*($C$4*$E299)),$C$4*$E299*(1-$C$6))))</f>
        <v>0</v>
      </c>
      <c r="M299" s="64">
        <f>IF($J299="yes",($G299-1)*$C$4*$E299,0)</f>
        <v>0</v>
      </c>
      <c r="N299" s="65">
        <f t="shared" si="18"/>
        <v>431.5</v>
      </c>
      <c r="O299" s="64">
        <f t="shared" si="17"/>
        <v>0</v>
      </c>
      <c r="P299" s="64">
        <f>IF(ISBLANK(I299),0,IF(L299&lt;0,-O299,IF(L299=0,0,((O299/($G299-1))*(1-$C$6)))))</f>
        <v>0</v>
      </c>
      <c r="Q299" s="65">
        <f t="shared" si="19"/>
        <v>374.00907458768029</v>
      </c>
    </row>
    <row r="300" spans="1:17" s="48" customFormat="1" ht="15" x14ac:dyDescent="0.2">
      <c r="A300" s="44"/>
      <c r="B300" s="45"/>
      <c r="C300" s="46"/>
      <c r="D300" s="46"/>
      <c r="E300" s="47"/>
      <c r="F300" s="47"/>
      <c r="G300" s="47"/>
      <c r="H300" s="47"/>
      <c r="I300" s="47"/>
      <c r="J300" s="53" t="str">
        <f>IF(ISBLANK(G300),"no",IF($I300="NR","no",IF($D300="0-0 at half time","no",IF($G300&lt;=$C$8,"yes","no"))))</f>
        <v>no</v>
      </c>
      <c r="K300" s="64">
        <f t="shared" si="16"/>
        <v>0</v>
      </c>
      <c r="L300" s="64">
        <f>IF(ISBLANK(I300),0,IF($J300="no",0,IF($I300="No",-(($G300-1)*($C$4*$E300)),$C$4*$E300*(1-$C$6))))</f>
        <v>0</v>
      </c>
      <c r="M300" s="64">
        <f>IF($J300="yes",($G300-1)*$C$4*$E300,0)</f>
        <v>0</v>
      </c>
      <c r="N300" s="65">
        <f t="shared" si="18"/>
        <v>431.5</v>
      </c>
      <c r="O300" s="64">
        <f t="shared" si="17"/>
        <v>0</v>
      </c>
      <c r="P300" s="64">
        <f>IF(ISBLANK(I300),0,IF(L300&lt;0,-O300,IF(L300=0,0,((O300/($G300-1))*(1-$C$6)))))</f>
        <v>0</v>
      </c>
      <c r="Q300" s="65">
        <f t="shared" si="19"/>
        <v>374.00907458768029</v>
      </c>
    </row>
    <row r="301" spans="1:17" s="48" customFormat="1" ht="15" x14ac:dyDescent="0.2">
      <c r="A301" s="44"/>
      <c r="B301" s="45"/>
      <c r="C301" s="46"/>
      <c r="D301" s="46"/>
      <c r="E301" s="47"/>
      <c r="F301" s="47"/>
      <c r="G301" s="47"/>
      <c r="H301" s="47"/>
      <c r="I301" s="47"/>
      <c r="J301" s="53" t="str">
        <f>IF(ISBLANK(G301),"no",IF($I301="NR","no",IF($D301="0-0 at half time","no",IF($G301&lt;=$C$8,"yes","no"))))</f>
        <v>no</v>
      </c>
      <c r="K301" s="64">
        <f t="shared" si="16"/>
        <v>0</v>
      </c>
      <c r="L301" s="64">
        <f>IF(ISBLANK(I301),0,IF($J301="no",0,IF($I301="No",-(($G301-1)*($C$4*$E301)),$C$4*$E301*(1-$C$6))))</f>
        <v>0</v>
      </c>
      <c r="M301" s="64">
        <f>IF($J301="yes",($G301-1)*$C$4*$E301,0)</f>
        <v>0</v>
      </c>
      <c r="N301" s="65">
        <f t="shared" si="18"/>
        <v>431.5</v>
      </c>
      <c r="O301" s="64">
        <f t="shared" si="17"/>
        <v>0</v>
      </c>
      <c r="P301" s="64">
        <f>IF(ISBLANK(I301),0,IF(L301&lt;0,-O301,IF(L301=0,0,((O301/($G301-1))*(1-$C$6)))))</f>
        <v>0</v>
      </c>
      <c r="Q301" s="65">
        <f t="shared" si="19"/>
        <v>374.00907458768029</v>
      </c>
    </row>
    <row r="302" spans="1:17" s="48" customFormat="1" ht="15" x14ac:dyDescent="0.2">
      <c r="A302" s="44"/>
      <c r="B302" s="45"/>
      <c r="C302" s="46"/>
      <c r="D302" s="46"/>
      <c r="E302" s="47"/>
      <c r="F302" s="47"/>
      <c r="G302" s="47"/>
      <c r="H302" s="47"/>
      <c r="I302" s="47"/>
      <c r="J302" s="53" t="str">
        <f>IF(ISBLANK(G302),"no",IF($I302="NR","no",IF($D302="0-0 at half time","no",IF($G302&lt;=$C$8,"yes","no"))))</f>
        <v>no</v>
      </c>
      <c r="K302" s="64">
        <f t="shared" si="16"/>
        <v>0</v>
      </c>
      <c r="L302" s="64">
        <f>IF(ISBLANK(I302),0,IF($J302="no",0,IF($I302="No",-(($G302-1)*($C$4*$E302)),$C$4*$E302*(1-$C$6))))</f>
        <v>0</v>
      </c>
      <c r="M302" s="64">
        <f>IF($J302="yes",($G302-1)*$C$4*$E302,0)</f>
        <v>0</v>
      </c>
      <c r="N302" s="65">
        <f t="shared" si="18"/>
        <v>431.5</v>
      </c>
      <c r="O302" s="64">
        <f t="shared" si="17"/>
        <v>0</v>
      </c>
      <c r="P302" s="64">
        <f>IF(ISBLANK(I302),0,IF(L302&lt;0,-O302,IF(L302=0,0,((O302/($G302-1))*(1-$C$6)))))</f>
        <v>0</v>
      </c>
      <c r="Q302" s="65">
        <f t="shared" si="19"/>
        <v>374.00907458768029</v>
      </c>
    </row>
    <row r="303" spans="1:17" s="48" customFormat="1" ht="15" x14ac:dyDescent="0.2">
      <c r="A303" s="44"/>
      <c r="B303" s="45"/>
      <c r="C303" s="46"/>
      <c r="D303" s="46"/>
      <c r="E303" s="47"/>
      <c r="F303" s="47"/>
      <c r="G303" s="47"/>
      <c r="H303" s="47"/>
      <c r="I303" s="47"/>
      <c r="J303" s="53" t="str">
        <f>IF(ISBLANK(G303),"no",IF($I303="NR","no",IF($D303="0-0 at half time","no",IF($G303&lt;=$C$8,"yes","no"))))</f>
        <v>no</v>
      </c>
      <c r="K303" s="64">
        <f t="shared" si="16"/>
        <v>0</v>
      </c>
      <c r="L303" s="64">
        <f>IF(ISBLANK(I303),0,IF($J303="no",0,IF($I303="No",-(($G303-1)*($C$4*$E303)),$C$4*$E303*(1-$C$6))))</f>
        <v>0</v>
      </c>
      <c r="M303" s="64">
        <f>IF($J303="yes",($G303-1)*$C$4*$E303,0)</f>
        <v>0</v>
      </c>
      <c r="N303" s="65">
        <f t="shared" si="18"/>
        <v>431.5</v>
      </c>
      <c r="O303" s="64">
        <f t="shared" si="17"/>
        <v>0</v>
      </c>
      <c r="P303" s="64">
        <f>IF(ISBLANK(I303),0,IF(L303&lt;0,-O303,IF(L303=0,0,((O303/($G303-1))*(1-$C$6)))))</f>
        <v>0</v>
      </c>
      <c r="Q303" s="65">
        <f t="shared" si="19"/>
        <v>374.00907458768029</v>
      </c>
    </row>
    <row r="304" spans="1:17" s="48" customFormat="1" ht="15" x14ac:dyDescent="0.2">
      <c r="A304" s="44"/>
      <c r="B304" s="45"/>
      <c r="C304" s="46"/>
      <c r="D304" s="46"/>
      <c r="E304" s="47"/>
      <c r="F304" s="47"/>
      <c r="G304" s="47"/>
      <c r="H304" s="47"/>
      <c r="I304" s="47"/>
      <c r="J304" s="53" t="str">
        <f>IF(ISBLANK(G304),"no",IF($I304="NR","no",IF($D304="0-0 at half time","no",IF($G304&lt;=$C$8,"yes","no"))))</f>
        <v>no</v>
      </c>
      <c r="K304" s="64">
        <f t="shared" si="16"/>
        <v>0</v>
      </c>
      <c r="L304" s="64">
        <f>IF(ISBLANK(I304),0,IF($J304="no",0,IF($I304="No",-(($G304-1)*($C$4*$E304)),$C$4*$E304*(1-$C$6))))</f>
        <v>0</v>
      </c>
      <c r="M304" s="64">
        <f>IF($J304="yes",($G304-1)*$C$4*$E304,0)</f>
        <v>0</v>
      </c>
      <c r="N304" s="65">
        <f t="shared" si="18"/>
        <v>431.5</v>
      </c>
      <c r="O304" s="64">
        <f t="shared" si="17"/>
        <v>0</v>
      </c>
      <c r="P304" s="64">
        <f>IF(ISBLANK(I304),0,IF(L304&lt;0,-O304,IF(L304=0,0,((O304/($G304-1))*(1-$C$6)))))</f>
        <v>0</v>
      </c>
      <c r="Q304" s="65">
        <f t="shared" si="19"/>
        <v>374.00907458768029</v>
      </c>
    </row>
    <row r="305" spans="1:17" s="48" customFormat="1" ht="15" x14ac:dyDescent="0.2">
      <c r="A305" s="44"/>
      <c r="B305" s="45"/>
      <c r="C305" s="46"/>
      <c r="D305" s="46"/>
      <c r="E305" s="47"/>
      <c r="F305" s="47"/>
      <c r="G305" s="47"/>
      <c r="H305" s="47"/>
      <c r="I305" s="47"/>
      <c r="J305" s="53" t="str">
        <f>IF(ISBLANK(G305),"no",IF($I305="NR","no",IF($D305="0-0 at half time","no",IF($G305&lt;=$C$8,"yes","no"))))</f>
        <v>no</v>
      </c>
      <c r="K305" s="64">
        <f t="shared" si="16"/>
        <v>0</v>
      </c>
      <c r="L305" s="64">
        <f>IF(ISBLANK(I305),0,IF($J305="no",0,IF($I305="No",-(($G305-1)*($C$4*$E305)),$C$4*$E305*(1-$C$6))))</f>
        <v>0</v>
      </c>
      <c r="M305" s="64">
        <f>IF($J305="yes",($G305-1)*$C$4*$E305,0)</f>
        <v>0</v>
      </c>
      <c r="N305" s="65">
        <f t="shared" si="18"/>
        <v>431.5</v>
      </c>
      <c r="O305" s="64">
        <f t="shared" si="17"/>
        <v>0</v>
      </c>
      <c r="P305" s="64">
        <f>IF(ISBLANK(I305),0,IF(L305&lt;0,-O305,IF(L305=0,0,((O305/($G305-1))*(1-$C$6)))))</f>
        <v>0</v>
      </c>
      <c r="Q305" s="65">
        <f t="shared" si="19"/>
        <v>374.00907458768029</v>
      </c>
    </row>
    <row r="306" spans="1:17" s="48" customFormat="1" ht="15" x14ac:dyDescent="0.2">
      <c r="A306" s="44"/>
      <c r="B306" s="45"/>
      <c r="C306" s="46"/>
      <c r="D306" s="46"/>
      <c r="E306" s="47"/>
      <c r="F306" s="47"/>
      <c r="G306" s="47"/>
      <c r="H306" s="47"/>
      <c r="I306" s="47"/>
      <c r="J306" s="53" t="str">
        <f>IF(ISBLANK(G306),"no",IF($I306="NR","no",IF($D306="0-0 at half time","no",IF($G306&lt;=$C$8,"yes","no"))))</f>
        <v>no</v>
      </c>
      <c r="K306" s="64">
        <f t="shared" si="16"/>
        <v>0</v>
      </c>
      <c r="L306" s="64">
        <f>IF(ISBLANK(I306),0,IF($J306="no",0,IF($I306="No",-(($G306-1)*($C$4*$E306)),$C$4*$E306*(1-$C$6))))</f>
        <v>0</v>
      </c>
      <c r="M306" s="64">
        <f>IF($J306="yes",($G306-1)*$C$4*$E306,0)</f>
        <v>0</v>
      </c>
      <c r="N306" s="65">
        <f t="shared" si="18"/>
        <v>431.5</v>
      </c>
      <c r="O306" s="64">
        <f t="shared" si="17"/>
        <v>0</v>
      </c>
      <c r="P306" s="64">
        <f>IF(ISBLANK(I306),0,IF(L306&lt;0,-O306,IF(L306=0,0,((O306/($G306-1))*(1-$C$6)))))</f>
        <v>0</v>
      </c>
      <c r="Q306" s="65">
        <f t="shared" si="19"/>
        <v>374.00907458768029</v>
      </c>
    </row>
    <row r="307" spans="1:17" s="48" customFormat="1" ht="15" x14ac:dyDescent="0.2">
      <c r="A307" s="44"/>
      <c r="B307" s="45"/>
      <c r="C307" s="46"/>
      <c r="D307" s="46"/>
      <c r="E307" s="47"/>
      <c r="F307" s="47"/>
      <c r="G307" s="47"/>
      <c r="H307" s="47"/>
      <c r="I307" s="47"/>
      <c r="J307" s="53" t="str">
        <f>IF(ISBLANK(G307),"no",IF($I307="NR","no",IF($D307="0-0 at half time","no",IF($G307&lt;=$C$8,"yes","no"))))</f>
        <v>no</v>
      </c>
      <c r="K307" s="64">
        <f t="shared" si="16"/>
        <v>0</v>
      </c>
      <c r="L307" s="64">
        <f>IF(ISBLANK(I307),0,IF($J307="no",0,IF($I307="No",-(($G307-1)*($C$4*$E307)),$C$4*$E307*(1-$C$6))))</f>
        <v>0</v>
      </c>
      <c r="M307" s="64">
        <f>IF($J307="yes",($G307-1)*$C$4*$E307,0)</f>
        <v>0</v>
      </c>
      <c r="N307" s="65">
        <f t="shared" si="18"/>
        <v>431.5</v>
      </c>
      <c r="O307" s="64">
        <f t="shared" si="17"/>
        <v>0</v>
      </c>
      <c r="P307" s="64">
        <f>IF(ISBLANK(I307),0,IF(L307&lt;0,-O307,IF(L307=0,0,((O307/($G307-1))*(1-$C$6)))))</f>
        <v>0</v>
      </c>
      <c r="Q307" s="65">
        <f t="shared" si="19"/>
        <v>374.00907458768029</v>
      </c>
    </row>
    <row r="308" spans="1:17" s="48" customFormat="1" ht="15" x14ac:dyDescent="0.2">
      <c r="A308" s="44"/>
      <c r="B308" s="45"/>
      <c r="C308" s="46"/>
      <c r="D308" s="46"/>
      <c r="E308" s="47"/>
      <c r="F308" s="47"/>
      <c r="G308" s="47"/>
      <c r="H308" s="47"/>
      <c r="I308" s="47"/>
      <c r="J308" s="53" t="str">
        <f>IF(ISBLANK(G308),"no",IF($I308="NR","no",IF($D308="0-0 at half time","no",IF($G308&lt;=$C$8,"yes","no"))))</f>
        <v>no</v>
      </c>
      <c r="K308" s="64">
        <f t="shared" si="16"/>
        <v>0</v>
      </c>
      <c r="L308" s="64">
        <f>IF(ISBLANK(I308),0,IF($J308="no",0,IF($I308="No",-(($G308-1)*($C$4*$E308)),$C$4*$E308*(1-$C$6))))</f>
        <v>0</v>
      </c>
      <c r="M308" s="64">
        <f>IF($J308="yes",($G308-1)*$C$4*$E308,0)</f>
        <v>0</v>
      </c>
      <c r="N308" s="65">
        <f t="shared" si="18"/>
        <v>431.5</v>
      </c>
      <c r="O308" s="64">
        <f t="shared" si="17"/>
        <v>0</v>
      </c>
      <c r="P308" s="64">
        <f>IF(ISBLANK(I308),0,IF(L308&lt;0,-O308,IF(L308=0,0,((O308/($G308-1))*(1-$C$6)))))</f>
        <v>0</v>
      </c>
      <c r="Q308" s="65">
        <f t="shared" si="19"/>
        <v>374.00907458768029</v>
      </c>
    </row>
    <row r="309" spans="1:17" s="48" customFormat="1" ht="15" x14ac:dyDescent="0.2">
      <c r="A309" s="44"/>
      <c r="B309" s="45"/>
      <c r="C309" s="46"/>
      <c r="D309" s="46"/>
      <c r="E309" s="47"/>
      <c r="F309" s="47"/>
      <c r="G309" s="47"/>
      <c r="H309" s="47"/>
      <c r="I309" s="47"/>
      <c r="J309" s="53" t="str">
        <f>IF(ISBLANK(G309),"no",IF($I309="NR","no",IF($D309="0-0 at half time","no",IF($G309&lt;=$C$8,"yes","no"))))</f>
        <v>no</v>
      </c>
      <c r="K309" s="64">
        <f t="shared" si="16"/>
        <v>0</v>
      </c>
      <c r="L309" s="64">
        <f>IF(ISBLANK(I309),0,IF($J309="no",0,IF($I309="No",-(($G309-1)*($C$4*$E309)),$C$4*$E309*(1-$C$6))))</f>
        <v>0</v>
      </c>
      <c r="M309" s="64">
        <f>IF($J309="yes",($G309-1)*$C$4*$E309,0)</f>
        <v>0</v>
      </c>
      <c r="N309" s="65">
        <f t="shared" si="18"/>
        <v>431.5</v>
      </c>
      <c r="O309" s="64">
        <f t="shared" si="17"/>
        <v>0</v>
      </c>
      <c r="P309" s="64">
        <f>IF(ISBLANK(I309),0,IF(L309&lt;0,-O309,IF(L309=0,0,((O309/($G309-1))*(1-$C$6)))))</f>
        <v>0</v>
      </c>
      <c r="Q309" s="65">
        <f t="shared" si="19"/>
        <v>374.00907458768029</v>
      </c>
    </row>
    <row r="310" spans="1:17" s="48" customFormat="1" ht="15" x14ac:dyDescent="0.2">
      <c r="A310" s="44"/>
      <c r="B310" s="45"/>
      <c r="C310" s="46"/>
      <c r="D310" s="46"/>
      <c r="E310" s="47"/>
      <c r="F310" s="47"/>
      <c r="G310" s="47"/>
      <c r="H310" s="47"/>
      <c r="I310" s="47"/>
      <c r="J310" s="53" t="str">
        <f>IF(ISBLANK(G310),"no",IF($I310="NR","no",IF($D310="0-0 at half time","no",IF($G310&lt;=$C$8,"yes","no"))))</f>
        <v>no</v>
      </c>
      <c r="K310" s="64">
        <f t="shared" si="16"/>
        <v>0</v>
      </c>
      <c r="L310" s="64">
        <f>IF(ISBLANK(I310),0,IF($J310="no",0,IF($I310="No",-(($G310-1)*($C$4*$E310)),$C$4*$E310*(1-$C$6))))</f>
        <v>0</v>
      </c>
      <c r="M310" s="64">
        <f>IF($J310="yes",($G310-1)*$C$4*$E310,0)</f>
        <v>0</v>
      </c>
      <c r="N310" s="65">
        <f t="shared" si="18"/>
        <v>431.5</v>
      </c>
      <c r="O310" s="64">
        <f t="shared" si="17"/>
        <v>0</v>
      </c>
      <c r="P310" s="64">
        <f>IF(ISBLANK(I310),0,IF(L310&lt;0,-O310,IF(L310=0,0,((O310/($G310-1))*(1-$C$6)))))</f>
        <v>0</v>
      </c>
      <c r="Q310" s="65">
        <f t="shared" si="19"/>
        <v>374.00907458768029</v>
      </c>
    </row>
    <row r="311" spans="1:17" s="48" customFormat="1" ht="15" x14ac:dyDescent="0.2">
      <c r="A311" s="44"/>
      <c r="B311" s="45"/>
      <c r="C311" s="46"/>
      <c r="D311" s="46"/>
      <c r="E311" s="47"/>
      <c r="F311" s="47"/>
      <c r="G311" s="47"/>
      <c r="H311" s="47"/>
      <c r="I311" s="47"/>
      <c r="J311" s="53" t="str">
        <f>IF(ISBLANK(G311),"no",IF($I311="NR","no",IF($D311="0-0 at half time","no",IF($G311&lt;=$C$8,"yes","no"))))</f>
        <v>no</v>
      </c>
      <c r="K311" s="64">
        <f t="shared" si="16"/>
        <v>0</v>
      </c>
      <c r="L311" s="64">
        <f>IF(ISBLANK(I311),0,IF($J311="no",0,IF($I311="No",-(($G311-1)*($C$4*$E311)),$C$4*$E311*(1-$C$6))))</f>
        <v>0</v>
      </c>
      <c r="M311" s="64">
        <f>IF($J311="yes",($G311-1)*$C$4*$E311,0)</f>
        <v>0</v>
      </c>
      <c r="N311" s="65">
        <f t="shared" si="18"/>
        <v>431.5</v>
      </c>
      <c r="O311" s="64">
        <f t="shared" si="17"/>
        <v>0</v>
      </c>
      <c r="P311" s="64">
        <f>IF(ISBLANK(I311),0,IF(L311&lt;0,-O311,IF(L311=0,0,((O311/($G311-1))*(1-$C$6)))))</f>
        <v>0</v>
      </c>
      <c r="Q311" s="65">
        <f t="shared" si="19"/>
        <v>374.00907458768029</v>
      </c>
    </row>
    <row r="312" spans="1:17" s="48" customFormat="1" ht="15" x14ac:dyDescent="0.2">
      <c r="A312" s="44"/>
      <c r="B312" s="45"/>
      <c r="C312" s="46"/>
      <c r="D312" s="46"/>
      <c r="E312" s="47"/>
      <c r="F312" s="47"/>
      <c r="G312" s="47"/>
      <c r="H312" s="47"/>
      <c r="I312" s="47"/>
      <c r="J312" s="53" t="str">
        <f>IF(ISBLANK(G312),"no",IF($I312="NR","no",IF($D312="0-0 at half time","no",IF($G312&lt;=$C$8,"yes","no"))))</f>
        <v>no</v>
      </c>
      <c r="K312" s="64">
        <f t="shared" si="16"/>
        <v>0</v>
      </c>
      <c r="L312" s="64">
        <f>IF(ISBLANK(I312),0,IF($J312="no",0,IF($I312="No",-(($G312-1)*($C$4*$E312)),$C$4*$E312*(1-$C$6))))</f>
        <v>0</v>
      </c>
      <c r="M312" s="64">
        <f>IF($J312="yes",($G312-1)*$C$4*$E312,0)</f>
        <v>0</v>
      </c>
      <c r="N312" s="65">
        <f t="shared" si="18"/>
        <v>431.5</v>
      </c>
      <c r="O312" s="64">
        <f t="shared" si="17"/>
        <v>0</v>
      </c>
      <c r="P312" s="64">
        <f>IF(ISBLANK(I312),0,IF(L312&lt;0,-O312,IF(L312=0,0,((O312/($G312-1))*(1-$C$6)))))</f>
        <v>0</v>
      </c>
      <c r="Q312" s="65">
        <f t="shared" si="19"/>
        <v>374.00907458768029</v>
      </c>
    </row>
    <row r="313" spans="1:17" s="48" customFormat="1" ht="15" x14ac:dyDescent="0.2">
      <c r="A313" s="44"/>
      <c r="B313" s="45"/>
      <c r="C313" s="46"/>
      <c r="D313" s="46"/>
      <c r="E313" s="47"/>
      <c r="F313" s="47"/>
      <c r="G313" s="47"/>
      <c r="H313" s="47"/>
      <c r="I313" s="47"/>
      <c r="J313" s="53" t="str">
        <f>IF(ISBLANK(G313),"no",IF($I313="NR","no",IF($D313="0-0 at half time","no",IF($G313&lt;=$C$8,"yes","no"))))</f>
        <v>no</v>
      </c>
      <c r="K313" s="64">
        <f t="shared" si="16"/>
        <v>0</v>
      </c>
      <c r="L313" s="64">
        <f>IF(ISBLANK(I313),0,IF($J313="no",0,IF($I313="No",-(($G313-1)*($C$4*$E313)),$C$4*$E313*(1-$C$6))))</f>
        <v>0</v>
      </c>
      <c r="M313" s="64">
        <f>IF($J313="yes",($G313-1)*$C$4*$E313,0)</f>
        <v>0</v>
      </c>
      <c r="N313" s="65">
        <f t="shared" si="18"/>
        <v>431.5</v>
      </c>
      <c r="O313" s="64">
        <f t="shared" si="17"/>
        <v>0</v>
      </c>
      <c r="P313" s="64">
        <f>IF(ISBLANK(I313),0,IF(L313&lt;0,-O313,IF(L313=0,0,((O313/($G313-1))*(1-$C$6)))))</f>
        <v>0</v>
      </c>
      <c r="Q313" s="65">
        <f t="shared" si="19"/>
        <v>374.00907458768029</v>
      </c>
    </row>
    <row r="314" spans="1:17" s="48" customFormat="1" ht="15" x14ac:dyDescent="0.2">
      <c r="A314" s="44"/>
      <c r="B314" s="45"/>
      <c r="C314" s="46"/>
      <c r="D314" s="46"/>
      <c r="E314" s="47"/>
      <c r="F314" s="47"/>
      <c r="G314" s="47"/>
      <c r="H314" s="47"/>
      <c r="I314" s="47"/>
      <c r="J314" s="53" t="str">
        <f>IF(ISBLANK(G314),"no",IF($I314="NR","no",IF($D314="0-0 at half time","no",IF($G314&lt;=$C$8,"yes","no"))))</f>
        <v>no</v>
      </c>
      <c r="K314" s="64">
        <f t="shared" si="16"/>
        <v>0</v>
      </c>
      <c r="L314" s="64">
        <f>IF(ISBLANK(I314),0,IF($J314="no",0,IF($I314="No",-(($G314-1)*($C$4*$E314)),$C$4*$E314*(1-$C$6))))</f>
        <v>0</v>
      </c>
      <c r="M314" s="64">
        <f>IF($J314="yes",($G314-1)*$C$4*$E314,0)</f>
        <v>0</v>
      </c>
      <c r="N314" s="65">
        <f t="shared" si="18"/>
        <v>431.5</v>
      </c>
      <c r="O314" s="64">
        <f t="shared" si="17"/>
        <v>0</v>
      </c>
      <c r="P314" s="64">
        <f>IF(ISBLANK(I314),0,IF(L314&lt;0,-O314,IF(L314=0,0,((O314/($G314-1))*(1-$C$6)))))</f>
        <v>0</v>
      </c>
      <c r="Q314" s="65">
        <f t="shared" si="19"/>
        <v>374.00907458768029</v>
      </c>
    </row>
    <row r="315" spans="1:17" s="48" customFormat="1" ht="15" x14ac:dyDescent="0.2">
      <c r="A315" s="44"/>
      <c r="B315" s="45"/>
      <c r="C315" s="46"/>
      <c r="D315" s="46"/>
      <c r="E315" s="47"/>
      <c r="F315" s="47"/>
      <c r="G315" s="47"/>
      <c r="H315" s="47"/>
      <c r="I315" s="47"/>
      <c r="J315" s="53" t="str">
        <f>IF(ISBLANK(G315),"no",IF($I315="NR","no",IF($D315="0-0 at half time","no",IF($G315&lt;=$C$8,"yes","no"))))</f>
        <v>no</v>
      </c>
      <c r="K315" s="64">
        <f t="shared" si="16"/>
        <v>0</v>
      </c>
      <c r="L315" s="64">
        <f>IF(ISBLANK(I315),0,IF($J315="no",0,IF($I315="No",-(($G315-1)*($C$4*$E315)),$C$4*$E315*(1-$C$6))))</f>
        <v>0</v>
      </c>
      <c r="M315" s="64">
        <f>IF($J315="yes",($G315-1)*$C$4*$E315,0)</f>
        <v>0</v>
      </c>
      <c r="N315" s="65">
        <f t="shared" si="18"/>
        <v>431.5</v>
      </c>
      <c r="O315" s="64">
        <f t="shared" si="17"/>
        <v>0</v>
      </c>
      <c r="P315" s="64">
        <f>IF(ISBLANK(I315),0,IF(L315&lt;0,-O315,IF(L315=0,0,((O315/($G315-1))*(1-$C$6)))))</f>
        <v>0</v>
      </c>
      <c r="Q315" s="65">
        <f t="shared" si="19"/>
        <v>374.00907458768029</v>
      </c>
    </row>
    <row r="316" spans="1:17" s="48" customFormat="1" ht="15" x14ac:dyDescent="0.2">
      <c r="A316" s="44"/>
      <c r="B316" s="45"/>
      <c r="C316" s="46"/>
      <c r="D316" s="46"/>
      <c r="E316" s="47"/>
      <c r="F316" s="47"/>
      <c r="G316" s="47"/>
      <c r="H316" s="47"/>
      <c r="I316" s="47"/>
      <c r="J316" s="53" t="str">
        <f>IF(ISBLANK(G316),"no",IF($I316="NR","no",IF($D316="0-0 at half time","no",IF($G316&lt;=$C$8,"yes","no"))))</f>
        <v>no</v>
      </c>
      <c r="K316" s="64">
        <f t="shared" si="16"/>
        <v>0</v>
      </c>
      <c r="L316" s="64">
        <f>IF(ISBLANK(I316),0,IF($J316="no",0,IF($I316="No",-(($G316-1)*($C$4*$E316)),$C$4*$E316*(1-$C$6))))</f>
        <v>0</v>
      </c>
      <c r="M316" s="64">
        <f>IF($J316="yes",($G316-1)*$C$4*$E316,0)</f>
        <v>0</v>
      </c>
      <c r="N316" s="65">
        <f t="shared" si="18"/>
        <v>431.5</v>
      </c>
      <c r="O316" s="64">
        <f t="shared" si="17"/>
        <v>0</v>
      </c>
      <c r="P316" s="64">
        <f>IF(ISBLANK(I316),0,IF(L316&lt;0,-O316,IF(L316=0,0,((O316/($G316-1))*(1-$C$6)))))</f>
        <v>0</v>
      </c>
      <c r="Q316" s="65">
        <f t="shared" si="19"/>
        <v>374.00907458768029</v>
      </c>
    </row>
    <row r="317" spans="1:17" s="48" customFormat="1" ht="15" x14ac:dyDescent="0.2">
      <c r="A317" s="44"/>
      <c r="B317" s="45"/>
      <c r="C317" s="46"/>
      <c r="D317" s="46"/>
      <c r="E317" s="47"/>
      <c r="F317" s="47"/>
      <c r="G317" s="47"/>
      <c r="H317" s="47"/>
      <c r="I317" s="47"/>
      <c r="J317" s="53" t="str">
        <f>IF(ISBLANK(G317),"no",IF($I317="NR","no",IF($D317="0-0 at half time","no",IF($G317&lt;=$C$8,"yes","no"))))</f>
        <v>no</v>
      </c>
      <c r="K317" s="64">
        <f t="shared" si="16"/>
        <v>0</v>
      </c>
      <c r="L317" s="64">
        <f>IF(ISBLANK(I317),0,IF($J317="no",0,IF($I317="No",-(($G317-1)*($C$4*$E317)),$C$4*$E317*(1-$C$6))))</f>
        <v>0</v>
      </c>
      <c r="M317" s="64">
        <f>IF($J317="yes",($G317-1)*$C$4*$E317,0)</f>
        <v>0</v>
      </c>
      <c r="N317" s="65">
        <f t="shared" si="18"/>
        <v>431.5</v>
      </c>
      <c r="O317" s="64">
        <f t="shared" si="17"/>
        <v>0</v>
      </c>
      <c r="P317" s="64">
        <f>IF(ISBLANK(I317),0,IF(L317&lt;0,-O317,IF(L317=0,0,((O317/($G317-1))*(1-$C$6)))))</f>
        <v>0</v>
      </c>
      <c r="Q317" s="65">
        <f t="shared" si="19"/>
        <v>374.00907458768029</v>
      </c>
    </row>
    <row r="318" spans="1:17" s="48" customFormat="1" ht="15" x14ac:dyDescent="0.2">
      <c r="A318" s="44"/>
      <c r="B318" s="45"/>
      <c r="C318" s="46"/>
      <c r="D318" s="46"/>
      <c r="E318" s="47"/>
      <c r="F318" s="47"/>
      <c r="G318" s="47"/>
      <c r="H318" s="47"/>
      <c r="I318" s="47"/>
      <c r="J318" s="53" t="str">
        <f>IF(ISBLANK(G318),"no",IF($I318="NR","no",IF($D318="0-0 at half time","no",IF($G318&lt;=$C$8,"yes","no"))))</f>
        <v>no</v>
      </c>
      <c r="K318" s="64">
        <f t="shared" si="16"/>
        <v>0</v>
      </c>
      <c r="L318" s="64">
        <f>IF(ISBLANK(I318),0,IF($J318="no",0,IF($I318="No",-(($G318-1)*($C$4*$E318)),$C$4*$E318*(1-$C$6))))</f>
        <v>0</v>
      </c>
      <c r="M318" s="64">
        <f>IF($J318="yes",($G318-1)*$C$4*$E318,0)</f>
        <v>0</v>
      </c>
      <c r="N318" s="65">
        <f t="shared" si="18"/>
        <v>431.5</v>
      </c>
      <c r="O318" s="64">
        <f t="shared" si="17"/>
        <v>0</v>
      </c>
      <c r="P318" s="64">
        <f>IF(ISBLANK(I318),0,IF(L318&lt;0,-O318,IF(L318=0,0,((O318/($G318-1))*(1-$C$6)))))</f>
        <v>0</v>
      </c>
      <c r="Q318" s="65">
        <f t="shared" si="19"/>
        <v>374.00907458768029</v>
      </c>
    </row>
    <row r="319" spans="1:17" s="48" customFormat="1" ht="15" x14ac:dyDescent="0.2">
      <c r="A319" s="44"/>
      <c r="B319" s="45"/>
      <c r="C319" s="46"/>
      <c r="D319" s="46"/>
      <c r="E319" s="47"/>
      <c r="F319" s="47"/>
      <c r="G319" s="47"/>
      <c r="H319" s="47"/>
      <c r="I319" s="47"/>
      <c r="J319" s="53" t="str">
        <f>IF(ISBLANK(G319),"no",IF($I319="NR","no",IF($D319="0-0 at half time","no",IF($G319&lt;=$C$8,"yes","no"))))</f>
        <v>no</v>
      </c>
      <c r="K319" s="64">
        <f t="shared" si="16"/>
        <v>0</v>
      </c>
      <c r="L319" s="64">
        <f>IF(ISBLANK(I319),0,IF($J319="no",0,IF($I319="No",-(($G319-1)*($C$4*$E319)),$C$4*$E319*(1-$C$6))))</f>
        <v>0</v>
      </c>
      <c r="M319" s="64">
        <f>IF($J319="yes",($G319-1)*$C$4*$E319,0)</f>
        <v>0</v>
      </c>
      <c r="N319" s="65">
        <f t="shared" si="18"/>
        <v>431.5</v>
      </c>
      <c r="O319" s="64">
        <f t="shared" si="17"/>
        <v>0</v>
      </c>
      <c r="P319" s="64">
        <f>IF(ISBLANK(I319),0,IF(L319&lt;0,-O319,IF(L319=0,0,((O319/($G319-1))*(1-$C$6)))))</f>
        <v>0</v>
      </c>
      <c r="Q319" s="65">
        <f t="shared" si="19"/>
        <v>374.00907458768029</v>
      </c>
    </row>
    <row r="320" spans="1:17" s="48" customFormat="1" ht="15" x14ac:dyDescent="0.2">
      <c r="A320" s="44"/>
      <c r="B320" s="45"/>
      <c r="C320" s="46"/>
      <c r="D320" s="46"/>
      <c r="E320" s="47"/>
      <c r="F320" s="47"/>
      <c r="G320" s="47"/>
      <c r="H320" s="47"/>
      <c r="I320" s="47"/>
      <c r="J320" s="53" t="str">
        <f>IF(ISBLANK(G320),"no",IF($I320="NR","no",IF($D320="0-0 at half time","no",IF($G320&lt;=$C$8,"yes","no"))))</f>
        <v>no</v>
      </c>
      <c r="K320" s="64">
        <f t="shared" si="16"/>
        <v>0</v>
      </c>
      <c r="L320" s="64">
        <f>IF(ISBLANK(I320),0,IF($J320="no",0,IF($I320="No",-(($G320-1)*($C$4*$E320)),$C$4*$E320*(1-$C$6))))</f>
        <v>0</v>
      </c>
      <c r="M320" s="64">
        <f>IF($J320="yes",($G320-1)*$C$4*$E320,0)</f>
        <v>0</v>
      </c>
      <c r="N320" s="65">
        <f t="shared" si="18"/>
        <v>431.5</v>
      </c>
      <c r="O320" s="64">
        <f t="shared" si="17"/>
        <v>0</v>
      </c>
      <c r="P320" s="64">
        <f>IF(ISBLANK(I320),0,IF(L320&lt;0,-O320,IF(L320=0,0,((O320/($G320-1))*(1-$C$6)))))</f>
        <v>0</v>
      </c>
      <c r="Q320" s="65">
        <f t="shared" si="19"/>
        <v>374.00907458768029</v>
      </c>
    </row>
    <row r="321" spans="1:17" s="48" customFormat="1" ht="15" x14ac:dyDescent="0.2">
      <c r="A321" s="44"/>
      <c r="B321" s="45"/>
      <c r="C321" s="46"/>
      <c r="D321" s="46"/>
      <c r="E321" s="47"/>
      <c r="F321" s="47"/>
      <c r="G321" s="47"/>
      <c r="H321" s="47"/>
      <c r="I321" s="47"/>
      <c r="J321" s="53" t="str">
        <f>IF(ISBLANK(G321),"no",IF($I321="NR","no",IF($D321="0-0 at half time","no",IF($G321&lt;=$C$8,"yes","no"))))</f>
        <v>no</v>
      </c>
      <c r="K321" s="64">
        <f t="shared" si="16"/>
        <v>0</v>
      </c>
      <c r="L321" s="64">
        <f>IF(ISBLANK(I321),0,IF($J321="no",0,IF($I321="No",-(($G321-1)*($C$4*$E321)),$C$4*$E321*(1-$C$6))))</f>
        <v>0</v>
      </c>
      <c r="M321" s="64">
        <f>IF($J321="yes",($G321-1)*$C$4*$E321,0)</f>
        <v>0</v>
      </c>
      <c r="N321" s="65">
        <f t="shared" si="18"/>
        <v>431.5</v>
      </c>
      <c r="O321" s="64">
        <f t="shared" si="17"/>
        <v>0</v>
      </c>
      <c r="P321" s="64">
        <f>IF(ISBLANK(I321),0,IF(L321&lt;0,-O321,IF(L321=0,0,((O321/($G321-1))*(1-$C$6)))))</f>
        <v>0</v>
      </c>
      <c r="Q321" s="65">
        <f t="shared" si="19"/>
        <v>374.00907458768029</v>
      </c>
    </row>
    <row r="322" spans="1:17" s="48" customFormat="1" ht="15" x14ac:dyDescent="0.2">
      <c r="A322" s="44"/>
      <c r="B322" s="45"/>
      <c r="C322" s="46"/>
      <c r="D322" s="46"/>
      <c r="E322" s="47"/>
      <c r="F322" s="47"/>
      <c r="G322" s="47"/>
      <c r="H322" s="47"/>
      <c r="I322" s="47"/>
      <c r="J322" s="53" t="str">
        <f>IF(ISBLANK(G322),"no",IF($I322="NR","no",IF($D322="0-0 at half time","no",IF($G322&lt;=$C$8,"yes","no"))))</f>
        <v>no</v>
      </c>
      <c r="K322" s="64">
        <f t="shared" si="16"/>
        <v>0</v>
      </c>
      <c r="L322" s="64">
        <f>IF(ISBLANK(I322),0,IF($J322="no",0,IF($I322="No",-(($G322-1)*($C$4*$E322)),$C$4*$E322*(1-$C$6))))</f>
        <v>0</v>
      </c>
      <c r="M322" s="64">
        <f>IF($J322="yes",($G322-1)*$C$4*$E322,0)</f>
        <v>0</v>
      </c>
      <c r="N322" s="65">
        <f t="shared" si="18"/>
        <v>431.5</v>
      </c>
      <c r="O322" s="64">
        <f t="shared" si="17"/>
        <v>0</v>
      </c>
      <c r="P322" s="64">
        <f>IF(ISBLANK(I322),0,IF(L322&lt;0,-O322,IF(L322=0,0,((O322/($G322-1))*(1-$C$6)))))</f>
        <v>0</v>
      </c>
      <c r="Q322" s="65">
        <f t="shared" si="19"/>
        <v>374.00907458768029</v>
      </c>
    </row>
    <row r="323" spans="1:17" s="48" customFormat="1" ht="15" x14ac:dyDescent="0.2">
      <c r="A323" s="44"/>
      <c r="B323" s="45"/>
      <c r="C323" s="46"/>
      <c r="D323" s="46"/>
      <c r="E323" s="47"/>
      <c r="F323" s="47"/>
      <c r="G323" s="47"/>
      <c r="H323" s="47"/>
      <c r="I323" s="47"/>
      <c r="J323" s="53" t="str">
        <f>IF(ISBLANK(G323),"no",IF($I323="NR","no",IF($D323="0-0 at half time","no",IF($G323&lt;=$C$8,"yes","no"))))</f>
        <v>no</v>
      </c>
      <c r="K323" s="64">
        <f t="shared" si="16"/>
        <v>0</v>
      </c>
      <c r="L323" s="64">
        <f>IF(ISBLANK(I323),0,IF($J323="no",0,IF($I323="No",-(($G323-1)*($C$4*$E323)),$C$4*$E323*(1-$C$6))))</f>
        <v>0</v>
      </c>
      <c r="M323" s="64">
        <f>IF($J323="yes",($G323-1)*$C$4*$E323,0)</f>
        <v>0</v>
      </c>
      <c r="N323" s="65">
        <f t="shared" si="18"/>
        <v>431.5</v>
      </c>
      <c r="O323" s="64">
        <f t="shared" si="17"/>
        <v>0</v>
      </c>
      <c r="P323" s="64">
        <f>IF(ISBLANK(I323),0,IF(L323&lt;0,-O323,IF(L323=0,0,((O323/($G323-1))*(1-$C$6)))))</f>
        <v>0</v>
      </c>
      <c r="Q323" s="65">
        <f t="shared" si="19"/>
        <v>374.00907458768029</v>
      </c>
    </row>
    <row r="324" spans="1:17" s="48" customFormat="1" ht="15" x14ac:dyDescent="0.2">
      <c r="A324" s="44"/>
      <c r="B324" s="45"/>
      <c r="C324" s="46"/>
      <c r="D324" s="46"/>
      <c r="E324" s="47"/>
      <c r="F324" s="47"/>
      <c r="G324" s="47"/>
      <c r="H324" s="47"/>
      <c r="I324" s="47"/>
      <c r="J324" s="53" t="str">
        <f>IF(ISBLANK(G324),"no",IF($I324="NR","no",IF($D324="0-0 at half time","no",IF($G324&lt;=$C$8,"yes","no"))))</f>
        <v>no</v>
      </c>
      <c r="K324" s="64">
        <f t="shared" si="16"/>
        <v>0</v>
      </c>
      <c r="L324" s="64">
        <f>IF(ISBLANK(I324),0,IF($J324="no",0,IF($I324="No",-(($G324-1)*($C$4*$E324)),$C$4*$E324*(1-$C$6))))</f>
        <v>0</v>
      </c>
      <c r="M324" s="64">
        <f>IF($J324="yes",($G324-1)*$C$4*$E324,0)</f>
        <v>0</v>
      </c>
      <c r="N324" s="65">
        <f t="shared" si="18"/>
        <v>431.5</v>
      </c>
      <c r="O324" s="64">
        <f t="shared" si="17"/>
        <v>0</v>
      </c>
      <c r="P324" s="64">
        <f>IF(ISBLANK(I324),0,IF(L324&lt;0,-O324,IF(L324=0,0,((O324/($G324-1))*(1-$C$6)))))</f>
        <v>0</v>
      </c>
      <c r="Q324" s="65">
        <f t="shared" si="19"/>
        <v>374.00907458768029</v>
      </c>
    </row>
    <row r="325" spans="1:17" s="48" customFormat="1" ht="15" x14ac:dyDescent="0.2">
      <c r="A325" s="44"/>
      <c r="B325" s="45"/>
      <c r="C325" s="46"/>
      <c r="D325" s="46"/>
      <c r="E325" s="47"/>
      <c r="F325" s="47"/>
      <c r="G325" s="47"/>
      <c r="H325" s="47"/>
      <c r="I325" s="47"/>
      <c r="J325" s="53" t="str">
        <f>IF(ISBLANK(G325),"no",IF($I325="NR","no",IF($D325="0-0 at half time","no",IF($G325&lt;=$C$8,"yes","no"))))</f>
        <v>no</v>
      </c>
      <c r="K325" s="64">
        <f t="shared" si="16"/>
        <v>0</v>
      </c>
      <c r="L325" s="64">
        <f>IF(ISBLANK(I325),0,IF($J325="no",0,IF($I325="No",-(($G325-1)*($C$4*$E325)),$C$4*$E325*(1-$C$6))))</f>
        <v>0</v>
      </c>
      <c r="M325" s="64">
        <f>IF($J325="yes",($G325-1)*$C$4*$E325,0)</f>
        <v>0</v>
      </c>
      <c r="N325" s="65">
        <f t="shared" si="18"/>
        <v>431.5</v>
      </c>
      <c r="O325" s="64">
        <f t="shared" si="17"/>
        <v>0</v>
      </c>
      <c r="P325" s="64">
        <f>IF(ISBLANK(I325),0,IF(L325&lt;0,-O325,IF(L325=0,0,((O325/($G325-1))*(1-$C$6)))))</f>
        <v>0</v>
      </c>
      <c r="Q325" s="65">
        <f t="shared" si="19"/>
        <v>374.00907458768029</v>
      </c>
    </row>
    <row r="326" spans="1:17" s="48" customFormat="1" ht="15" x14ac:dyDescent="0.2">
      <c r="A326" s="44"/>
      <c r="B326" s="45"/>
      <c r="C326" s="46"/>
      <c r="D326" s="46"/>
      <c r="E326" s="47"/>
      <c r="F326" s="47"/>
      <c r="G326" s="47"/>
      <c r="H326" s="47"/>
      <c r="I326" s="47"/>
      <c r="J326" s="53" t="str">
        <f>IF(ISBLANK(G326),"no",IF($I326="NR","no",IF($D326="0-0 at half time","no",IF($G326&lt;=$C$8,"yes","no"))))</f>
        <v>no</v>
      </c>
      <c r="K326" s="64">
        <f t="shared" si="16"/>
        <v>0</v>
      </c>
      <c r="L326" s="64">
        <f>IF(ISBLANK(I326),0,IF($J326="no",0,IF($I326="No",-(($G326-1)*($C$4*$E326)),$C$4*$E326*(1-$C$6))))</f>
        <v>0</v>
      </c>
      <c r="M326" s="64">
        <f>IF($J326="yes",($G326-1)*$C$4*$E326,0)</f>
        <v>0</v>
      </c>
      <c r="N326" s="65">
        <f t="shared" si="18"/>
        <v>431.5</v>
      </c>
      <c r="O326" s="64">
        <f t="shared" si="17"/>
        <v>0</v>
      </c>
      <c r="P326" s="64">
        <f>IF(ISBLANK(I326),0,IF(L326&lt;0,-O326,IF(L326=0,0,((O326/($G326-1))*(1-$C$6)))))</f>
        <v>0</v>
      </c>
      <c r="Q326" s="65">
        <f t="shared" si="19"/>
        <v>374.00907458768029</v>
      </c>
    </row>
    <row r="327" spans="1:17" s="48" customFormat="1" ht="15" x14ac:dyDescent="0.2">
      <c r="A327" s="44"/>
      <c r="B327" s="45"/>
      <c r="C327" s="46"/>
      <c r="D327" s="46"/>
      <c r="E327" s="47"/>
      <c r="F327" s="47"/>
      <c r="G327" s="47"/>
      <c r="H327" s="47"/>
      <c r="I327" s="47"/>
      <c r="J327" s="53" t="str">
        <f>IF(ISBLANK(G327),"no",IF($I327="NR","no",IF($D327="0-0 at half time","no",IF($G327&lt;=$C$8,"yes","no"))))</f>
        <v>no</v>
      </c>
      <c r="K327" s="64">
        <f t="shared" si="16"/>
        <v>0</v>
      </c>
      <c r="L327" s="64">
        <f>IF(ISBLANK(I327),0,IF($J327="no",0,IF($I327="No",-(($G327-1)*($C$4*$E327)),$C$4*$E327*(1-$C$6))))</f>
        <v>0</v>
      </c>
      <c r="M327" s="64">
        <f>IF($J327="yes",($G327-1)*$C$4*$E327,0)</f>
        <v>0</v>
      </c>
      <c r="N327" s="65">
        <f t="shared" si="18"/>
        <v>431.5</v>
      </c>
      <c r="O327" s="64">
        <f t="shared" si="17"/>
        <v>0</v>
      </c>
      <c r="P327" s="64">
        <f>IF(ISBLANK(I327),0,IF(L327&lt;0,-O327,IF(L327=0,0,((O327/($G327-1))*(1-$C$6)))))</f>
        <v>0</v>
      </c>
      <c r="Q327" s="65">
        <f t="shared" si="19"/>
        <v>374.00907458768029</v>
      </c>
    </row>
    <row r="328" spans="1:17" s="48" customFormat="1" ht="15" x14ac:dyDescent="0.2">
      <c r="A328" s="44"/>
      <c r="B328" s="45"/>
      <c r="C328" s="46"/>
      <c r="D328" s="46"/>
      <c r="E328" s="47"/>
      <c r="F328" s="47"/>
      <c r="G328" s="47"/>
      <c r="H328" s="47"/>
      <c r="I328" s="47"/>
      <c r="J328" s="53" t="str">
        <f>IF(ISBLANK(G328),"no",IF($I328="NR","no",IF($D328="0-0 at half time","no",IF($G328&lt;=$C$8,"yes","no"))))</f>
        <v>no</v>
      </c>
      <c r="K328" s="64">
        <f t="shared" si="16"/>
        <v>0</v>
      </c>
      <c r="L328" s="64">
        <f>IF(ISBLANK(I328),0,IF($J328="no",0,IF($I328="No",-(($G328-1)*($C$4*$E328)),$C$4*$E328*(1-$C$6))))</f>
        <v>0</v>
      </c>
      <c r="M328" s="64">
        <f>IF($J328="yes",($G328-1)*$C$4*$E328,0)</f>
        <v>0</v>
      </c>
      <c r="N328" s="65">
        <f t="shared" si="18"/>
        <v>431.5</v>
      </c>
      <c r="O328" s="64">
        <f t="shared" si="17"/>
        <v>0</v>
      </c>
      <c r="P328" s="64">
        <f>IF(ISBLANK(I328),0,IF(L328&lt;0,-O328,IF(L328=0,0,((O328/($G328-1))*(1-$C$6)))))</f>
        <v>0</v>
      </c>
      <c r="Q328" s="65">
        <f t="shared" si="19"/>
        <v>374.00907458768029</v>
      </c>
    </row>
    <row r="329" spans="1:17" s="48" customFormat="1" ht="15" x14ac:dyDescent="0.2">
      <c r="A329" s="44"/>
      <c r="B329" s="45"/>
      <c r="C329" s="46"/>
      <c r="D329" s="46"/>
      <c r="E329" s="47"/>
      <c r="F329" s="47"/>
      <c r="G329" s="47"/>
      <c r="H329" s="47"/>
      <c r="I329" s="47"/>
      <c r="J329" s="53" t="str">
        <f>IF(ISBLANK(G329),"no",IF($I329="NR","no",IF($D329="0-0 at half time","no",IF($G329&lt;=$C$8,"yes","no"))))</f>
        <v>no</v>
      </c>
      <c r="K329" s="64">
        <f t="shared" si="16"/>
        <v>0</v>
      </c>
      <c r="L329" s="64">
        <f>IF(ISBLANK(I329),0,IF($J329="no",0,IF($I329="No",-(($G329-1)*($C$4*$E329)),$C$4*$E329*(1-$C$6))))</f>
        <v>0</v>
      </c>
      <c r="M329" s="64">
        <f>IF($J329="yes",($G329-1)*$C$4*$E329,0)</f>
        <v>0</v>
      </c>
      <c r="N329" s="65">
        <f t="shared" si="18"/>
        <v>431.5</v>
      </c>
      <c r="O329" s="64">
        <f t="shared" si="17"/>
        <v>0</v>
      </c>
      <c r="P329" s="64">
        <f>IF(ISBLANK(I329),0,IF(L329&lt;0,-O329,IF(L329=0,0,((O329/($G329-1))*(1-$C$6)))))</f>
        <v>0</v>
      </c>
      <c r="Q329" s="65">
        <f t="shared" si="19"/>
        <v>374.00907458768029</v>
      </c>
    </row>
    <row r="330" spans="1:17" s="48" customFormat="1" ht="15" x14ac:dyDescent="0.2">
      <c r="A330" s="44"/>
      <c r="B330" s="45"/>
      <c r="C330" s="46"/>
      <c r="D330" s="46"/>
      <c r="E330" s="47"/>
      <c r="F330" s="47"/>
      <c r="G330" s="47"/>
      <c r="H330" s="47"/>
      <c r="I330" s="47"/>
      <c r="J330" s="53" t="str">
        <f>IF(ISBLANK(G330),"no",IF($I330="NR","no",IF($D330="0-0 at half time","no",IF($G330&lt;=$C$8,"yes","no"))))</f>
        <v>no</v>
      </c>
      <c r="K330" s="64">
        <f t="shared" si="16"/>
        <v>0</v>
      </c>
      <c r="L330" s="64">
        <f>IF(ISBLANK(I330),0,IF($J330="no",0,IF($I330="No",-(($G330-1)*($C$4*$E330)),$C$4*$E330*(1-$C$6))))</f>
        <v>0</v>
      </c>
      <c r="M330" s="64">
        <f>IF($J330="yes",($G330-1)*$C$4*$E330,0)</f>
        <v>0</v>
      </c>
      <c r="N330" s="65">
        <f t="shared" si="18"/>
        <v>431.5</v>
      </c>
      <c r="O330" s="64">
        <f t="shared" si="17"/>
        <v>0</v>
      </c>
      <c r="P330" s="64">
        <f>IF(ISBLANK(I330),0,IF(L330&lt;0,-O330,IF(L330=0,0,((O330/($G330-1))*(1-$C$6)))))</f>
        <v>0</v>
      </c>
      <c r="Q330" s="65">
        <f t="shared" si="19"/>
        <v>374.00907458768029</v>
      </c>
    </row>
    <row r="331" spans="1:17" s="48" customFormat="1" ht="15" x14ac:dyDescent="0.2">
      <c r="A331" s="44"/>
      <c r="B331" s="45"/>
      <c r="C331" s="46"/>
      <c r="D331" s="46"/>
      <c r="E331" s="47"/>
      <c r="F331" s="47"/>
      <c r="G331" s="47"/>
      <c r="H331" s="47"/>
      <c r="I331" s="47"/>
      <c r="J331" s="53" t="str">
        <f>IF(ISBLANK(G331),"no",IF($I331="NR","no",IF($D331="0-0 at half time","no",IF($G331&lt;=$C$8,"yes","no"))))</f>
        <v>no</v>
      </c>
      <c r="K331" s="64">
        <f t="shared" si="16"/>
        <v>0</v>
      </c>
      <c r="L331" s="64">
        <f>IF(ISBLANK(I331),0,IF($J331="no",0,IF($I331="No",-(($G331-1)*($C$4*$E331)),$C$4*$E331*(1-$C$6))))</f>
        <v>0</v>
      </c>
      <c r="M331" s="64">
        <f>IF($J331="yes",($G331-1)*$C$4*$E331,0)</f>
        <v>0</v>
      </c>
      <c r="N331" s="65">
        <f t="shared" si="18"/>
        <v>431.5</v>
      </c>
      <c r="O331" s="64">
        <f t="shared" si="17"/>
        <v>0</v>
      </c>
      <c r="P331" s="64">
        <f>IF(ISBLANK(I331),0,IF(L331&lt;0,-O331,IF(L331=0,0,((O331/($G331-1))*(1-$C$6)))))</f>
        <v>0</v>
      </c>
      <c r="Q331" s="65">
        <f t="shared" si="19"/>
        <v>374.00907458768029</v>
      </c>
    </row>
    <row r="332" spans="1:17" s="48" customFormat="1" ht="15" x14ac:dyDescent="0.2">
      <c r="A332" s="44"/>
      <c r="B332" s="45"/>
      <c r="C332" s="46"/>
      <c r="D332" s="46"/>
      <c r="E332" s="47"/>
      <c r="F332" s="47"/>
      <c r="G332" s="47"/>
      <c r="H332" s="47"/>
      <c r="I332" s="47"/>
      <c r="J332" s="53" t="str">
        <f>IF(ISBLANK(G332),"no",IF($I332="NR","no",IF($D332="0-0 at half time","no",IF($G332&lt;=$C$8,"yes","no"))))</f>
        <v>no</v>
      </c>
      <c r="K332" s="64">
        <f t="shared" si="16"/>
        <v>0</v>
      </c>
      <c r="L332" s="64">
        <f>IF(ISBLANK(I332),0,IF($J332="no",0,IF($I332="No",-(($G332-1)*($C$4*$E332)),$C$4*$E332*(1-$C$6))))</f>
        <v>0</v>
      </c>
      <c r="M332" s="64">
        <f>IF($J332="yes",($G332-1)*$C$4*$E332,0)</f>
        <v>0</v>
      </c>
      <c r="N332" s="65">
        <f t="shared" si="18"/>
        <v>431.5</v>
      </c>
      <c r="O332" s="64">
        <f t="shared" si="17"/>
        <v>0</v>
      </c>
      <c r="P332" s="64">
        <f>IF(ISBLANK(I332),0,IF(L332&lt;0,-O332,IF(L332=0,0,((O332/($G332-1))*(1-$C$6)))))</f>
        <v>0</v>
      </c>
      <c r="Q332" s="65">
        <f t="shared" si="19"/>
        <v>374.00907458768029</v>
      </c>
    </row>
    <row r="333" spans="1:17" s="48" customFormat="1" ht="15" x14ac:dyDescent="0.2">
      <c r="A333" s="44"/>
      <c r="B333" s="45"/>
      <c r="C333" s="46"/>
      <c r="D333" s="46"/>
      <c r="E333" s="47"/>
      <c r="F333" s="47"/>
      <c r="G333" s="47"/>
      <c r="H333" s="47"/>
      <c r="I333" s="47"/>
      <c r="J333" s="53" t="str">
        <f>IF(ISBLANK(G333),"no",IF($I333="NR","no",IF($D333="0-0 at half time","no",IF($G333&lt;=$C$8,"yes","no"))))</f>
        <v>no</v>
      </c>
      <c r="K333" s="64">
        <f t="shared" ref="K333:K396" si="20">$E333*$C$4</f>
        <v>0</v>
      </c>
      <c r="L333" s="64">
        <f>IF(ISBLANK(I333),0,IF($J333="no",0,IF($I333="No",-(($G333-1)*($C$4*$E333)),$C$4*$E333*(1-$C$6))))</f>
        <v>0</v>
      </c>
      <c r="M333" s="64">
        <f>IF($J333="yes",($G333-1)*$C$4*$E333,0)</f>
        <v>0</v>
      </c>
      <c r="N333" s="65">
        <f t="shared" si="18"/>
        <v>431.5</v>
      </c>
      <c r="O333" s="64">
        <f t="shared" ref="O333:O396" si="21">IF(J333="no",0,$E333*$C$5)</f>
        <v>0</v>
      </c>
      <c r="P333" s="64">
        <f>IF(ISBLANK(I333),0,IF(L333&lt;0,-O333,IF(L333=0,0,((O333/($G333-1))*(1-$C$6)))))</f>
        <v>0</v>
      </c>
      <c r="Q333" s="65">
        <f t="shared" si="19"/>
        <v>374.00907458768029</v>
      </c>
    </row>
    <row r="334" spans="1:17" s="48" customFormat="1" ht="15" x14ac:dyDescent="0.2">
      <c r="A334" s="44"/>
      <c r="B334" s="45"/>
      <c r="C334" s="46"/>
      <c r="D334" s="46"/>
      <c r="E334" s="47"/>
      <c r="F334" s="47"/>
      <c r="G334" s="47"/>
      <c r="H334" s="47"/>
      <c r="I334" s="47"/>
      <c r="J334" s="53" t="str">
        <f>IF(ISBLANK(G334),"no",IF($I334="NR","no",IF($D334="0-0 at half time","no",IF($G334&lt;=$C$8,"yes","no"))))</f>
        <v>no</v>
      </c>
      <c r="K334" s="64">
        <f t="shared" si="20"/>
        <v>0</v>
      </c>
      <c r="L334" s="64">
        <f>IF(ISBLANK(I334),0,IF($J334="no",0,IF($I334="No",-(($G334-1)*($C$4*$E334)),$C$4*$E334*(1-$C$6))))</f>
        <v>0</v>
      </c>
      <c r="M334" s="64">
        <f>IF($J334="yes",($G334-1)*$C$4*$E334,0)</f>
        <v>0</v>
      </c>
      <c r="N334" s="65">
        <f t="shared" si="18"/>
        <v>431.5</v>
      </c>
      <c r="O334" s="64">
        <f t="shared" si="21"/>
        <v>0</v>
      </c>
      <c r="P334" s="64">
        <f>IF(ISBLANK(I334),0,IF(L334&lt;0,-O334,IF(L334=0,0,((O334/($G334-1))*(1-$C$6)))))</f>
        <v>0</v>
      </c>
      <c r="Q334" s="65">
        <f t="shared" si="19"/>
        <v>374.00907458768029</v>
      </c>
    </row>
    <row r="335" spans="1:17" s="48" customFormat="1" ht="15" x14ac:dyDescent="0.2">
      <c r="A335" s="44"/>
      <c r="B335" s="45"/>
      <c r="C335" s="46"/>
      <c r="D335" s="46"/>
      <c r="E335" s="47"/>
      <c r="F335" s="47"/>
      <c r="G335" s="47"/>
      <c r="H335" s="47"/>
      <c r="I335" s="47"/>
      <c r="J335" s="53" t="str">
        <f>IF(ISBLANK(G335),"no",IF($I335="NR","no",IF($D335="0-0 at half time","no",IF($G335&lt;=$C$8,"yes","no"))))</f>
        <v>no</v>
      </c>
      <c r="K335" s="64">
        <f t="shared" si="20"/>
        <v>0</v>
      </c>
      <c r="L335" s="64">
        <f>IF(ISBLANK(I335),0,IF($J335="no",0,IF($I335="No",-(($G335-1)*($C$4*$E335)),$C$4*$E335*(1-$C$6))))</f>
        <v>0</v>
      </c>
      <c r="M335" s="64">
        <f>IF($J335="yes",($G335-1)*$C$4*$E335,0)</f>
        <v>0</v>
      </c>
      <c r="N335" s="65">
        <f t="shared" ref="N335:N398" si="22">L335+N334</f>
        <v>431.5</v>
      </c>
      <c r="O335" s="64">
        <f t="shared" si="21"/>
        <v>0</v>
      </c>
      <c r="P335" s="64">
        <f>IF(ISBLANK(I335),0,IF(L335&lt;0,-O335,IF(L335=0,0,((O335/($G335-1))*(1-$C$6)))))</f>
        <v>0</v>
      </c>
      <c r="Q335" s="65">
        <f t="shared" ref="Q335:Q398" si="23">Q334+P335</f>
        <v>374.00907458768029</v>
      </c>
    </row>
    <row r="336" spans="1:17" s="48" customFormat="1" ht="15" x14ac:dyDescent="0.2">
      <c r="A336" s="44"/>
      <c r="B336" s="45"/>
      <c r="C336" s="46"/>
      <c r="D336" s="46"/>
      <c r="E336" s="47"/>
      <c r="F336" s="47"/>
      <c r="G336" s="47"/>
      <c r="H336" s="47"/>
      <c r="I336" s="47"/>
      <c r="J336" s="53" t="str">
        <f>IF(ISBLANK(G336),"no",IF($I336="NR","no",IF($D336="0-0 at half time","no",IF($G336&lt;=$C$8,"yes","no"))))</f>
        <v>no</v>
      </c>
      <c r="K336" s="64">
        <f t="shared" si="20"/>
        <v>0</v>
      </c>
      <c r="L336" s="64">
        <f>IF(ISBLANK(I336),0,IF($J336="no",0,IF($I336="No",-(($G336-1)*($C$4*$E336)),$C$4*$E336*(1-$C$6))))</f>
        <v>0</v>
      </c>
      <c r="M336" s="64">
        <f>IF($J336="yes",($G336-1)*$C$4*$E336,0)</f>
        <v>0</v>
      </c>
      <c r="N336" s="65">
        <f t="shared" si="22"/>
        <v>431.5</v>
      </c>
      <c r="O336" s="64">
        <f t="shared" si="21"/>
        <v>0</v>
      </c>
      <c r="P336" s="64">
        <f>IF(ISBLANK(I336),0,IF(L336&lt;0,-O336,IF(L336=0,0,((O336/($G336-1))*(1-$C$6)))))</f>
        <v>0</v>
      </c>
      <c r="Q336" s="65">
        <f t="shared" si="23"/>
        <v>374.00907458768029</v>
      </c>
    </row>
    <row r="337" spans="1:17" s="48" customFormat="1" ht="15" x14ac:dyDescent="0.2">
      <c r="A337" s="44"/>
      <c r="B337" s="45"/>
      <c r="C337" s="46"/>
      <c r="D337" s="46"/>
      <c r="E337" s="47"/>
      <c r="F337" s="47"/>
      <c r="G337" s="47"/>
      <c r="H337" s="47"/>
      <c r="I337" s="47"/>
      <c r="J337" s="53" t="str">
        <f>IF(ISBLANK(G337),"no",IF($I337="NR","no",IF($D337="0-0 at half time","no",IF($G337&lt;=$C$8,"yes","no"))))</f>
        <v>no</v>
      </c>
      <c r="K337" s="64">
        <f t="shared" si="20"/>
        <v>0</v>
      </c>
      <c r="L337" s="64">
        <f>IF(ISBLANK(I337),0,IF($J337="no",0,IF($I337="No",-(($G337-1)*($C$4*$E337)),$C$4*$E337*(1-$C$6))))</f>
        <v>0</v>
      </c>
      <c r="M337" s="64">
        <f>IF($J337="yes",($G337-1)*$C$4*$E337,0)</f>
        <v>0</v>
      </c>
      <c r="N337" s="65">
        <f t="shared" si="22"/>
        <v>431.5</v>
      </c>
      <c r="O337" s="64">
        <f t="shared" si="21"/>
        <v>0</v>
      </c>
      <c r="P337" s="64">
        <f>IF(ISBLANK(I337),0,IF(L337&lt;0,-O337,IF(L337=0,0,((O337/($G337-1))*(1-$C$6)))))</f>
        <v>0</v>
      </c>
      <c r="Q337" s="65">
        <f t="shared" si="23"/>
        <v>374.00907458768029</v>
      </c>
    </row>
    <row r="338" spans="1:17" s="48" customFormat="1" ht="15" x14ac:dyDescent="0.2">
      <c r="A338" s="44"/>
      <c r="B338" s="45"/>
      <c r="C338" s="46"/>
      <c r="D338" s="46"/>
      <c r="E338" s="47"/>
      <c r="F338" s="47"/>
      <c r="G338" s="47"/>
      <c r="H338" s="47"/>
      <c r="I338" s="47"/>
      <c r="J338" s="53" t="str">
        <f>IF(ISBLANK(G338),"no",IF($I338="NR","no",IF($D338="0-0 at half time","no",IF($G338&lt;=$C$8,"yes","no"))))</f>
        <v>no</v>
      </c>
      <c r="K338" s="64">
        <f t="shared" si="20"/>
        <v>0</v>
      </c>
      <c r="L338" s="64">
        <f>IF(ISBLANK(I338),0,IF($J338="no",0,IF($I338="No",-(($G338-1)*($C$4*$E338)),$C$4*$E338*(1-$C$6))))</f>
        <v>0</v>
      </c>
      <c r="M338" s="64">
        <f>IF($J338="yes",($G338-1)*$C$4*$E338,0)</f>
        <v>0</v>
      </c>
      <c r="N338" s="65">
        <f t="shared" si="22"/>
        <v>431.5</v>
      </c>
      <c r="O338" s="64">
        <f t="shared" si="21"/>
        <v>0</v>
      </c>
      <c r="P338" s="64">
        <f>IF(ISBLANK(I338),0,IF(L338&lt;0,-O338,IF(L338=0,0,((O338/($G338-1))*(1-$C$6)))))</f>
        <v>0</v>
      </c>
      <c r="Q338" s="65">
        <f t="shared" si="23"/>
        <v>374.00907458768029</v>
      </c>
    </row>
    <row r="339" spans="1:17" s="48" customFormat="1" ht="15" x14ac:dyDescent="0.2">
      <c r="A339" s="44"/>
      <c r="B339" s="45"/>
      <c r="C339" s="46"/>
      <c r="D339" s="46"/>
      <c r="E339" s="47"/>
      <c r="F339" s="47"/>
      <c r="G339" s="47"/>
      <c r="H339" s="47"/>
      <c r="I339" s="47"/>
      <c r="J339" s="53" t="str">
        <f>IF(ISBLANK(G339),"no",IF($I339="NR","no",IF($D339="0-0 at half time","no",IF($G339&lt;=$C$8,"yes","no"))))</f>
        <v>no</v>
      </c>
      <c r="K339" s="64">
        <f t="shared" si="20"/>
        <v>0</v>
      </c>
      <c r="L339" s="64">
        <f>IF(ISBLANK(I339),0,IF($J339="no",0,IF($I339="No",-(($G339-1)*($C$4*$E339)),$C$4*$E339*(1-$C$6))))</f>
        <v>0</v>
      </c>
      <c r="M339" s="64">
        <f>IF($J339="yes",($G339-1)*$C$4*$E339,0)</f>
        <v>0</v>
      </c>
      <c r="N339" s="65">
        <f t="shared" si="22"/>
        <v>431.5</v>
      </c>
      <c r="O339" s="64">
        <f t="shared" si="21"/>
        <v>0</v>
      </c>
      <c r="P339" s="64">
        <f>IF(ISBLANK(I339),0,IF(L339&lt;0,-O339,IF(L339=0,0,((O339/($G339-1))*(1-$C$6)))))</f>
        <v>0</v>
      </c>
      <c r="Q339" s="65">
        <f t="shared" si="23"/>
        <v>374.00907458768029</v>
      </c>
    </row>
    <row r="340" spans="1:17" s="48" customFormat="1" ht="15" x14ac:dyDescent="0.2">
      <c r="A340" s="44"/>
      <c r="B340" s="45"/>
      <c r="C340" s="46"/>
      <c r="D340" s="46"/>
      <c r="E340" s="47"/>
      <c r="F340" s="47"/>
      <c r="G340" s="47"/>
      <c r="H340" s="47"/>
      <c r="I340" s="47"/>
      <c r="J340" s="53" t="str">
        <f>IF(ISBLANK(G340),"no",IF($I340="NR","no",IF($D340="0-0 at half time","no",IF($G340&lt;=$C$8,"yes","no"))))</f>
        <v>no</v>
      </c>
      <c r="K340" s="64">
        <f t="shared" si="20"/>
        <v>0</v>
      </c>
      <c r="L340" s="64">
        <f>IF(ISBLANK(I340),0,IF($J340="no",0,IF($I340="No",-(($G340-1)*($C$4*$E340)),$C$4*$E340*(1-$C$6))))</f>
        <v>0</v>
      </c>
      <c r="M340" s="64">
        <f>IF($J340="yes",($G340-1)*$C$4*$E340,0)</f>
        <v>0</v>
      </c>
      <c r="N340" s="65">
        <f t="shared" si="22"/>
        <v>431.5</v>
      </c>
      <c r="O340" s="64">
        <f t="shared" si="21"/>
        <v>0</v>
      </c>
      <c r="P340" s="64">
        <f>IF(ISBLANK(I340),0,IF(L340&lt;0,-O340,IF(L340=0,0,((O340/($G340-1))*(1-$C$6)))))</f>
        <v>0</v>
      </c>
      <c r="Q340" s="65">
        <f t="shared" si="23"/>
        <v>374.00907458768029</v>
      </c>
    </row>
    <row r="341" spans="1:17" s="48" customFormat="1" ht="15" x14ac:dyDescent="0.2">
      <c r="A341" s="44"/>
      <c r="B341" s="45"/>
      <c r="C341" s="46"/>
      <c r="D341" s="46"/>
      <c r="E341" s="47"/>
      <c r="F341" s="47"/>
      <c r="G341" s="47"/>
      <c r="H341" s="47"/>
      <c r="I341" s="47"/>
      <c r="J341" s="53" t="str">
        <f>IF(ISBLANK(G341),"no",IF($I341="NR","no",IF($D341="0-0 at half time","no",IF($G341&lt;=$C$8,"yes","no"))))</f>
        <v>no</v>
      </c>
      <c r="K341" s="64">
        <f t="shared" si="20"/>
        <v>0</v>
      </c>
      <c r="L341" s="64">
        <f>IF(ISBLANK(I341),0,IF($J341="no",0,IF($I341="No",-(($G341-1)*($C$4*$E341)),$C$4*$E341*(1-$C$6))))</f>
        <v>0</v>
      </c>
      <c r="M341" s="64">
        <f>IF($J341="yes",($G341-1)*$C$4*$E341,0)</f>
        <v>0</v>
      </c>
      <c r="N341" s="65">
        <f t="shared" si="22"/>
        <v>431.5</v>
      </c>
      <c r="O341" s="64">
        <f t="shared" si="21"/>
        <v>0</v>
      </c>
      <c r="P341" s="64">
        <f>IF(ISBLANK(I341),0,IF(L341&lt;0,-O341,IF(L341=0,0,((O341/($G341-1))*(1-$C$6)))))</f>
        <v>0</v>
      </c>
      <c r="Q341" s="65">
        <f t="shared" si="23"/>
        <v>374.00907458768029</v>
      </c>
    </row>
    <row r="342" spans="1:17" s="48" customFormat="1" ht="15" x14ac:dyDescent="0.2">
      <c r="A342" s="44"/>
      <c r="B342" s="45"/>
      <c r="C342" s="46"/>
      <c r="D342" s="46"/>
      <c r="E342" s="47"/>
      <c r="F342" s="47"/>
      <c r="G342" s="47"/>
      <c r="H342" s="47"/>
      <c r="I342" s="47"/>
      <c r="J342" s="53" t="str">
        <f>IF(ISBLANK(G342),"no",IF($I342="NR","no",IF($D342="0-0 at half time","no",IF($G342&lt;=$C$8,"yes","no"))))</f>
        <v>no</v>
      </c>
      <c r="K342" s="64">
        <f t="shared" si="20"/>
        <v>0</v>
      </c>
      <c r="L342" s="64">
        <f>IF(ISBLANK(I342),0,IF($J342="no",0,IF($I342="No",-(($G342-1)*($C$4*$E342)),$C$4*$E342*(1-$C$6))))</f>
        <v>0</v>
      </c>
      <c r="M342" s="64">
        <f>IF($J342="yes",($G342-1)*$C$4*$E342,0)</f>
        <v>0</v>
      </c>
      <c r="N342" s="65">
        <f t="shared" si="22"/>
        <v>431.5</v>
      </c>
      <c r="O342" s="64">
        <f t="shared" si="21"/>
        <v>0</v>
      </c>
      <c r="P342" s="64">
        <f>IF(ISBLANK(I342),0,IF(L342&lt;0,-O342,IF(L342=0,0,((O342/($G342-1))*(1-$C$6)))))</f>
        <v>0</v>
      </c>
      <c r="Q342" s="65">
        <f t="shared" si="23"/>
        <v>374.00907458768029</v>
      </c>
    </row>
    <row r="343" spans="1:17" s="48" customFormat="1" ht="15" x14ac:dyDescent="0.2">
      <c r="A343" s="44"/>
      <c r="B343" s="45"/>
      <c r="C343" s="46"/>
      <c r="D343" s="46"/>
      <c r="E343" s="47"/>
      <c r="F343" s="47"/>
      <c r="G343" s="47"/>
      <c r="H343" s="47"/>
      <c r="I343" s="47"/>
      <c r="J343" s="53" t="str">
        <f>IF(ISBLANK(G343),"no",IF($I343="NR","no",IF($D343="0-0 at half time","no",IF($G343&lt;=$C$8,"yes","no"))))</f>
        <v>no</v>
      </c>
      <c r="K343" s="64">
        <f t="shared" si="20"/>
        <v>0</v>
      </c>
      <c r="L343" s="64">
        <f>IF(ISBLANK(I343),0,IF($J343="no",0,IF($I343="No",-(($G343-1)*($C$4*$E343)),$C$4*$E343*(1-$C$6))))</f>
        <v>0</v>
      </c>
      <c r="M343" s="64">
        <f>IF($J343="yes",($G343-1)*$C$4*$E343,0)</f>
        <v>0</v>
      </c>
      <c r="N343" s="65">
        <f t="shared" si="22"/>
        <v>431.5</v>
      </c>
      <c r="O343" s="64">
        <f t="shared" si="21"/>
        <v>0</v>
      </c>
      <c r="P343" s="64">
        <f>IF(ISBLANK(I343),0,IF(L343&lt;0,-O343,IF(L343=0,0,((O343/($G343-1))*(1-$C$6)))))</f>
        <v>0</v>
      </c>
      <c r="Q343" s="65">
        <f t="shared" si="23"/>
        <v>374.00907458768029</v>
      </c>
    </row>
    <row r="344" spans="1:17" s="48" customFormat="1" ht="15" x14ac:dyDescent="0.2">
      <c r="A344" s="44"/>
      <c r="B344" s="45"/>
      <c r="C344" s="46"/>
      <c r="D344" s="46"/>
      <c r="E344" s="47"/>
      <c r="F344" s="47"/>
      <c r="G344" s="47"/>
      <c r="H344" s="47"/>
      <c r="I344" s="47"/>
      <c r="J344" s="53" t="str">
        <f>IF(ISBLANK(G344),"no",IF($I344="NR","no",IF($D344="0-0 at half time","no",IF($G344&lt;=$C$8,"yes","no"))))</f>
        <v>no</v>
      </c>
      <c r="K344" s="64">
        <f t="shared" si="20"/>
        <v>0</v>
      </c>
      <c r="L344" s="64">
        <f>IF(ISBLANK(I344),0,IF($J344="no",0,IF($I344="No",-(($G344-1)*($C$4*$E344)),$C$4*$E344*(1-$C$6))))</f>
        <v>0</v>
      </c>
      <c r="M344" s="64">
        <f>IF($J344="yes",($G344-1)*$C$4*$E344,0)</f>
        <v>0</v>
      </c>
      <c r="N344" s="65">
        <f t="shared" si="22"/>
        <v>431.5</v>
      </c>
      <c r="O344" s="64">
        <f t="shared" si="21"/>
        <v>0</v>
      </c>
      <c r="P344" s="64">
        <f>IF(ISBLANK(I344),0,IF(L344&lt;0,-O344,IF(L344=0,0,((O344/($G344-1))*(1-$C$6)))))</f>
        <v>0</v>
      </c>
      <c r="Q344" s="65">
        <f t="shared" si="23"/>
        <v>374.00907458768029</v>
      </c>
    </row>
    <row r="345" spans="1:17" s="48" customFormat="1" ht="15" x14ac:dyDescent="0.2">
      <c r="A345" s="44"/>
      <c r="B345" s="45"/>
      <c r="C345" s="46"/>
      <c r="D345" s="46"/>
      <c r="E345" s="47"/>
      <c r="F345" s="47"/>
      <c r="G345" s="47"/>
      <c r="H345" s="47"/>
      <c r="I345" s="47"/>
      <c r="J345" s="53" t="str">
        <f>IF(ISBLANK(G345),"no",IF($I345="NR","no",IF($D345="0-0 at half time","no",IF($G345&lt;=$C$8,"yes","no"))))</f>
        <v>no</v>
      </c>
      <c r="K345" s="64">
        <f t="shared" si="20"/>
        <v>0</v>
      </c>
      <c r="L345" s="64">
        <f>IF(ISBLANK(I345),0,IF($J345="no",0,IF($I345="No",-(($G345-1)*($C$4*$E345)),$C$4*$E345*(1-$C$6))))</f>
        <v>0</v>
      </c>
      <c r="M345" s="64">
        <f>IF($J345="yes",($G345-1)*$C$4*$E345,0)</f>
        <v>0</v>
      </c>
      <c r="N345" s="65">
        <f t="shared" si="22"/>
        <v>431.5</v>
      </c>
      <c r="O345" s="64">
        <f t="shared" si="21"/>
        <v>0</v>
      </c>
      <c r="P345" s="64">
        <f>IF(ISBLANK(I345),0,IF(L345&lt;0,-O345,IF(L345=0,0,((O345/($G345-1))*(1-$C$6)))))</f>
        <v>0</v>
      </c>
      <c r="Q345" s="65">
        <f t="shared" si="23"/>
        <v>374.00907458768029</v>
      </c>
    </row>
    <row r="346" spans="1:17" s="48" customFormat="1" ht="15" x14ac:dyDescent="0.2">
      <c r="A346" s="44"/>
      <c r="B346" s="45"/>
      <c r="C346" s="46"/>
      <c r="D346" s="46"/>
      <c r="E346" s="47"/>
      <c r="F346" s="47"/>
      <c r="G346" s="47"/>
      <c r="H346" s="47"/>
      <c r="I346" s="47"/>
      <c r="J346" s="53" t="str">
        <f>IF(ISBLANK(G346),"no",IF($I346="NR","no",IF($D346="0-0 at half time","no",IF($G346&lt;=$C$8,"yes","no"))))</f>
        <v>no</v>
      </c>
      <c r="K346" s="64">
        <f t="shared" si="20"/>
        <v>0</v>
      </c>
      <c r="L346" s="64">
        <f>IF(ISBLANK(I346),0,IF($J346="no",0,IF($I346="No",-(($G346-1)*($C$4*$E346)),$C$4*$E346*(1-$C$6))))</f>
        <v>0</v>
      </c>
      <c r="M346" s="64">
        <f>IF($J346="yes",($G346-1)*$C$4*$E346,0)</f>
        <v>0</v>
      </c>
      <c r="N346" s="65">
        <f t="shared" si="22"/>
        <v>431.5</v>
      </c>
      <c r="O346" s="64">
        <f t="shared" si="21"/>
        <v>0</v>
      </c>
      <c r="P346" s="64">
        <f>IF(ISBLANK(I346),0,IF(L346&lt;0,-O346,IF(L346=0,0,((O346/($G346-1))*(1-$C$6)))))</f>
        <v>0</v>
      </c>
      <c r="Q346" s="65">
        <f t="shared" si="23"/>
        <v>374.00907458768029</v>
      </c>
    </row>
    <row r="347" spans="1:17" s="48" customFormat="1" ht="15" x14ac:dyDescent="0.2">
      <c r="A347" s="44"/>
      <c r="B347" s="45"/>
      <c r="C347" s="46"/>
      <c r="D347" s="46"/>
      <c r="E347" s="47"/>
      <c r="F347" s="47"/>
      <c r="G347" s="47"/>
      <c r="H347" s="47"/>
      <c r="I347" s="47"/>
      <c r="J347" s="53" t="str">
        <f>IF(ISBLANK(G347),"no",IF($I347="NR","no",IF($D347="0-0 at half time","no",IF($G347&lt;=$C$8,"yes","no"))))</f>
        <v>no</v>
      </c>
      <c r="K347" s="64">
        <f t="shared" si="20"/>
        <v>0</v>
      </c>
      <c r="L347" s="64">
        <f>IF(ISBLANK(I347),0,IF($J347="no",0,IF($I347="No",-(($G347-1)*($C$4*$E347)),$C$4*$E347*(1-$C$6))))</f>
        <v>0</v>
      </c>
      <c r="M347" s="64">
        <f>IF($J347="yes",($G347-1)*$C$4*$E347,0)</f>
        <v>0</v>
      </c>
      <c r="N347" s="65">
        <f t="shared" si="22"/>
        <v>431.5</v>
      </c>
      <c r="O347" s="64">
        <f t="shared" si="21"/>
        <v>0</v>
      </c>
      <c r="P347" s="64">
        <f>IF(ISBLANK(I347),0,IF(L347&lt;0,-O347,IF(L347=0,0,((O347/($G347-1))*(1-$C$6)))))</f>
        <v>0</v>
      </c>
      <c r="Q347" s="65">
        <f t="shared" si="23"/>
        <v>374.00907458768029</v>
      </c>
    </row>
    <row r="348" spans="1:17" s="48" customFormat="1" ht="15" x14ac:dyDescent="0.2">
      <c r="A348" s="44"/>
      <c r="B348" s="45"/>
      <c r="C348" s="46"/>
      <c r="D348" s="46"/>
      <c r="E348" s="47"/>
      <c r="F348" s="47"/>
      <c r="G348" s="47"/>
      <c r="H348" s="47"/>
      <c r="I348" s="47"/>
      <c r="J348" s="53" t="str">
        <f>IF(ISBLANK(G348),"no",IF($I348="NR","no",IF($D348="0-0 at half time","no",IF($G348&lt;=$C$8,"yes","no"))))</f>
        <v>no</v>
      </c>
      <c r="K348" s="64">
        <f t="shared" si="20"/>
        <v>0</v>
      </c>
      <c r="L348" s="64">
        <f>IF(ISBLANK(I348),0,IF($J348="no",0,IF($I348="No",-(($G348-1)*($C$4*$E348)),$C$4*$E348*(1-$C$6))))</f>
        <v>0</v>
      </c>
      <c r="M348" s="64">
        <f>IF($J348="yes",($G348-1)*$C$4*$E348,0)</f>
        <v>0</v>
      </c>
      <c r="N348" s="65">
        <f t="shared" si="22"/>
        <v>431.5</v>
      </c>
      <c r="O348" s="64">
        <f t="shared" si="21"/>
        <v>0</v>
      </c>
      <c r="P348" s="64">
        <f>IF(ISBLANK(I348),0,IF(L348&lt;0,-O348,IF(L348=0,0,((O348/($G348-1))*(1-$C$6)))))</f>
        <v>0</v>
      </c>
      <c r="Q348" s="65">
        <f t="shared" si="23"/>
        <v>374.00907458768029</v>
      </c>
    </row>
    <row r="349" spans="1:17" s="48" customFormat="1" ht="15" x14ac:dyDescent="0.2">
      <c r="A349" s="44"/>
      <c r="B349" s="45"/>
      <c r="C349" s="46"/>
      <c r="D349" s="46"/>
      <c r="E349" s="47"/>
      <c r="F349" s="47"/>
      <c r="G349" s="47"/>
      <c r="H349" s="47"/>
      <c r="I349" s="47"/>
      <c r="J349" s="53" t="str">
        <f>IF(ISBLANK(G349),"no",IF($I349="NR","no",IF($D349="0-0 at half time","no",IF($G349&lt;=$C$8,"yes","no"))))</f>
        <v>no</v>
      </c>
      <c r="K349" s="64">
        <f t="shared" si="20"/>
        <v>0</v>
      </c>
      <c r="L349" s="64">
        <f>IF(ISBLANK(I349),0,IF($J349="no",0,IF($I349="No",-(($G349-1)*($C$4*$E349)),$C$4*$E349*(1-$C$6))))</f>
        <v>0</v>
      </c>
      <c r="M349" s="64">
        <f>IF($J349="yes",($G349-1)*$C$4*$E349,0)</f>
        <v>0</v>
      </c>
      <c r="N349" s="65">
        <f t="shared" si="22"/>
        <v>431.5</v>
      </c>
      <c r="O349" s="64">
        <f t="shared" si="21"/>
        <v>0</v>
      </c>
      <c r="P349" s="64">
        <f>IF(ISBLANK(I349),0,IF(L349&lt;0,-O349,IF(L349=0,0,((O349/($G349-1))*(1-$C$6)))))</f>
        <v>0</v>
      </c>
      <c r="Q349" s="65">
        <f t="shared" si="23"/>
        <v>374.00907458768029</v>
      </c>
    </row>
    <row r="350" spans="1:17" s="48" customFormat="1" ht="15" x14ac:dyDescent="0.2">
      <c r="A350" s="44"/>
      <c r="B350" s="45"/>
      <c r="C350" s="46"/>
      <c r="D350" s="46"/>
      <c r="E350" s="47"/>
      <c r="F350" s="47"/>
      <c r="G350" s="47"/>
      <c r="H350" s="47"/>
      <c r="I350" s="47"/>
      <c r="J350" s="53" t="str">
        <f>IF(ISBLANK(G350),"no",IF($I350="NR","no",IF($D350="0-0 at half time","no",IF($G350&lt;=$C$8,"yes","no"))))</f>
        <v>no</v>
      </c>
      <c r="K350" s="64">
        <f t="shared" si="20"/>
        <v>0</v>
      </c>
      <c r="L350" s="64">
        <f>IF(ISBLANK(I350),0,IF($J350="no",0,IF($I350="No",-(($G350-1)*($C$4*$E350)),$C$4*$E350*(1-$C$6))))</f>
        <v>0</v>
      </c>
      <c r="M350" s="64">
        <f>IF($J350="yes",($G350-1)*$C$4*$E350,0)</f>
        <v>0</v>
      </c>
      <c r="N350" s="65">
        <f t="shared" si="22"/>
        <v>431.5</v>
      </c>
      <c r="O350" s="64">
        <f t="shared" si="21"/>
        <v>0</v>
      </c>
      <c r="P350" s="64">
        <f>IF(ISBLANK(I350),0,IF(L350&lt;0,-O350,IF(L350=0,0,((O350/($G350-1))*(1-$C$6)))))</f>
        <v>0</v>
      </c>
      <c r="Q350" s="65">
        <f t="shared" si="23"/>
        <v>374.00907458768029</v>
      </c>
    </row>
    <row r="351" spans="1:17" s="48" customFormat="1" ht="15" x14ac:dyDescent="0.2">
      <c r="A351" s="44"/>
      <c r="B351" s="45"/>
      <c r="C351" s="46"/>
      <c r="D351" s="46"/>
      <c r="E351" s="47"/>
      <c r="F351" s="47"/>
      <c r="G351" s="47"/>
      <c r="H351" s="47"/>
      <c r="I351" s="47"/>
      <c r="J351" s="53" t="str">
        <f>IF(ISBLANK(G351),"no",IF($I351="NR","no",IF($D351="0-0 at half time","no",IF($G351&lt;=$C$8,"yes","no"))))</f>
        <v>no</v>
      </c>
      <c r="K351" s="64">
        <f t="shared" si="20"/>
        <v>0</v>
      </c>
      <c r="L351" s="64">
        <f>IF(ISBLANK(I351),0,IF($J351="no",0,IF($I351="No",-(($G351-1)*($C$4*$E351)),$C$4*$E351*(1-$C$6))))</f>
        <v>0</v>
      </c>
      <c r="M351" s="64">
        <f>IF($J351="yes",($G351-1)*$C$4*$E351,0)</f>
        <v>0</v>
      </c>
      <c r="N351" s="65">
        <f t="shared" si="22"/>
        <v>431.5</v>
      </c>
      <c r="O351" s="64">
        <f t="shared" si="21"/>
        <v>0</v>
      </c>
      <c r="P351" s="64">
        <f>IF(ISBLANK(I351),0,IF(L351&lt;0,-O351,IF(L351=0,0,((O351/($G351-1))*(1-$C$6)))))</f>
        <v>0</v>
      </c>
      <c r="Q351" s="65">
        <f t="shared" si="23"/>
        <v>374.00907458768029</v>
      </c>
    </row>
    <row r="352" spans="1:17" s="48" customFormat="1" ht="15" x14ac:dyDescent="0.2">
      <c r="A352" s="44"/>
      <c r="B352" s="45"/>
      <c r="C352" s="46"/>
      <c r="D352" s="46"/>
      <c r="E352" s="47"/>
      <c r="F352" s="47"/>
      <c r="G352" s="47"/>
      <c r="H352" s="47"/>
      <c r="I352" s="47"/>
      <c r="J352" s="53" t="str">
        <f>IF(ISBLANK(G352),"no",IF($I352="NR","no",IF($D352="0-0 at half time","no",IF($G352&lt;=$C$8,"yes","no"))))</f>
        <v>no</v>
      </c>
      <c r="K352" s="64">
        <f t="shared" si="20"/>
        <v>0</v>
      </c>
      <c r="L352" s="64">
        <f>IF(ISBLANK(I352),0,IF($J352="no",0,IF($I352="No",-(($G352-1)*($C$4*$E352)),$C$4*$E352*(1-$C$6))))</f>
        <v>0</v>
      </c>
      <c r="M352" s="64">
        <f>IF($J352="yes",($G352-1)*$C$4*$E352,0)</f>
        <v>0</v>
      </c>
      <c r="N352" s="65">
        <f t="shared" si="22"/>
        <v>431.5</v>
      </c>
      <c r="O352" s="64">
        <f t="shared" si="21"/>
        <v>0</v>
      </c>
      <c r="P352" s="64">
        <f>IF(ISBLANK(I352),0,IF(L352&lt;0,-O352,IF(L352=0,0,((O352/($G352-1))*(1-$C$6)))))</f>
        <v>0</v>
      </c>
      <c r="Q352" s="65">
        <f t="shared" si="23"/>
        <v>374.00907458768029</v>
      </c>
    </row>
    <row r="353" spans="1:17" s="48" customFormat="1" ht="15" x14ac:dyDescent="0.2">
      <c r="A353" s="44"/>
      <c r="B353" s="45"/>
      <c r="C353" s="46"/>
      <c r="D353" s="46"/>
      <c r="E353" s="47"/>
      <c r="F353" s="47"/>
      <c r="G353" s="47"/>
      <c r="H353" s="47"/>
      <c r="I353" s="47"/>
      <c r="J353" s="53" t="str">
        <f>IF(ISBLANK(G353),"no",IF($I353="NR","no",IF($D353="0-0 at half time","no",IF($G353&lt;=$C$8,"yes","no"))))</f>
        <v>no</v>
      </c>
      <c r="K353" s="64">
        <f t="shared" si="20"/>
        <v>0</v>
      </c>
      <c r="L353" s="64">
        <f>IF(ISBLANK(I353),0,IF($J353="no",0,IF($I353="No",-(($G353-1)*($C$4*$E353)),$C$4*$E353*(1-$C$6))))</f>
        <v>0</v>
      </c>
      <c r="M353" s="64">
        <f>IF($J353="yes",($G353-1)*$C$4*$E353,0)</f>
        <v>0</v>
      </c>
      <c r="N353" s="65">
        <f t="shared" si="22"/>
        <v>431.5</v>
      </c>
      <c r="O353" s="64">
        <f t="shared" si="21"/>
        <v>0</v>
      </c>
      <c r="P353" s="64">
        <f>IF(ISBLANK(I353),0,IF(L353&lt;0,-O353,IF(L353=0,0,((O353/($G353-1))*(1-$C$6)))))</f>
        <v>0</v>
      </c>
      <c r="Q353" s="65">
        <f t="shared" si="23"/>
        <v>374.00907458768029</v>
      </c>
    </row>
    <row r="354" spans="1:17" s="48" customFormat="1" ht="15" x14ac:dyDescent="0.2">
      <c r="A354" s="44"/>
      <c r="B354" s="45"/>
      <c r="C354" s="46"/>
      <c r="D354" s="46"/>
      <c r="E354" s="47"/>
      <c r="F354" s="47"/>
      <c r="G354" s="47"/>
      <c r="H354" s="47"/>
      <c r="I354" s="47"/>
      <c r="J354" s="53" t="str">
        <f>IF(ISBLANK(G354),"no",IF($I354="NR","no",IF($D354="0-0 at half time","no",IF($G354&lt;=$C$8,"yes","no"))))</f>
        <v>no</v>
      </c>
      <c r="K354" s="64">
        <f t="shared" si="20"/>
        <v>0</v>
      </c>
      <c r="L354" s="64">
        <f>IF(ISBLANK(I354),0,IF($J354="no",0,IF($I354="No",-(($G354-1)*($C$4*$E354)),$C$4*$E354*(1-$C$6))))</f>
        <v>0</v>
      </c>
      <c r="M354" s="64">
        <f>IF($J354="yes",($G354-1)*$C$4*$E354,0)</f>
        <v>0</v>
      </c>
      <c r="N354" s="65">
        <f t="shared" si="22"/>
        <v>431.5</v>
      </c>
      <c r="O354" s="64">
        <f t="shared" si="21"/>
        <v>0</v>
      </c>
      <c r="P354" s="64">
        <f>IF(ISBLANK(I354),0,IF(L354&lt;0,-O354,IF(L354=0,0,((O354/($G354-1))*(1-$C$6)))))</f>
        <v>0</v>
      </c>
      <c r="Q354" s="65">
        <f t="shared" si="23"/>
        <v>374.00907458768029</v>
      </c>
    </row>
    <row r="355" spans="1:17" s="48" customFormat="1" ht="15" x14ac:dyDescent="0.2">
      <c r="A355" s="44"/>
      <c r="B355" s="45"/>
      <c r="C355" s="46"/>
      <c r="D355" s="46"/>
      <c r="E355" s="47"/>
      <c r="F355" s="47"/>
      <c r="G355" s="47"/>
      <c r="H355" s="47"/>
      <c r="I355" s="47"/>
      <c r="J355" s="53" t="str">
        <f>IF(ISBLANK(G355),"no",IF($I355="NR","no",IF($D355="0-0 at half time","no",IF($G355&lt;=$C$8,"yes","no"))))</f>
        <v>no</v>
      </c>
      <c r="K355" s="64">
        <f t="shared" si="20"/>
        <v>0</v>
      </c>
      <c r="L355" s="64">
        <f>IF(ISBLANK(I355),0,IF($J355="no",0,IF($I355="No",-(($G355-1)*($C$4*$E355)),$C$4*$E355*(1-$C$6))))</f>
        <v>0</v>
      </c>
      <c r="M355" s="64">
        <f>IF($J355="yes",($G355-1)*$C$4*$E355,0)</f>
        <v>0</v>
      </c>
      <c r="N355" s="65">
        <f t="shared" si="22"/>
        <v>431.5</v>
      </c>
      <c r="O355" s="64">
        <f t="shared" si="21"/>
        <v>0</v>
      </c>
      <c r="P355" s="64">
        <f>IF(ISBLANK(I355),0,IF(L355&lt;0,-O355,IF(L355=0,0,((O355/($G355-1))*(1-$C$6)))))</f>
        <v>0</v>
      </c>
      <c r="Q355" s="65">
        <f t="shared" si="23"/>
        <v>374.00907458768029</v>
      </c>
    </row>
    <row r="356" spans="1:17" s="48" customFormat="1" ht="15" x14ac:dyDescent="0.2">
      <c r="A356" s="44"/>
      <c r="B356" s="45"/>
      <c r="C356" s="46"/>
      <c r="D356" s="46"/>
      <c r="E356" s="47"/>
      <c r="F356" s="47"/>
      <c r="G356" s="47"/>
      <c r="H356" s="47"/>
      <c r="I356" s="47"/>
      <c r="J356" s="53" t="str">
        <f>IF(ISBLANK(G356),"no",IF($I356="NR","no",IF($D356="0-0 at half time","no",IF($G356&lt;=$C$8,"yes","no"))))</f>
        <v>no</v>
      </c>
      <c r="K356" s="64">
        <f t="shared" si="20"/>
        <v>0</v>
      </c>
      <c r="L356" s="64">
        <f>IF(ISBLANK(I356),0,IF($J356="no",0,IF($I356="No",-(($G356-1)*($C$4*$E356)),$C$4*$E356*(1-$C$6))))</f>
        <v>0</v>
      </c>
      <c r="M356" s="64">
        <f>IF($J356="yes",($G356-1)*$C$4*$E356,0)</f>
        <v>0</v>
      </c>
      <c r="N356" s="65">
        <f t="shared" si="22"/>
        <v>431.5</v>
      </c>
      <c r="O356" s="64">
        <f t="shared" si="21"/>
        <v>0</v>
      </c>
      <c r="P356" s="64">
        <f>IF(ISBLANK(I356),0,IF(L356&lt;0,-O356,IF(L356=0,0,((O356/($G356-1))*(1-$C$6)))))</f>
        <v>0</v>
      </c>
      <c r="Q356" s="65">
        <f t="shared" si="23"/>
        <v>374.00907458768029</v>
      </c>
    </row>
    <row r="357" spans="1:17" s="48" customFormat="1" ht="15" x14ac:dyDescent="0.2">
      <c r="A357" s="44"/>
      <c r="B357" s="45"/>
      <c r="C357" s="46"/>
      <c r="D357" s="46"/>
      <c r="E357" s="47"/>
      <c r="F357" s="47"/>
      <c r="G357" s="47"/>
      <c r="H357" s="47"/>
      <c r="I357" s="47"/>
      <c r="J357" s="53" t="str">
        <f>IF(ISBLANK(G357),"no",IF($I357="NR","no",IF($D357="0-0 at half time","no",IF($G357&lt;=$C$8,"yes","no"))))</f>
        <v>no</v>
      </c>
      <c r="K357" s="64">
        <f t="shared" si="20"/>
        <v>0</v>
      </c>
      <c r="L357" s="64">
        <f>IF(ISBLANK(I357),0,IF($J357="no",0,IF($I357="No",-(($G357-1)*($C$4*$E357)),$C$4*$E357*(1-$C$6))))</f>
        <v>0</v>
      </c>
      <c r="M357" s="64">
        <f>IF($J357="yes",($G357-1)*$C$4*$E357,0)</f>
        <v>0</v>
      </c>
      <c r="N357" s="65">
        <f t="shared" si="22"/>
        <v>431.5</v>
      </c>
      <c r="O357" s="64">
        <f t="shared" si="21"/>
        <v>0</v>
      </c>
      <c r="P357" s="64">
        <f>IF(ISBLANK(I357),0,IF(L357&lt;0,-O357,IF(L357=0,0,((O357/($G357-1))*(1-$C$6)))))</f>
        <v>0</v>
      </c>
      <c r="Q357" s="65">
        <f t="shared" si="23"/>
        <v>374.00907458768029</v>
      </c>
    </row>
    <row r="358" spans="1:17" s="48" customFormat="1" ht="15" x14ac:dyDescent="0.2">
      <c r="A358" s="44"/>
      <c r="B358" s="45"/>
      <c r="C358" s="46"/>
      <c r="D358" s="46"/>
      <c r="E358" s="47"/>
      <c r="F358" s="47"/>
      <c r="G358" s="47"/>
      <c r="H358" s="47"/>
      <c r="I358" s="47"/>
      <c r="J358" s="53" t="str">
        <f>IF(ISBLANK(G358),"no",IF($I358="NR","no",IF($D358="0-0 at half time","no",IF($G358&lt;=$C$8,"yes","no"))))</f>
        <v>no</v>
      </c>
      <c r="K358" s="64">
        <f t="shared" si="20"/>
        <v>0</v>
      </c>
      <c r="L358" s="64">
        <f>IF(ISBLANK(I358),0,IF($J358="no",0,IF($I358="No",-(($G358-1)*($C$4*$E358)),$C$4*$E358*(1-$C$6))))</f>
        <v>0</v>
      </c>
      <c r="M358" s="64">
        <f>IF($J358="yes",($G358-1)*$C$4*$E358,0)</f>
        <v>0</v>
      </c>
      <c r="N358" s="65">
        <f t="shared" si="22"/>
        <v>431.5</v>
      </c>
      <c r="O358" s="64">
        <f t="shared" si="21"/>
        <v>0</v>
      </c>
      <c r="P358" s="64">
        <f>IF(ISBLANK(I358),0,IF(L358&lt;0,-O358,IF(L358=0,0,((O358/($G358-1))*(1-$C$6)))))</f>
        <v>0</v>
      </c>
      <c r="Q358" s="65">
        <f t="shared" si="23"/>
        <v>374.00907458768029</v>
      </c>
    </row>
    <row r="359" spans="1:17" s="48" customFormat="1" ht="15" x14ac:dyDescent="0.2">
      <c r="A359" s="44"/>
      <c r="B359" s="45"/>
      <c r="C359" s="46"/>
      <c r="D359" s="46"/>
      <c r="E359" s="47"/>
      <c r="F359" s="47"/>
      <c r="G359" s="47"/>
      <c r="H359" s="47"/>
      <c r="I359" s="47"/>
      <c r="J359" s="53" t="str">
        <f>IF(ISBLANK(G359),"no",IF($I359="NR","no",IF($D359="0-0 at half time","no",IF($G359&lt;=$C$8,"yes","no"))))</f>
        <v>no</v>
      </c>
      <c r="K359" s="64">
        <f t="shared" si="20"/>
        <v>0</v>
      </c>
      <c r="L359" s="64">
        <f>IF(ISBLANK(I359),0,IF($J359="no",0,IF($I359="No",-(($G359-1)*($C$4*$E359)),$C$4*$E359*(1-$C$6))))</f>
        <v>0</v>
      </c>
      <c r="M359" s="64">
        <f>IF($J359="yes",($G359-1)*$C$4*$E359,0)</f>
        <v>0</v>
      </c>
      <c r="N359" s="65">
        <f t="shared" si="22"/>
        <v>431.5</v>
      </c>
      <c r="O359" s="64">
        <f t="shared" si="21"/>
        <v>0</v>
      </c>
      <c r="P359" s="64">
        <f>IF(ISBLANK(I359),0,IF(L359&lt;0,-O359,IF(L359=0,0,((O359/($G359-1))*(1-$C$6)))))</f>
        <v>0</v>
      </c>
      <c r="Q359" s="65">
        <f t="shared" si="23"/>
        <v>374.00907458768029</v>
      </c>
    </row>
    <row r="360" spans="1:17" s="48" customFormat="1" ht="15" x14ac:dyDescent="0.2">
      <c r="A360" s="44"/>
      <c r="B360" s="45"/>
      <c r="C360" s="46"/>
      <c r="D360" s="46"/>
      <c r="E360" s="47"/>
      <c r="F360" s="47"/>
      <c r="G360" s="47"/>
      <c r="H360" s="47"/>
      <c r="I360" s="47"/>
      <c r="J360" s="53" t="str">
        <f>IF(ISBLANK(G360),"no",IF($I360="NR","no",IF($D360="0-0 at half time","no",IF($G360&lt;=$C$8,"yes","no"))))</f>
        <v>no</v>
      </c>
      <c r="K360" s="64">
        <f t="shared" si="20"/>
        <v>0</v>
      </c>
      <c r="L360" s="64">
        <f>IF(ISBLANK(I360),0,IF($J360="no",0,IF($I360="No",-(($G360-1)*($C$4*$E360)),$C$4*$E360*(1-$C$6))))</f>
        <v>0</v>
      </c>
      <c r="M360" s="64">
        <f>IF($J360="yes",($G360-1)*$C$4*$E360,0)</f>
        <v>0</v>
      </c>
      <c r="N360" s="65">
        <f t="shared" si="22"/>
        <v>431.5</v>
      </c>
      <c r="O360" s="64">
        <f t="shared" si="21"/>
        <v>0</v>
      </c>
      <c r="P360" s="64">
        <f>IF(ISBLANK(I360),0,IF(L360&lt;0,-O360,IF(L360=0,0,((O360/($G360-1))*(1-$C$6)))))</f>
        <v>0</v>
      </c>
      <c r="Q360" s="65">
        <f t="shared" si="23"/>
        <v>374.00907458768029</v>
      </c>
    </row>
    <row r="361" spans="1:17" s="48" customFormat="1" ht="15" x14ac:dyDescent="0.2">
      <c r="A361" s="44"/>
      <c r="B361" s="45"/>
      <c r="C361" s="46"/>
      <c r="D361" s="46"/>
      <c r="E361" s="47"/>
      <c r="F361" s="47"/>
      <c r="G361" s="47"/>
      <c r="H361" s="47"/>
      <c r="I361" s="47"/>
      <c r="J361" s="53" t="str">
        <f>IF(ISBLANK(G361),"no",IF($I361="NR","no",IF($D361="0-0 at half time","no",IF($G361&lt;=$C$8,"yes","no"))))</f>
        <v>no</v>
      </c>
      <c r="K361" s="64">
        <f t="shared" si="20"/>
        <v>0</v>
      </c>
      <c r="L361" s="64">
        <f>IF(ISBLANK(I361),0,IF($J361="no",0,IF($I361="No",-(($G361-1)*($C$4*$E361)),$C$4*$E361*(1-$C$6))))</f>
        <v>0</v>
      </c>
      <c r="M361" s="64">
        <f>IF($J361="yes",($G361-1)*$C$4*$E361,0)</f>
        <v>0</v>
      </c>
      <c r="N361" s="65">
        <f t="shared" si="22"/>
        <v>431.5</v>
      </c>
      <c r="O361" s="64">
        <f t="shared" si="21"/>
        <v>0</v>
      </c>
      <c r="P361" s="64">
        <f>IF(ISBLANK(I361),0,IF(L361&lt;0,-O361,IF(L361=0,0,((O361/($G361-1))*(1-$C$6)))))</f>
        <v>0</v>
      </c>
      <c r="Q361" s="65">
        <f t="shared" si="23"/>
        <v>374.00907458768029</v>
      </c>
    </row>
    <row r="362" spans="1:17" s="48" customFormat="1" ht="15" x14ac:dyDescent="0.2">
      <c r="A362" s="44"/>
      <c r="B362" s="45"/>
      <c r="C362" s="46"/>
      <c r="D362" s="46"/>
      <c r="E362" s="47"/>
      <c r="F362" s="47"/>
      <c r="G362" s="47"/>
      <c r="H362" s="47"/>
      <c r="I362" s="47"/>
      <c r="J362" s="53" t="str">
        <f>IF(ISBLANK(G362),"no",IF($I362="NR","no",IF($D362="0-0 at half time","no",IF($G362&lt;=$C$8,"yes","no"))))</f>
        <v>no</v>
      </c>
      <c r="K362" s="64">
        <f t="shared" si="20"/>
        <v>0</v>
      </c>
      <c r="L362" s="64">
        <f>IF(ISBLANK(I362),0,IF($J362="no",0,IF($I362="No",-(($G362-1)*($C$4*$E362)),$C$4*$E362*(1-$C$6))))</f>
        <v>0</v>
      </c>
      <c r="M362" s="64">
        <f>IF($J362="yes",($G362-1)*$C$4*$E362,0)</f>
        <v>0</v>
      </c>
      <c r="N362" s="65">
        <f t="shared" si="22"/>
        <v>431.5</v>
      </c>
      <c r="O362" s="64">
        <f t="shared" si="21"/>
        <v>0</v>
      </c>
      <c r="P362" s="64">
        <f>IF(ISBLANK(I362),0,IF(L362&lt;0,-O362,IF(L362=0,0,((O362/($G362-1))*(1-$C$6)))))</f>
        <v>0</v>
      </c>
      <c r="Q362" s="65">
        <f t="shared" si="23"/>
        <v>374.00907458768029</v>
      </c>
    </row>
    <row r="363" spans="1:17" s="48" customFormat="1" ht="15" x14ac:dyDescent="0.2">
      <c r="A363" s="44"/>
      <c r="B363" s="45"/>
      <c r="C363" s="46"/>
      <c r="D363" s="46"/>
      <c r="E363" s="47"/>
      <c r="F363" s="47"/>
      <c r="G363" s="47"/>
      <c r="H363" s="47"/>
      <c r="I363" s="47"/>
      <c r="J363" s="53" t="str">
        <f>IF(ISBLANK(G363),"no",IF($I363="NR","no",IF($D363="0-0 at half time","no",IF($G363&lt;=$C$8,"yes","no"))))</f>
        <v>no</v>
      </c>
      <c r="K363" s="64">
        <f t="shared" si="20"/>
        <v>0</v>
      </c>
      <c r="L363" s="64">
        <f>IF(ISBLANK(I363),0,IF($J363="no",0,IF($I363="No",-(($G363-1)*($C$4*$E363)),$C$4*$E363*(1-$C$6))))</f>
        <v>0</v>
      </c>
      <c r="M363" s="64">
        <f>IF($J363="yes",($G363-1)*$C$4*$E363,0)</f>
        <v>0</v>
      </c>
      <c r="N363" s="65">
        <f t="shared" si="22"/>
        <v>431.5</v>
      </c>
      <c r="O363" s="64">
        <f t="shared" si="21"/>
        <v>0</v>
      </c>
      <c r="P363" s="64">
        <f>IF(ISBLANK(I363),0,IF(L363&lt;0,-O363,IF(L363=0,0,((O363/($G363-1))*(1-$C$6)))))</f>
        <v>0</v>
      </c>
      <c r="Q363" s="65">
        <f t="shared" si="23"/>
        <v>374.00907458768029</v>
      </c>
    </row>
    <row r="364" spans="1:17" s="48" customFormat="1" ht="15" x14ac:dyDescent="0.2">
      <c r="A364" s="44"/>
      <c r="B364" s="45"/>
      <c r="C364" s="46"/>
      <c r="D364" s="46"/>
      <c r="E364" s="47"/>
      <c r="F364" s="47"/>
      <c r="G364" s="47"/>
      <c r="H364" s="47"/>
      <c r="I364" s="47"/>
      <c r="J364" s="53" t="str">
        <f>IF(ISBLANK(G364),"no",IF($I364="NR","no",IF($D364="0-0 at half time","no",IF($G364&lt;=$C$8,"yes","no"))))</f>
        <v>no</v>
      </c>
      <c r="K364" s="64">
        <f t="shared" si="20"/>
        <v>0</v>
      </c>
      <c r="L364" s="64">
        <f>IF(ISBLANK(I364),0,IF($J364="no",0,IF($I364="No",-(($G364-1)*($C$4*$E364)),$C$4*$E364*(1-$C$6))))</f>
        <v>0</v>
      </c>
      <c r="M364" s="64">
        <f>IF($J364="yes",($G364-1)*$C$4*$E364,0)</f>
        <v>0</v>
      </c>
      <c r="N364" s="65">
        <f t="shared" si="22"/>
        <v>431.5</v>
      </c>
      <c r="O364" s="64">
        <f t="shared" si="21"/>
        <v>0</v>
      </c>
      <c r="P364" s="64">
        <f>IF(ISBLANK(I364),0,IF(L364&lt;0,-O364,IF(L364=0,0,((O364/($G364-1))*(1-$C$6)))))</f>
        <v>0</v>
      </c>
      <c r="Q364" s="65">
        <f t="shared" si="23"/>
        <v>374.00907458768029</v>
      </c>
    </row>
    <row r="365" spans="1:17" s="48" customFormat="1" ht="15" x14ac:dyDescent="0.2">
      <c r="A365" s="44"/>
      <c r="B365" s="45"/>
      <c r="C365" s="46"/>
      <c r="D365" s="46"/>
      <c r="E365" s="47"/>
      <c r="F365" s="47"/>
      <c r="G365" s="47"/>
      <c r="H365" s="47"/>
      <c r="I365" s="47"/>
      <c r="J365" s="53" t="str">
        <f>IF(ISBLANK(G365),"no",IF($I365="NR","no",IF($D365="0-0 at half time","no",IF($G365&lt;=$C$8,"yes","no"))))</f>
        <v>no</v>
      </c>
      <c r="K365" s="64">
        <f t="shared" si="20"/>
        <v>0</v>
      </c>
      <c r="L365" s="64">
        <f>IF(ISBLANK(I365),0,IF($J365="no",0,IF($I365="No",-(($G365-1)*($C$4*$E365)),$C$4*$E365*(1-$C$6))))</f>
        <v>0</v>
      </c>
      <c r="M365" s="64">
        <f>IF($J365="yes",($G365-1)*$C$4*$E365,0)</f>
        <v>0</v>
      </c>
      <c r="N365" s="65">
        <f t="shared" si="22"/>
        <v>431.5</v>
      </c>
      <c r="O365" s="64">
        <f t="shared" si="21"/>
        <v>0</v>
      </c>
      <c r="P365" s="64">
        <f>IF(ISBLANK(I365),0,IF(L365&lt;0,-O365,IF(L365=0,0,((O365/($G365-1))*(1-$C$6)))))</f>
        <v>0</v>
      </c>
      <c r="Q365" s="65">
        <f t="shared" si="23"/>
        <v>374.00907458768029</v>
      </c>
    </row>
    <row r="366" spans="1:17" s="48" customFormat="1" ht="15" x14ac:dyDescent="0.2">
      <c r="A366" s="44"/>
      <c r="B366" s="45"/>
      <c r="C366" s="46"/>
      <c r="D366" s="46"/>
      <c r="E366" s="47"/>
      <c r="F366" s="47"/>
      <c r="G366" s="47"/>
      <c r="H366" s="47"/>
      <c r="I366" s="47"/>
      <c r="J366" s="53" t="str">
        <f>IF(ISBLANK(G366),"no",IF($I366="NR","no",IF($D366="0-0 at half time","no",IF($G366&lt;=$C$8,"yes","no"))))</f>
        <v>no</v>
      </c>
      <c r="K366" s="64">
        <f t="shared" si="20"/>
        <v>0</v>
      </c>
      <c r="L366" s="64">
        <f>IF(ISBLANK(I366),0,IF($J366="no",0,IF($I366="No",-(($G366-1)*($C$4*$E366)),$C$4*$E366*(1-$C$6))))</f>
        <v>0</v>
      </c>
      <c r="M366" s="64">
        <f>IF($J366="yes",($G366-1)*$C$4*$E366,0)</f>
        <v>0</v>
      </c>
      <c r="N366" s="65">
        <f t="shared" si="22"/>
        <v>431.5</v>
      </c>
      <c r="O366" s="64">
        <f t="shared" si="21"/>
        <v>0</v>
      </c>
      <c r="P366" s="64">
        <f>IF(ISBLANK(I366),0,IF(L366&lt;0,-O366,IF(L366=0,0,((O366/($G366-1))*(1-$C$6)))))</f>
        <v>0</v>
      </c>
      <c r="Q366" s="65">
        <f t="shared" si="23"/>
        <v>374.00907458768029</v>
      </c>
    </row>
    <row r="367" spans="1:17" s="48" customFormat="1" ht="15" x14ac:dyDescent="0.2">
      <c r="A367" s="44"/>
      <c r="B367" s="45"/>
      <c r="C367" s="46"/>
      <c r="D367" s="46"/>
      <c r="E367" s="47"/>
      <c r="F367" s="47"/>
      <c r="G367" s="47"/>
      <c r="H367" s="47"/>
      <c r="I367" s="47"/>
      <c r="J367" s="53" t="str">
        <f>IF(ISBLANK(G367),"no",IF($I367="NR","no",IF($D367="0-0 at half time","no",IF($G367&lt;=$C$8,"yes","no"))))</f>
        <v>no</v>
      </c>
      <c r="K367" s="64">
        <f t="shared" si="20"/>
        <v>0</v>
      </c>
      <c r="L367" s="64">
        <f>IF(ISBLANK(I367),0,IF($J367="no",0,IF($I367="No",-(($G367-1)*($C$4*$E367)),$C$4*$E367*(1-$C$6))))</f>
        <v>0</v>
      </c>
      <c r="M367" s="64">
        <f>IF($J367="yes",($G367-1)*$C$4*$E367,0)</f>
        <v>0</v>
      </c>
      <c r="N367" s="65">
        <f t="shared" si="22"/>
        <v>431.5</v>
      </c>
      <c r="O367" s="64">
        <f t="shared" si="21"/>
        <v>0</v>
      </c>
      <c r="P367" s="64">
        <f>IF(ISBLANK(I367),0,IF(L367&lt;0,-O367,IF(L367=0,0,((O367/($G367-1))*(1-$C$6)))))</f>
        <v>0</v>
      </c>
      <c r="Q367" s="65">
        <f t="shared" si="23"/>
        <v>374.00907458768029</v>
      </c>
    </row>
    <row r="368" spans="1:17" s="48" customFormat="1" ht="15" x14ac:dyDescent="0.2">
      <c r="A368" s="44"/>
      <c r="B368" s="45"/>
      <c r="C368" s="46"/>
      <c r="D368" s="46"/>
      <c r="E368" s="47"/>
      <c r="F368" s="47"/>
      <c r="G368" s="47"/>
      <c r="H368" s="47"/>
      <c r="I368" s="47"/>
      <c r="J368" s="53" t="str">
        <f>IF(ISBLANK(G368),"no",IF($I368="NR","no",IF($D368="0-0 at half time","no",IF($G368&lt;=$C$8,"yes","no"))))</f>
        <v>no</v>
      </c>
      <c r="K368" s="64">
        <f t="shared" si="20"/>
        <v>0</v>
      </c>
      <c r="L368" s="64">
        <f>IF(ISBLANK(I368),0,IF($J368="no",0,IF($I368="No",-(($G368-1)*($C$4*$E368)),$C$4*$E368*(1-$C$6))))</f>
        <v>0</v>
      </c>
      <c r="M368" s="64">
        <f>IF($J368="yes",($G368-1)*$C$4*$E368,0)</f>
        <v>0</v>
      </c>
      <c r="N368" s="65">
        <f t="shared" si="22"/>
        <v>431.5</v>
      </c>
      <c r="O368" s="64">
        <f t="shared" si="21"/>
        <v>0</v>
      </c>
      <c r="P368" s="64">
        <f>IF(ISBLANK(I368),0,IF(L368&lt;0,-O368,IF(L368=0,0,((O368/($G368-1))*(1-$C$6)))))</f>
        <v>0</v>
      </c>
      <c r="Q368" s="65">
        <f t="shared" si="23"/>
        <v>374.00907458768029</v>
      </c>
    </row>
    <row r="369" spans="1:17" s="48" customFormat="1" ht="15" x14ac:dyDescent="0.2">
      <c r="A369" s="44"/>
      <c r="B369" s="45"/>
      <c r="C369" s="46"/>
      <c r="D369" s="46"/>
      <c r="E369" s="47"/>
      <c r="F369" s="47"/>
      <c r="G369" s="47"/>
      <c r="H369" s="47"/>
      <c r="I369" s="47"/>
      <c r="J369" s="53" t="str">
        <f>IF(ISBLANK(G369),"no",IF($I369="NR","no",IF($D369="0-0 at half time","no",IF($G369&lt;=$C$8,"yes","no"))))</f>
        <v>no</v>
      </c>
      <c r="K369" s="64">
        <f t="shared" si="20"/>
        <v>0</v>
      </c>
      <c r="L369" s="64">
        <f>IF(ISBLANK(I369),0,IF($J369="no",0,IF($I369="No",-(($G369-1)*($C$4*$E369)),$C$4*$E369*(1-$C$6))))</f>
        <v>0</v>
      </c>
      <c r="M369" s="64">
        <f>IF($J369="yes",($G369-1)*$C$4*$E369,0)</f>
        <v>0</v>
      </c>
      <c r="N369" s="65">
        <f t="shared" si="22"/>
        <v>431.5</v>
      </c>
      <c r="O369" s="64">
        <f t="shared" si="21"/>
        <v>0</v>
      </c>
      <c r="P369" s="64">
        <f>IF(ISBLANK(I369),0,IF(L369&lt;0,-O369,IF(L369=0,0,((O369/($G369-1))*(1-$C$6)))))</f>
        <v>0</v>
      </c>
      <c r="Q369" s="65">
        <f t="shared" si="23"/>
        <v>374.00907458768029</v>
      </c>
    </row>
    <row r="370" spans="1:17" s="48" customFormat="1" ht="15" x14ac:dyDescent="0.2">
      <c r="A370" s="44"/>
      <c r="B370" s="45"/>
      <c r="C370" s="46"/>
      <c r="D370" s="46"/>
      <c r="E370" s="47"/>
      <c r="F370" s="47"/>
      <c r="G370" s="47"/>
      <c r="H370" s="47"/>
      <c r="I370" s="47"/>
      <c r="J370" s="53" t="str">
        <f>IF(ISBLANK(G370),"no",IF($I370="NR","no",IF($D370="0-0 at half time","no",IF($G370&lt;=$C$8,"yes","no"))))</f>
        <v>no</v>
      </c>
      <c r="K370" s="64">
        <f t="shared" si="20"/>
        <v>0</v>
      </c>
      <c r="L370" s="64">
        <f>IF(ISBLANK(I370),0,IF($J370="no",0,IF($I370="No",-(($G370-1)*($C$4*$E370)),$C$4*$E370*(1-$C$6))))</f>
        <v>0</v>
      </c>
      <c r="M370" s="64">
        <f>IF($J370="yes",($G370-1)*$C$4*$E370,0)</f>
        <v>0</v>
      </c>
      <c r="N370" s="65">
        <f t="shared" si="22"/>
        <v>431.5</v>
      </c>
      <c r="O370" s="64">
        <f t="shared" si="21"/>
        <v>0</v>
      </c>
      <c r="P370" s="64">
        <f>IF(ISBLANK(I370),0,IF(L370&lt;0,-O370,IF(L370=0,0,((O370/($G370-1))*(1-$C$6)))))</f>
        <v>0</v>
      </c>
      <c r="Q370" s="65">
        <f t="shared" si="23"/>
        <v>374.00907458768029</v>
      </c>
    </row>
    <row r="371" spans="1:17" s="48" customFormat="1" ht="15" x14ac:dyDescent="0.2">
      <c r="A371" s="44"/>
      <c r="B371" s="45"/>
      <c r="C371" s="46"/>
      <c r="D371" s="46"/>
      <c r="E371" s="47"/>
      <c r="F371" s="47"/>
      <c r="G371" s="47"/>
      <c r="H371" s="47"/>
      <c r="I371" s="47"/>
      <c r="J371" s="53" t="str">
        <f>IF(ISBLANK(G371),"no",IF($I371="NR","no",IF($D371="0-0 at half time","no",IF($G371&lt;=$C$8,"yes","no"))))</f>
        <v>no</v>
      </c>
      <c r="K371" s="64">
        <f t="shared" si="20"/>
        <v>0</v>
      </c>
      <c r="L371" s="64">
        <f>IF(ISBLANK(I371),0,IF($J371="no",0,IF($I371="No",-(($G371-1)*($C$4*$E371)),$C$4*$E371*(1-$C$6))))</f>
        <v>0</v>
      </c>
      <c r="M371" s="64">
        <f>IF($J371="yes",($G371-1)*$C$4*$E371,0)</f>
        <v>0</v>
      </c>
      <c r="N371" s="65">
        <f t="shared" si="22"/>
        <v>431.5</v>
      </c>
      <c r="O371" s="64">
        <f t="shared" si="21"/>
        <v>0</v>
      </c>
      <c r="P371" s="64">
        <f>IF(ISBLANK(I371),0,IF(L371&lt;0,-O371,IF(L371=0,0,((O371/($G371-1))*(1-$C$6)))))</f>
        <v>0</v>
      </c>
      <c r="Q371" s="65">
        <f t="shared" si="23"/>
        <v>374.00907458768029</v>
      </c>
    </row>
    <row r="372" spans="1:17" s="48" customFormat="1" ht="15" x14ac:dyDescent="0.2">
      <c r="A372" s="44"/>
      <c r="B372" s="45"/>
      <c r="C372" s="46"/>
      <c r="D372" s="46"/>
      <c r="E372" s="47"/>
      <c r="F372" s="47"/>
      <c r="G372" s="47"/>
      <c r="H372" s="47"/>
      <c r="I372" s="47"/>
      <c r="J372" s="53" t="str">
        <f>IF(ISBLANK(G372),"no",IF($I372="NR","no",IF($D372="0-0 at half time","no",IF($G372&lt;=$C$8,"yes","no"))))</f>
        <v>no</v>
      </c>
      <c r="K372" s="64">
        <f t="shared" si="20"/>
        <v>0</v>
      </c>
      <c r="L372" s="64">
        <f>IF(ISBLANK(I372),0,IF($J372="no",0,IF($I372="No",-(($G372-1)*($C$4*$E372)),$C$4*$E372*(1-$C$6))))</f>
        <v>0</v>
      </c>
      <c r="M372" s="64">
        <f>IF($J372="yes",($G372-1)*$C$4*$E372,0)</f>
        <v>0</v>
      </c>
      <c r="N372" s="65">
        <f t="shared" si="22"/>
        <v>431.5</v>
      </c>
      <c r="O372" s="64">
        <f t="shared" si="21"/>
        <v>0</v>
      </c>
      <c r="P372" s="64">
        <f>IF(ISBLANK(I372),0,IF(L372&lt;0,-O372,IF(L372=0,0,((O372/($G372-1))*(1-$C$6)))))</f>
        <v>0</v>
      </c>
      <c r="Q372" s="65">
        <f t="shared" si="23"/>
        <v>374.00907458768029</v>
      </c>
    </row>
    <row r="373" spans="1:17" s="48" customFormat="1" ht="15" x14ac:dyDescent="0.2">
      <c r="A373" s="44"/>
      <c r="B373" s="45"/>
      <c r="C373" s="46"/>
      <c r="D373" s="46"/>
      <c r="E373" s="47"/>
      <c r="F373" s="47"/>
      <c r="G373" s="47"/>
      <c r="H373" s="47"/>
      <c r="I373" s="47"/>
      <c r="J373" s="53" t="str">
        <f>IF(ISBLANK(G373),"no",IF($I373="NR","no",IF($D373="0-0 at half time","no",IF($G373&lt;=$C$8,"yes","no"))))</f>
        <v>no</v>
      </c>
      <c r="K373" s="64">
        <f t="shared" si="20"/>
        <v>0</v>
      </c>
      <c r="L373" s="64">
        <f>IF(ISBLANK(I373),0,IF($J373="no",0,IF($I373="No",-(($G373-1)*($C$4*$E373)),$C$4*$E373*(1-$C$6))))</f>
        <v>0</v>
      </c>
      <c r="M373" s="64">
        <f>IF($J373="yes",($G373-1)*$C$4*$E373,0)</f>
        <v>0</v>
      </c>
      <c r="N373" s="65">
        <f t="shared" si="22"/>
        <v>431.5</v>
      </c>
      <c r="O373" s="64">
        <f t="shared" si="21"/>
        <v>0</v>
      </c>
      <c r="P373" s="64">
        <f>IF(ISBLANK(I373),0,IF(L373&lt;0,-O373,IF(L373=0,0,((O373/($G373-1))*(1-$C$6)))))</f>
        <v>0</v>
      </c>
      <c r="Q373" s="65">
        <f t="shared" si="23"/>
        <v>374.00907458768029</v>
      </c>
    </row>
    <row r="374" spans="1:17" s="48" customFormat="1" ht="15" x14ac:dyDescent="0.2">
      <c r="A374" s="44"/>
      <c r="B374" s="45"/>
      <c r="C374" s="46"/>
      <c r="D374" s="46"/>
      <c r="E374" s="47"/>
      <c r="F374" s="47"/>
      <c r="G374" s="47"/>
      <c r="H374" s="47"/>
      <c r="I374" s="47"/>
      <c r="J374" s="53" t="str">
        <f>IF(ISBLANK(G374),"no",IF($I374="NR","no",IF($D374="0-0 at half time","no",IF($G374&lt;=$C$8,"yes","no"))))</f>
        <v>no</v>
      </c>
      <c r="K374" s="64">
        <f t="shared" si="20"/>
        <v>0</v>
      </c>
      <c r="L374" s="64">
        <f>IF(ISBLANK(I374),0,IF($J374="no",0,IF($I374="No",-(($G374-1)*($C$4*$E374)),$C$4*$E374*(1-$C$6))))</f>
        <v>0</v>
      </c>
      <c r="M374" s="64">
        <f>IF($J374="yes",($G374-1)*$C$4*$E374,0)</f>
        <v>0</v>
      </c>
      <c r="N374" s="65">
        <f t="shared" si="22"/>
        <v>431.5</v>
      </c>
      <c r="O374" s="64">
        <f t="shared" si="21"/>
        <v>0</v>
      </c>
      <c r="P374" s="64">
        <f>IF(ISBLANK(I374),0,IF(L374&lt;0,-O374,IF(L374=0,0,((O374/($G374-1))*(1-$C$6)))))</f>
        <v>0</v>
      </c>
      <c r="Q374" s="65">
        <f t="shared" si="23"/>
        <v>374.00907458768029</v>
      </c>
    </row>
    <row r="375" spans="1:17" s="48" customFormat="1" ht="15" x14ac:dyDescent="0.2">
      <c r="A375" s="44"/>
      <c r="B375" s="45"/>
      <c r="C375" s="46"/>
      <c r="D375" s="46"/>
      <c r="E375" s="47"/>
      <c r="F375" s="47"/>
      <c r="G375" s="47"/>
      <c r="H375" s="47"/>
      <c r="I375" s="47"/>
      <c r="J375" s="53" t="str">
        <f>IF(ISBLANK(G375),"no",IF($I375="NR","no",IF($D375="0-0 at half time","no",IF($G375&lt;=$C$8,"yes","no"))))</f>
        <v>no</v>
      </c>
      <c r="K375" s="64">
        <f t="shared" si="20"/>
        <v>0</v>
      </c>
      <c r="L375" s="64">
        <f>IF(ISBLANK(I375),0,IF($J375="no",0,IF($I375="No",-(($G375-1)*($C$4*$E375)),$C$4*$E375*(1-$C$6))))</f>
        <v>0</v>
      </c>
      <c r="M375" s="64">
        <f>IF($J375="yes",($G375-1)*$C$4*$E375,0)</f>
        <v>0</v>
      </c>
      <c r="N375" s="65">
        <f t="shared" si="22"/>
        <v>431.5</v>
      </c>
      <c r="O375" s="64">
        <f t="shared" si="21"/>
        <v>0</v>
      </c>
      <c r="P375" s="64">
        <f>IF(ISBLANK(I375),0,IF(L375&lt;0,-O375,IF(L375=0,0,((O375/($G375-1))*(1-$C$6)))))</f>
        <v>0</v>
      </c>
      <c r="Q375" s="65">
        <f t="shared" si="23"/>
        <v>374.00907458768029</v>
      </c>
    </row>
    <row r="376" spans="1:17" s="48" customFormat="1" ht="15" x14ac:dyDescent="0.2">
      <c r="A376" s="44"/>
      <c r="B376" s="45"/>
      <c r="C376" s="46"/>
      <c r="D376" s="46"/>
      <c r="E376" s="47"/>
      <c r="F376" s="47"/>
      <c r="G376" s="47"/>
      <c r="H376" s="47"/>
      <c r="I376" s="47"/>
      <c r="J376" s="53" t="str">
        <f>IF(ISBLANK(G376),"no",IF($I376="NR","no",IF($D376="0-0 at half time","no",IF($G376&lt;=$C$8,"yes","no"))))</f>
        <v>no</v>
      </c>
      <c r="K376" s="64">
        <f t="shared" si="20"/>
        <v>0</v>
      </c>
      <c r="L376" s="64">
        <f>IF(ISBLANK(I376),0,IF($J376="no",0,IF($I376="No",-(($G376-1)*($C$4*$E376)),$C$4*$E376*(1-$C$6))))</f>
        <v>0</v>
      </c>
      <c r="M376" s="64">
        <f>IF($J376="yes",($G376-1)*$C$4*$E376,0)</f>
        <v>0</v>
      </c>
      <c r="N376" s="65">
        <f t="shared" si="22"/>
        <v>431.5</v>
      </c>
      <c r="O376" s="64">
        <f t="shared" si="21"/>
        <v>0</v>
      </c>
      <c r="P376" s="64">
        <f>IF(ISBLANK(I376),0,IF(L376&lt;0,-O376,IF(L376=0,0,((O376/($G376-1))*(1-$C$6)))))</f>
        <v>0</v>
      </c>
      <c r="Q376" s="65">
        <f t="shared" si="23"/>
        <v>374.00907458768029</v>
      </c>
    </row>
    <row r="377" spans="1:17" s="48" customFormat="1" ht="15" x14ac:dyDescent="0.2">
      <c r="A377" s="44"/>
      <c r="B377" s="45"/>
      <c r="C377" s="46"/>
      <c r="D377" s="46"/>
      <c r="E377" s="47"/>
      <c r="F377" s="47"/>
      <c r="G377" s="47"/>
      <c r="H377" s="47"/>
      <c r="I377" s="47"/>
      <c r="J377" s="53" t="str">
        <f>IF(ISBLANK(G377),"no",IF($I377="NR","no",IF($D377="0-0 at half time","no",IF($G377&lt;=$C$8,"yes","no"))))</f>
        <v>no</v>
      </c>
      <c r="K377" s="64">
        <f t="shared" si="20"/>
        <v>0</v>
      </c>
      <c r="L377" s="64">
        <f>IF(ISBLANK(I377),0,IF($J377="no",0,IF($I377="No",-(($G377-1)*($C$4*$E377)),$C$4*$E377*(1-$C$6))))</f>
        <v>0</v>
      </c>
      <c r="M377" s="64">
        <f>IF($J377="yes",($G377-1)*$C$4*$E377,0)</f>
        <v>0</v>
      </c>
      <c r="N377" s="65">
        <f t="shared" si="22"/>
        <v>431.5</v>
      </c>
      <c r="O377" s="64">
        <f t="shared" si="21"/>
        <v>0</v>
      </c>
      <c r="P377" s="64">
        <f>IF(ISBLANK(I377),0,IF(L377&lt;0,-O377,IF(L377=0,0,((O377/($G377-1))*(1-$C$6)))))</f>
        <v>0</v>
      </c>
      <c r="Q377" s="65">
        <f t="shared" si="23"/>
        <v>374.00907458768029</v>
      </c>
    </row>
    <row r="378" spans="1:17" s="48" customFormat="1" ht="15" x14ac:dyDescent="0.2">
      <c r="A378" s="44"/>
      <c r="B378" s="45"/>
      <c r="C378" s="46"/>
      <c r="D378" s="46"/>
      <c r="E378" s="47"/>
      <c r="F378" s="47"/>
      <c r="G378" s="47"/>
      <c r="H378" s="47"/>
      <c r="I378" s="47"/>
      <c r="J378" s="53" t="str">
        <f>IF(ISBLANK(G378),"no",IF($I378="NR","no",IF($D378="0-0 at half time","no",IF($G378&lt;=$C$8,"yes","no"))))</f>
        <v>no</v>
      </c>
      <c r="K378" s="64">
        <f t="shared" si="20"/>
        <v>0</v>
      </c>
      <c r="L378" s="64">
        <f>IF(ISBLANK(I378),0,IF($J378="no",0,IF($I378="No",-(($G378-1)*($C$4*$E378)),$C$4*$E378*(1-$C$6))))</f>
        <v>0</v>
      </c>
      <c r="M378" s="64">
        <f>IF($J378="yes",($G378-1)*$C$4*$E378,0)</f>
        <v>0</v>
      </c>
      <c r="N378" s="65">
        <f t="shared" si="22"/>
        <v>431.5</v>
      </c>
      <c r="O378" s="64">
        <f t="shared" si="21"/>
        <v>0</v>
      </c>
      <c r="P378" s="64">
        <f>IF(ISBLANK(I378),0,IF(L378&lt;0,-O378,IF(L378=0,0,((O378/($G378-1))*(1-$C$6)))))</f>
        <v>0</v>
      </c>
      <c r="Q378" s="65">
        <f t="shared" si="23"/>
        <v>374.00907458768029</v>
      </c>
    </row>
    <row r="379" spans="1:17" s="48" customFormat="1" ht="15" x14ac:dyDescent="0.2">
      <c r="A379" s="44"/>
      <c r="B379" s="45"/>
      <c r="C379" s="46"/>
      <c r="D379" s="46"/>
      <c r="E379" s="47"/>
      <c r="F379" s="47"/>
      <c r="G379" s="47"/>
      <c r="H379" s="47"/>
      <c r="I379" s="47"/>
      <c r="J379" s="53" t="str">
        <f>IF(ISBLANK(G379),"no",IF($I379="NR","no",IF($D379="0-0 at half time","no",IF($G379&lt;=$C$8,"yes","no"))))</f>
        <v>no</v>
      </c>
      <c r="K379" s="64">
        <f t="shared" si="20"/>
        <v>0</v>
      </c>
      <c r="L379" s="64">
        <f>IF(ISBLANK(I379),0,IF($J379="no",0,IF($I379="No",-(($G379-1)*($C$4*$E379)),$C$4*$E379*(1-$C$6))))</f>
        <v>0</v>
      </c>
      <c r="M379" s="64">
        <f>IF($J379="yes",($G379-1)*$C$4*$E379,0)</f>
        <v>0</v>
      </c>
      <c r="N379" s="65">
        <f t="shared" si="22"/>
        <v>431.5</v>
      </c>
      <c r="O379" s="64">
        <f t="shared" si="21"/>
        <v>0</v>
      </c>
      <c r="P379" s="64">
        <f>IF(ISBLANK(I379),0,IF(L379&lt;0,-O379,IF(L379=0,0,((O379/($G379-1))*(1-$C$6)))))</f>
        <v>0</v>
      </c>
      <c r="Q379" s="65">
        <f t="shared" si="23"/>
        <v>374.00907458768029</v>
      </c>
    </row>
    <row r="380" spans="1:17" s="48" customFormat="1" ht="15" x14ac:dyDescent="0.2">
      <c r="A380" s="44"/>
      <c r="B380" s="45"/>
      <c r="C380" s="46"/>
      <c r="D380" s="46"/>
      <c r="E380" s="47"/>
      <c r="F380" s="47"/>
      <c r="G380" s="47"/>
      <c r="H380" s="47"/>
      <c r="I380" s="47"/>
      <c r="J380" s="53" t="str">
        <f>IF(ISBLANK(G380),"no",IF($I380="NR","no",IF($D380="0-0 at half time","no",IF($G380&lt;=$C$8,"yes","no"))))</f>
        <v>no</v>
      </c>
      <c r="K380" s="64">
        <f t="shared" si="20"/>
        <v>0</v>
      </c>
      <c r="L380" s="64">
        <f>IF(ISBLANK(I380),0,IF($J380="no",0,IF($I380="No",-(($G380-1)*($C$4*$E380)),$C$4*$E380*(1-$C$6))))</f>
        <v>0</v>
      </c>
      <c r="M380" s="64">
        <f>IF($J380="yes",($G380-1)*$C$4*$E380,0)</f>
        <v>0</v>
      </c>
      <c r="N380" s="65">
        <f t="shared" si="22"/>
        <v>431.5</v>
      </c>
      <c r="O380" s="64">
        <f t="shared" si="21"/>
        <v>0</v>
      </c>
      <c r="P380" s="64">
        <f>IF(ISBLANK(I380),0,IF(L380&lt;0,-O380,IF(L380=0,0,((O380/($G380-1))*(1-$C$6)))))</f>
        <v>0</v>
      </c>
      <c r="Q380" s="65">
        <f t="shared" si="23"/>
        <v>374.00907458768029</v>
      </c>
    </row>
    <row r="381" spans="1:17" s="48" customFormat="1" ht="15" x14ac:dyDescent="0.2">
      <c r="A381" s="44"/>
      <c r="B381" s="45"/>
      <c r="C381" s="46"/>
      <c r="D381" s="46"/>
      <c r="E381" s="47"/>
      <c r="F381" s="47"/>
      <c r="G381" s="47"/>
      <c r="H381" s="47"/>
      <c r="I381" s="47"/>
      <c r="J381" s="53" t="str">
        <f>IF(ISBLANK(G381),"no",IF($I381="NR","no",IF($D381="0-0 at half time","no",IF($G381&lt;=$C$8,"yes","no"))))</f>
        <v>no</v>
      </c>
      <c r="K381" s="64">
        <f t="shared" si="20"/>
        <v>0</v>
      </c>
      <c r="L381" s="64">
        <f>IF(ISBLANK(I381),0,IF($J381="no",0,IF($I381="No",-(($G381-1)*($C$4*$E381)),$C$4*$E381*(1-$C$6))))</f>
        <v>0</v>
      </c>
      <c r="M381" s="64">
        <f>IF($J381="yes",($G381-1)*$C$4*$E381,0)</f>
        <v>0</v>
      </c>
      <c r="N381" s="65">
        <f t="shared" si="22"/>
        <v>431.5</v>
      </c>
      <c r="O381" s="64">
        <f t="shared" si="21"/>
        <v>0</v>
      </c>
      <c r="P381" s="64">
        <f>IF(ISBLANK(I381),0,IF(L381&lt;0,-O381,IF(L381=0,0,((O381/($G381-1))*(1-$C$6)))))</f>
        <v>0</v>
      </c>
      <c r="Q381" s="65">
        <f t="shared" si="23"/>
        <v>374.00907458768029</v>
      </c>
    </row>
    <row r="382" spans="1:17" s="48" customFormat="1" ht="15" x14ac:dyDescent="0.2">
      <c r="A382" s="44"/>
      <c r="B382" s="45"/>
      <c r="C382" s="46"/>
      <c r="D382" s="46"/>
      <c r="E382" s="47"/>
      <c r="F382" s="47"/>
      <c r="G382" s="47"/>
      <c r="H382" s="47"/>
      <c r="I382" s="47"/>
      <c r="J382" s="53" t="str">
        <f>IF(ISBLANK(G382),"no",IF($I382="NR","no",IF($D382="0-0 at half time","no",IF($G382&lt;=$C$8,"yes","no"))))</f>
        <v>no</v>
      </c>
      <c r="K382" s="64">
        <f t="shared" si="20"/>
        <v>0</v>
      </c>
      <c r="L382" s="64">
        <f>IF(ISBLANK(I382),0,IF($J382="no",0,IF($I382="No",-(($G382-1)*($C$4*$E382)),$C$4*$E382*(1-$C$6))))</f>
        <v>0</v>
      </c>
      <c r="M382" s="64">
        <f>IF($J382="yes",($G382-1)*$C$4*$E382,0)</f>
        <v>0</v>
      </c>
      <c r="N382" s="65">
        <f t="shared" si="22"/>
        <v>431.5</v>
      </c>
      <c r="O382" s="64">
        <f t="shared" si="21"/>
        <v>0</v>
      </c>
      <c r="P382" s="64">
        <f>IF(ISBLANK(I382),0,IF(L382&lt;0,-O382,IF(L382=0,0,((O382/($G382-1))*(1-$C$6)))))</f>
        <v>0</v>
      </c>
      <c r="Q382" s="65">
        <f t="shared" si="23"/>
        <v>374.00907458768029</v>
      </c>
    </row>
    <row r="383" spans="1:17" s="48" customFormat="1" ht="15" x14ac:dyDescent="0.2">
      <c r="A383" s="44"/>
      <c r="B383" s="45"/>
      <c r="C383" s="46"/>
      <c r="D383" s="46"/>
      <c r="E383" s="47"/>
      <c r="F383" s="47"/>
      <c r="G383" s="47"/>
      <c r="H383" s="47"/>
      <c r="I383" s="47"/>
      <c r="J383" s="53" t="str">
        <f>IF(ISBLANK(G383),"no",IF($I383="NR","no",IF($D383="0-0 at half time","no",IF($G383&lt;=$C$8,"yes","no"))))</f>
        <v>no</v>
      </c>
      <c r="K383" s="64">
        <f t="shared" si="20"/>
        <v>0</v>
      </c>
      <c r="L383" s="64">
        <f>IF(ISBLANK(I383),0,IF($J383="no",0,IF($I383="No",-(($G383-1)*($C$4*$E383)),$C$4*$E383*(1-$C$6))))</f>
        <v>0</v>
      </c>
      <c r="M383" s="64">
        <f>IF($J383="yes",($G383-1)*$C$4*$E383,0)</f>
        <v>0</v>
      </c>
      <c r="N383" s="65">
        <f t="shared" si="22"/>
        <v>431.5</v>
      </c>
      <c r="O383" s="64">
        <f t="shared" si="21"/>
        <v>0</v>
      </c>
      <c r="P383" s="64">
        <f>IF(ISBLANK(I383),0,IF(L383&lt;0,-O383,IF(L383=0,0,((O383/($G383-1))*(1-$C$6)))))</f>
        <v>0</v>
      </c>
      <c r="Q383" s="65">
        <f t="shared" si="23"/>
        <v>374.00907458768029</v>
      </c>
    </row>
    <row r="384" spans="1:17" s="48" customFormat="1" ht="15" x14ac:dyDescent="0.2">
      <c r="A384" s="44"/>
      <c r="B384" s="45"/>
      <c r="C384" s="46"/>
      <c r="D384" s="46"/>
      <c r="E384" s="47"/>
      <c r="F384" s="47"/>
      <c r="G384" s="47"/>
      <c r="H384" s="47"/>
      <c r="I384" s="47"/>
      <c r="J384" s="53" t="str">
        <f>IF(ISBLANK(G384),"no",IF($I384="NR","no",IF($D384="0-0 at half time","no",IF($G384&lt;=$C$8,"yes","no"))))</f>
        <v>no</v>
      </c>
      <c r="K384" s="64">
        <f t="shared" si="20"/>
        <v>0</v>
      </c>
      <c r="L384" s="64">
        <f>IF(ISBLANK(I384),0,IF($J384="no",0,IF($I384="No",-(($G384-1)*($C$4*$E384)),$C$4*$E384*(1-$C$6))))</f>
        <v>0</v>
      </c>
      <c r="M384" s="64">
        <f>IF($J384="yes",($G384-1)*$C$4*$E384,0)</f>
        <v>0</v>
      </c>
      <c r="N384" s="65">
        <f t="shared" si="22"/>
        <v>431.5</v>
      </c>
      <c r="O384" s="64">
        <f t="shared" si="21"/>
        <v>0</v>
      </c>
      <c r="P384" s="64">
        <f>IF(ISBLANK(I384),0,IF(L384&lt;0,-O384,IF(L384=0,0,((O384/($G384-1))*(1-$C$6)))))</f>
        <v>0</v>
      </c>
      <c r="Q384" s="65">
        <f t="shared" si="23"/>
        <v>374.00907458768029</v>
      </c>
    </row>
    <row r="385" spans="1:17" s="48" customFormat="1" ht="15" x14ac:dyDescent="0.2">
      <c r="A385" s="44"/>
      <c r="B385" s="45"/>
      <c r="C385" s="46"/>
      <c r="D385" s="46"/>
      <c r="E385" s="47"/>
      <c r="F385" s="47"/>
      <c r="G385" s="47"/>
      <c r="H385" s="47"/>
      <c r="I385" s="47"/>
      <c r="J385" s="53" t="str">
        <f>IF(ISBLANK(G385),"no",IF($I385="NR","no",IF($D385="0-0 at half time","no",IF($G385&lt;=$C$8,"yes","no"))))</f>
        <v>no</v>
      </c>
      <c r="K385" s="64">
        <f t="shared" si="20"/>
        <v>0</v>
      </c>
      <c r="L385" s="64">
        <f>IF(ISBLANK(I385),0,IF($J385="no",0,IF($I385="No",-(($G385-1)*($C$4*$E385)),$C$4*$E385*(1-$C$6))))</f>
        <v>0</v>
      </c>
      <c r="M385" s="64">
        <f>IF($J385="yes",($G385-1)*$C$4*$E385,0)</f>
        <v>0</v>
      </c>
      <c r="N385" s="65">
        <f t="shared" si="22"/>
        <v>431.5</v>
      </c>
      <c r="O385" s="64">
        <f t="shared" si="21"/>
        <v>0</v>
      </c>
      <c r="P385" s="64">
        <f>IF(ISBLANK(I385),0,IF(L385&lt;0,-O385,IF(L385=0,0,((O385/($G385-1))*(1-$C$6)))))</f>
        <v>0</v>
      </c>
      <c r="Q385" s="65">
        <f t="shared" si="23"/>
        <v>374.00907458768029</v>
      </c>
    </row>
    <row r="386" spans="1:17" s="48" customFormat="1" ht="15" x14ac:dyDescent="0.2">
      <c r="A386" s="44"/>
      <c r="B386" s="45"/>
      <c r="C386" s="46"/>
      <c r="D386" s="46"/>
      <c r="E386" s="47"/>
      <c r="F386" s="47"/>
      <c r="G386" s="47"/>
      <c r="H386" s="47"/>
      <c r="I386" s="47"/>
      <c r="J386" s="53" t="str">
        <f>IF(ISBLANK(G386),"no",IF($I386="NR","no",IF($D386="0-0 at half time","no",IF($G386&lt;=$C$8,"yes","no"))))</f>
        <v>no</v>
      </c>
      <c r="K386" s="64">
        <f t="shared" si="20"/>
        <v>0</v>
      </c>
      <c r="L386" s="64">
        <f>IF(ISBLANK(I386),0,IF($J386="no",0,IF($I386="No",-(($G386-1)*($C$4*$E386)),$C$4*$E386*(1-$C$6))))</f>
        <v>0</v>
      </c>
      <c r="M386" s="64">
        <f>IF($J386="yes",($G386-1)*$C$4*$E386,0)</f>
        <v>0</v>
      </c>
      <c r="N386" s="65">
        <f t="shared" si="22"/>
        <v>431.5</v>
      </c>
      <c r="O386" s="64">
        <f t="shared" si="21"/>
        <v>0</v>
      </c>
      <c r="P386" s="64">
        <f>IF(ISBLANK(I386),0,IF(L386&lt;0,-O386,IF(L386=0,0,((O386/($G386-1))*(1-$C$6)))))</f>
        <v>0</v>
      </c>
      <c r="Q386" s="65">
        <f t="shared" si="23"/>
        <v>374.00907458768029</v>
      </c>
    </row>
    <row r="387" spans="1:17" s="48" customFormat="1" ht="15" x14ac:dyDescent="0.2">
      <c r="A387" s="44"/>
      <c r="B387" s="45"/>
      <c r="C387" s="46"/>
      <c r="D387" s="46"/>
      <c r="E387" s="47"/>
      <c r="F387" s="47"/>
      <c r="G387" s="47"/>
      <c r="H387" s="47"/>
      <c r="I387" s="47"/>
      <c r="J387" s="53" t="str">
        <f>IF(ISBLANK(G387),"no",IF($I387="NR","no",IF($D387="0-0 at half time","no",IF($G387&lt;=$C$8,"yes","no"))))</f>
        <v>no</v>
      </c>
      <c r="K387" s="64">
        <f t="shared" si="20"/>
        <v>0</v>
      </c>
      <c r="L387" s="64">
        <f>IF(ISBLANK(I387),0,IF($J387="no",0,IF($I387="No",-(($G387-1)*($C$4*$E387)),$C$4*$E387*(1-$C$6))))</f>
        <v>0</v>
      </c>
      <c r="M387" s="64">
        <f>IF($J387="yes",($G387-1)*$C$4*$E387,0)</f>
        <v>0</v>
      </c>
      <c r="N387" s="65">
        <f t="shared" si="22"/>
        <v>431.5</v>
      </c>
      <c r="O387" s="64">
        <f t="shared" si="21"/>
        <v>0</v>
      </c>
      <c r="P387" s="64">
        <f>IF(ISBLANK(I387),0,IF(L387&lt;0,-O387,IF(L387=0,0,((O387/($G387-1))*(1-$C$6)))))</f>
        <v>0</v>
      </c>
      <c r="Q387" s="65">
        <f t="shared" si="23"/>
        <v>374.00907458768029</v>
      </c>
    </row>
    <row r="388" spans="1:17" s="48" customFormat="1" ht="15" x14ac:dyDescent="0.2">
      <c r="A388" s="44"/>
      <c r="B388" s="45"/>
      <c r="C388" s="46"/>
      <c r="D388" s="46"/>
      <c r="E388" s="47"/>
      <c r="F388" s="47"/>
      <c r="G388" s="47"/>
      <c r="H388" s="47"/>
      <c r="I388" s="47"/>
      <c r="J388" s="53" t="str">
        <f>IF(ISBLANK(G388),"no",IF($I388="NR","no",IF($D388="0-0 at half time","no",IF($G388&lt;=$C$8,"yes","no"))))</f>
        <v>no</v>
      </c>
      <c r="K388" s="64">
        <f t="shared" si="20"/>
        <v>0</v>
      </c>
      <c r="L388" s="64">
        <f>IF(ISBLANK(I388),0,IF($J388="no",0,IF($I388="No",-(($G388-1)*($C$4*$E388)),$C$4*$E388*(1-$C$6))))</f>
        <v>0</v>
      </c>
      <c r="M388" s="64">
        <f>IF($J388="yes",($G388-1)*$C$4*$E388,0)</f>
        <v>0</v>
      </c>
      <c r="N388" s="65">
        <f t="shared" si="22"/>
        <v>431.5</v>
      </c>
      <c r="O388" s="64">
        <f t="shared" si="21"/>
        <v>0</v>
      </c>
      <c r="P388" s="64">
        <f>IF(ISBLANK(I388),0,IF(L388&lt;0,-O388,IF(L388=0,0,((O388/($G388-1))*(1-$C$6)))))</f>
        <v>0</v>
      </c>
      <c r="Q388" s="65">
        <f t="shared" si="23"/>
        <v>374.00907458768029</v>
      </c>
    </row>
    <row r="389" spans="1:17" s="48" customFormat="1" ht="15" x14ac:dyDescent="0.2">
      <c r="A389" s="44"/>
      <c r="B389" s="45"/>
      <c r="C389" s="46"/>
      <c r="D389" s="46"/>
      <c r="E389" s="47"/>
      <c r="F389" s="47"/>
      <c r="G389" s="47"/>
      <c r="H389" s="47"/>
      <c r="I389" s="47"/>
      <c r="J389" s="53" t="str">
        <f>IF(ISBLANK(G389),"no",IF($I389="NR","no",IF($D389="0-0 at half time","no",IF($G389&lt;=$C$8,"yes","no"))))</f>
        <v>no</v>
      </c>
      <c r="K389" s="64">
        <f t="shared" si="20"/>
        <v>0</v>
      </c>
      <c r="L389" s="64">
        <f>IF(ISBLANK(I389),0,IF($J389="no",0,IF($I389="No",-(($G389-1)*($C$4*$E389)),$C$4*$E389*(1-$C$6))))</f>
        <v>0</v>
      </c>
      <c r="M389" s="64">
        <f>IF($J389="yes",($G389-1)*$C$4*$E389,0)</f>
        <v>0</v>
      </c>
      <c r="N389" s="65">
        <f t="shared" si="22"/>
        <v>431.5</v>
      </c>
      <c r="O389" s="64">
        <f t="shared" si="21"/>
        <v>0</v>
      </c>
      <c r="P389" s="64">
        <f>IF(ISBLANK(I389),0,IF(L389&lt;0,-O389,IF(L389=0,0,((O389/($G389-1))*(1-$C$6)))))</f>
        <v>0</v>
      </c>
      <c r="Q389" s="65">
        <f t="shared" si="23"/>
        <v>374.00907458768029</v>
      </c>
    </row>
    <row r="390" spans="1:17" s="48" customFormat="1" ht="15" x14ac:dyDescent="0.2">
      <c r="A390" s="44"/>
      <c r="B390" s="45"/>
      <c r="C390" s="46"/>
      <c r="D390" s="46"/>
      <c r="E390" s="47"/>
      <c r="F390" s="47"/>
      <c r="G390" s="47"/>
      <c r="H390" s="47"/>
      <c r="I390" s="47"/>
      <c r="J390" s="53" t="str">
        <f>IF(ISBLANK(G390),"no",IF($I390="NR","no",IF($D390="0-0 at half time","no",IF($G390&lt;=$C$8,"yes","no"))))</f>
        <v>no</v>
      </c>
      <c r="K390" s="64">
        <f t="shared" si="20"/>
        <v>0</v>
      </c>
      <c r="L390" s="64">
        <f>IF(ISBLANK(I390),0,IF($J390="no",0,IF($I390="No",-(($G390-1)*($C$4*$E390)),$C$4*$E390*(1-$C$6))))</f>
        <v>0</v>
      </c>
      <c r="M390" s="64">
        <f>IF($J390="yes",($G390-1)*$C$4*$E390,0)</f>
        <v>0</v>
      </c>
      <c r="N390" s="65">
        <f t="shared" si="22"/>
        <v>431.5</v>
      </c>
      <c r="O390" s="64">
        <f t="shared" si="21"/>
        <v>0</v>
      </c>
      <c r="P390" s="64">
        <f>IF(ISBLANK(I390),0,IF(L390&lt;0,-O390,IF(L390=0,0,((O390/($G390-1))*(1-$C$6)))))</f>
        <v>0</v>
      </c>
      <c r="Q390" s="65">
        <f t="shared" si="23"/>
        <v>374.00907458768029</v>
      </c>
    </row>
    <row r="391" spans="1:17" s="48" customFormat="1" ht="15" x14ac:dyDescent="0.2">
      <c r="A391" s="44"/>
      <c r="B391" s="45"/>
      <c r="C391" s="46"/>
      <c r="D391" s="46"/>
      <c r="E391" s="47"/>
      <c r="F391" s="47"/>
      <c r="G391" s="47"/>
      <c r="H391" s="47"/>
      <c r="I391" s="47"/>
      <c r="J391" s="53" t="str">
        <f>IF(ISBLANK(G391),"no",IF($I391="NR","no",IF($D391="0-0 at half time","no",IF($G391&lt;=$C$8,"yes","no"))))</f>
        <v>no</v>
      </c>
      <c r="K391" s="64">
        <f t="shared" si="20"/>
        <v>0</v>
      </c>
      <c r="L391" s="64">
        <f>IF(ISBLANK(I391),0,IF($J391="no",0,IF($I391="No",-(($G391-1)*($C$4*$E391)),$C$4*$E391*(1-$C$6))))</f>
        <v>0</v>
      </c>
      <c r="M391" s="64">
        <f>IF($J391="yes",($G391-1)*$C$4*$E391,0)</f>
        <v>0</v>
      </c>
      <c r="N391" s="65">
        <f t="shared" si="22"/>
        <v>431.5</v>
      </c>
      <c r="O391" s="64">
        <f t="shared" si="21"/>
        <v>0</v>
      </c>
      <c r="P391" s="64">
        <f>IF(ISBLANK(I391),0,IF(L391&lt;0,-O391,IF(L391=0,0,((O391/($G391-1))*(1-$C$6)))))</f>
        <v>0</v>
      </c>
      <c r="Q391" s="65">
        <f t="shared" si="23"/>
        <v>374.00907458768029</v>
      </c>
    </row>
    <row r="392" spans="1:17" s="48" customFormat="1" ht="15" x14ac:dyDescent="0.2">
      <c r="A392" s="44"/>
      <c r="B392" s="45"/>
      <c r="C392" s="46"/>
      <c r="D392" s="46"/>
      <c r="E392" s="47"/>
      <c r="F392" s="47"/>
      <c r="G392" s="47"/>
      <c r="H392" s="47"/>
      <c r="I392" s="47"/>
      <c r="J392" s="53" t="str">
        <f>IF(ISBLANK(G392),"no",IF($I392="NR","no",IF($D392="0-0 at half time","no",IF($G392&lt;=$C$8,"yes","no"))))</f>
        <v>no</v>
      </c>
      <c r="K392" s="64">
        <f t="shared" si="20"/>
        <v>0</v>
      </c>
      <c r="L392" s="64">
        <f>IF(ISBLANK(I392),0,IF($J392="no",0,IF($I392="No",-(($G392-1)*($C$4*$E392)),$C$4*$E392*(1-$C$6))))</f>
        <v>0</v>
      </c>
      <c r="M392" s="64">
        <f>IF($J392="yes",($G392-1)*$C$4*$E392,0)</f>
        <v>0</v>
      </c>
      <c r="N392" s="65">
        <f t="shared" si="22"/>
        <v>431.5</v>
      </c>
      <c r="O392" s="64">
        <f t="shared" si="21"/>
        <v>0</v>
      </c>
      <c r="P392" s="64">
        <f>IF(ISBLANK(I392),0,IF(L392&lt;0,-O392,IF(L392=0,0,((O392/($G392-1))*(1-$C$6)))))</f>
        <v>0</v>
      </c>
      <c r="Q392" s="65">
        <f t="shared" si="23"/>
        <v>374.00907458768029</v>
      </c>
    </row>
    <row r="393" spans="1:17" s="48" customFormat="1" ht="15" x14ac:dyDescent="0.2">
      <c r="A393" s="44"/>
      <c r="B393" s="45"/>
      <c r="C393" s="46"/>
      <c r="D393" s="46"/>
      <c r="E393" s="47"/>
      <c r="F393" s="47"/>
      <c r="G393" s="47"/>
      <c r="H393" s="47"/>
      <c r="I393" s="47"/>
      <c r="J393" s="53" t="str">
        <f>IF(ISBLANK(G393),"no",IF($I393="NR","no",IF($D393="0-0 at half time","no",IF($G393&lt;=$C$8,"yes","no"))))</f>
        <v>no</v>
      </c>
      <c r="K393" s="64">
        <f t="shared" si="20"/>
        <v>0</v>
      </c>
      <c r="L393" s="64">
        <f>IF(ISBLANK(I393),0,IF($J393="no",0,IF($I393="No",-(($G393-1)*($C$4*$E393)),$C$4*$E393*(1-$C$6))))</f>
        <v>0</v>
      </c>
      <c r="M393" s="64">
        <f>IF($J393="yes",($G393-1)*$C$4*$E393,0)</f>
        <v>0</v>
      </c>
      <c r="N393" s="65">
        <f t="shared" si="22"/>
        <v>431.5</v>
      </c>
      <c r="O393" s="64">
        <f t="shared" si="21"/>
        <v>0</v>
      </c>
      <c r="P393" s="64">
        <f>IF(ISBLANK(I393),0,IF(L393&lt;0,-O393,IF(L393=0,0,((O393/($G393-1))*(1-$C$6)))))</f>
        <v>0</v>
      </c>
      <c r="Q393" s="65">
        <f t="shared" si="23"/>
        <v>374.00907458768029</v>
      </c>
    </row>
    <row r="394" spans="1:17" s="48" customFormat="1" ht="15" x14ac:dyDescent="0.2">
      <c r="A394" s="44"/>
      <c r="B394" s="45"/>
      <c r="C394" s="46"/>
      <c r="D394" s="46"/>
      <c r="E394" s="47"/>
      <c r="F394" s="47"/>
      <c r="G394" s="47"/>
      <c r="H394" s="47"/>
      <c r="I394" s="47"/>
      <c r="J394" s="53" t="str">
        <f>IF(ISBLANK(G394),"no",IF($I394="NR","no",IF($D394="0-0 at half time","no",IF($G394&lt;=$C$8,"yes","no"))))</f>
        <v>no</v>
      </c>
      <c r="K394" s="64">
        <f t="shared" si="20"/>
        <v>0</v>
      </c>
      <c r="L394" s="64">
        <f>IF(ISBLANK(I394),0,IF($J394="no",0,IF($I394="No",-(($G394-1)*($C$4*$E394)),$C$4*$E394*(1-$C$6))))</f>
        <v>0</v>
      </c>
      <c r="M394" s="64">
        <f>IF($J394="yes",($G394-1)*$C$4*$E394,0)</f>
        <v>0</v>
      </c>
      <c r="N394" s="65">
        <f t="shared" si="22"/>
        <v>431.5</v>
      </c>
      <c r="O394" s="64">
        <f t="shared" si="21"/>
        <v>0</v>
      </c>
      <c r="P394" s="64">
        <f>IF(ISBLANK(I394),0,IF(L394&lt;0,-O394,IF(L394=0,0,((O394/($G394-1))*(1-$C$6)))))</f>
        <v>0</v>
      </c>
      <c r="Q394" s="65">
        <f t="shared" si="23"/>
        <v>374.00907458768029</v>
      </c>
    </row>
    <row r="395" spans="1:17" s="48" customFormat="1" ht="15" x14ac:dyDescent="0.2">
      <c r="A395" s="44"/>
      <c r="B395" s="45"/>
      <c r="C395" s="46"/>
      <c r="D395" s="46"/>
      <c r="E395" s="47"/>
      <c r="F395" s="47"/>
      <c r="G395" s="47"/>
      <c r="H395" s="47"/>
      <c r="I395" s="47"/>
      <c r="J395" s="53" t="str">
        <f>IF(ISBLANK(G395),"no",IF($I395="NR","no",IF($D395="0-0 at half time","no",IF($G395&lt;=$C$8,"yes","no"))))</f>
        <v>no</v>
      </c>
      <c r="K395" s="64">
        <f t="shared" si="20"/>
        <v>0</v>
      </c>
      <c r="L395" s="64">
        <f>IF(ISBLANK(I395),0,IF($J395="no",0,IF($I395="No",-(($G395-1)*($C$4*$E395)),$C$4*$E395*(1-$C$6))))</f>
        <v>0</v>
      </c>
      <c r="M395" s="64">
        <f>IF($J395="yes",($G395-1)*$C$4*$E395,0)</f>
        <v>0</v>
      </c>
      <c r="N395" s="65">
        <f t="shared" si="22"/>
        <v>431.5</v>
      </c>
      <c r="O395" s="64">
        <f t="shared" si="21"/>
        <v>0</v>
      </c>
      <c r="P395" s="64">
        <f>IF(ISBLANK(I395),0,IF(L395&lt;0,-O395,IF(L395=0,0,((O395/($G395-1))*(1-$C$6)))))</f>
        <v>0</v>
      </c>
      <c r="Q395" s="65">
        <f t="shared" si="23"/>
        <v>374.00907458768029</v>
      </c>
    </row>
    <row r="396" spans="1:17" s="48" customFormat="1" ht="15" x14ac:dyDescent="0.2">
      <c r="A396" s="44"/>
      <c r="B396" s="45"/>
      <c r="C396" s="46"/>
      <c r="D396" s="46"/>
      <c r="E396" s="47"/>
      <c r="F396" s="47"/>
      <c r="G396" s="47"/>
      <c r="H396" s="47"/>
      <c r="I396" s="47"/>
      <c r="J396" s="53" t="str">
        <f>IF(ISBLANK(G396),"no",IF($I396="NR","no",IF($D396="0-0 at half time","no",IF($G396&lt;=$C$8,"yes","no"))))</f>
        <v>no</v>
      </c>
      <c r="K396" s="64">
        <f t="shared" si="20"/>
        <v>0</v>
      </c>
      <c r="L396" s="64">
        <f>IF(ISBLANK(I396),0,IF($J396="no",0,IF($I396="No",-(($G396-1)*($C$4*$E396)),$C$4*$E396*(1-$C$6))))</f>
        <v>0</v>
      </c>
      <c r="M396" s="64">
        <f>IF($J396="yes",($G396-1)*$C$4*$E396,0)</f>
        <v>0</v>
      </c>
      <c r="N396" s="65">
        <f t="shared" si="22"/>
        <v>431.5</v>
      </c>
      <c r="O396" s="64">
        <f t="shared" si="21"/>
        <v>0</v>
      </c>
      <c r="P396" s="64">
        <f>IF(ISBLANK(I396),0,IF(L396&lt;0,-O396,IF(L396=0,0,((O396/($G396-1))*(1-$C$6)))))</f>
        <v>0</v>
      </c>
      <c r="Q396" s="65">
        <f t="shared" si="23"/>
        <v>374.00907458768029</v>
      </c>
    </row>
    <row r="397" spans="1:17" s="48" customFormat="1" ht="15" x14ac:dyDescent="0.2">
      <c r="A397" s="44"/>
      <c r="B397" s="45"/>
      <c r="C397" s="46"/>
      <c r="D397" s="46"/>
      <c r="E397" s="47"/>
      <c r="F397" s="47"/>
      <c r="G397" s="47"/>
      <c r="H397" s="47"/>
      <c r="I397" s="47"/>
      <c r="J397" s="53" t="str">
        <f>IF(ISBLANK(G397),"no",IF($I397="NR","no",IF($D397="0-0 at half time","no",IF($G397&lt;=$C$8,"yes","no"))))</f>
        <v>no</v>
      </c>
      <c r="K397" s="64">
        <f t="shared" ref="K397:K460" si="24">$E397*$C$4</f>
        <v>0</v>
      </c>
      <c r="L397" s="64">
        <f>IF(ISBLANK(I397),0,IF($J397="no",0,IF($I397="No",-(($G397-1)*($C$4*$E397)),$C$4*$E397*(1-$C$6))))</f>
        <v>0</v>
      </c>
      <c r="M397" s="64">
        <f>IF($J397="yes",($G397-1)*$C$4*$E397,0)</f>
        <v>0</v>
      </c>
      <c r="N397" s="65">
        <f t="shared" si="22"/>
        <v>431.5</v>
      </c>
      <c r="O397" s="64">
        <f t="shared" ref="O397:O460" si="25">IF(J397="no",0,$E397*$C$5)</f>
        <v>0</v>
      </c>
      <c r="P397" s="64">
        <f>IF(ISBLANK(I397),0,IF(L397&lt;0,-O397,IF(L397=0,0,((O397/($G397-1))*(1-$C$6)))))</f>
        <v>0</v>
      </c>
      <c r="Q397" s="65">
        <f t="shared" si="23"/>
        <v>374.00907458768029</v>
      </c>
    </row>
    <row r="398" spans="1:17" s="48" customFormat="1" ht="15" x14ac:dyDescent="0.2">
      <c r="A398" s="44"/>
      <c r="B398" s="45"/>
      <c r="C398" s="46"/>
      <c r="D398" s="46"/>
      <c r="E398" s="47"/>
      <c r="F398" s="47"/>
      <c r="G398" s="47"/>
      <c r="H398" s="47"/>
      <c r="I398" s="47"/>
      <c r="J398" s="53" t="str">
        <f>IF(ISBLANK(G398),"no",IF($I398="NR","no",IF($D398="0-0 at half time","no",IF($G398&lt;=$C$8,"yes","no"))))</f>
        <v>no</v>
      </c>
      <c r="K398" s="64">
        <f t="shared" si="24"/>
        <v>0</v>
      </c>
      <c r="L398" s="64">
        <f>IF(ISBLANK(I398),0,IF($J398="no",0,IF($I398="No",-(($G398-1)*($C$4*$E398)),$C$4*$E398*(1-$C$6))))</f>
        <v>0</v>
      </c>
      <c r="M398" s="64">
        <f>IF($J398="yes",($G398-1)*$C$4*$E398,0)</f>
        <v>0</v>
      </c>
      <c r="N398" s="65">
        <f t="shared" si="22"/>
        <v>431.5</v>
      </c>
      <c r="O398" s="64">
        <f t="shared" si="25"/>
        <v>0</v>
      </c>
      <c r="P398" s="64">
        <f>IF(ISBLANK(I398),0,IF(L398&lt;0,-O398,IF(L398=0,0,((O398/($G398-1))*(1-$C$6)))))</f>
        <v>0</v>
      </c>
      <c r="Q398" s="65">
        <f t="shared" si="23"/>
        <v>374.00907458768029</v>
      </c>
    </row>
    <row r="399" spans="1:17" s="48" customFormat="1" ht="15" x14ac:dyDescent="0.2">
      <c r="A399" s="44"/>
      <c r="B399" s="45"/>
      <c r="C399" s="46"/>
      <c r="D399" s="46"/>
      <c r="E399" s="47"/>
      <c r="F399" s="47"/>
      <c r="G399" s="47"/>
      <c r="H399" s="47"/>
      <c r="I399" s="47"/>
      <c r="J399" s="53" t="str">
        <f>IF(ISBLANK(G399),"no",IF($I399="NR","no",IF($D399="0-0 at half time","no",IF($G399&lt;=$C$8,"yes","no"))))</f>
        <v>no</v>
      </c>
      <c r="K399" s="64">
        <f t="shared" si="24"/>
        <v>0</v>
      </c>
      <c r="L399" s="64">
        <f>IF(ISBLANK(I399),0,IF($J399="no",0,IF($I399="No",-(($G399-1)*($C$4*$E399)),$C$4*$E399*(1-$C$6))))</f>
        <v>0</v>
      </c>
      <c r="M399" s="64">
        <f>IF($J399="yes",($G399-1)*$C$4*$E399,0)</f>
        <v>0</v>
      </c>
      <c r="N399" s="65">
        <f t="shared" ref="N399:N462" si="26">L399+N398</f>
        <v>431.5</v>
      </c>
      <c r="O399" s="64">
        <f t="shared" si="25"/>
        <v>0</v>
      </c>
      <c r="P399" s="64">
        <f>IF(ISBLANK(I399),0,IF(L399&lt;0,-O399,IF(L399=0,0,((O399/($G399-1))*(1-$C$6)))))</f>
        <v>0</v>
      </c>
      <c r="Q399" s="65">
        <f t="shared" ref="Q399:Q462" si="27">Q398+P399</f>
        <v>374.00907458768029</v>
      </c>
    </row>
    <row r="400" spans="1:17" s="48" customFormat="1" ht="15" x14ac:dyDescent="0.2">
      <c r="A400" s="44"/>
      <c r="B400" s="45"/>
      <c r="C400" s="46"/>
      <c r="D400" s="46"/>
      <c r="E400" s="47"/>
      <c r="F400" s="47"/>
      <c r="G400" s="47"/>
      <c r="H400" s="47"/>
      <c r="I400" s="47"/>
      <c r="J400" s="53" t="str">
        <f>IF(ISBLANK(G400),"no",IF($I400="NR","no",IF($D400="0-0 at half time","no",IF($G400&lt;=$C$8,"yes","no"))))</f>
        <v>no</v>
      </c>
      <c r="K400" s="64">
        <f t="shared" si="24"/>
        <v>0</v>
      </c>
      <c r="L400" s="64">
        <f>IF(ISBLANK(I400),0,IF($J400="no",0,IF($I400="No",-(($G400-1)*($C$4*$E400)),$C$4*$E400*(1-$C$6))))</f>
        <v>0</v>
      </c>
      <c r="M400" s="64">
        <f>IF($J400="yes",($G400-1)*$C$4*$E400,0)</f>
        <v>0</v>
      </c>
      <c r="N400" s="65">
        <f t="shared" si="26"/>
        <v>431.5</v>
      </c>
      <c r="O400" s="64">
        <f t="shared" si="25"/>
        <v>0</v>
      </c>
      <c r="P400" s="64">
        <f>IF(ISBLANK(I400),0,IF(L400&lt;0,-O400,IF(L400=0,0,((O400/($G400-1))*(1-$C$6)))))</f>
        <v>0</v>
      </c>
      <c r="Q400" s="65">
        <f t="shared" si="27"/>
        <v>374.00907458768029</v>
      </c>
    </row>
    <row r="401" spans="1:17" s="48" customFormat="1" ht="15" x14ac:dyDescent="0.2">
      <c r="A401" s="44"/>
      <c r="B401" s="45"/>
      <c r="C401" s="46"/>
      <c r="D401" s="46"/>
      <c r="E401" s="47"/>
      <c r="F401" s="47"/>
      <c r="G401" s="47"/>
      <c r="H401" s="47"/>
      <c r="I401" s="47"/>
      <c r="J401" s="53" t="str">
        <f>IF(ISBLANK(G401),"no",IF($I401="NR","no",IF($D401="0-0 at half time","no",IF($G401&lt;=$C$8,"yes","no"))))</f>
        <v>no</v>
      </c>
      <c r="K401" s="64">
        <f t="shared" si="24"/>
        <v>0</v>
      </c>
      <c r="L401" s="64">
        <f>IF(ISBLANK(I401),0,IF($J401="no",0,IF($I401="No",-(($G401-1)*($C$4*$E401)),$C$4*$E401*(1-$C$6))))</f>
        <v>0</v>
      </c>
      <c r="M401" s="64">
        <f>IF($J401="yes",($G401-1)*$C$4*$E401,0)</f>
        <v>0</v>
      </c>
      <c r="N401" s="65">
        <f t="shared" si="26"/>
        <v>431.5</v>
      </c>
      <c r="O401" s="64">
        <f t="shared" si="25"/>
        <v>0</v>
      </c>
      <c r="P401" s="64">
        <f>IF(ISBLANK(I401),0,IF(L401&lt;0,-O401,IF(L401=0,0,((O401/($G401-1))*(1-$C$6)))))</f>
        <v>0</v>
      </c>
      <c r="Q401" s="65">
        <f t="shared" si="27"/>
        <v>374.00907458768029</v>
      </c>
    </row>
    <row r="402" spans="1:17" s="48" customFormat="1" ht="15" x14ac:dyDescent="0.2">
      <c r="A402" s="44"/>
      <c r="B402" s="45"/>
      <c r="C402" s="46"/>
      <c r="D402" s="46"/>
      <c r="E402" s="47"/>
      <c r="F402" s="47"/>
      <c r="G402" s="47"/>
      <c r="H402" s="47"/>
      <c r="I402" s="47"/>
      <c r="J402" s="53" t="str">
        <f>IF(ISBLANK(G402),"no",IF($I402="NR","no",IF($D402="0-0 at half time","no",IF($G402&lt;=$C$8,"yes","no"))))</f>
        <v>no</v>
      </c>
      <c r="K402" s="64">
        <f t="shared" si="24"/>
        <v>0</v>
      </c>
      <c r="L402" s="64">
        <f>IF(ISBLANK(I402),0,IF($J402="no",0,IF($I402="No",-(($G402-1)*($C$4*$E402)),$C$4*$E402*(1-$C$6))))</f>
        <v>0</v>
      </c>
      <c r="M402" s="64">
        <f>IF($J402="yes",($G402-1)*$C$4*$E402,0)</f>
        <v>0</v>
      </c>
      <c r="N402" s="65">
        <f t="shared" si="26"/>
        <v>431.5</v>
      </c>
      <c r="O402" s="64">
        <f t="shared" si="25"/>
        <v>0</v>
      </c>
      <c r="P402" s="64">
        <f>IF(ISBLANK(I402),0,IF(L402&lt;0,-O402,IF(L402=0,0,((O402/($G402-1))*(1-$C$6)))))</f>
        <v>0</v>
      </c>
      <c r="Q402" s="65">
        <f t="shared" si="27"/>
        <v>374.00907458768029</v>
      </c>
    </row>
    <row r="403" spans="1:17" s="48" customFormat="1" ht="15" x14ac:dyDescent="0.2">
      <c r="A403" s="44"/>
      <c r="B403" s="45"/>
      <c r="C403" s="46"/>
      <c r="D403" s="46"/>
      <c r="E403" s="47"/>
      <c r="F403" s="47"/>
      <c r="G403" s="47"/>
      <c r="H403" s="47"/>
      <c r="I403" s="47"/>
      <c r="J403" s="53" t="str">
        <f>IF(ISBLANK(G403),"no",IF($I403="NR","no",IF($D403="0-0 at half time","no",IF($G403&lt;=$C$8,"yes","no"))))</f>
        <v>no</v>
      </c>
      <c r="K403" s="64">
        <f t="shared" si="24"/>
        <v>0</v>
      </c>
      <c r="L403" s="64">
        <f>IF(ISBLANK(I403),0,IF($J403="no",0,IF($I403="No",-(($G403-1)*($C$4*$E403)),$C$4*$E403*(1-$C$6))))</f>
        <v>0</v>
      </c>
      <c r="M403" s="64">
        <f>IF($J403="yes",($G403-1)*$C$4*$E403,0)</f>
        <v>0</v>
      </c>
      <c r="N403" s="65">
        <f t="shared" si="26"/>
        <v>431.5</v>
      </c>
      <c r="O403" s="64">
        <f t="shared" si="25"/>
        <v>0</v>
      </c>
      <c r="P403" s="64">
        <f>IF(ISBLANK(I403),0,IF(L403&lt;0,-O403,IF(L403=0,0,((O403/($G403-1))*(1-$C$6)))))</f>
        <v>0</v>
      </c>
      <c r="Q403" s="65">
        <f t="shared" si="27"/>
        <v>374.00907458768029</v>
      </c>
    </row>
    <row r="404" spans="1:17" s="48" customFormat="1" ht="15" x14ac:dyDescent="0.2">
      <c r="A404" s="44"/>
      <c r="B404" s="45"/>
      <c r="C404" s="46"/>
      <c r="D404" s="46"/>
      <c r="E404" s="47"/>
      <c r="F404" s="47"/>
      <c r="G404" s="47"/>
      <c r="H404" s="47"/>
      <c r="I404" s="47"/>
      <c r="J404" s="53" t="str">
        <f>IF(ISBLANK(G404),"no",IF($I404="NR","no",IF($D404="0-0 at half time","no",IF($G404&lt;=$C$8,"yes","no"))))</f>
        <v>no</v>
      </c>
      <c r="K404" s="64">
        <f t="shared" si="24"/>
        <v>0</v>
      </c>
      <c r="L404" s="64">
        <f>IF(ISBLANK(I404),0,IF($J404="no",0,IF($I404="No",-(($G404-1)*($C$4*$E404)),$C$4*$E404*(1-$C$6))))</f>
        <v>0</v>
      </c>
      <c r="M404" s="64">
        <f>IF($J404="yes",($G404-1)*$C$4*$E404,0)</f>
        <v>0</v>
      </c>
      <c r="N404" s="65">
        <f t="shared" si="26"/>
        <v>431.5</v>
      </c>
      <c r="O404" s="64">
        <f t="shared" si="25"/>
        <v>0</v>
      </c>
      <c r="P404" s="64">
        <f>IF(ISBLANK(I404),0,IF(L404&lt;0,-O404,IF(L404=0,0,((O404/($G404-1))*(1-$C$6)))))</f>
        <v>0</v>
      </c>
      <c r="Q404" s="65">
        <f t="shared" si="27"/>
        <v>374.00907458768029</v>
      </c>
    </row>
    <row r="405" spans="1:17" s="48" customFormat="1" ht="15" x14ac:dyDescent="0.2">
      <c r="A405" s="44"/>
      <c r="B405" s="45"/>
      <c r="C405" s="46"/>
      <c r="D405" s="46"/>
      <c r="E405" s="47"/>
      <c r="F405" s="47"/>
      <c r="G405" s="47"/>
      <c r="H405" s="47"/>
      <c r="I405" s="47"/>
      <c r="J405" s="53" t="str">
        <f>IF(ISBLANK(G405),"no",IF($I405="NR","no",IF($D405="0-0 at half time","no",IF($G405&lt;=$C$8,"yes","no"))))</f>
        <v>no</v>
      </c>
      <c r="K405" s="64">
        <f t="shared" si="24"/>
        <v>0</v>
      </c>
      <c r="L405" s="64">
        <f>IF(ISBLANK(I405),0,IF($J405="no",0,IF($I405="No",-(($G405-1)*($C$4*$E405)),$C$4*$E405*(1-$C$6))))</f>
        <v>0</v>
      </c>
      <c r="M405" s="64">
        <f>IF($J405="yes",($G405-1)*$C$4*$E405,0)</f>
        <v>0</v>
      </c>
      <c r="N405" s="65">
        <f t="shared" si="26"/>
        <v>431.5</v>
      </c>
      <c r="O405" s="64">
        <f t="shared" si="25"/>
        <v>0</v>
      </c>
      <c r="P405" s="64">
        <f>IF(ISBLANK(I405),0,IF(L405&lt;0,-O405,IF(L405=0,0,((O405/($G405-1))*(1-$C$6)))))</f>
        <v>0</v>
      </c>
      <c r="Q405" s="65">
        <f t="shared" si="27"/>
        <v>374.00907458768029</v>
      </c>
    </row>
    <row r="406" spans="1:17" s="48" customFormat="1" ht="15" x14ac:dyDescent="0.2">
      <c r="A406" s="44"/>
      <c r="B406" s="45"/>
      <c r="C406" s="46"/>
      <c r="D406" s="46"/>
      <c r="E406" s="47"/>
      <c r="F406" s="47"/>
      <c r="G406" s="47"/>
      <c r="H406" s="47"/>
      <c r="I406" s="47"/>
      <c r="J406" s="53" t="str">
        <f>IF(ISBLANK(G406),"no",IF($I406="NR","no",IF($D406="0-0 at half time","no",IF($G406&lt;=$C$8,"yes","no"))))</f>
        <v>no</v>
      </c>
      <c r="K406" s="64">
        <f t="shared" si="24"/>
        <v>0</v>
      </c>
      <c r="L406" s="64">
        <f>IF(ISBLANK(I406),0,IF($J406="no",0,IF($I406="No",-(($G406-1)*($C$4*$E406)),$C$4*$E406*(1-$C$6))))</f>
        <v>0</v>
      </c>
      <c r="M406" s="64">
        <f>IF($J406="yes",($G406-1)*$C$4*$E406,0)</f>
        <v>0</v>
      </c>
      <c r="N406" s="65">
        <f t="shared" si="26"/>
        <v>431.5</v>
      </c>
      <c r="O406" s="64">
        <f t="shared" si="25"/>
        <v>0</v>
      </c>
      <c r="P406" s="64">
        <f>IF(ISBLANK(I406),0,IF(L406&lt;0,-O406,IF(L406=0,0,((O406/($G406-1))*(1-$C$6)))))</f>
        <v>0</v>
      </c>
      <c r="Q406" s="65">
        <f t="shared" si="27"/>
        <v>374.00907458768029</v>
      </c>
    </row>
    <row r="407" spans="1:17" s="48" customFormat="1" ht="15" x14ac:dyDescent="0.2">
      <c r="A407" s="44"/>
      <c r="B407" s="45"/>
      <c r="C407" s="46"/>
      <c r="D407" s="46"/>
      <c r="E407" s="47"/>
      <c r="F407" s="47"/>
      <c r="G407" s="47"/>
      <c r="H407" s="47"/>
      <c r="I407" s="47"/>
      <c r="J407" s="53" t="str">
        <f>IF(ISBLANK(G407),"no",IF($I407="NR","no",IF($D407="0-0 at half time","no",IF($G407&lt;=$C$8,"yes","no"))))</f>
        <v>no</v>
      </c>
      <c r="K407" s="64">
        <f t="shared" si="24"/>
        <v>0</v>
      </c>
      <c r="L407" s="64">
        <f>IF(ISBLANK(I407),0,IF($J407="no",0,IF($I407="No",-(($G407-1)*($C$4*$E407)),$C$4*$E407*(1-$C$6))))</f>
        <v>0</v>
      </c>
      <c r="M407" s="64">
        <f>IF($J407="yes",($G407-1)*$C$4*$E407,0)</f>
        <v>0</v>
      </c>
      <c r="N407" s="65">
        <f t="shared" si="26"/>
        <v>431.5</v>
      </c>
      <c r="O407" s="64">
        <f t="shared" si="25"/>
        <v>0</v>
      </c>
      <c r="P407" s="64">
        <f>IF(ISBLANK(I407),0,IF(L407&lt;0,-O407,IF(L407=0,0,((O407/($G407-1))*(1-$C$6)))))</f>
        <v>0</v>
      </c>
      <c r="Q407" s="65">
        <f t="shared" si="27"/>
        <v>374.00907458768029</v>
      </c>
    </row>
    <row r="408" spans="1:17" s="48" customFormat="1" ht="15" x14ac:dyDescent="0.2">
      <c r="A408" s="44"/>
      <c r="B408" s="45"/>
      <c r="C408" s="46"/>
      <c r="D408" s="46"/>
      <c r="E408" s="47"/>
      <c r="F408" s="47"/>
      <c r="G408" s="47"/>
      <c r="H408" s="47"/>
      <c r="I408" s="47"/>
      <c r="J408" s="53" t="str">
        <f>IF(ISBLANK(G408),"no",IF($I408="NR","no",IF($D408="0-0 at half time","no",IF($G408&lt;=$C$8,"yes","no"))))</f>
        <v>no</v>
      </c>
      <c r="K408" s="64">
        <f t="shared" si="24"/>
        <v>0</v>
      </c>
      <c r="L408" s="64">
        <f>IF(ISBLANK(I408),0,IF($J408="no",0,IF($I408="No",-(($G408-1)*($C$4*$E408)),$C$4*$E408*(1-$C$6))))</f>
        <v>0</v>
      </c>
      <c r="M408" s="64">
        <f>IF($J408="yes",($G408-1)*$C$4*$E408,0)</f>
        <v>0</v>
      </c>
      <c r="N408" s="65">
        <f t="shared" si="26"/>
        <v>431.5</v>
      </c>
      <c r="O408" s="64">
        <f t="shared" si="25"/>
        <v>0</v>
      </c>
      <c r="P408" s="64">
        <f>IF(ISBLANK(I408),0,IF(L408&lt;0,-O408,IF(L408=0,0,((O408/($G408-1))*(1-$C$6)))))</f>
        <v>0</v>
      </c>
      <c r="Q408" s="65">
        <f t="shared" si="27"/>
        <v>374.00907458768029</v>
      </c>
    </row>
    <row r="409" spans="1:17" s="48" customFormat="1" ht="15" x14ac:dyDescent="0.2">
      <c r="A409" s="44"/>
      <c r="B409" s="45"/>
      <c r="C409" s="46"/>
      <c r="D409" s="46"/>
      <c r="E409" s="47"/>
      <c r="F409" s="47"/>
      <c r="G409" s="47"/>
      <c r="H409" s="47"/>
      <c r="I409" s="47"/>
      <c r="J409" s="53" t="str">
        <f>IF(ISBLANK(G409),"no",IF($I409="NR","no",IF($D409="0-0 at half time","no",IF($G409&lt;=$C$8,"yes","no"))))</f>
        <v>no</v>
      </c>
      <c r="K409" s="64">
        <f t="shared" si="24"/>
        <v>0</v>
      </c>
      <c r="L409" s="64">
        <f>IF(ISBLANK(I409),0,IF($J409="no",0,IF($I409="No",-(($G409-1)*($C$4*$E409)),$C$4*$E409*(1-$C$6))))</f>
        <v>0</v>
      </c>
      <c r="M409" s="64">
        <f>IF($J409="yes",($G409-1)*$C$4*$E409,0)</f>
        <v>0</v>
      </c>
      <c r="N409" s="65">
        <f t="shared" si="26"/>
        <v>431.5</v>
      </c>
      <c r="O409" s="64">
        <f t="shared" si="25"/>
        <v>0</v>
      </c>
      <c r="P409" s="64">
        <f>IF(ISBLANK(I409),0,IF(L409&lt;0,-O409,IF(L409=0,0,((O409/($G409-1))*(1-$C$6)))))</f>
        <v>0</v>
      </c>
      <c r="Q409" s="65">
        <f t="shared" si="27"/>
        <v>374.00907458768029</v>
      </c>
    </row>
    <row r="410" spans="1:17" s="48" customFormat="1" ht="15" x14ac:dyDescent="0.2">
      <c r="A410" s="44"/>
      <c r="B410" s="45"/>
      <c r="C410" s="46"/>
      <c r="D410" s="46"/>
      <c r="E410" s="47"/>
      <c r="F410" s="47"/>
      <c r="G410" s="47"/>
      <c r="H410" s="47"/>
      <c r="I410" s="47"/>
      <c r="J410" s="53" t="str">
        <f>IF(ISBLANK(G410),"no",IF($I410="NR","no",IF($D410="0-0 at half time","no",IF($G410&lt;=$C$8,"yes","no"))))</f>
        <v>no</v>
      </c>
      <c r="K410" s="64">
        <f t="shared" si="24"/>
        <v>0</v>
      </c>
      <c r="L410" s="64">
        <f>IF(ISBLANK(I410),0,IF($J410="no",0,IF($I410="No",-(($G410-1)*($C$4*$E410)),$C$4*$E410*(1-$C$6))))</f>
        <v>0</v>
      </c>
      <c r="M410" s="64">
        <f>IF($J410="yes",($G410-1)*$C$4*$E410,0)</f>
        <v>0</v>
      </c>
      <c r="N410" s="65">
        <f t="shared" si="26"/>
        <v>431.5</v>
      </c>
      <c r="O410" s="64">
        <f t="shared" si="25"/>
        <v>0</v>
      </c>
      <c r="P410" s="64">
        <f>IF(ISBLANK(I410),0,IF(L410&lt;0,-O410,IF(L410=0,0,((O410/($G410-1))*(1-$C$6)))))</f>
        <v>0</v>
      </c>
      <c r="Q410" s="65">
        <f t="shared" si="27"/>
        <v>374.00907458768029</v>
      </c>
    </row>
    <row r="411" spans="1:17" s="48" customFormat="1" ht="15" x14ac:dyDescent="0.2">
      <c r="A411" s="44"/>
      <c r="B411" s="45"/>
      <c r="C411" s="46"/>
      <c r="D411" s="46"/>
      <c r="E411" s="47"/>
      <c r="F411" s="47"/>
      <c r="G411" s="47"/>
      <c r="H411" s="47"/>
      <c r="I411" s="47"/>
      <c r="J411" s="53" t="str">
        <f>IF(ISBLANK(G411),"no",IF($I411="NR","no",IF($D411="0-0 at half time","no",IF($G411&lt;=$C$8,"yes","no"))))</f>
        <v>no</v>
      </c>
      <c r="K411" s="64">
        <f t="shared" si="24"/>
        <v>0</v>
      </c>
      <c r="L411" s="64">
        <f>IF(ISBLANK(I411),0,IF($J411="no",0,IF($I411="No",-(($G411-1)*($C$4*$E411)),$C$4*$E411*(1-$C$6))))</f>
        <v>0</v>
      </c>
      <c r="M411" s="64">
        <f>IF($J411="yes",($G411-1)*$C$4*$E411,0)</f>
        <v>0</v>
      </c>
      <c r="N411" s="65">
        <f t="shared" si="26"/>
        <v>431.5</v>
      </c>
      <c r="O411" s="64">
        <f t="shared" si="25"/>
        <v>0</v>
      </c>
      <c r="P411" s="64">
        <f>IF(ISBLANK(I411),0,IF(L411&lt;0,-O411,IF(L411=0,0,((O411/($G411-1))*(1-$C$6)))))</f>
        <v>0</v>
      </c>
      <c r="Q411" s="65">
        <f t="shared" si="27"/>
        <v>374.00907458768029</v>
      </c>
    </row>
    <row r="412" spans="1:17" s="48" customFormat="1" ht="15" x14ac:dyDescent="0.2">
      <c r="A412" s="44"/>
      <c r="B412" s="45"/>
      <c r="C412" s="46"/>
      <c r="D412" s="46"/>
      <c r="E412" s="47"/>
      <c r="F412" s="47"/>
      <c r="G412" s="47"/>
      <c r="H412" s="47"/>
      <c r="I412" s="47"/>
      <c r="J412" s="53" t="str">
        <f>IF(ISBLANK(G412),"no",IF($I412="NR","no",IF($D412="0-0 at half time","no",IF($G412&lt;=$C$8,"yes","no"))))</f>
        <v>no</v>
      </c>
      <c r="K412" s="64">
        <f t="shared" si="24"/>
        <v>0</v>
      </c>
      <c r="L412" s="64">
        <f>IF(ISBLANK(I412),0,IF($J412="no",0,IF($I412="No",-(($G412-1)*($C$4*$E412)),$C$4*$E412*(1-$C$6))))</f>
        <v>0</v>
      </c>
      <c r="M412" s="64">
        <f>IF($J412="yes",($G412-1)*$C$4*$E412,0)</f>
        <v>0</v>
      </c>
      <c r="N412" s="65">
        <f t="shared" si="26"/>
        <v>431.5</v>
      </c>
      <c r="O412" s="64">
        <f t="shared" si="25"/>
        <v>0</v>
      </c>
      <c r="P412" s="64">
        <f>IF(ISBLANK(I412),0,IF(L412&lt;0,-O412,IF(L412=0,0,((O412/($G412-1))*(1-$C$6)))))</f>
        <v>0</v>
      </c>
      <c r="Q412" s="65">
        <f t="shared" si="27"/>
        <v>374.00907458768029</v>
      </c>
    </row>
    <row r="413" spans="1:17" s="48" customFormat="1" ht="15" x14ac:dyDescent="0.2">
      <c r="A413" s="44"/>
      <c r="B413" s="45"/>
      <c r="C413" s="46"/>
      <c r="D413" s="46"/>
      <c r="E413" s="47"/>
      <c r="F413" s="47"/>
      <c r="G413" s="47"/>
      <c r="H413" s="47"/>
      <c r="I413" s="47"/>
      <c r="J413" s="53" t="str">
        <f>IF(ISBLANK(G413),"no",IF($I413="NR","no",IF($D413="0-0 at half time","no",IF($G413&lt;=$C$8,"yes","no"))))</f>
        <v>no</v>
      </c>
      <c r="K413" s="64">
        <f t="shared" si="24"/>
        <v>0</v>
      </c>
      <c r="L413" s="64">
        <f>IF(ISBLANK(I413),0,IF($J413="no",0,IF($I413="No",-(($G413-1)*($C$4*$E413)),$C$4*$E413*(1-$C$6))))</f>
        <v>0</v>
      </c>
      <c r="M413" s="64">
        <f>IF($J413="yes",($G413-1)*$C$4*$E413,0)</f>
        <v>0</v>
      </c>
      <c r="N413" s="65">
        <f t="shared" si="26"/>
        <v>431.5</v>
      </c>
      <c r="O413" s="64">
        <f t="shared" si="25"/>
        <v>0</v>
      </c>
      <c r="P413" s="64">
        <f>IF(ISBLANK(I413),0,IF(L413&lt;0,-O413,IF(L413=0,0,((O413/($G413-1))*(1-$C$6)))))</f>
        <v>0</v>
      </c>
      <c r="Q413" s="65">
        <f t="shared" si="27"/>
        <v>374.00907458768029</v>
      </c>
    </row>
    <row r="414" spans="1:17" s="48" customFormat="1" ht="15" x14ac:dyDescent="0.2">
      <c r="A414" s="44"/>
      <c r="B414" s="45"/>
      <c r="C414" s="46"/>
      <c r="D414" s="46"/>
      <c r="E414" s="47"/>
      <c r="F414" s="47"/>
      <c r="G414" s="47"/>
      <c r="H414" s="47"/>
      <c r="I414" s="47"/>
      <c r="J414" s="53" t="str">
        <f>IF(ISBLANK(G414),"no",IF($I414="NR","no",IF($D414="0-0 at half time","no",IF($G414&lt;=$C$8,"yes","no"))))</f>
        <v>no</v>
      </c>
      <c r="K414" s="64">
        <f t="shared" si="24"/>
        <v>0</v>
      </c>
      <c r="L414" s="64">
        <f>IF(ISBLANK(I414),0,IF($J414="no",0,IF($I414="No",-(($G414-1)*($C$4*$E414)),$C$4*$E414*(1-$C$6))))</f>
        <v>0</v>
      </c>
      <c r="M414" s="64">
        <f>IF($J414="yes",($G414-1)*$C$4*$E414,0)</f>
        <v>0</v>
      </c>
      <c r="N414" s="65">
        <f t="shared" si="26"/>
        <v>431.5</v>
      </c>
      <c r="O414" s="64">
        <f t="shared" si="25"/>
        <v>0</v>
      </c>
      <c r="P414" s="64">
        <f>IF(ISBLANK(I414),0,IF(L414&lt;0,-O414,IF(L414=0,0,((O414/($G414-1))*(1-$C$6)))))</f>
        <v>0</v>
      </c>
      <c r="Q414" s="65">
        <f t="shared" si="27"/>
        <v>374.00907458768029</v>
      </c>
    </row>
    <row r="415" spans="1:17" s="48" customFormat="1" ht="15" x14ac:dyDescent="0.2">
      <c r="A415" s="44"/>
      <c r="B415" s="45"/>
      <c r="C415" s="46"/>
      <c r="D415" s="46"/>
      <c r="E415" s="47"/>
      <c r="F415" s="47"/>
      <c r="G415" s="47"/>
      <c r="H415" s="47"/>
      <c r="I415" s="47"/>
      <c r="J415" s="53" t="str">
        <f>IF(ISBLANK(G415),"no",IF($I415="NR","no",IF($D415="0-0 at half time","no",IF($G415&lt;=$C$8,"yes","no"))))</f>
        <v>no</v>
      </c>
      <c r="K415" s="64">
        <f t="shared" si="24"/>
        <v>0</v>
      </c>
      <c r="L415" s="64">
        <f>IF(ISBLANK(I415),0,IF($J415="no",0,IF($I415="No",-(($G415-1)*($C$4*$E415)),$C$4*$E415*(1-$C$6))))</f>
        <v>0</v>
      </c>
      <c r="M415" s="64">
        <f>IF($J415="yes",($G415-1)*$C$4*$E415,0)</f>
        <v>0</v>
      </c>
      <c r="N415" s="65">
        <f t="shared" si="26"/>
        <v>431.5</v>
      </c>
      <c r="O415" s="64">
        <f t="shared" si="25"/>
        <v>0</v>
      </c>
      <c r="P415" s="64">
        <f>IF(ISBLANK(I415),0,IF(L415&lt;0,-O415,IF(L415=0,0,((O415/($G415-1))*(1-$C$6)))))</f>
        <v>0</v>
      </c>
      <c r="Q415" s="65">
        <f t="shared" si="27"/>
        <v>374.00907458768029</v>
      </c>
    </row>
    <row r="416" spans="1:17" s="48" customFormat="1" ht="15" x14ac:dyDescent="0.2">
      <c r="A416" s="44"/>
      <c r="B416" s="45"/>
      <c r="C416" s="46"/>
      <c r="D416" s="46"/>
      <c r="E416" s="47"/>
      <c r="F416" s="47"/>
      <c r="G416" s="47"/>
      <c r="H416" s="47"/>
      <c r="I416" s="47"/>
      <c r="J416" s="53" t="str">
        <f>IF(ISBLANK(G416),"no",IF($I416="NR","no",IF($D416="0-0 at half time","no",IF($G416&lt;=$C$8,"yes","no"))))</f>
        <v>no</v>
      </c>
      <c r="K416" s="64">
        <f t="shared" si="24"/>
        <v>0</v>
      </c>
      <c r="L416" s="64">
        <f>IF(ISBLANK(I416),0,IF($J416="no",0,IF($I416="No",-(($G416-1)*($C$4*$E416)),$C$4*$E416*(1-$C$6))))</f>
        <v>0</v>
      </c>
      <c r="M416" s="64">
        <f>IF($J416="yes",($G416-1)*$C$4*$E416,0)</f>
        <v>0</v>
      </c>
      <c r="N416" s="65">
        <f t="shared" si="26"/>
        <v>431.5</v>
      </c>
      <c r="O416" s="64">
        <f t="shared" si="25"/>
        <v>0</v>
      </c>
      <c r="P416" s="64">
        <f>IF(ISBLANK(I416),0,IF(L416&lt;0,-O416,IF(L416=0,0,((O416/($G416-1))*(1-$C$6)))))</f>
        <v>0</v>
      </c>
      <c r="Q416" s="65">
        <f t="shared" si="27"/>
        <v>374.00907458768029</v>
      </c>
    </row>
    <row r="417" spans="1:17" s="48" customFormat="1" ht="15" x14ac:dyDescent="0.2">
      <c r="A417" s="44"/>
      <c r="B417" s="45"/>
      <c r="C417" s="46"/>
      <c r="D417" s="46"/>
      <c r="E417" s="47"/>
      <c r="F417" s="47"/>
      <c r="G417" s="47"/>
      <c r="H417" s="47"/>
      <c r="I417" s="47"/>
      <c r="J417" s="53" t="str">
        <f>IF(ISBLANK(G417),"no",IF($I417="NR","no",IF($D417="0-0 at half time","no",IF($G417&lt;=$C$8,"yes","no"))))</f>
        <v>no</v>
      </c>
      <c r="K417" s="64">
        <f t="shared" si="24"/>
        <v>0</v>
      </c>
      <c r="L417" s="64">
        <f>IF(ISBLANK(I417),0,IF($J417="no",0,IF($I417="No",-(($G417-1)*($C$4*$E417)),$C$4*$E417*(1-$C$6))))</f>
        <v>0</v>
      </c>
      <c r="M417" s="64">
        <f>IF($J417="yes",($G417-1)*$C$4*$E417,0)</f>
        <v>0</v>
      </c>
      <c r="N417" s="65">
        <f t="shared" si="26"/>
        <v>431.5</v>
      </c>
      <c r="O417" s="64">
        <f t="shared" si="25"/>
        <v>0</v>
      </c>
      <c r="P417" s="64">
        <f>IF(ISBLANK(I417),0,IF(L417&lt;0,-O417,IF(L417=0,0,((O417/($G417-1))*(1-$C$6)))))</f>
        <v>0</v>
      </c>
      <c r="Q417" s="65">
        <f t="shared" si="27"/>
        <v>374.00907458768029</v>
      </c>
    </row>
    <row r="418" spans="1:17" s="48" customFormat="1" ht="15" x14ac:dyDescent="0.2">
      <c r="A418" s="44"/>
      <c r="B418" s="45"/>
      <c r="C418" s="46"/>
      <c r="D418" s="46"/>
      <c r="E418" s="47"/>
      <c r="F418" s="47"/>
      <c r="G418" s="47"/>
      <c r="H418" s="47"/>
      <c r="I418" s="47"/>
      <c r="J418" s="53" t="str">
        <f>IF(ISBLANK(G418),"no",IF($I418="NR","no",IF($D418="0-0 at half time","no",IF($G418&lt;=$C$8,"yes","no"))))</f>
        <v>no</v>
      </c>
      <c r="K418" s="64">
        <f t="shared" si="24"/>
        <v>0</v>
      </c>
      <c r="L418" s="64">
        <f>IF(ISBLANK(I418),0,IF($J418="no",0,IF($I418="No",-(($G418-1)*($C$4*$E418)),$C$4*$E418*(1-$C$6))))</f>
        <v>0</v>
      </c>
      <c r="M418" s="64">
        <f>IF($J418="yes",($G418-1)*$C$4*$E418,0)</f>
        <v>0</v>
      </c>
      <c r="N418" s="65">
        <f t="shared" si="26"/>
        <v>431.5</v>
      </c>
      <c r="O418" s="64">
        <f t="shared" si="25"/>
        <v>0</v>
      </c>
      <c r="P418" s="64">
        <f>IF(ISBLANK(I418),0,IF(L418&lt;0,-O418,IF(L418=0,0,((O418/($G418-1))*(1-$C$6)))))</f>
        <v>0</v>
      </c>
      <c r="Q418" s="65">
        <f t="shared" si="27"/>
        <v>374.00907458768029</v>
      </c>
    </row>
    <row r="419" spans="1:17" s="48" customFormat="1" ht="15" x14ac:dyDescent="0.2">
      <c r="A419" s="44"/>
      <c r="B419" s="45"/>
      <c r="C419" s="46"/>
      <c r="D419" s="46"/>
      <c r="E419" s="47"/>
      <c r="F419" s="47"/>
      <c r="G419" s="47"/>
      <c r="H419" s="47"/>
      <c r="I419" s="47"/>
      <c r="J419" s="53" t="str">
        <f>IF(ISBLANK(G419),"no",IF($I419="NR","no",IF($D419="0-0 at half time","no",IF($G419&lt;=$C$8,"yes","no"))))</f>
        <v>no</v>
      </c>
      <c r="K419" s="64">
        <f t="shared" si="24"/>
        <v>0</v>
      </c>
      <c r="L419" s="64">
        <f>IF(ISBLANK(I419),0,IF($J419="no",0,IF($I419="No",-(($G419-1)*($C$4*$E419)),$C$4*$E419*(1-$C$6))))</f>
        <v>0</v>
      </c>
      <c r="M419" s="64">
        <f>IF($J419="yes",($G419-1)*$C$4*$E419,0)</f>
        <v>0</v>
      </c>
      <c r="N419" s="65">
        <f t="shared" si="26"/>
        <v>431.5</v>
      </c>
      <c r="O419" s="64">
        <f t="shared" si="25"/>
        <v>0</v>
      </c>
      <c r="P419" s="64">
        <f>IF(ISBLANK(I419),0,IF(L419&lt;0,-O419,IF(L419=0,0,((O419/($G419-1))*(1-$C$6)))))</f>
        <v>0</v>
      </c>
      <c r="Q419" s="65">
        <f t="shared" si="27"/>
        <v>374.00907458768029</v>
      </c>
    </row>
    <row r="420" spans="1:17" s="48" customFormat="1" ht="15" x14ac:dyDescent="0.2">
      <c r="A420" s="44"/>
      <c r="B420" s="45"/>
      <c r="C420" s="46"/>
      <c r="D420" s="46"/>
      <c r="E420" s="47"/>
      <c r="F420" s="47"/>
      <c r="G420" s="47"/>
      <c r="H420" s="47"/>
      <c r="I420" s="47"/>
      <c r="J420" s="53" t="str">
        <f>IF(ISBLANK(G420),"no",IF($I420="NR","no",IF($D420="0-0 at half time","no",IF($G420&lt;=$C$8,"yes","no"))))</f>
        <v>no</v>
      </c>
      <c r="K420" s="64">
        <f t="shared" si="24"/>
        <v>0</v>
      </c>
      <c r="L420" s="64">
        <f>IF(ISBLANK(I420),0,IF($J420="no",0,IF($I420="No",-(($G420-1)*($C$4*$E420)),$C$4*$E420*(1-$C$6))))</f>
        <v>0</v>
      </c>
      <c r="M420" s="64">
        <f>IF($J420="yes",($G420-1)*$C$4*$E420,0)</f>
        <v>0</v>
      </c>
      <c r="N420" s="65">
        <f t="shared" si="26"/>
        <v>431.5</v>
      </c>
      <c r="O420" s="64">
        <f t="shared" si="25"/>
        <v>0</v>
      </c>
      <c r="P420" s="64">
        <f>IF(ISBLANK(I420),0,IF(L420&lt;0,-O420,IF(L420=0,0,((O420/($G420-1))*(1-$C$6)))))</f>
        <v>0</v>
      </c>
      <c r="Q420" s="65">
        <f t="shared" si="27"/>
        <v>374.00907458768029</v>
      </c>
    </row>
    <row r="421" spans="1:17" s="48" customFormat="1" ht="15" x14ac:dyDescent="0.2">
      <c r="A421" s="44"/>
      <c r="B421" s="45"/>
      <c r="C421" s="46"/>
      <c r="D421" s="46"/>
      <c r="E421" s="47"/>
      <c r="F421" s="47"/>
      <c r="G421" s="47"/>
      <c r="H421" s="47"/>
      <c r="I421" s="47"/>
      <c r="J421" s="53" t="str">
        <f>IF(ISBLANK(G421),"no",IF($I421="NR","no",IF($D421="0-0 at half time","no",IF($G421&lt;=$C$8,"yes","no"))))</f>
        <v>no</v>
      </c>
      <c r="K421" s="64">
        <f t="shared" si="24"/>
        <v>0</v>
      </c>
      <c r="L421" s="64">
        <f>IF(ISBLANK(I421),0,IF($J421="no",0,IF($I421="No",-(($G421-1)*($C$4*$E421)),$C$4*$E421*(1-$C$6))))</f>
        <v>0</v>
      </c>
      <c r="M421" s="64">
        <f>IF($J421="yes",($G421-1)*$C$4*$E421,0)</f>
        <v>0</v>
      </c>
      <c r="N421" s="65">
        <f t="shared" si="26"/>
        <v>431.5</v>
      </c>
      <c r="O421" s="64">
        <f t="shared" si="25"/>
        <v>0</v>
      </c>
      <c r="P421" s="64">
        <f>IF(ISBLANK(I421),0,IF(L421&lt;0,-O421,IF(L421=0,0,((O421/($G421-1))*(1-$C$6)))))</f>
        <v>0</v>
      </c>
      <c r="Q421" s="65">
        <f t="shared" si="27"/>
        <v>374.00907458768029</v>
      </c>
    </row>
    <row r="422" spans="1:17" s="48" customFormat="1" ht="15" x14ac:dyDescent="0.2">
      <c r="A422" s="44"/>
      <c r="B422" s="45"/>
      <c r="C422" s="46"/>
      <c r="D422" s="46"/>
      <c r="E422" s="47"/>
      <c r="F422" s="47"/>
      <c r="G422" s="47"/>
      <c r="H422" s="47"/>
      <c r="I422" s="47"/>
      <c r="J422" s="53" t="str">
        <f>IF(ISBLANK(G422),"no",IF($I422="NR","no",IF($D422="0-0 at half time","no",IF($G422&lt;=$C$8,"yes","no"))))</f>
        <v>no</v>
      </c>
      <c r="K422" s="64">
        <f t="shared" si="24"/>
        <v>0</v>
      </c>
      <c r="L422" s="64">
        <f>IF(ISBLANK(I422),0,IF($J422="no",0,IF($I422="No",-(($G422-1)*($C$4*$E422)),$C$4*$E422*(1-$C$6))))</f>
        <v>0</v>
      </c>
      <c r="M422" s="64">
        <f>IF($J422="yes",($G422-1)*$C$4*$E422,0)</f>
        <v>0</v>
      </c>
      <c r="N422" s="65">
        <f t="shared" si="26"/>
        <v>431.5</v>
      </c>
      <c r="O422" s="64">
        <f t="shared" si="25"/>
        <v>0</v>
      </c>
      <c r="P422" s="64">
        <f>IF(ISBLANK(I422),0,IF(L422&lt;0,-O422,IF(L422=0,0,((O422/($G422-1))*(1-$C$6)))))</f>
        <v>0</v>
      </c>
      <c r="Q422" s="65">
        <f t="shared" si="27"/>
        <v>374.00907458768029</v>
      </c>
    </row>
    <row r="423" spans="1:17" s="48" customFormat="1" ht="15" x14ac:dyDescent="0.2">
      <c r="A423" s="44"/>
      <c r="B423" s="45"/>
      <c r="C423" s="46"/>
      <c r="D423" s="46"/>
      <c r="E423" s="47"/>
      <c r="F423" s="47"/>
      <c r="G423" s="47"/>
      <c r="H423" s="47"/>
      <c r="I423" s="47"/>
      <c r="J423" s="53" t="str">
        <f>IF(ISBLANK(G423),"no",IF($I423="NR","no",IF($D423="0-0 at half time","no",IF($G423&lt;=$C$8,"yes","no"))))</f>
        <v>no</v>
      </c>
      <c r="K423" s="64">
        <f t="shared" si="24"/>
        <v>0</v>
      </c>
      <c r="L423" s="64">
        <f>IF(ISBLANK(I423),0,IF($J423="no",0,IF($I423="No",-(($G423-1)*($C$4*$E423)),$C$4*$E423*(1-$C$6))))</f>
        <v>0</v>
      </c>
      <c r="M423" s="64">
        <f>IF($J423="yes",($G423-1)*$C$4*$E423,0)</f>
        <v>0</v>
      </c>
      <c r="N423" s="65">
        <f t="shared" si="26"/>
        <v>431.5</v>
      </c>
      <c r="O423" s="64">
        <f t="shared" si="25"/>
        <v>0</v>
      </c>
      <c r="P423" s="64">
        <f>IF(ISBLANK(I423),0,IF(L423&lt;0,-O423,IF(L423=0,0,((O423/($G423-1))*(1-$C$6)))))</f>
        <v>0</v>
      </c>
      <c r="Q423" s="65">
        <f t="shared" si="27"/>
        <v>374.00907458768029</v>
      </c>
    </row>
    <row r="424" spans="1:17" s="48" customFormat="1" ht="15" x14ac:dyDescent="0.2">
      <c r="A424" s="44"/>
      <c r="B424" s="45"/>
      <c r="C424" s="46"/>
      <c r="D424" s="46"/>
      <c r="E424" s="47"/>
      <c r="F424" s="47"/>
      <c r="G424" s="47"/>
      <c r="H424" s="47"/>
      <c r="I424" s="47"/>
      <c r="J424" s="53" t="str">
        <f>IF(ISBLANK(G424),"no",IF($I424="NR","no",IF($D424="0-0 at half time","no",IF($G424&lt;=$C$8,"yes","no"))))</f>
        <v>no</v>
      </c>
      <c r="K424" s="64">
        <f t="shared" si="24"/>
        <v>0</v>
      </c>
      <c r="L424" s="64">
        <f>IF(ISBLANK(I424),0,IF($J424="no",0,IF($I424="No",-(($G424-1)*($C$4*$E424)),$C$4*$E424*(1-$C$6))))</f>
        <v>0</v>
      </c>
      <c r="M424" s="64">
        <f>IF($J424="yes",($G424-1)*$C$4*$E424,0)</f>
        <v>0</v>
      </c>
      <c r="N424" s="65">
        <f t="shared" si="26"/>
        <v>431.5</v>
      </c>
      <c r="O424" s="64">
        <f t="shared" si="25"/>
        <v>0</v>
      </c>
      <c r="P424" s="64">
        <f>IF(ISBLANK(I424),0,IF(L424&lt;0,-O424,IF(L424=0,0,((O424/($G424-1))*(1-$C$6)))))</f>
        <v>0</v>
      </c>
      <c r="Q424" s="65">
        <f t="shared" si="27"/>
        <v>374.00907458768029</v>
      </c>
    </row>
    <row r="425" spans="1:17" s="48" customFormat="1" ht="15" x14ac:dyDescent="0.2">
      <c r="A425" s="44"/>
      <c r="B425" s="45"/>
      <c r="C425" s="46"/>
      <c r="D425" s="46"/>
      <c r="E425" s="47"/>
      <c r="F425" s="47"/>
      <c r="G425" s="47"/>
      <c r="H425" s="47"/>
      <c r="I425" s="47"/>
      <c r="J425" s="53" t="str">
        <f>IF(ISBLANK(G425),"no",IF($I425="NR","no",IF($D425="0-0 at half time","no",IF($G425&lt;=$C$8,"yes","no"))))</f>
        <v>no</v>
      </c>
      <c r="K425" s="64">
        <f t="shared" si="24"/>
        <v>0</v>
      </c>
      <c r="L425" s="64">
        <f>IF(ISBLANK(I425),0,IF($J425="no",0,IF($I425="No",-(($G425-1)*($C$4*$E425)),$C$4*$E425*(1-$C$6))))</f>
        <v>0</v>
      </c>
      <c r="M425" s="64">
        <f>IF($J425="yes",($G425-1)*$C$4*$E425,0)</f>
        <v>0</v>
      </c>
      <c r="N425" s="65">
        <f t="shared" si="26"/>
        <v>431.5</v>
      </c>
      <c r="O425" s="64">
        <f t="shared" si="25"/>
        <v>0</v>
      </c>
      <c r="P425" s="64">
        <f>IF(ISBLANK(I425),0,IF(L425&lt;0,-O425,IF(L425=0,0,((O425/($G425-1))*(1-$C$6)))))</f>
        <v>0</v>
      </c>
      <c r="Q425" s="65">
        <f t="shared" si="27"/>
        <v>374.00907458768029</v>
      </c>
    </row>
    <row r="426" spans="1:17" s="48" customFormat="1" ht="15" x14ac:dyDescent="0.2">
      <c r="A426" s="44"/>
      <c r="B426" s="45"/>
      <c r="C426" s="46"/>
      <c r="D426" s="46"/>
      <c r="E426" s="47"/>
      <c r="F426" s="47"/>
      <c r="G426" s="47"/>
      <c r="H426" s="47"/>
      <c r="I426" s="47"/>
      <c r="J426" s="53" t="str">
        <f>IF(ISBLANK(G426),"no",IF($I426="NR","no",IF($D426="0-0 at half time","no",IF($G426&lt;=$C$8,"yes","no"))))</f>
        <v>no</v>
      </c>
      <c r="K426" s="64">
        <f t="shared" si="24"/>
        <v>0</v>
      </c>
      <c r="L426" s="64">
        <f>IF(ISBLANK(I426),0,IF($J426="no",0,IF($I426="No",-(($G426-1)*($C$4*$E426)),$C$4*$E426*(1-$C$6))))</f>
        <v>0</v>
      </c>
      <c r="M426" s="64">
        <f>IF($J426="yes",($G426-1)*$C$4*$E426,0)</f>
        <v>0</v>
      </c>
      <c r="N426" s="65">
        <f t="shared" si="26"/>
        <v>431.5</v>
      </c>
      <c r="O426" s="64">
        <f t="shared" si="25"/>
        <v>0</v>
      </c>
      <c r="P426" s="64">
        <f>IF(ISBLANK(I426),0,IF(L426&lt;0,-O426,IF(L426=0,0,((O426/($G426-1))*(1-$C$6)))))</f>
        <v>0</v>
      </c>
      <c r="Q426" s="65">
        <f t="shared" si="27"/>
        <v>374.00907458768029</v>
      </c>
    </row>
    <row r="427" spans="1:17" s="48" customFormat="1" ht="15" x14ac:dyDescent="0.2">
      <c r="A427" s="44"/>
      <c r="B427" s="45"/>
      <c r="C427" s="46"/>
      <c r="D427" s="46"/>
      <c r="E427" s="47"/>
      <c r="F427" s="47"/>
      <c r="G427" s="47"/>
      <c r="H427" s="47"/>
      <c r="I427" s="47"/>
      <c r="J427" s="53" t="str">
        <f>IF(ISBLANK(G427),"no",IF($I427="NR","no",IF($D427="0-0 at half time","no",IF($G427&lt;=$C$8,"yes","no"))))</f>
        <v>no</v>
      </c>
      <c r="K427" s="64">
        <f t="shared" si="24"/>
        <v>0</v>
      </c>
      <c r="L427" s="64">
        <f>IF(ISBLANK(I427),0,IF($J427="no",0,IF($I427="No",-(($G427-1)*($C$4*$E427)),$C$4*$E427*(1-$C$6))))</f>
        <v>0</v>
      </c>
      <c r="M427" s="64">
        <f>IF($J427="yes",($G427-1)*$C$4*$E427,0)</f>
        <v>0</v>
      </c>
      <c r="N427" s="65">
        <f t="shared" si="26"/>
        <v>431.5</v>
      </c>
      <c r="O427" s="64">
        <f t="shared" si="25"/>
        <v>0</v>
      </c>
      <c r="P427" s="64">
        <f>IF(ISBLANK(I427),0,IF(L427&lt;0,-O427,IF(L427=0,0,((O427/($G427-1))*(1-$C$6)))))</f>
        <v>0</v>
      </c>
      <c r="Q427" s="65">
        <f t="shared" si="27"/>
        <v>374.00907458768029</v>
      </c>
    </row>
    <row r="428" spans="1:17" s="48" customFormat="1" ht="15" x14ac:dyDescent="0.2">
      <c r="A428" s="44"/>
      <c r="B428" s="45"/>
      <c r="C428" s="46"/>
      <c r="D428" s="46"/>
      <c r="E428" s="47"/>
      <c r="F428" s="47"/>
      <c r="G428" s="47"/>
      <c r="H428" s="47"/>
      <c r="I428" s="47"/>
      <c r="J428" s="53" t="str">
        <f>IF(ISBLANK(G428),"no",IF($I428="NR","no",IF($D428="0-0 at half time","no",IF($G428&lt;=$C$8,"yes","no"))))</f>
        <v>no</v>
      </c>
      <c r="K428" s="64">
        <f t="shared" si="24"/>
        <v>0</v>
      </c>
      <c r="L428" s="64">
        <f>IF(ISBLANK(I428),0,IF($J428="no",0,IF($I428="No",-(($G428-1)*($C$4*$E428)),$C$4*$E428*(1-$C$6))))</f>
        <v>0</v>
      </c>
      <c r="M428" s="64">
        <f>IF($J428="yes",($G428-1)*$C$4*$E428,0)</f>
        <v>0</v>
      </c>
      <c r="N428" s="65">
        <f t="shared" si="26"/>
        <v>431.5</v>
      </c>
      <c r="O428" s="64">
        <f t="shared" si="25"/>
        <v>0</v>
      </c>
      <c r="P428" s="64">
        <f>IF(ISBLANK(I428),0,IF(L428&lt;0,-O428,IF(L428=0,0,((O428/($G428-1))*(1-$C$6)))))</f>
        <v>0</v>
      </c>
      <c r="Q428" s="65">
        <f t="shared" si="27"/>
        <v>374.00907458768029</v>
      </c>
    </row>
    <row r="429" spans="1:17" s="48" customFormat="1" ht="15" x14ac:dyDescent="0.2">
      <c r="A429" s="44"/>
      <c r="B429" s="45"/>
      <c r="C429" s="46"/>
      <c r="D429" s="46"/>
      <c r="E429" s="47"/>
      <c r="F429" s="47"/>
      <c r="G429" s="47"/>
      <c r="H429" s="47"/>
      <c r="I429" s="47"/>
      <c r="J429" s="53" t="str">
        <f>IF(ISBLANK(G429),"no",IF($I429="NR","no",IF($D429="0-0 at half time","no",IF($G429&lt;=$C$8,"yes","no"))))</f>
        <v>no</v>
      </c>
      <c r="K429" s="64">
        <f t="shared" si="24"/>
        <v>0</v>
      </c>
      <c r="L429" s="64">
        <f>IF(ISBLANK(I429),0,IF($J429="no",0,IF($I429="No",-(($G429-1)*($C$4*$E429)),$C$4*$E429*(1-$C$6))))</f>
        <v>0</v>
      </c>
      <c r="M429" s="64">
        <f>IF($J429="yes",($G429-1)*$C$4*$E429,0)</f>
        <v>0</v>
      </c>
      <c r="N429" s="65">
        <f t="shared" si="26"/>
        <v>431.5</v>
      </c>
      <c r="O429" s="64">
        <f t="shared" si="25"/>
        <v>0</v>
      </c>
      <c r="P429" s="64">
        <f>IF(ISBLANK(I429),0,IF(L429&lt;0,-O429,IF(L429=0,0,((O429/($G429-1))*(1-$C$6)))))</f>
        <v>0</v>
      </c>
      <c r="Q429" s="65">
        <f t="shared" si="27"/>
        <v>374.00907458768029</v>
      </c>
    </row>
    <row r="430" spans="1:17" s="48" customFormat="1" ht="15" x14ac:dyDescent="0.2">
      <c r="A430" s="44"/>
      <c r="B430" s="45"/>
      <c r="C430" s="46"/>
      <c r="D430" s="46"/>
      <c r="E430" s="47"/>
      <c r="F430" s="47"/>
      <c r="G430" s="47"/>
      <c r="H430" s="47"/>
      <c r="I430" s="47"/>
      <c r="J430" s="53" t="str">
        <f>IF(ISBLANK(G430),"no",IF($I430="NR","no",IF($D430="0-0 at half time","no",IF($G430&lt;=$C$8,"yes","no"))))</f>
        <v>no</v>
      </c>
      <c r="K430" s="64">
        <f t="shared" si="24"/>
        <v>0</v>
      </c>
      <c r="L430" s="64">
        <f>IF(ISBLANK(I430),0,IF($J430="no",0,IF($I430="No",-(($G430-1)*($C$4*$E430)),$C$4*$E430*(1-$C$6))))</f>
        <v>0</v>
      </c>
      <c r="M430" s="64">
        <f>IF($J430="yes",($G430-1)*$C$4*$E430,0)</f>
        <v>0</v>
      </c>
      <c r="N430" s="65">
        <f t="shared" si="26"/>
        <v>431.5</v>
      </c>
      <c r="O430" s="64">
        <f t="shared" si="25"/>
        <v>0</v>
      </c>
      <c r="P430" s="64">
        <f>IF(ISBLANK(I430),0,IF(L430&lt;0,-O430,IF(L430=0,0,((O430/($G430-1))*(1-$C$6)))))</f>
        <v>0</v>
      </c>
      <c r="Q430" s="65">
        <f t="shared" si="27"/>
        <v>374.00907458768029</v>
      </c>
    </row>
    <row r="431" spans="1:17" s="48" customFormat="1" ht="15" x14ac:dyDescent="0.2">
      <c r="A431" s="44"/>
      <c r="B431" s="45"/>
      <c r="C431" s="46"/>
      <c r="D431" s="46"/>
      <c r="E431" s="47"/>
      <c r="F431" s="47"/>
      <c r="G431" s="47"/>
      <c r="H431" s="47"/>
      <c r="I431" s="47"/>
      <c r="J431" s="53" t="str">
        <f>IF(ISBLANK(G431),"no",IF($I431="NR","no",IF($D431="0-0 at half time","no",IF($G431&lt;=$C$8,"yes","no"))))</f>
        <v>no</v>
      </c>
      <c r="K431" s="64">
        <f t="shared" si="24"/>
        <v>0</v>
      </c>
      <c r="L431" s="64">
        <f>IF(ISBLANK(I431),0,IF($J431="no",0,IF($I431="No",-(($G431-1)*($C$4*$E431)),$C$4*$E431*(1-$C$6))))</f>
        <v>0</v>
      </c>
      <c r="M431" s="64">
        <f>IF($J431="yes",($G431-1)*$C$4*$E431,0)</f>
        <v>0</v>
      </c>
      <c r="N431" s="65">
        <f t="shared" si="26"/>
        <v>431.5</v>
      </c>
      <c r="O431" s="64">
        <f t="shared" si="25"/>
        <v>0</v>
      </c>
      <c r="P431" s="64">
        <f>IF(ISBLANK(I431),0,IF(L431&lt;0,-O431,IF(L431=0,0,((O431/($G431-1))*(1-$C$6)))))</f>
        <v>0</v>
      </c>
      <c r="Q431" s="65">
        <f t="shared" si="27"/>
        <v>374.00907458768029</v>
      </c>
    </row>
    <row r="432" spans="1:17" s="48" customFormat="1" ht="15" x14ac:dyDescent="0.2">
      <c r="A432" s="44"/>
      <c r="B432" s="45"/>
      <c r="C432" s="46"/>
      <c r="D432" s="46"/>
      <c r="E432" s="47"/>
      <c r="F432" s="47"/>
      <c r="G432" s="47"/>
      <c r="H432" s="47"/>
      <c r="I432" s="47"/>
      <c r="J432" s="53" t="str">
        <f>IF(ISBLANK(G432),"no",IF($I432="NR","no",IF($D432="0-0 at half time","no",IF($G432&lt;=$C$8,"yes","no"))))</f>
        <v>no</v>
      </c>
      <c r="K432" s="64">
        <f t="shared" si="24"/>
        <v>0</v>
      </c>
      <c r="L432" s="64">
        <f>IF(ISBLANK(I432),0,IF($J432="no",0,IF($I432="No",-(($G432-1)*($C$4*$E432)),$C$4*$E432*(1-$C$6))))</f>
        <v>0</v>
      </c>
      <c r="M432" s="64">
        <f>IF($J432="yes",($G432-1)*$C$4*$E432,0)</f>
        <v>0</v>
      </c>
      <c r="N432" s="65">
        <f t="shared" si="26"/>
        <v>431.5</v>
      </c>
      <c r="O432" s="64">
        <f t="shared" si="25"/>
        <v>0</v>
      </c>
      <c r="P432" s="64">
        <f>IF(ISBLANK(I432),0,IF(L432&lt;0,-O432,IF(L432=0,0,((O432/($G432-1))*(1-$C$6)))))</f>
        <v>0</v>
      </c>
      <c r="Q432" s="65">
        <f t="shared" si="27"/>
        <v>374.00907458768029</v>
      </c>
    </row>
    <row r="433" spans="1:17" s="48" customFormat="1" ht="15" x14ac:dyDescent="0.2">
      <c r="A433" s="44"/>
      <c r="B433" s="45"/>
      <c r="C433" s="46"/>
      <c r="D433" s="46"/>
      <c r="E433" s="47"/>
      <c r="F433" s="47"/>
      <c r="G433" s="47"/>
      <c r="H433" s="47"/>
      <c r="I433" s="47"/>
      <c r="J433" s="53" t="str">
        <f>IF(ISBLANK(G433),"no",IF($I433="NR","no",IF($D433="0-0 at half time","no",IF($G433&lt;=$C$8,"yes","no"))))</f>
        <v>no</v>
      </c>
      <c r="K433" s="64">
        <f t="shared" si="24"/>
        <v>0</v>
      </c>
      <c r="L433" s="64">
        <f>IF(ISBLANK(I433),0,IF($J433="no",0,IF($I433="No",-(($G433-1)*($C$4*$E433)),$C$4*$E433*(1-$C$6))))</f>
        <v>0</v>
      </c>
      <c r="M433" s="64">
        <f>IF($J433="yes",($G433-1)*$C$4*$E433,0)</f>
        <v>0</v>
      </c>
      <c r="N433" s="65">
        <f t="shared" si="26"/>
        <v>431.5</v>
      </c>
      <c r="O433" s="64">
        <f t="shared" si="25"/>
        <v>0</v>
      </c>
      <c r="P433" s="64">
        <f>IF(ISBLANK(I433),0,IF(L433&lt;0,-O433,IF(L433=0,0,((O433/($G433-1))*(1-$C$6)))))</f>
        <v>0</v>
      </c>
      <c r="Q433" s="65">
        <f t="shared" si="27"/>
        <v>374.00907458768029</v>
      </c>
    </row>
    <row r="434" spans="1:17" s="48" customFormat="1" ht="15" x14ac:dyDescent="0.2">
      <c r="A434" s="44"/>
      <c r="B434" s="45"/>
      <c r="C434" s="46"/>
      <c r="D434" s="46"/>
      <c r="E434" s="47"/>
      <c r="F434" s="47"/>
      <c r="G434" s="47"/>
      <c r="H434" s="47"/>
      <c r="I434" s="47"/>
      <c r="J434" s="53" t="str">
        <f>IF(ISBLANK(G434),"no",IF($I434="NR","no",IF($D434="0-0 at half time","no",IF($G434&lt;=$C$8,"yes","no"))))</f>
        <v>no</v>
      </c>
      <c r="K434" s="64">
        <f t="shared" si="24"/>
        <v>0</v>
      </c>
      <c r="L434" s="64">
        <f>IF(ISBLANK(I434),0,IF($J434="no",0,IF($I434="No",-(($G434-1)*($C$4*$E434)),$C$4*$E434*(1-$C$6))))</f>
        <v>0</v>
      </c>
      <c r="M434" s="64">
        <f>IF($J434="yes",($G434-1)*$C$4*$E434,0)</f>
        <v>0</v>
      </c>
      <c r="N434" s="65">
        <f t="shared" si="26"/>
        <v>431.5</v>
      </c>
      <c r="O434" s="64">
        <f t="shared" si="25"/>
        <v>0</v>
      </c>
      <c r="P434" s="64">
        <f>IF(ISBLANK(I434),0,IF(L434&lt;0,-O434,IF(L434=0,0,((O434/($G434-1))*(1-$C$6)))))</f>
        <v>0</v>
      </c>
      <c r="Q434" s="65">
        <f t="shared" si="27"/>
        <v>374.00907458768029</v>
      </c>
    </row>
    <row r="435" spans="1:17" s="48" customFormat="1" ht="15" x14ac:dyDescent="0.2">
      <c r="A435" s="44"/>
      <c r="B435" s="45"/>
      <c r="C435" s="46"/>
      <c r="D435" s="46"/>
      <c r="E435" s="47"/>
      <c r="F435" s="47"/>
      <c r="G435" s="47"/>
      <c r="H435" s="47"/>
      <c r="I435" s="47"/>
      <c r="J435" s="53" t="str">
        <f>IF(ISBLANK(G435),"no",IF($I435="NR","no",IF($D435="0-0 at half time","no",IF($G435&lt;=$C$8,"yes","no"))))</f>
        <v>no</v>
      </c>
      <c r="K435" s="64">
        <f t="shared" si="24"/>
        <v>0</v>
      </c>
      <c r="L435" s="64">
        <f>IF(ISBLANK(I435),0,IF($J435="no",0,IF($I435="No",-(($G435-1)*($C$4*$E435)),$C$4*$E435*(1-$C$6))))</f>
        <v>0</v>
      </c>
      <c r="M435" s="64">
        <f>IF($J435="yes",($G435-1)*$C$4*$E435,0)</f>
        <v>0</v>
      </c>
      <c r="N435" s="65">
        <f t="shared" si="26"/>
        <v>431.5</v>
      </c>
      <c r="O435" s="64">
        <f t="shared" si="25"/>
        <v>0</v>
      </c>
      <c r="P435" s="64">
        <f>IF(ISBLANK(I435),0,IF(L435&lt;0,-O435,IF(L435=0,0,((O435/($G435-1))*(1-$C$6)))))</f>
        <v>0</v>
      </c>
      <c r="Q435" s="65">
        <f t="shared" si="27"/>
        <v>374.00907458768029</v>
      </c>
    </row>
    <row r="436" spans="1:17" s="48" customFormat="1" ht="15" x14ac:dyDescent="0.2">
      <c r="A436" s="44"/>
      <c r="B436" s="45"/>
      <c r="C436" s="46"/>
      <c r="D436" s="46"/>
      <c r="E436" s="47"/>
      <c r="F436" s="47"/>
      <c r="G436" s="47"/>
      <c r="H436" s="47"/>
      <c r="I436" s="47"/>
      <c r="J436" s="53" t="str">
        <f>IF(ISBLANK(G436),"no",IF($I436="NR","no",IF($D436="0-0 at half time","no",IF($G436&lt;=$C$8,"yes","no"))))</f>
        <v>no</v>
      </c>
      <c r="K436" s="64">
        <f t="shared" si="24"/>
        <v>0</v>
      </c>
      <c r="L436" s="64">
        <f>IF(ISBLANK(I436),0,IF($J436="no",0,IF($I436="No",-(($G436-1)*($C$4*$E436)),$C$4*$E436*(1-$C$6))))</f>
        <v>0</v>
      </c>
      <c r="M436" s="64">
        <f>IF($J436="yes",($G436-1)*$C$4*$E436,0)</f>
        <v>0</v>
      </c>
      <c r="N436" s="65">
        <f t="shared" si="26"/>
        <v>431.5</v>
      </c>
      <c r="O436" s="64">
        <f t="shared" si="25"/>
        <v>0</v>
      </c>
      <c r="P436" s="64">
        <f>IF(ISBLANK(I436),0,IF(L436&lt;0,-O436,IF(L436=0,0,((O436/($G436-1))*(1-$C$6)))))</f>
        <v>0</v>
      </c>
      <c r="Q436" s="65">
        <f t="shared" si="27"/>
        <v>374.00907458768029</v>
      </c>
    </row>
    <row r="437" spans="1:17" s="48" customFormat="1" ht="15" x14ac:dyDescent="0.2">
      <c r="A437" s="44"/>
      <c r="B437" s="45"/>
      <c r="C437" s="46"/>
      <c r="D437" s="46"/>
      <c r="E437" s="47"/>
      <c r="F437" s="47"/>
      <c r="G437" s="47"/>
      <c r="H437" s="47"/>
      <c r="I437" s="47"/>
      <c r="J437" s="53" t="str">
        <f>IF(ISBLANK(G437),"no",IF($I437="NR","no",IF($D437="0-0 at half time","no",IF($G437&lt;=$C$8,"yes","no"))))</f>
        <v>no</v>
      </c>
      <c r="K437" s="64">
        <f t="shared" si="24"/>
        <v>0</v>
      </c>
      <c r="L437" s="64">
        <f>IF(ISBLANK(I437),0,IF($J437="no",0,IF($I437="No",-(($G437-1)*($C$4*$E437)),$C$4*$E437*(1-$C$6))))</f>
        <v>0</v>
      </c>
      <c r="M437" s="64">
        <f>IF($J437="yes",($G437-1)*$C$4*$E437,0)</f>
        <v>0</v>
      </c>
      <c r="N437" s="65">
        <f t="shared" si="26"/>
        <v>431.5</v>
      </c>
      <c r="O437" s="64">
        <f t="shared" si="25"/>
        <v>0</v>
      </c>
      <c r="P437" s="64">
        <f>IF(ISBLANK(I437),0,IF(L437&lt;0,-O437,IF(L437=0,0,((O437/($G437-1))*(1-$C$6)))))</f>
        <v>0</v>
      </c>
      <c r="Q437" s="65">
        <f t="shared" si="27"/>
        <v>374.00907458768029</v>
      </c>
    </row>
    <row r="438" spans="1:17" s="48" customFormat="1" ht="15" x14ac:dyDescent="0.2">
      <c r="A438" s="44"/>
      <c r="B438" s="45"/>
      <c r="C438" s="46"/>
      <c r="D438" s="46"/>
      <c r="E438" s="47"/>
      <c r="F438" s="47"/>
      <c r="G438" s="47"/>
      <c r="H438" s="47"/>
      <c r="I438" s="47"/>
      <c r="J438" s="53" t="str">
        <f>IF(ISBLANK(G438),"no",IF($I438="NR","no",IF($D438="0-0 at half time","no",IF($G438&lt;=$C$8,"yes","no"))))</f>
        <v>no</v>
      </c>
      <c r="K438" s="64">
        <f t="shared" si="24"/>
        <v>0</v>
      </c>
      <c r="L438" s="64">
        <f>IF(ISBLANK(I438),0,IF($J438="no",0,IF($I438="No",-(($G438-1)*($C$4*$E438)),$C$4*$E438*(1-$C$6))))</f>
        <v>0</v>
      </c>
      <c r="M438" s="64">
        <f>IF($J438="yes",($G438-1)*$C$4*$E438,0)</f>
        <v>0</v>
      </c>
      <c r="N438" s="65">
        <f t="shared" si="26"/>
        <v>431.5</v>
      </c>
      <c r="O438" s="64">
        <f t="shared" si="25"/>
        <v>0</v>
      </c>
      <c r="P438" s="64">
        <f>IF(ISBLANK(I438),0,IF(L438&lt;0,-O438,IF(L438=0,0,((O438/($G438-1))*(1-$C$6)))))</f>
        <v>0</v>
      </c>
      <c r="Q438" s="65">
        <f t="shared" si="27"/>
        <v>374.00907458768029</v>
      </c>
    </row>
    <row r="439" spans="1:17" s="48" customFormat="1" ht="15" x14ac:dyDescent="0.2">
      <c r="A439" s="44"/>
      <c r="B439" s="45"/>
      <c r="C439" s="46"/>
      <c r="D439" s="46"/>
      <c r="E439" s="47"/>
      <c r="F439" s="47"/>
      <c r="G439" s="47"/>
      <c r="H439" s="47"/>
      <c r="I439" s="47"/>
      <c r="J439" s="53" t="str">
        <f>IF(ISBLANK(G439),"no",IF($I439="NR","no",IF($D439="0-0 at half time","no",IF($G439&lt;=$C$8,"yes","no"))))</f>
        <v>no</v>
      </c>
      <c r="K439" s="64">
        <f t="shared" si="24"/>
        <v>0</v>
      </c>
      <c r="L439" s="64">
        <f>IF(ISBLANK(I439),0,IF($J439="no",0,IF($I439="No",-(($G439-1)*($C$4*$E439)),$C$4*$E439*(1-$C$6))))</f>
        <v>0</v>
      </c>
      <c r="M439" s="64">
        <f>IF($J439="yes",($G439-1)*$C$4*$E439,0)</f>
        <v>0</v>
      </c>
      <c r="N439" s="65">
        <f t="shared" si="26"/>
        <v>431.5</v>
      </c>
      <c r="O439" s="64">
        <f t="shared" si="25"/>
        <v>0</v>
      </c>
      <c r="P439" s="64">
        <f>IF(ISBLANK(I439),0,IF(L439&lt;0,-O439,IF(L439=0,0,((O439/($G439-1))*(1-$C$6)))))</f>
        <v>0</v>
      </c>
      <c r="Q439" s="65">
        <f t="shared" si="27"/>
        <v>374.00907458768029</v>
      </c>
    </row>
    <row r="440" spans="1:17" s="48" customFormat="1" ht="15" x14ac:dyDescent="0.2">
      <c r="A440" s="44"/>
      <c r="B440" s="45"/>
      <c r="C440" s="46"/>
      <c r="D440" s="46"/>
      <c r="E440" s="47"/>
      <c r="F440" s="47"/>
      <c r="G440" s="47"/>
      <c r="H440" s="47"/>
      <c r="I440" s="47"/>
      <c r="J440" s="53" t="str">
        <f>IF(ISBLANK(G440),"no",IF($I440="NR","no",IF($D440="0-0 at half time","no",IF($G440&lt;=$C$8,"yes","no"))))</f>
        <v>no</v>
      </c>
      <c r="K440" s="64">
        <f t="shared" si="24"/>
        <v>0</v>
      </c>
      <c r="L440" s="64">
        <f>IF(ISBLANK(I440),0,IF($J440="no",0,IF($I440="No",-(($G440-1)*($C$4*$E440)),$C$4*$E440*(1-$C$6))))</f>
        <v>0</v>
      </c>
      <c r="M440" s="64">
        <f>IF($J440="yes",($G440-1)*$C$4*$E440,0)</f>
        <v>0</v>
      </c>
      <c r="N440" s="65">
        <f t="shared" si="26"/>
        <v>431.5</v>
      </c>
      <c r="O440" s="64">
        <f t="shared" si="25"/>
        <v>0</v>
      </c>
      <c r="P440" s="64">
        <f>IF(ISBLANK(I440),0,IF(L440&lt;0,-O440,IF(L440=0,0,((O440/($G440-1))*(1-$C$6)))))</f>
        <v>0</v>
      </c>
      <c r="Q440" s="65">
        <f t="shared" si="27"/>
        <v>374.00907458768029</v>
      </c>
    </row>
    <row r="441" spans="1:17" s="48" customFormat="1" ht="15" x14ac:dyDescent="0.2">
      <c r="A441" s="44"/>
      <c r="B441" s="45"/>
      <c r="C441" s="46"/>
      <c r="D441" s="46"/>
      <c r="E441" s="47"/>
      <c r="F441" s="47"/>
      <c r="G441" s="47"/>
      <c r="H441" s="47"/>
      <c r="I441" s="47"/>
      <c r="J441" s="53" t="str">
        <f>IF(ISBLANK(G441),"no",IF($I441="NR","no",IF($D441="0-0 at half time","no",IF($G441&lt;=$C$8,"yes","no"))))</f>
        <v>no</v>
      </c>
      <c r="K441" s="64">
        <f t="shared" si="24"/>
        <v>0</v>
      </c>
      <c r="L441" s="64">
        <f>IF(ISBLANK(I441),0,IF($J441="no",0,IF($I441="No",-(($G441-1)*($C$4*$E441)),$C$4*$E441*(1-$C$6))))</f>
        <v>0</v>
      </c>
      <c r="M441" s="64">
        <f>IF($J441="yes",($G441-1)*$C$4*$E441,0)</f>
        <v>0</v>
      </c>
      <c r="N441" s="65">
        <f t="shared" si="26"/>
        <v>431.5</v>
      </c>
      <c r="O441" s="64">
        <f t="shared" si="25"/>
        <v>0</v>
      </c>
      <c r="P441" s="64">
        <f>IF(ISBLANK(I441),0,IF(L441&lt;0,-O441,IF(L441=0,0,((O441/($G441-1))*(1-$C$6)))))</f>
        <v>0</v>
      </c>
      <c r="Q441" s="65">
        <f t="shared" si="27"/>
        <v>374.00907458768029</v>
      </c>
    </row>
    <row r="442" spans="1:17" s="48" customFormat="1" ht="15" x14ac:dyDescent="0.2">
      <c r="A442" s="44"/>
      <c r="B442" s="45"/>
      <c r="C442" s="46"/>
      <c r="D442" s="46"/>
      <c r="E442" s="47"/>
      <c r="F442" s="47"/>
      <c r="G442" s="47"/>
      <c r="H442" s="47"/>
      <c r="I442" s="47"/>
      <c r="J442" s="53" t="str">
        <f>IF(ISBLANK(G442),"no",IF($I442="NR","no",IF($D442="0-0 at half time","no",IF($G442&lt;=$C$8,"yes","no"))))</f>
        <v>no</v>
      </c>
      <c r="K442" s="64">
        <f t="shared" si="24"/>
        <v>0</v>
      </c>
      <c r="L442" s="64">
        <f>IF(ISBLANK(I442),0,IF($J442="no",0,IF($I442="No",-(($G442-1)*($C$4*$E442)),$C$4*$E442*(1-$C$6))))</f>
        <v>0</v>
      </c>
      <c r="M442" s="64">
        <f>IF($J442="yes",($G442-1)*$C$4*$E442,0)</f>
        <v>0</v>
      </c>
      <c r="N442" s="65">
        <f t="shared" si="26"/>
        <v>431.5</v>
      </c>
      <c r="O442" s="64">
        <f t="shared" si="25"/>
        <v>0</v>
      </c>
      <c r="P442" s="64">
        <f>IF(ISBLANK(I442),0,IF(L442&lt;0,-O442,IF(L442=0,0,((O442/($G442-1))*(1-$C$6)))))</f>
        <v>0</v>
      </c>
      <c r="Q442" s="65">
        <f t="shared" si="27"/>
        <v>374.00907458768029</v>
      </c>
    </row>
    <row r="443" spans="1:17" s="48" customFormat="1" ht="15" x14ac:dyDescent="0.2">
      <c r="A443" s="44"/>
      <c r="B443" s="45"/>
      <c r="C443" s="46"/>
      <c r="D443" s="46"/>
      <c r="E443" s="47"/>
      <c r="F443" s="47"/>
      <c r="G443" s="47"/>
      <c r="H443" s="47"/>
      <c r="I443" s="47"/>
      <c r="J443" s="53" t="str">
        <f>IF(ISBLANK(G443),"no",IF($I443="NR","no",IF($D443="0-0 at half time","no",IF($G443&lt;=$C$8,"yes","no"))))</f>
        <v>no</v>
      </c>
      <c r="K443" s="64">
        <f t="shared" si="24"/>
        <v>0</v>
      </c>
      <c r="L443" s="64">
        <f>IF(ISBLANK(I443),0,IF($J443="no",0,IF($I443="No",-(($G443-1)*($C$4*$E443)),$C$4*$E443*(1-$C$6))))</f>
        <v>0</v>
      </c>
      <c r="M443" s="64">
        <f>IF($J443="yes",($G443-1)*$C$4*$E443,0)</f>
        <v>0</v>
      </c>
      <c r="N443" s="65">
        <f t="shared" si="26"/>
        <v>431.5</v>
      </c>
      <c r="O443" s="64">
        <f t="shared" si="25"/>
        <v>0</v>
      </c>
      <c r="P443" s="64">
        <f>IF(ISBLANK(I443),0,IF(L443&lt;0,-O443,IF(L443=0,0,((O443/($G443-1))*(1-$C$6)))))</f>
        <v>0</v>
      </c>
      <c r="Q443" s="65">
        <f t="shared" si="27"/>
        <v>374.00907458768029</v>
      </c>
    </row>
    <row r="444" spans="1:17" s="48" customFormat="1" ht="15" x14ac:dyDescent="0.2">
      <c r="A444" s="44"/>
      <c r="B444" s="45"/>
      <c r="C444" s="46"/>
      <c r="D444" s="46"/>
      <c r="E444" s="47"/>
      <c r="F444" s="47"/>
      <c r="G444" s="47"/>
      <c r="H444" s="47"/>
      <c r="I444" s="47"/>
      <c r="J444" s="53" t="str">
        <f>IF(ISBLANK(G444),"no",IF($I444="NR","no",IF($D444="0-0 at half time","no",IF($G444&lt;=$C$8,"yes","no"))))</f>
        <v>no</v>
      </c>
      <c r="K444" s="64">
        <f t="shared" si="24"/>
        <v>0</v>
      </c>
      <c r="L444" s="64">
        <f>IF(ISBLANK(I444),0,IF($J444="no",0,IF($I444="No",-(($G444-1)*($C$4*$E444)),$C$4*$E444*(1-$C$6))))</f>
        <v>0</v>
      </c>
      <c r="M444" s="64">
        <f>IF($J444="yes",($G444-1)*$C$4*$E444,0)</f>
        <v>0</v>
      </c>
      <c r="N444" s="65">
        <f t="shared" si="26"/>
        <v>431.5</v>
      </c>
      <c r="O444" s="64">
        <f t="shared" si="25"/>
        <v>0</v>
      </c>
      <c r="P444" s="64">
        <f>IF(ISBLANK(I444),0,IF(L444&lt;0,-O444,IF(L444=0,0,((O444/($G444-1))*(1-$C$6)))))</f>
        <v>0</v>
      </c>
      <c r="Q444" s="65">
        <f t="shared" si="27"/>
        <v>374.00907458768029</v>
      </c>
    </row>
    <row r="445" spans="1:17" s="48" customFormat="1" ht="15" x14ac:dyDescent="0.2">
      <c r="A445" s="44"/>
      <c r="B445" s="45"/>
      <c r="C445" s="46"/>
      <c r="D445" s="46"/>
      <c r="E445" s="47"/>
      <c r="F445" s="47"/>
      <c r="G445" s="47"/>
      <c r="H445" s="47"/>
      <c r="I445" s="47"/>
      <c r="J445" s="53" t="str">
        <f>IF(ISBLANK(G445),"no",IF($I445="NR","no",IF($D445="0-0 at half time","no",IF($G445&lt;=$C$8,"yes","no"))))</f>
        <v>no</v>
      </c>
      <c r="K445" s="64">
        <f t="shared" si="24"/>
        <v>0</v>
      </c>
      <c r="L445" s="64">
        <f>IF(ISBLANK(I445),0,IF($J445="no",0,IF($I445="No",-(($G445-1)*($C$4*$E445)),$C$4*$E445*(1-$C$6))))</f>
        <v>0</v>
      </c>
      <c r="M445" s="64">
        <f>IF($J445="yes",($G445-1)*$C$4*$E445,0)</f>
        <v>0</v>
      </c>
      <c r="N445" s="65">
        <f t="shared" si="26"/>
        <v>431.5</v>
      </c>
      <c r="O445" s="64">
        <f t="shared" si="25"/>
        <v>0</v>
      </c>
      <c r="P445" s="64">
        <f>IF(ISBLANK(I445),0,IF(L445&lt;0,-O445,IF(L445=0,0,((O445/($G445-1))*(1-$C$6)))))</f>
        <v>0</v>
      </c>
      <c r="Q445" s="65">
        <f t="shared" si="27"/>
        <v>374.00907458768029</v>
      </c>
    </row>
    <row r="446" spans="1:17" s="48" customFormat="1" ht="15" x14ac:dyDescent="0.2">
      <c r="A446" s="44"/>
      <c r="B446" s="45"/>
      <c r="C446" s="46"/>
      <c r="D446" s="46"/>
      <c r="E446" s="47"/>
      <c r="F446" s="47"/>
      <c r="G446" s="47"/>
      <c r="H446" s="47"/>
      <c r="I446" s="47"/>
      <c r="J446" s="53" t="str">
        <f>IF(ISBLANK(G446),"no",IF($I446="NR","no",IF($D446="0-0 at half time","no",IF($G446&lt;=$C$8,"yes","no"))))</f>
        <v>no</v>
      </c>
      <c r="K446" s="64">
        <f t="shared" si="24"/>
        <v>0</v>
      </c>
      <c r="L446" s="64">
        <f>IF(ISBLANK(I446),0,IF($J446="no",0,IF($I446="No",-(($G446-1)*($C$4*$E446)),$C$4*$E446*(1-$C$6))))</f>
        <v>0</v>
      </c>
      <c r="M446" s="64">
        <f>IF($J446="yes",($G446-1)*$C$4*$E446,0)</f>
        <v>0</v>
      </c>
      <c r="N446" s="65">
        <f t="shared" si="26"/>
        <v>431.5</v>
      </c>
      <c r="O446" s="64">
        <f t="shared" si="25"/>
        <v>0</v>
      </c>
      <c r="P446" s="64">
        <f>IF(ISBLANK(I446),0,IF(L446&lt;0,-O446,IF(L446=0,0,((O446/($G446-1))*(1-$C$6)))))</f>
        <v>0</v>
      </c>
      <c r="Q446" s="65">
        <f t="shared" si="27"/>
        <v>374.00907458768029</v>
      </c>
    </row>
    <row r="447" spans="1:17" s="48" customFormat="1" ht="15" x14ac:dyDescent="0.2">
      <c r="A447" s="44"/>
      <c r="B447" s="45"/>
      <c r="C447" s="46"/>
      <c r="D447" s="46"/>
      <c r="E447" s="47"/>
      <c r="F447" s="47"/>
      <c r="G447" s="47"/>
      <c r="H447" s="47"/>
      <c r="I447" s="47"/>
      <c r="J447" s="53" t="str">
        <f>IF(ISBLANK(G447),"no",IF($I447="NR","no",IF($D447="0-0 at half time","no",IF($G447&lt;=$C$8,"yes","no"))))</f>
        <v>no</v>
      </c>
      <c r="K447" s="64">
        <f t="shared" si="24"/>
        <v>0</v>
      </c>
      <c r="L447" s="64">
        <f>IF(ISBLANK(I447),0,IF($J447="no",0,IF($I447="No",-(($G447-1)*($C$4*$E447)),$C$4*$E447*(1-$C$6))))</f>
        <v>0</v>
      </c>
      <c r="M447" s="64">
        <f>IF($J447="yes",($G447-1)*$C$4*$E447,0)</f>
        <v>0</v>
      </c>
      <c r="N447" s="65">
        <f t="shared" si="26"/>
        <v>431.5</v>
      </c>
      <c r="O447" s="64">
        <f t="shared" si="25"/>
        <v>0</v>
      </c>
      <c r="P447" s="64">
        <f>IF(ISBLANK(I447),0,IF(L447&lt;0,-O447,IF(L447=0,0,((O447/($G447-1))*(1-$C$6)))))</f>
        <v>0</v>
      </c>
      <c r="Q447" s="65">
        <f t="shared" si="27"/>
        <v>374.00907458768029</v>
      </c>
    </row>
    <row r="448" spans="1:17" s="48" customFormat="1" ht="15" x14ac:dyDescent="0.2">
      <c r="A448" s="44"/>
      <c r="B448" s="45"/>
      <c r="C448" s="46"/>
      <c r="D448" s="46"/>
      <c r="E448" s="47"/>
      <c r="F448" s="47"/>
      <c r="G448" s="47"/>
      <c r="H448" s="47"/>
      <c r="I448" s="47"/>
      <c r="J448" s="53" t="str">
        <f>IF(ISBLANK(G448),"no",IF($I448="NR","no",IF($D448="0-0 at half time","no",IF($G448&lt;=$C$8,"yes","no"))))</f>
        <v>no</v>
      </c>
      <c r="K448" s="64">
        <f t="shared" si="24"/>
        <v>0</v>
      </c>
      <c r="L448" s="64">
        <f>IF(ISBLANK(I448),0,IF($J448="no",0,IF($I448="No",-(($G448-1)*($C$4*$E448)),$C$4*$E448*(1-$C$6))))</f>
        <v>0</v>
      </c>
      <c r="M448" s="64">
        <f>IF($J448="yes",($G448-1)*$C$4*$E448,0)</f>
        <v>0</v>
      </c>
      <c r="N448" s="65">
        <f t="shared" si="26"/>
        <v>431.5</v>
      </c>
      <c r="O448" s="64">
        <f t="shared" si="25"/>
        <v>0</v>
      </c>
      <c r="P448" s="64">
        <f>IF(ISBLANK(I448),0,IF(L448&lt;0,-O448,IF(L448=0,0,((O448/($G448-1))*(1-$C$6)))))</f>
        <v>0</v>
      </c>
      <c r="Q448" s="65">
        <f t="shared" si="27"/>
        <v>374.00907458768029</v>
      </c>
    </row>
    <row r="449" spans="1:17" s="48" customFormat="1" ht="15" x14ac:dyDescent="0.2">
      <c r="A449" s="44"/>
      <c r="B449" s="45"/>
      <c r="C449" s="46"/>
      <c r="D449" s="46"/>
      <c r="E449" s="47"/>
      <c r="F449" s="47"/>
      <c r="G449" s="47"/>
      <c r="H449" s="47"/>
      <c r="I449" s="47"/>
      <c r="J449" s="53" t="str">
        <f>IF(ISBLANK(G449),"no",IF($I449="NR","no",IF($D449="0-0 at half time","no",IF($G449&lt;=$C$8,"yes","no"))))</f>
        <v>no</v>
      </c>
      <c r="K449" s="64">
        <f t="shared" si="24"/>
        <v>0</v>
      </c>
      <c r="L449" s="64">
        <f>IF(ISBLANK(I449),0,IF($J449="no",0,IF($I449="No",-(($G449-1)*($C$4*$E449)),$C$4*$E449*(1-$C$6))))</f>
        <v>0</v>
      </c>
      <c r="M449" s="64">
        <f>IF($J449="yes",($G449-1)*$C$4*$E449,0)</f>
        <v>0</v>
      </c>
      <c r="N449" s="65">
        <f t="shared" si="26"/>
        <v>431.5</v>
      </c>
      <c r="O449" s="64">
        <f t="shared" si="25"/>
        <v>0</v>
      </c>
      <c r="P449" s="64">
        <f>IF(ISBLANK(I449),0,IF(L449&lt;0,-O449,IF(L449=0,0,((O449/($G449-1))*(1-$C$6)))))</f>
        <v>0</v>
      </c>
      <c r="Q449" s="65">
        <f t="shared" si="27"/>
        <v>374.00907458768029</v>
      </c>
    </row>
    <row r="450" spans="1:17" s="48" customFormat="1" ht="15" x14ac:dyDescent="0.2">
      <c r="A450" s="44"/>
      <c r="B450" s="45"/>
      <c r="C450" s="46"/>
      <c r="D450" s="46"/>
      <c r="E450" s="47"/>
      <c r="F450" s="47"/>
      <c r="G450" s="47"/>
      <c r="H450" s="47"/>
      <c r="I450" s="47"/>
      <c r="J450" s="53" t="str">
        <f>IF(ISBLANK(G450),"no",IF($I450="NR","no",IF($D450="0-0 at half time","no",IF($G450&lt;=$C$8,"yes","no"))))</f>
        <v>no</v>
      </c>
      <c r="K450" s="64">
        <f t="shared" si="24"/>
        <v>0</v>
      </c>
      <c r="L450" s="64">
        <f>IF(ISBLANK(I450),0,IF($J450="no",0,IF($I450="No",-(($G450-1)*($C$4*$E450)),$C$4*$E450*(1-$C$6))))</f>
        <v>0</v>
      </c>
      <c r="M450" s="64">
        <f>IF($J450="yes",($G450-1)*$C$4*$E450,0)</f>
        <v>0</v>
      </c>
      <c r="N450" s="65">
        <f t="shared" si="26"/>
        <v>431.5</v>
      </c>
      <c r="O450" s="64">
        <f t="shared" si="25"/>
        <v>0</v>
      </c>
      <c r="P450" s="64">
        <f>IF(ISBLANK(I450),0,IF(L450&lt;0,-O450,IF(L450=0,0,((O450/($G450-1))*(1-$C$6)))))</f>
        <v>0</v>
      </c>
      <c r="Q450" s="65">
        <f t="shared" si="27"/>
        <v>374.00907458768029</v>
      </c>
    </row>
    <row r="451" spans="1:17" s="48" customFormat="1" ht="15" x14ac:dyDescent="0.2">
      <c r="A451" s="44"/>
      <c r="B451" s="45"/>
      <c r="C451" s="46"/>
      <c r="D451" s="46"/>
      <c r="E451" s="47"/>
      <c r="F451" s="47"/>
      <c r="G451" s="47"/>
      <c r="H451" s="47"/>
      <c r="I451" s="47"/>
      <c r="J451" s="53" t="str">
        <f>IF(ISBLANK(G451),"no",IF($I451="NR","no",IF($D451="0-0 at half time","no",IF($G451&lt;=$C$8,"yes","no"))))</f>
        <v>no</v>
      </c>
      <c r="K451" s="64">
        <f t="shared" si="24"/>
        <v>0</v>
      </c>
      <c r="L451" s="64">
        <f>IF(ISBLANK(I451),0,IF($J451="no",0,IF($I451="No",-(($G451-1)*($C$4*$E451)),$C$4*$E451*(1-$C$6))))</f>
        <v>0</v>
      </c>
      <c r="M451" s="64">
        <f>IF($J451="yes",($G451-1)*$C$4*$E451,0)</f>
        <v>0</v>
      </c>
      <c r="N451" s="65">
        <f t="shared" si="26"/>
        <v>431.5</v>
      </c>
      <c r="O451" s="64">
        <f t="shared" si="25"/>
        <v>0</v>
      </c>
      <c r="P451" s="64">
        <f>IF(ISBLANK(I451),0,IF(L451&lt;0,-O451,IF(L451=0,0,((O451/($G451-1))*(1-$C$6)))))</f>
        <v>0</v>
      </c>
      <c r="Q451" s="65">
        <f t="shared" si="27"/>
        <v>374.00907458768029</v>
      </c>
    </row>
    <row r="452" spans="1:17" s="48" customFormat="1" ht="15" x14ac:dyDescent="0.2">
      <c r="A452" s="44"/>
      <c r="B452" s="45"/>
      <c r="C452" s="46"/>
      <c r="D452" s="46"/>
      <c r="E452" s="47"/>
      <c r="F452" s="47"/>
      <c r="G452" s="47"/>
      <c r="H452" s="47"/>
      <c r="I452" s="47"/>
      <c r="J452" s="53" t="str">
        <f>IF(ISBLANK(G452),"no",IF($I452="NR","no",IF($D452="0-0 at half time","no",IF($G452&lt;=$C$8,"yes","no"))))</f>
        <v>no</v>
      </c>
      <c r="K452" s="64">
        <f t="shared" si="24"/>
        <v>0</v>
      </c>
      <c r="L452" s="64">
        <f>IF(ISBLANK(I452),0,IF($J452="no",0,IF($I452="No",-(($G452-1)*($C$4*$E452)),$C$4*$E452*(1-$C$6))))</f>
        <v>0</v>
      </c>
      <c r="M452" s="64">
        <f>IF($J452="yes",($G452-1)*$C$4*$E452,0)</f>
        <v>0</v>
      </c>
      <c r="N452" s="65">
        <f t="shared" si="26"/>
        <v>431.5</v>
      </c>
      <c r="O452" s="64">
        <f t="shared" si="25"/>
        <v>0</v>
      </c>
      <c r="P452" s="64">
        <f>IF(ISBLANK(I452),0,IF(L452&lt;0,-O452,IF(L452=0,0,((O452/($G452-1))*(1-$C$6)))))</f>
        <v>0</v>
      </c>
      <c r="Q452" s="65">
        <f t="shared" si="27"/>
        <v>374.00907458768029</v>
      </c>
    </row>
    <row r="453" spans="1:17" s="48" customFormat="1" ht="15" x14ac:dyDescent="0.2">
      <c r="A453" s="44"/>
      <c r="B453" s="45"/>
      <c r="C453" s="46"/>
      <c r="D453" s="46"/>
      <c r="E453" s="47"/>
      <c r="F453" s="47"/>
      <c r="G453" s="47"/>
      <c r="H453" s="47"/>
      <c r="I453" s="47"/>
      <c r="J453" s="53" t="str">
        <f>IF(ISBLANK(G453),"no",IF($I453="NR","no",IF($D453="0-0 at half time","no",IF($G453&lt;=$C$8,"yes","no"))))</f>
        <v>no</v>
      </c>
      <c r="K453" s="64">
        <f t="shared" si="24"/>
        <v>0</v>
      </c>
      <c r="L453" s="64">
        <f>IF(ISBLANK(I453),0,IF($J453="no",0,IF($I453="No",-(($G453-1)*($C$4*$E453)),$C$4*$E453*(1-$C$6))))</f>
        <v>0</v>
      </c>
      <c r="M453" s="64">
        <f>IF($J453="yes",($G453-1)*$C$4*$E453,0)</f>
        <v>0</v>
      </c>
      <c r="N453" s="65">
        <f t="shared" si="26"/>
        <v>431.5</v>
      </c>
      <c r="O453" s="64">
        <f t="shared" si="25"/>
        <v>0</v>
      </c>
      <c r="P453" s="64">
        <f>IF(ISBLANK(I453),0,IF(L453&lt;0,-O453,IF(L453=0,0,((O453/($G453-1))*(1-$C$6)))))</f>
        <v>0</v>
      </c>
      <c r="Q453" s="65">
        <f t="shared" si="27"/>
        <v>374.00907458768029</v>
      </c>
    </row>
    <row r="454" spans="1:17" s="48" customFormat="1" ht="15" x14ac:dyDescent="0.2">
      <c r="A454" s="44"/>
      <c r="B454" s="45"/>
      <c r="C454" s="46"/>
      <c r="D454" s="46"/>
      <c r="E454" s="47"/>
      <c r="F454" s="47"/>
      <c r="G454" s="47"/>
      <c r="H454" s="47"/>
      <c r="I454" s="47"/>
      <c r="J454" s="53" t="str">
        <f>IF(ISBLANK(G454),"no",IF($I454="NR","no",IF($D454="0-0 at half time","no",IF($G454&lt;=$C$8,"yes","no"))))</f>
        <v>no</v>
      </c>
      <c r="K454" s="64">
        <f t="shared" si="24"/>
        <v>0</v>
      </c>
      <c r="L454" s="64">
        <f>IF(ISBLANK(I454),0,IF($J454="no",0,IF($I454="No",-(($G454-1)*($C$4*$E454)),$C$4*$E454*(1-$C$6))))</f>
        <v>0</v>
      </c>
      <c r="M454" s="64">
        <f>IF($J454="yes",($G454-1)*$C$4*$E454,0)</f>
        <v>0</v>
      </c>
      <c r="N454" s="65">
        <f t="shared" si="26"/>
        <v>431.5</v>
      </c>
      <c r="O454" s="64">
        <f t="shared" si="25"/>
        <v>0</v>
      </c>
      <c r="P454" s="64">
        <f>IF(ISBLANK(I454),0,IF(L454&lt;0,-O454,IF(L454=0,0,((O454/($G454-1))*(1-$C$6)))))</f>
        <v>0</v>
      </c>
      <c r="Q454" s="65">
        <f t="shared" si="27"/>
        <v>374.00907458768029</v>
      </c>
    </row>
    <row r="455" spans="1:17" s="48" customFormat="1" ht="15" x14ac:dyDescent="0.2">
      <c r="A455" s="44"/>
      <c r="B455" s="45"/>
      <c r="C455" s="46"/>
      <c r="D455" s="46"/>
      <c r="E455" s="47"/>
      <c r="F455" s="47"/>
      <c r="G455" s="47"/>
      <c r="H455" s="47"/>
      <c r="I455" s="47"/>
      <c r="J455" s="53" t="str">
        <f>IF(ISBLANK(G455),"no",IF($I455="NR","no",IF($D455="0-0 at half time","no",IF($G455&lt;=$C$8,"yes","no"))))</f>
        <v>no</v>
      </c>
      <c r="K455" s="64">
        <f t="shared" si="24"/>
        <v>0</v>
      </c>
      <c r="L455" s="64">
        <f>IF(ISBLANK(I455),0,IF($J455="no",0,IF($I455="No",-(($G455-1)*($C$4*$E455)),$C$4*$E455*(1-$C$6))))</f>
        <v>0</v>
      </c>
      <c r="M455" s="64">
        <f>IF($J455="yes",($G455-1)*$C$4*$E455,0)</f>
        <v>0</v>
      </c>
      <c r="N455" s="65">
        <f t="shared" si="26"/>
        <v>431.5</v>
      </c>
      <c r="O455" s="64">
        <f t="shared" si="25"/>
        <v>0</v>
      </c>
      <c r="P455" s="64">
        <f>IF(ISBLANK(I455),0,IF(L455&lt;0,-O455,IF(L455=0,0,((O455/($G455-1))*(1-$C$6)))))</f>
        <v>0</v>
      </c>
      <c r="Q455" s="65">
        <f t="shared" si="27"/>
        <v>374.00907458768029</v>
      </c>
    </row>
    <row r="456" spans="1:17" s="48" customFormat="1" ht="15" x14ac:dyDescent="0.2">
      <c r="A456" s="44"/>
      <c r="B456" s="45"/>
      <c r="C456" s="46"/>
      <c r="D456" s="46"/>
      <c r="E456" s="47"/>
      <c r="F456" s="47"/>
      <c r="G456" s="47"/>
      <c r="H456" s="47"/>
      <c r="I456" s="47"/>
      <c r="J456" s="53" t="str">
        <f>IF(ISBLANK(G456),"no",IF($I456="NR","no",IF($D456="0-0 at half time","no",IF($G456&lt;=$C$8,"yes","no"))))</f>
        <v>no</v>
      </c>
      <c r="K456" s="64">
        <f t="shared" si="24"/>
        <v>0</v>
      </c>
      <c r="L456" s="64">
        <f>IF(ISBLANK(I456),0,IF($J456="no",0,IF($I456="No",-(($G456-1)*($C$4*$E456)),$C$4*$E456*(1-$C$6))))</f>
        <v>0</v>
      </c>
      <c r="M456" s="64">
        <f>IF($J456="yes",($G456-1)*$C$4*$E456,0)</f>
        <v>0</v>
      </c>
      <c r="N456" s="65">
        <f t="shared" si="26"/>
        <v>431.5</v>
      </c>
      <c r="O456" s="64">
        <f t="shared" si="25"/>
        <v>0</v>
      </c>
      <c r="P456" s="64">
        <f>IF(ISBLANK(I456),0,IF(L456&lt;0,-O456,IF(L456=0,0,((O456/($G456-1))*(1-$C$6)))))</f>
        <v>0</v>
      </c>
      <c r="Q456" s="65">
        <f t="shared" si="27"/>
        <v>374.00907458768029</v>
      </c>
    </row>
    <row r="457" spans="1:17" s="48" customFormat="1" ht="15" x14ac:dyDescent="0.2">
      <c r="A457" s="44"/>
      <c r="B457" s="45"/>
      <c r="C457" s="46"/>
      <c r="D457" s="46"/>
      <c r="E457" s="47"/>
      <c r="F457" s="47"/>
      <c r="G457" s="47"/>
      <c r="H457" s="47"/>
      <c r="I457" s="47"/>
      <c r="J457" s="53" t="str">
        <f>IF(ISBLANK(G457),"no",IF($I457="NR","no",IF($D457="0-0 at half time","no",IF($G457&lt;=$C$8,"yes","no"))))</f>
        <v>no</v>
      </c>
      <c r="K457" s="64">
        <f t="shared" si="24"/>
        <v>0</v>
      </c>
      <c r="L457" s="64">
        <f>IF(ISBLANK(I457),0,IF($J457="no",0,IF($I457="No",-(($G457-1)*($C$4*$E457)),$C$4*$E457*(1-$C$6))))</f>
        <v>0</v>
      </c>
      <c r="M457" s="64">
        <f>IF($J457="yes",($G457-1)*$C$4*$E457,0)</f>
        <v>0</v>
      </c>
      <c r="N457" s="65">
        <f t="shared" si="26"/>
        <v>431.5</v>
      </c>
      <c r="O457" s="64">
        <f t="shared" si="25"/>
        <v>0</v>
      </c>
      <c r="P457" s="64">
        <f>IF(ISBLANK(I457),0,IF(L457&lt;0,-O457,IF(L457=0,0,((O457/($G457-1))*(1-$C$6)))))</f>
        <v>0</v>
      </c>
      <c r="Q457" s="65">
        <f t="shared" si="27"/>
        <v>374.00907458768029</v>
      </c>
    </row>
    <row r="458" spans="1:17" s="48" customFormat="1" ht="15" x14ac:dyDescent="0.2">
      <c r="A458" s="44"/>
      <c r="B458" s="45"/>
      <c r="C458" s="46"/>
      <c r="D458" s="46"/>
      <c r="E458" s="47"/>
      <c r="F458" s="47"/>
      <c r="G458" s="47"/>
      <c r="H458" s="47"/>
      <c r="I458" s="47"/>
      <c r="J458" s="53" t="str">
        <f>IF(ISBLANK(G458),"no",IF($I458="NR","no",IF($D458="0-0 at half time","no",IF($G458&lt;=$C$8,"yes","no"))))</f>
        <v>no</v>
      </c>
      <c r="K458" s="64">
        <f t="shared" si="24"/>
        <v>0</v>
      </c>
      <c r="L458" s="64">
        <f>IF(ISBLANK(I458),0,IF($J458="no",0,IF($I458="No",-(($G458-1)*($C$4*$E458)),$C$4*$E458*(1-$C$6))))</f>
        <v>0</v>
      </c>
      <c r="M458" s="64">
        <f>IF($J458="yes",($G458-1)*$C$4*$E458,0)</f>
        <v>0</v>
      </c>
      <c r="N458" s="65">
        <f t="shared" si="26"/>
        <v>431.5</v>
      </c>
      <c r="O458" s="64">
        <f t="shared" si="25"/>
        <v>0</v>
      </c>
      <c r="P458" s="64">
        <f>IF(ISBLANK(I458),0,IF(L458&lt;0,-O458,IF(L458=0,0,((O458/($G458-1))*(1-$C$6)))))</f>
        <v>0</v>
      </c>
      <c r="Q458" s="65">
        <f t="shared" si="27"/>
        <v>374.00907458768029</v>
      </c>
    </row>
    <row r="459" spans="1:17" s="48" customFormat="1" ht="15" x14ac:dyDescent="0.2">
      <c r="A459" s="44"/>
      <c r="B459" s="45"/>
      <c r="C459" s="46"/>
      <c r="D459" s="46"/>
      <c r="E459" s="47"/>
      <c r="F459" s="47"/>
      <c r="G459" s="47"/>
      <c r="H459" s="47"/>
      <c r="I459" s="47"/>
      <c r="J459" s="53" t="str">
        <f>IF(ISBLANK(G459),"no",IF($I459="NR","no",IF($D459="0-0 at half time","no",IF($G459&lt;=$C$8,"yes","no"))))</f>
        <v>no</v>
      </c>
      <c r="K459" s="64">
        <f t="shared" si="24"/>
        <v>0</v>
      </c>
      <c r="L459" s="64">
        <f>IF(ISBLANK(I459),0,IF($J459="no",0,IF($I459="No",-(($G459-1)*($C$4*$E459)),$C$4*$E459*(1-$C$6))))</f>
        <v>0</v>
      </c>
      <c r="M459" s="64">
        <f>IF($J459="yes",($G459-1)*$C$4*$E459,0)</f>
        <v>0</v>
      </c>
      <c r="N459" s="65">
        <f t="shared" si="26"/>
        <v>431.5</v>
      </c>
      <c r="O459" s="64">
        <f t="shared" si="25"/>
        <v>0</v>
      </c>
      <c r="P459" s="64">
        <f>IF(ISBLANK(I459),0,IF(L459&lt;0,-O459,IF(L459=0,0,((O459/($G459-1))*(1-$C$6)))))</f>
        <v>0</v>
      </c>
      <c r="Q459" s="65">
        <f t="shared" si="27"/>
        <v>374.00907458768029</v>
      </c>
    </row>
    <row r="460" spans="1:17" s="48" customFormat="1" ht="15" x14ac:dyDescent="0.2">
      <c r="A460" s="44"/>
      <c r="B460" s="45"/>
      <c r="C460" s="46"/>
      <c r="D460" s="46"/>
      <c r="E460" s="47"/>
      <c r="F460" s="47"/>
      <c r="G460" s="47"/>
      <c r="H460" s="47"/>
      <c r="I460" s="47"/>
      <c r="J460" s="53" t="str">
        <f>IF(ISBLANK(G460),"no",IF($I460="NR","no",IF($D460="0-0 at half time","no",IF($G460&lt;=$C$8,"yes","no"))))</f>
        <v>no</v>
      </c>
      <c r="K460" s="64">
        <f t="shared" si="24"/>
        <v>0</v>
      </c>
      <c r="L460" s="64">
        <f>IF(ISBLANK(I460),0,IF($J460="no",0,IF($I460="No",-(($G460-1)*($C$4*$E460)),$C$4*$E460*(1-$C$6))))</f>
        <v>0</v>
      </c>
      <c r="M460" s="64">
        <f>IF($J460="yes",($G460-1)*$C$4*$E460,0)</f>
        <v>0</v>
      </c>
      <c r="N460" s="65">
        <f t="shared" si="26"/>
        <v>431.5</v>
      </c>
      <c r="O460" s="64">
        <f t="shared" si="25"/>
        <v>0</v>
      </c>
      <c r="P460" s="64">
        <f>IF(ISBLANK(I460),0,IF(L460&lt;0,-O460,IF(L460=0,0,((O460/($G460-1))*(1-$C$6)))))</f>
        <v>0</v>
      </c>
      <c r="Q460" s="65">
        <f t="shared" si="27"/>
        <v>374.00907458768029</v>
      </c>
    </row>
    <row r="461" spans="1:17" s="48" customFormat="1" ht="15" x14ac:dyDescent="0.2">
      <c r="A461" s="44"/>
      <c r="B461" s="45"/>
      <c r="C461" s="46"/>
      <c r="D461" s="46"/>
      <c r="E461" s="47"/>
      <c r="F461" s="47"/>
      <c r="G461" s="47"/>
      <c r="H461" s="47"/>
      <c r="I461" s="47"/>
      <c r="J461" s="53" t="str">
        <f>IF(ISBLANK(G461),"no",IF($I461="NR","no",IF($D461="0-0 at half time","no",IF($G461&lt;=$C$8,"yes","no"))))</f>
        <v>no</v>
      </c>
      <c r="K461" s="64">
        <f t="shared" ref="K461:K524" si="28">$E461*$C$4</f>
        <v>0</v>
      </c>
      <c r="L461" s="64">
        <f>IF(ISBLANK(I461),0,IF($J461="no",0,IF($I461="No",-(($G461-1)*($C$4*$E461)),$C$4*$E461*(1-$C$6))))</f>
        <v>0</v>
      </c>
      <c r="M461" s="64">
        <f>IF($J461="yes",($G461-1)*$C$4*$E461,0)</f>
        <v>0</v>
      </c>
      <c r="N461" s="65">
        <f t="shared" si="26"/>
        <v>431.5</v>
      </c>
      <c r="O461" s="64">
        <f t="shared" ref="O461:O524" si="29">IF(J461="no",0,$E461*$C$5)</f>
        <v>0</v>
      </c>
      <c r="P461" s="64">
        <f>IF(ISBLANK(I461),0,IF(L461&lt;0,-O461,IF(L461=0,0,((O461/($G461-1))*(1-$C$6)))))</f>
        <v>0</v>
      </c>
      <c r="Q461" s="65">
        <f t="shared" si="27"/>
        <v>374.00907458768029</v>
      </c>
    </row>
    <row r="462" spans="1:17" s="48" customFormat="1" ht="15" x14ac:dyDescent="0.2">
      <c r="A462" s="44"/>
      <c r="B462" s="45"/>
      <c r="C462" s="46"/>
      <c r="D462" s="46"/>
      <c r="E462" s="47"/>
      <c r="F462" s="47"/>
      <c r="G462" s="47"/>
      <c r="H462" s="47"/>
      <c r="I462" s="47"/>
      <c r="J462" s="53" t="str">
        <f>IF(ISBLANK(G462),"no",IF($I462="NR","no",IF($D462="0-0 at half time","no",IF($G462&lt;=$C$8,"yes","no"))))</f>
        <v>no</v>
      </c>
      <c r="K462" s="64">
        <f t="shared" si="28"/>
        <v>0</v>
      </c>
      <c r="L462" s="64">
        <f>IF(ISBLANK(I462),0,IF($J462="no",0,IF($I462="No",-(($G462-1)*($C$4*$E462)),$C$4*$E462*(1-$C$6))))</f>
        <v>0</v>
      </c>
      <c r="M462" s="64">
        <f>IF($J462="yes",($G462-1)*$C$4*$E462,0)</f>
        <v>0</v>
      </c>
      <c r="N462" s="65">
        <f t="shared" si="26"/>
        <v>431.5</v>
      </c>
      <c r="O462" s="64">
        <f t="shared" si="29"/>
        <v>0</v>
      </c>
      <c r="P462" s="64">
        <f>IF(ISBLANK(I462),0,IF(L462&lt;0,-O462,IF(L462=0,0,((O462/($G462-1))*(1-$C$6)))))</f>
        <v>0</v>
      </c>
      <c r="Q462" s="65">
        <f t="shared" si="27"/>
        <v>374.00907458768029</v>
      </c>
    </row>
    <row r="463" spans="1:17" s="48" customFormat="1" ht="15" x14ac:dyDescent="0.2">
      <c r="A463" s="44"/>
      <c r="B463" s="45"/>
      <c r="C463" s="46"/>
      <c r="D463" s="46"/>
      <c r="E463" s="47"/>
      <c r="F463" s="47"/>
      <c r="G463" s="47"/>
      <c r="H463" s="47"/>
      <c r="I463" s="47"/>
      <c r="J463" s="53" t="str">
        <f>IF(ISBLANK(G463),"no",IF($I463="NR","no",IF($D463="0-0 at half time","no",IF($G463&lt;=$C$8,"yes","no"))))</f>
        <v>no</v>
      </c>
      <c r="K463" s="64">
        <f t="shared" si="28"/>
        <v>0</v>
      </c>
      <c r="L463" s="64">
        <f>IF(ISBLANK(I463),0,IF($J463="no",0,IF($I463="No",-(($G463-1)*($C$4*$E463)),$C$4*$E463*(1-$C$6))))</f>
        <v>0</v>
      </c>
      <c r="M463" s="64">
        <f>IF($J463="yes",($G463-1)*$C$4*$E463,0)</f>
        <v>0</v>
      </c>
      <c r="N463" s="65">
        <f t="shared" ref="N463:N526" si="30">L463+N462</f>
        <v>431.5</v>
      </c>
      <c r="O463" s="64">
        <f t="shared" si="29"/>
        <v>0</v>
      </c>
      <c r="P463" s="64">
        <f>IF(ISBLANK(I463),0,IF(L463&lt;0,-O463,IF(L463=0,0,((O463/($G463-1))*(1-$C$6)))))</f>
        <v>0</v>
      </c>
      <c r="Q463" s="65">
        <f t="shared" ref="Q463:Q526" si="31">Q462+P463</f>
        <v>374.00907458768029</v>
      </c>
    </row>
    <row r="464" spans="1:17" s="48" customFormat="1" ht="15" x14ac:dyDescent="0.2">
      <c r="A464" s="44"/>
      <c r="B464" s="45"/>
      <c r="C464" s="46"/>
      <c r="D464" s="46"/>
      <c r="E464" s="47"/>
      <c r="F464" s="47"/>
      <c r="G464" s="47"/>
      <c r="H464" s="47"/>
      <c r="I464" s="47"/>
      <c r="J464" s="53" t="str">
        <f>IF(ISBLANK(G464),"no",IF($I464="NR","no",IF($D464="0-0 at half time","no",IF($G464&lt;=$C$8,"yes","no"))))</f>
        <v>no</v>
      </c>
      <c r="K464" s="64">
        <f t="shared" si="28"/>
        <v>0</v>
      </c>
      <c r="L464" s="64">
        <f>IF(ISBLANK(I464),0,IF($J464="no",0,IF($I464="No",-(($G464-1)*($C$4*$E464)),$C$4*$E464*(1-$C$6))))</f>
        <v>0</v>
      </c>
      <c r="M464" s="64">
        <f>IF($J464="yes",($G464-1)*$C$4*$E464,0)</f>
        <v>0</v>
      </c>
      <c r="N464" s="65">
        <f t="shared" si="30"/>
        <v>431.5</v>
      </c>
      <c r="O464" s="64">
        <f t="shared" si="29"/>
        <v>0</v>
      </c>
      <c r="P464" s="64">
        <f>IF(ISBLANK(I464),0,IF(L464&lt;0,-O464,IF(L464=0,0,((O464/($G464-1))*(1-$C$6)))))</f>
        <v>0</v>
      </c>
      <c r="Q464" s="65">
        <f t="shared" si="31"/>
        <v>374.00907458768029</v>
      </c>
    </row>
    <row r="465" spans="1:17" s="48" customFormat="1" ht="15" x14ac:dyDescent="0.2">
      <c r="A465" s="44"/>
      <c r="B465" s="45"/>
      <c r="C465" s="46"/>
      <c r="D465" s="46"/>
      <c r="E465" s="47"/>
      <c r="F465" s="47"/>
      <c r="G465" s="47"/>
      <c r="H465" s="47"/>
      <c r="I465" s="47"/>
      <c r="J465" s="53" t="str">
        <f>IF(ISBLANK(G465),"no",IF($I465="NR","no",IF($D465="0-0 at half time","no",IF($G465&lt;=$C$8,"yes","no"))))</f>
        <v>no</v>
      </c>
      <c r="K465" s="64">
        <f t="shared" si="28"/>
        <v>0</v>
      </c>
      <c r="L465" s="64">
        <f>IF(ISBLANK(I465),0,IF($J465="no",0,IF($I465="No",-(($G465-1)*($C$4*$E465)),$C$4*$E465*(1-$C$6))))</f>
        <v>0</v>
      </c>
      <c r="M465" s="64">
        <f>IF($J465="yes",($G465-1)*$C$4*$E465,0)</f>
        <v>0</v>
      </c>
      <c r="N465" s="65">
        <f t="shared" si="30"/>
        <v>431.5</v>
      </c>
      <c r="O465" s="64">
        <f t="shared" si="29"/>
        <v>0</v>
      </c>
      <c r="P465" s="64">
        <f>IF(ISBLANK(I465),0,IF(L465&lt;0,-O465,IF(L465=0,0,((O465/($G465-1))*(1-$C$6)))))</f>
        <v>0</v>
      </c>
      <c r="Q465" s="65">
        <f t="shared" si="31"/>
        <v>374.00907458768029</v>
      </c>
    </row>
    <row r="466" spans="1:17" s="48" customFormat="1" ht="15" x14ac:dyDescent="0.2">
      <c r="A466" s="44"/>
      <c r="B466" s="45"/>
      <c r="C466" s="46"/>
      <c r="D466" s="46"/>
      <c r="E466" s="47"/>
      <c r="F466" s="47"/>
      <c r="G466" s="47"/>
      <c r="H466" s="47"/>
      <c r="I466" s="47"/>
      <c r="J466" s="53" t="str">
        <f>IF(ISBLANK(G466),"no",IF($I466="NR","no",IF($D466="0-0 at half time","no",IF($G466&lt;=$C$8,"yes","no"))))</f>
        <v>no</v>
      </c>
      <c r="K466" s="64">
        <f t="shared" si="28"/>
        <v>0</v>
      </c>
      <c r="L466" s="64">
        <f>IF(ISBLANK(I466),0,IF($J466="no",0,IF($I466="No",-(($G466-1)*($C$4*$E466)),$C$4*$E466*(1-$C$6))))</f>
        <v>0</v>
      </c>
      <c r="M466" s="64">
        <f>IF($J466="yes",($G466-1)*$C$4*$E466,0)</f>
        <v>0</v>
      </c>
      <c r="N466" s="65">
        <f t="shared" si="30"/>
        <v>431.5</v>
      </c>
      <c r="O466" s="64">
        <f t="shared" si="29"/>
        <v>0</v>
      </c>
      <c r="P466" s="64">
        <f>IF(ISBLANK(I466),0,IF(L466&lt;0,-O466,IF(L466=0,0,((O466/($G466-1))*(1-$C$6)))))</f>
        <v>0</v>
      </c>
      <c r="Q466" s="65">
        <f t="shared" si="31"/>
        <v>374.00907458768029</v>
      </c>
    </row>
    <row r="467" spans="1:17" s="48" customFormat="1" ht="15" x14ac:dyDescent="0.2">
      <c r="A467" s="44"/>
      <c r="B467" s="45"/>
      <c r="C467" s="46"/>
      <c r="D467" s="46"/>
      <c r="E467" s="47"/>
      <c r="F467" s="47"/>
      <c r="G467" s="47"/>
      <c r="H467" s="47"/>
      <c r="I467" s="47"/>
      <c r="J467" s="53" t="str">
        <f>IF(ISBLANK(G467),"no",IF($I467="NR","no",IF($D467="0-0 at half time","no",IF($G467&lt;=$C$8,"yes","no"))))</f>
        <v>no</v>
      </c>
      <c r="K467" s="64">
        <f t="shared" si="28"/>
        <v>0</v>
      </c>
      <c r="L467" s="64">
        <f>IF(ISBLANK(I467),0,IF($J467="no",0,IF($I467="No",-(($G467-1)*($C$4*$E467)),$C$4*$E467*(1-$C$6))))</f>
        <v>0</v>
      </c>
      <c r="M467" s="64">
        <f>IF($J467="yes",($G467-1)*$C$4*$E467,0)</f>
        <v>0</v>
      </c>
      <c r="N467" s="65">
        <f t="shared" si="30"/>
        <v>431.5</v>
      </c>
      <c r="O467" s="64">
        <f t="shared" si="29"/>
        <v>0</v>
      </c>
      <c r="P467" s="64">
        <f>IF(ISBLANK(I467),0,IF(L467&lt;0,-O467,IF(L467=0,0,((O467/($G467-1))*(1-$C$6)))))</f>
        <v>0</v>
      </c>
      <c r="Q467" s="65">
        <f t="shared" si="31"/>
        <v>374.00907458768029</v>
      </c>
    </row>
    <row r="468" spans="1:17" s="48" customFormat="1" ht="15" x14ac:dyDescent="0.2">
      <c r="A468" s="44"/>
      <c r="B468" s="45"/>
      <c r="C468" s="46"/>
      <c r="D468" s="46"/>
      <c r="E468" s="47"/>
      <c r="F468" s="47"/>
      <c r="G468" s="47"/>
      <c r="H468" s="47"/>
      <c r="I468" s="47"/>
      <c r="J468" s="53" t="str">
        <f>IF(ISBLANK(G468),"no",IF($I468="NR","no",IF($D468="0-0 at half time","no",IF($G468&lt;=$C$8,"yes","no"))))</f>
        <v>no</v>
      </c>
      <c r="K468" s="64">
        <f t="shared" si="28"/>
        <v>0</v>
      </c>
      <c r="L468" s="64">
        <f>IF(ISBLANK(I468),0,IF($J468="no",0,IF($I468="No",-(($G468-1)*($C$4*$E468)),$C$4*$E468*(1-$C$6))))</f>
        <v>0</v>
      </c>
      <c r="M468" s="64">
        <f>IF($J468="yes",($G468-1)*$C$4*$E468,0)</f>
        <v>0</v>
      </c>
      <c r="N468" s="65">
        <f t="shared" si="30"/>
        <v>431.5</v>
      </c>
      <c r="O468" s="64">
        <f t="shared" si="29"/>
        <v>0</v>
      </c>
      <c r="P468" s="64">
        <f>IF(ISBLANK(I468),0,IF(L468&lt;0,-O468,IF(L468=0,0,((O468/($G468-1))*(1-$C$6)))))</f>
        <v>0</v>
      </c>
      <c r="Q468" s="65">
        <f t="shared" si="31"/>
        <v>374.00907458768029</v>
      </c>
    </row>
    <row r="469" spans="1:17" s="48" customFormat="1" ht="15" x14ac:dyDescent="0.2">
      <c r="A469" s="44"/>
      <c r="B469" s="45"/>
      <c r="C469" s="46"/>
      <c r="D469" s="46"/>
      <c r="E469" s="47"/>
      <c r="F469" s="47"/>
      <c r="G469" s="47"/>
      <c r="H469" s="47"/>
      <c r="I469" s="47"/>
      <c r="J469" s="53" t="str">
        <f>IF(ISBLANK(G469),"no",IF($I469="NR","no",IF($D469="0-0 at half time","no",IF($G469&lt;=$C$8,"yes","no"))))</f>
        <v>no</v>
      </c>
      <c r="K469" s="64">
        <f t="shared" si="28"/>
        <v>0</v>
      </c>
      <c r="L469" s="64">
        <f>IF(ISBLANK(I469),0,IF($J469="no",0,IF($I469="No",-(($G469-1)*($C$4*$E469)),$C$4*$E469*(1-$C$6))))</f>
        <v>0</v>
      </c>
      <c r="M469" s="64">
        <f>IF($J469="yes",($G469-1)*$C$4*$E469,0)</f>
        <v>0</v>
      </c>
      <c r="N469" s="65">
        <f t="shared" si="30"/>
        <v>431.5</v>
      </c>
      <c r="O469" s="64">
        <f t="shared" si="29"/>
        <v>0</v>
      </c>
      <c r="P469" s="64">
        <f>IF(ISBLANK(I469),0,IF(L469&lt;0,-O469,IF(L469=0,0,((O469/($G469-1))*(1-$C$6)))))</f>
        <v>0</v>
      </c>
      <c r="Q469" s="65">
        <f t="shared" si="31"/>
        <v>374.00907458768029</v>
      </c>
    </row>
    <row r="470" spans="1:17" s="48" customFormat="1" ht="15" x14ac:dyDescent="0.2">
      <c r="A470" s="44"/>
      <c r="B470" s="45"/>
      <c r="C470" s="46"/>
      <c r="D470" s="46"/>
      <c r="E470" s="47"/>
      <c r="F470" s="47"/>
      <c r="G470" s="47"/>
      <c r="H470" s="47"/>
      <c r="I470" s="47"/>
      <c r="J470" s="53" t="str">
        <f>IF(ISBLANK(G470),"no",IF($I470="NR","no",IF($D470="0-0 at half time","no",IF($G470&lt;=$C$8,"yes","no"))))</f>
        <v>no</v>
      </c>
      <c r="K470" s="64">
        <f t="shared" si="28"/>
        <v>0</v>
      </c>
      <c r="L470" s="64">
        <f>IF(ISBLANK(I470),0,IF($J470="no",0,IF($I470="No",-(($G470-1)*($C$4*$E470)),$C$4*$E470*(1-$C$6))))</f>
        <v>0</v>
      </c>
      <c r="M470" s="64">
        <f>IF($J470="yes",($G470-1)*$C$4*$E470,0)</f>
        <v>0</v>
      </c>
      <c r="N470" s="65">
        <f t="shared" si="30"/>
        <v>431.5</v>
      </c>
      <c r="O470" s="64">
        <f t="shared" si="29"/>
        <v>0</v>
      </c>
      <c r="P470" s="64">
        <f>IF(ISBLANK(I470),0,IF(L470&lt;0,-O470,IF(L470=0,0,((O470/($G470-1))*(1-$C$6)))))</f>
        <v>0</v>
      </c>
      <c r="Q470" s="65">
        <f t="shared" si="31"/>
        <v>374.00907458768029</v>
      </c>
    </row>
    <row r="471" spans="1:17" s="48" customFormat="1" ht="15" x14ac:dyDescent="0.2">
      <c r="A471" s="44"/>
      <c r="B471" s="45"/>
      <c r="C471" s="46"/>
      <c r="D471" s="46"/>
      <c r="E471" s="47"/>
      <c r="F471" s="47"/>
      <c r="G471" s="47"/>
      <c r="H471" s="47"/>
      <c r="I471" s="47"/>
      <c r="J471" s="53" t="str">
        <f>IF(ISBLANK(G471),"no",IF($I471="NR","no",IF($D471="0-0 at half time","no",IF($G471&lt;=$C$8,"yes","no"))))</f>
        <v>no</v>
      </c>
      <c r="K471" s="64">
        <f t="shared" si="28"/>
        <v>0</v>
      </c>
      <c r="L471" s="64">
        <f>IF(ISBLANK(I471),0,IF($J471="no",0,IF($I471="No",-(($G471-1)*($C$4*$E471)),$C$4*$E471*(1-$C$6))))</f>
        <v>0</v>
      </c>
      <c r="M471" s="64">
        <f>IF($J471="yes",($G471-1)*$C$4*$E471,0)</f>
        <v>0</v>
      </c>
      <c r="N471" s="65">
        <f t="shared" si="30"/>
        <v>431.5</v>
      </c>
      <c r="O471" s="64">
        <f t="shared" si="29"/>
        <v>0</v>
      </c>
      <c r="P471" s="64">
        <f>IF(ISBLANK(I471),0,IF(L471&lt;0,-O471,IF(L471=0,0,((O471/($G471-1))*(1-$C$6)))))</f>
        <v>0</v>
      </c>
      <c r="Q471" s="65">
        <f t="shared" si="31"/>
        <v>374.00907458768029</v>
      </c>
    </row>
    <row r="472" spans="1:17" s="48" customFormat="1" ht="15" x14ac:dyDescent="0.2">
      <c r="A472" s="44"/>
      <c r="B472" s="45"/>
      <c r="C472" s="46"/>
      <c r="D472" s="46"/>
      <c r="E472" s="47"/>
      <c r="F472" s="47"/>
      <c r="G472" s="47"/>
      <c r="H472" s="47"/>
      <c r="I472" s="47"/>
      <c r="J472" s="53" t="str">
        <f>IF(ISBLANK(G472),"no",IF($I472="NR","no",IF($D472="0-0 at half time","no",IF($G472&lt;=$C$8,"yes","no"))))</f>
        <v>no</v>
      </c>
      <c r="K472" s="64">
        <f t="shared" si="28"/>
        <v>0</v>
      </c>
      <c r="L472" s="64">
        <f>IF(ISBLANK(I472),0,IF($J472="no",0,IF($I472="No",-(($G472-1)*($C$4*$E472)),$C$4*$E472*(1-$C$6))))</f>
        <v>0</v>
      </c>
      <c r="M472" s="64">
        <f>IF($J472="yes",($G472-1)*$C$4*$E472,0)</f>
        <v>0</v>
      </c>
      <c r="N472" s="65">
        <f t="shared" si="30"/>
        <v>431.5</v>
      </c>
      <c r="O472" s="64">
        <f t="shared" si="29"/>
        <v>0</v>
      </c>
      <c r="P472" s="64">
        <f>IF(ISBLANK(I472),0,IF(L472&lt;0,-O472,IF(L472=0,0,((O472/($G472-1))*(1-$C$6)))))</f>
        <v>0</v>
      </c>
      <c r="Q472" s="65">
        <f t="shared" si="31"/>
        <v>374.00907458768029</v>
      </c>
    </row>
    <row r="473" spans="1:17" s="48" customFormat="1" ht="15" x14ac:dyDescent="0.2">
      <c r="A473" s="44"/>
      <c r="B473" s="45"/>
      <c r="C473" s="46"/>
      <c r="D473" s="46"/>
      <c r="E473" s="47"/>
      <c r="F473" s="47"/>
      <c r="G473" s="47"/>
      <c r="H473" s="47"/>
      <c r="I473" s="47"/>
      <c r="J473" s="53" t="str">
        <f>IF(ISBLANK(G473),"no",IF($I473="NR","no",IF($D473="0-0 at half time","no",IF($G473&lt;=$C$8,"yes","no"))))</f>
        <v>no</v>
      </c>
      <c r="K473" s="64">
        <f t="shared" si="28"/>
        <v>0</v>
      </c>
      <c r="L473" s="64">
        <f>IF(ISBLANK(I473),0,IF($J473="no",0,IF($I473="No",-(($G473-1)*($C$4*$E473)),$C$4*$E473*(1-$C$6))))</f>
        <v>0</v>
      </c>
      <c r="M473" s="64">
        <f>IF($J473="yes",($G473-1)*$C$4*$E473,0)</f>
        <v>0</v>
      </c>
      <c r="N473" s="65">
        <f t="shared" si="30"/>
        <v>431.5</v>
      </c>
      <c r="O473" s="64">
        <f t="shared" si="29"/>
        <v>0</v>
      </c>
      <c r="P473" s="64">
        <f>IF(ISBLANK(I473),0,IF(L473&lt;0,-O473,IF(L473=0,0,((O473/($G473-1))*(1-$C$6)))))</f>
        <v>0</v>
      </c>
      <c r="Q473" s="65">
        <f t="shared" si="31"/>
        <v>374.00907458768029</v>
      </c>
    </row>
    <row r="474" spans="1:17" s="48" customFormat="1" ht="15" x14ac:dyDescent="0.2">
      <c r="A474" s="44"/>
      <c r="B474" s="45"/>
      <c r="C474" s="46"/>
      <c r="D474" s="46"/>
      <c r="E474" s="47"/>
      <c r="F474" s="47"/>
      <c r="G474" s="47"/>
      <c r="H474" s="47"/>
      <c r="I474" s="47"/>
      <c r="J474" s="53" t="str">
        <f>IF(ISBLANK(G474),"no",IF($I474="NR","no",IF($D474="0-0 at half time","no",IF($G474&lt;=$C$8,"yes","no"))))</f>
        <v>no</v>
      </c>
      <c r="K474" s="64">
        <f t="shared" si="28"/>
        <v>0</v>
      </c>
      <c r="L474" s="64">
        <f>IF(ISBLANK(I474),0,IF($J474="no",0,IF($I474="No",-(($G474-1)*($C$4*$E474)),$C$4*$E474*(1-$C$6))))</f>
        <v>0</v>
      </c>
      <c r="M474" s="64">
        <f>IF($J474="yes",($G474-1)*$C$4*$E474,0)</f>
        <v>0</v>
      </c>
      <c r="N474" s="65">
        <f t="shared" si="30"/>
        <v>431.5</v>
      </c>
      <c r="O474" s="64">
        <f t="shared" si="29"/>
        <v>0</v>
      </c>
      <c r="P474" s="64">
        <f>IF(ISBLANK(I474),0,IF(L474&lt;0,-O474,IF(L474=0,0,((O474/($G474-1))*(1-$C$6)))))</f>
        <v>0</v>
      </c>
      <c r="Q474" s="65">
        <f t="shared" si="31"/>
        <v>374.00907458768029</v>
      </c>
    </row>
    <row r="475" spans="1:17" s="48" customFormat="1" ht="15" x14ac:dyDescent="0.2">
      <c r="A475" s="44"/>
      <c r="B475" s="45"/>
      <c r="C475" s="46"/>
      <c r="D475" s="46"/>
      <c r="E475" s="47"/>
      <c r="F475" s="47"/>
      <c r="G475" s="47"/>
      <c r="H475" s="47"/>
      <c r="I475" s="47"/>
      <c r="J475" s="53" t="str">
        <f>IF(ISBLANK(G475),"no",IF($I475="NR","no",IF($D475="0-0 at half time","no",IF($G475&lt;=$C$8,"yes","no"))))</f>
        <v>no</v>
      </c>
      <c r="K475" s="64">
        <f t="shared" si="28"/>
        <v>0</v>
      </c>
      <c r="L475" s="64">
        <f>IF(ISBLANK(I475),0,IF($J475="no",0,IF($I475="No",-(($G475-1)*($C$4*$E475)),$C$4*$E475*(1-$C$6))))</f>
        <v>0</v>
      </c>
      <c r="M475" s="64">
        <f>IF($J475="yes",($G475-1)*$C$4*$E475,0)</f>
        <v>0</v>
      </c>
      <c r="N475" s="65">
        <f t="shared" si="30"/>
        <v>431.5</v>
      </c>
      <c r="O475" s="64">
        <f t="shared" si="29"/>
        <v>0</v>
      </c>
      <c r="P475" s="64">
        <f>IF(ISBLANK(I475),0,IF(L475&lt;0,-O475,IF(L475=0,0,((O475/($G475-1))*(1-$C$6)))))</f>
        <v>0</v>
      </c>
      <c r="Q475" s="65">
        <f t="shared" si="31"/>
        <v>374.00907458768029</v>
      </c>
    </row>
    <row r="476" spans="1:17" s="48" customFormat="1" ht="15" x14ac:dyDescent="0.2">
      <c r="A476" s="44"/>
      <c r="B476" s="45"/>
      <c r="C476" s="46"/>
      <c r="D476" s="46"/>
      <c r="E476" s="47"/>
      <c r="F476" s="47"/>
      <c r="G476" s="47"/>
      <c r="H476" s="47"/>
      <c r="I476" s="47"/>
      <c r="J476" s="53" t="str">
        <f>IF(ISBLANK(G476),"no",IF($I476="NR","no",IF($D476="0-0 at half time","no",IF($G476&lt;=$C$8,"yes","no"))))</f>
        <v>no</v>
      </c>
      <c r="K476" s="64">
        <f t="shared" si="28"/>
        <v>0</v>
      </c>
      <c r="L476" s="64">
        <f>IF(ISBLANK(I476),0,IF($J476="no",0,IF($I476="No",-(($G476-1)*($C$4*$E476)),$C$4*$E476*(1-$C$6))))</f>
        <v>0</v>
      </c>
      <c r="M476" s="64">
        <f>IF($J476="yes",($G476-1)*$C$4*$E476,0)</f>
        <v>0</v>
      </c>
      <c r="N476" s="65">
        <f t="shared" si="30"/>
        <v>431.5</v>
      </c>
      <c r="O476" s="64">
        <f t="shared" si="29"/>
        <v>0</v>
      </c>
      <c r="P476" s="64">
        <f>IF(ISBLANK(I476),0,IF(L476&lt;0,-O476,IF(L476=0,0,((O476/($G476-1))*(1-$C$6)))))</f>
        <v>0</v>
      </c>
      <c r="Q476" s="65">
        <f t="shared" si="31"/>
        <v>374.00907458768029</v>
      </c>
    </row>
    <row r="477" spans="1:17" s="48" customFormat="1" ht="15" x14ac:dyDescent="0.2">
      <c r="A477" s="44"/>
      <c r="B477" s="45"/>
      <c r="C477" s="46"/>
      <c r="D477" s="46"/>
      <c r="E477" s="47"/>
      <c r="F477" s="47"/>
      <c r="G477" s="47"/>
      <c r="H477" s="47"/>
      <c r="I477" s="47"/>
      <c r="J477" s="53" t="str">
        <f>IF(ISBLANK(G477),"no",IF($I477="NR","no",IF($D477="0-0 at half time","no",IF($G477&lt;=$C$8,"yes","no"))))</f>
        <v>no</v>
      </c>
      <c r="K477" s="64">
        <f t="shared" si="28"/>
        <v>0</v>
      </c>
      <c r="L477" s="64">
        <f>IF(ISBLANK(I477),0,IF($J477="no",0,IF($I477="No",-(($G477-1)*($C$4*$E477)),$C$4*$E477*(1-$C$6))))</f>
        <v>0</v>
      </c>
      <c r="M477" s="64">
        <f>IF($J477="yes",($G477-1)*$C$4*$E477,0)</f>
        <v>0</v>
      </c>
      <c r="N477" s="65">
        <f t="shared" si="30"/>
        <v>431.5</v>
      </c>
      <c r="O477" s="64">
        <f t="shared" si="29"/>
        <v>0</v>
      </c>
      <c r="P477" s="64">
        <f>IF(ISBLANK(I477),0,IF(L477&lt;0,-O477,IF(L477=0,0,((O477/($G477-1))*(1-$C$6)))))</f>
        <v>0</v>
      </c>
      <c r="Q477" s="65">
        <f t="shared" si="31"/>
        <v>374.00907458768029</v>
      </c>
    </row>
    <row r="478" spans="1:17" s="48" customFormat="1" ht="15" x14ac:dyDescent="0.2">
      <c r="A478" s="44"/>
      <c r="B478" s="45"/>
      <c r="C478" s="46"/>
      <c r="D478" s="46"/>
      <c r="E478" s="47"/>
      <c r="F478" s="47"/>
      <c r="G478" s="47"/>
      <c r="H478" s="47"/>
      <c r="I478" s="47"/>
      <c r="J478" s="53" t="str">
        <f>IF(ISBLANK(G478),"no",IF($I478="NR","no",IF($D478="0-0 at half time","no",IF($G478&lt;=$C$8,"yes","no"))))</f>
        <v>no</v>
      </c>
      <c r="K478" s="64">
        <f t="shared" si="28"/>
        <v>0</v>
      </c>
      <c r="L478" s="64">
        <f>IF(ISBLANK(I478),0,IF($J478="no",0,IF($I478="No",-(($G478-1)*($C$4*$E478)),$C$4*$E478*(1-$C$6))))</f>
        <v>0</v>
      </c>
      <c r="M478" s="64">
        <f>IF($J478="yes",($G478-1)*$C$4*$E478,0)</f>
        <v>0</v>
      </c>
      <c r="N478" s="65">
        <f t="shared" si="30"/>
        <v>431.5</v>
      </c>
      <c r="O478" s="64">
        <f t="shared" si="29"/>
        <v>0</v>
      </c>
      <c r="P478" s="64">
        <f>IF(ISBLANK(I478),0,IF(L478&lt;0,-O478,IF(L478=0,0,((O478/($G478-1))*(1-$C$6)))))</f>
        <v>0</v>
      </c>
      <c r="Q478" s="65">
        <f t="shared" si="31"/>
        <v>374.00907458768029</v>
      </c>
    </row>
    <row r="479" spans="1:17" s="48" customFormat="1" ht="15" x14ac:dyDescent="0.2">
      <c r="A479" s="44"/>
      <c r="B479" s="45"/>
      <c r="C479" s="46"/>
      <c r="D479" s="46"/>
      <c r="E479" s="47"/>
      <c r="F479" s="47"/>
      <c r="G479" s="47"/>
      <c r="H479" s="47"/>
      <c r="I479" s="47"/>
      <c r="J479" s="53" t="str">
        <f>IF(ISBLANK(G479),"no",IF($I479="NR","no",IF($D479="0-0 at half time","no",IF($G479&lt;=$C$8,"yes","no"))))</f>
        <v>no</v>
      </c>
      <c r="K479" s="64">
        <f t="shared" si="28"/>
        <v>0</v>
      </c>
      <c r="L479" s="64">
        <f>IF(ISBLANK(I479),0,IF($J479="no",0,IF($I479="No",-(($G479-1)*($C$4*$E479)),$C$4*$E479*(1-$C$6))))</f>
        <v>0</v>
      </c>
      <c r="M479" s="64">
        <f>IF($J479="yes",($G479-1)*$C$4*$E479,0)</f>
        <v>0</v>
      </c>
      <c r="N479" s="65">
        <f t="shared" si="30"/>
        <v>431.5</v>
      </c>
      <c r="O479" s="64">
        <f t="shared" si="29"/>
        <v>0</v>
      </c>
      <c r="P479" s="64">
        <f>IF(ISBLANK(I479),0,IF(L479&lt;0,-O479,IF(L479=0,0,((O479/($G479-1))*(1-$C$6)))))</f>
        <v>0</v>
      </c>
      <c r="Q479" s="65">
        <f t="shared" si="31"/>
        <v>374.00907458768029</v>
      </c>
    </row>
    <row r="480" spans="1:17" s="48" customFormat="1" ht="15" x14ac:dyDescent="0.2">
      <c r="A480" s="44"/>
      <c r="B480" s="45"/>
      <c r="C480" s="46"/>
      <c r="D480" s="46"/>
      <c r="E480" s="47"/>
      <c r="F480" s="47"/>
      <c r="G480" s="47"/>
      <c r="H480" s="47"/>
      <c r="I480" s="47"/>
      <c r="J480" s="53" t="str">
        <f>IF(ISBLANK(G480),"no",IF($I480="NR","no",IF($D480="0-0 at half time","no",IF($G480&lt;=$C$8,"yes","no"))))</f>
        <v>no</v>
      </c>
      <c r="K480" s="64">
        <f t="shared" si="28"/>
        <v>0</v>
      </c>
      <c r="L480" s="64">
        <f>IF(ISBLANK(I480),0,IF($J480="no",0,IF($I480="No",-(($G480-1)*($C$4*$E480)),$C$4*$E480*(1-$C$6))))</f>
        <v>0</v>
      </c>
      <c r="M480" s="64">
        <f>IF($J480="yes",($G480-1)*$C$4*$E480,0)</f>
        <v>0</v>
      </c>
      <c r="N480" s="65">
        <f t="shared" si="30"/>
        <v>431.5</v>
      </c>
      <c r="O480" s="64">
        <f t="shared" si="29"/>
        <v>0</v>
      </c>
      <c r="P480" s="64">
        <f>IF(ISBLANK(I480),0,IF(L480&lt;0,-O480,IF(L480=0,0,((O480/($G480-1))*(1-$C$6)))))</f>
        <v>0</v>
      </c>
      <c r="Q480" s="65">
        <f t="shared" si="31"/>
        <v>374.00907458768029</v>
      </c>
    </row>
    <row r="481" spans="1:17" s="48" customFormat="1" ht="15" x14ac:dyDescent="0.2">
      <c r="A481" s="44"/>
      <c r="B481" s="45"/>
      <c r="C481" s="46"/>
      <c r="D481" s="46"/>
      <c r="E481" s="47"/>
      <c r="F481" s="47"/>
      <c r="G481" s="47"/>
      <c r="H481" s="47"/>
      <c r="I481" s="47"/>
      <c r="J481" s="53" t="str">
        <f>IF(ISBLANK(G481),"no",IF($I481="NR","no",IF($D481="0-0 at half time","no",IF($G481&lt;=$C$8,"yes","no"))))</f>
        <v>no</v>
      </c>
      <c r="K481" s="64">
        <f t="shared" si="28"/>
        <v>0</v>
      </c>
      <c r="L481" s="64">
        <f>IF(ISBLANK(I481),0,IF($J481="no",0,IF($I481="No",-(($G481-1)*($C$4*$E481)),$C$4*$E481*(1-$C$6))))</f>
        <v>0</v>
      </c>
      <c r="M481" s="64">
        <f>IF($J481="yes",($G481-1)*$C$4*$E481,0)</f>
        <v>0</v>
      </c>
      <c r="N481" s="65">
        <f t="shared" si="30"/>
        <v>431.5</v>
      </c>
      <c r="O481" s="64">
        <f t="shared" si="29"/>
        <v>0</v>
      </c>
      <c r="P481" s="64">
        <f>IF(ISBLANK(I481),0,IF(L481&lt;0,-O481,IF(L481=0,0,((O481/($G481-1))*(1-$C$6)))))</f>
        <v>0</v>
      </c>
      <c r="Q481" s="65">
        <f t="shared" si="31"/>
        <v>374.00907458768029</v>
      </c>
    </row>
    <row r="482" spans="1:17" s="48" customFormat="1" ht="15" x14ac:dyDescent="0.2">
      <c r="A482" s="44"/>
      <c r="B482" s="45"/>
      <c r="C482" s="46"/>
      <c r="D482" s="46"/>
      <c r="E482" s="47"/>
      <c r="F482" s="47"/>
      <c r="G482" s="47"/>
      <c r="H482" s="47"/>
      <c r="I482" s="47"/>
      <c r="J482" s="53" t="str">
        <f>IF(ISBLANK(G482),"no",IF($I482="NR","no",IF($D482="0-0 at half time","no",IF($G482&lt;=$C$8,"yes","no"))))</f>
        <v>no</v>
      </c>
      <c r="K482" s="64">
        <f t="shared" si="28"/>
        <v>0</v>
      </c>
      <c r="L482" s="64">
        <f>IF(ISBLANK(I482),0,IF($J482="no",0,IF($I482="No",-(($G482-1)*($C$4*$E482)),$C$4*$E482*(1-$C$6))))</f>
        <v>0</v>
      </c>
      <c r="M482" s="64">
        <f>IF($J482="yes",($G482-1)*$C$4*$E482,0)</f>
        <v>0</v>
      </c>
      <c r="N482" s="65">
        <f t="shared" si="30"/>
        <v>431.5</v>
      </c>
      <c r="O482" s="64">
        <f t="shared" si="29"/>
        <v>0</v>
      </c>
      <c r="P482" s="64">
        <f>IF(ISBLANK(I482),0,IF(L482&lt;0,-O482,IF(L482=0,0,((O482/($G482-1))*(1-$C$6)))))</f>
        <v>0</v>
      </c>
      <c r="Q482" s="65">
        <f t="shared" si="31"/>
        <v>374.00907458768029</v>
      </c>
    </row>
    <row r="483" spans="1:17" s="48" customFormat="1" ht="15" x14ac:dyDescent="0.2">
      <c r="A483" s="44"/>
      <c r="B483" s="45"/>
      <c r="C483" s="46"/>
      <c r="D483" s="46"/>
      <c r="E483" s="47"/>
      <c r="F483" s="47"/>
      <c r="G483" s="47"/>
      <c r="H483" s="47"/>
      <c r="I483" s="47"/>
      <c r="J483" s="53" t="str">
        <f>IF(ISBLANK(G483),"no",IF($I483="NR","no",IF($D483="0-0 at half time","no",IF($G483&lt;=$C$8,"yes","no"))))</f>
        <v>no</v>
      </c>
      <c r="K483" s="64">
        <f t="shared" si="28"/>
        <v>0</v>
      </c>
      <c r="L483" s="64">
        <f>IF(ISBLANK(I483),0,IF($J483="no",0,IF($I483="No",-(($G483-1)*($C$4*$E483)),$C$4*$E483*(1-$C$6))))</f>
        <v>0</v>
      </c>
      <c r="M483" s="64">
        <f>IF($J483="yes",($G483-1)*$C$4*$E483,0)</f>
        <v>0</v>
      </c>
      <c r="N483" s="65">
        <f t="shared" si="30"/>
        <v>431.5</v>
      </c>
      <c r="O483" s="64">
        <f t="shared" si="29"/>
        <v>0</v>
      </c>
      <c r="P483" s="64">
        <f>IF(ISBLANK(I483),0,IF(L483&lt;0,-O483,IF(L483=0,0,((O483/($G483-1))*(1-$C$6)))))</f>
        <v>0</v>
      </c>
      <c r="Q483" s="65">
        <f t="shared" si="31"/>
        <v>374.00907458768029</v>
      </c>
    </row>
    <row r="484" spans="1:17" s="48" customFormat="1" ht="15" x14ac:dyDescent="0.2">
      <c r="A484" s="44"/>
      <c r="B484" s="45"/>
      <c r="C484" s="46"/>
      <c r="D484" s="46"/>
      <c r="E484" s="47"/>
      <c r="F484" s="47"/>
      <c r="G484" s="47"/>
      <c r="H484" s="47"/>
      <c r="I484" s="47"/>
      <c r="J484" s="53" t="str">
        <f>IF(ISBLANK(G484),"no",IF($I484="NR","no",IF($D484="0-0 at half time","no",IF($G484&lt;=$C$8,"yes","no"))))</f>
        <v>no</v>
      </c>
      <c r="K484" s="64">
        <f t="shared" si="28"/>
        <v>0</v>
      </c>
      <c r="L484" s="64">
        <f>IF(ISBLANK(I484),0,IF($J484="no",0,IF($I484="No",-(($G484-1)*($C$4*$E484)),$C$4*$E484*(1-$C$6))))</f>
        <v>0</v>
      </c>
      <c r="M484" s="64">
        <f>IF($J484="yes",($G484-1)*$C$4*$E484,0)</f>
        <v>0</v>
      </c>
      <c r="N484" s="65">
        <f t="shared" si="30"/>
        <v>431.5</v>
      </c>
      <c r="O484" s="64">
        <f t="shared" si="29"/>
        <v>0</v>
      </c>
      <c r="P484" s="64">
        <f>IF(ISBLANK(I484),0,IF(L484&lt;0,-O484,IF(L484=0,0,((O484/($G484-1))*(1-$C$6)))))</f>
        <v>0</v>
      </c>
      <c r="Q484" s="65">
        <f t="shared" si="31"/>
        <v>374.00907458768029</v>
      </c>
    </row>
    <row r="485" spans="1:17" s="48" customFormat="1" ht="15" x14ac:dyDescent="0.2">
      <c r="A485" s="44"/>
      <c r="B485" s="45"/>
      <c r="C485" s="46"/>
      <c r="D485" s="46"/>
      <c r="E485" s="47"/>
      <c r="F485" s="47"/>
      <c r="G485" s="47"/>
      <c r="H485" s="47"/>
      <c r="I485" s="47"/>
      <c r="J485" s="53" t="str">
        <f>IF(ISBLANK(G485),"no",IF($I485="NR","no",IF($D485="0-0 at half time","no",IF($G485&lt;=$C$8,"yes","no"))))</f>
        <v>no</v>
      </c>
      <c r="K485" s="64">
        <f t="shared" si="28"/>
        <v>0</v>
      </c>
      <c r="L485" s="64">
        <f>IF(ISBLANK(I485),0,IF($J485="no",0,IF($I485="No",-(($G485-1)*($C$4*$E485)),$C$4*$E485*(1-$C$6))))</f>
        <v>0</v>
      </c>
      <c r="M485" s="64">
        <f>IF($J485="yes",($G485-1)*$C$4*$E485,0)</f>
        <v>0</v>
      </c>
      <c r="N485" s="65">
        <f t="shared" si="30"/>
        <v>431.5</v>
      </c>
      <c r="O485" s="64">
        <f t="shared" si="29"/>
        <v>0</v>
      </c>
      <c r="P485" s="64">
        <f>IF(ISBLANK(I485),0,IF(L485&lt;0,-O485,IF(L485=0,0,((O485/($G485-1))*(1-$C$6)))))</f>
        <v>0</v>
      </c>
      <c r="Q485" s="65">
        <f t="shared" si="31"/>
        <v>374.00907458768029</v>
      </c>
    </row>
    <row r="486" spans="1:17" s="48" customFormat="1" ht="15" x14ac:dyDescent="0.2">
      <c r="A486" s="44"/>
      <c r="B486" s="45"/>
      <c r="C486" s="46"/>
      <c r="D486" s="46"/>
      <c r="E486" s="47"/>
      <c r="F486" s="47"/>
      <c r="G486" s="47"/>
      <c r="H486" s="47"/>
      <c r="I486" s="47"/>
      <c r="J486" s="53" t="str">
        <f>IF(ISBLANK(G486),"no",IF($I486="NR","no",IF($D486="0-0 at half time","no",IF($G486&lt;=$C$8,"yes","no"))))</f>
        <v>no</v>
      </c>
      <c r="K486" s="64">
        <f t="shared" si="28"/>
        <v>0</v>
      </c>
      <c r="L486" s="64">
        <f>IF(ISBLANK(I486),0,IF($J486="no",0,IF($I486="No",-(($G486-1)*($C$4*$E486)),$C$4*$E486*(1-$C$6))))</f>
        <v>0</v>
      </c>
      <c r="M486" s="64">
        <f>IF($J486="yes",($G486-1)*$C$4*$E486,0)</f>
        <v>0</v>
      </c>
      <c r="N486" s="65">
        <f t="shared" si="30"/>
        <v>431.5</v>
      </c>
      <c r="O486" s="64">
        <f t="shared" si="29"/>
        <v>0</v>
      </c>
      <c r="P486" s="64">
        <f>IF(ISBLANK(I486),0,IF(L486&lt;0,-O486,IF(L486=0,0,((O486/($G486-1))*(1-$C$6)))))</f>
        <v>0</v>
      </c>
      <c r="Q486" s="65">
        <f t="shared" si="31"/>
        <v>374.00907458768029</v>
      </c>
    </row>
    <row r="487" spans="1:17" s="48" customFormat="1" ht="15" x14ac:dyDescent="0.2">
      <c r="A487" s="44"/>
      <c r="B487" s="45"/>
      <c r="C487" s="46"/>
      <c r="D487" s="46"/>
      <c r="E487" s="47"/>
      <c r="F487" s="47"/>
      <c r="G487" s="47"/>
      <c r="H487" s="47"/>
      <c r="I487" s="47"/>
      <c r="J487" s="53" t="str">
        <f>IF(ISBLANK(G487),"no",IF($I487="NR","no",IF($D487="0-0 at half time","no",IF($G487&lt;=$C$8,"yes","no"))))</f>
        <v>no</v>
      </c>
      <c r="K487" s="64">
        <f t="shared" si="28"/>
        <v>0</v>
      </c>
      <c r="L487" s="64">
        <f>IF(ISBLANK(I487),0,IF($J487="no",0,IF($I487="No",-(($G487-1)*($C$4*$E487)),$C$4*$E487*(1-$C$6))))</f>
        <v>0</v>
      </c>
      <c r="M487" s="64">
        <f>IF($J487="yes",($G487-1)*$C$4*$E487,0)</f>
        <v>0</v>
      </c>
      <c r="N487" s="65">
        <f t="shared" si="30"/>
        <v>431.5</v>
      </c>
      <c r="O487" s="64">
        <f t="shared" si="29"/>
        <v>0</v>
      </c>
      <c r="P487" s="64">
        <f>IF(ISBLANK(I487),0,IF(L487&lt;0,-O487,IF(L487=0,0,((O487/($G487-1))*(1-$C$6)))))</f>
        <v>0</v>
      </c>
      <c r="Q487" s="65">
        <f t="shared" si="31"/>
        <v>374.00907458768029</v>
      </c>
    </row>
    <row r="488" spans="1:17" s="48" customFormat="1" ht="15" x14ac:dyDescent="0.2">
      <c r="A488" s="44"/>
      <c r="B488" s="45"/>
      <c r="C488" s="46"/>
      <c r="D488" s="46"/>
      <c r="E488" s="47"/>
      <c r="F488" s="47"/>
      <c r="G488" s="47"/>
      <c r="H488" s="47"/>
      <c r="I488" s="47"/>
      <c r="J488" s="53" t="str">
        <f>IF(ISBLANK(G488),"no",IF($I488="NR","no",IF($D488="0-0 at half time","no",IF($G488&lt;=$C$8,"yes","no"))))</f>
        <v>no</v>
      </c>
      <c r="K488" s="64">
        <f t="shared" si="28"/>
        <v>0</v>
      </c>
      <c r="L488" s="64">
        <f>IF(ISBLANK(I488),0,IF($J488="no",0,IF($I488="No",-(($G488-1)*($C$4*$E488)),$C$4*$E488*(1-$C$6))))</f>
        <v>0</v>
      </c>
      <c r="M488" s="64">
        <f>IF($J488="yes",($G488-1)*$C$4*$E488,0)</f>
        <v>0</v>
      </c>
      <c r="N488" s="65">
        <f t="shared" si="30"/>
        <v>431.5</v>
      </c>
      <c r="O488" s="64">
        <f t="shared" si="29"/>
        <v>0</v>
      </c>
      <c r="P488" s="64">
        <f>IF(ISBLANK(I488),0,IF(L488&lt;0,-O488,IF(L488=0,0,((O488/($G488-1))*(1-$C$6)))))</f>
        <v>0</v>
      </c>
      <c r="Q488" s="65">
        <f t="shared" si="31"/>
        <v>374.00907458768029</v>
      </c>
    </row>
    <row r="489" spans="1:17" s="48" customFormat="1" ht="15" x14ac:dyDescent="0.2">
      <c r="A489" s="44"/>
      <c r="B489" s="45"/>
      <c r="C489" s="46"/>
      <c r="D489" s="46"/>
      <c r="E489" s="47"/>
      <c r="F489" s="47"/>
      <c r="G489" s="47"/>
      <c r="H489" s="47"/>
      <c r="I489" s="47"/>
      <c r="J489" s="53" t="str">
        <f>IF(ISBLANK(G489),"no",IF($I489="NR","no",IF($D489="0-0 at half time","no",IF($G489&lt;=$C$8,"yes","no"))))</f>
        <v>no</v>
      </c>
      <c r="K489" s="64">
        <f t="shared" si="28"/>
        <v>0</v>
      </c>
      <c r="L489" s="64">
        <f>IF(ISBLANK(I489),0,IF($J489="no",0,IF($I489="No",-(($G489-1)*($C$4*$E489)),$C$4*$E489*(1-$C$6))))</f>
        <v>0</v>
      </c>
      <c r="M489" s="64">
        <f>IF($J489="yes",($G489-1)*$C$4*$E489,0)</f>
        <v>0</v>
      </c>
      <c r="N489" s="65">
        <f t="shared" si="30"/>
        <v>431.5</v>
      </c>
      <c r="O489" s="64">
        <f t="shared" si="29"/>
        <v>0</v>
      </c>
      <c r="P489" s="64">
        <f>IF(ISBLANK(I489),0,IF(L489&lt;0,-O489,IF(L489=0,0,((O489/($G489-1))*(1-$C$6)))))</f>
        <v>0</v>
      </c>
      <c r="Q489" s="65">
        <f t="shared" si="31"/>
        <v>374.00907458768029</v>
      </c>
    </row>
    <row r="490" spans="1:17" s="48" customFormat="1" ht="15" x14ac:dyDescent="0.2">
      <c r="A490" s="44"/>
      <c r="B490" s="45"/>
      <c r="C490" s="46"/>
      <c r="D490" s="46"/>
      <c r="E490" s="47"/>
      <c r="F490" s="47"/>
      <c r="G490" s="47"/>
      <c r="H490" s="47"/>
      <c r="I490" s="47"/>
      <c r="J490" s="53" t="str">
        <f>IF(ISBLANK(G490),"no",IF($I490="NR","no",IF($D490="0-0 at half time","no",IF($G490&lt;=$C$8,"yes","no"))))</f>
        <v>no</v>
      </c>
      <c r="K490" s="64">
        <f t="shared" si="28"/>
        <v>0</v>
      </c>
      <c r="L490" s="64">
        <f>IF(ISBLANK(I490),0,IF($J490="no",0,IF($I490="No",-(($G490-1)*($C$4*$E490)),$C$4*$E490*(1-$C$6))))</f>
        <v>0</v>
      </c>
      <c r="M490" s="64">
        <f>IF($J490="yes",($G490-1)*$C$4*$E490,0)</f>
        <v>0</v>
      </c>
      <c r="N490" s="65">
        <f t="shared" si="30"/>
        <v>431.5</v>
      </c>
      <c r="O490" s="64">
        <f t="shared" si="29"/>
        <v>0</v>
      </c>
      <c r="P490" s="64">
        <f>IF(ISBLANK(I490),0,IF(L490&lt;0,-O490,IF(L490=0,0,((O490/($G490-1))*(1-$C$6)))))</f>
        <v>0</v>
      </c>
      <c r="Q490" s="65">
        <f t="shared" si="31"/>
        <v>374.00907458768029</v>
      </c>
    </row>
    <row r="491" spans="1:17" s="48" customFormat="1" ht="15" x14ac:dyDescent="0.2">
      <c r="A491" s="44"/>
      <c r="B491" s="45"/>
      <c r="C491" s="46"/>
      <c r="D491" s="46"/>
      <c r="E491" s="47"/>
      <c r="F491" s="47"/>
      <c r="G491" s="47"/>
      <c r="H491" s="47"/>
      <c r="I491" s="47"/>
      <c r="J491" s="53" t="str">
        <f>IF(ISBLANK(G491),"no",IF($I491="NR","no",IF($D491="0-0 at half time","no",IF($G491&lt;=$C$8,"yes","no"))))</f>
        <v>no</v>
      </c>
      <c r="K491" s="64">
        <f t="shared" si="28"/>
        <v>0</v>
      </c>
      <c r="L491" s="64">
        <f>IF(ISBLANK(I491),0,IF($J491="no",0,IF($I491="No",-(($G491-1)*($C$4*$E491)),$C$4*$E491*(1-$C$6))))</f>
        <v>0</v>
      </c>
      <c r="M491" s="64">
        <f>IF($J491="yes",($G491-1)*$C$4*$E491,0)</f>
        <v>0</v>
      </c>
      <c r="N491" s="65">
        <f t="shared" si="30"/>
        <v>431.5</v>
      </c>
      <c r="O491" s="64">
        <f t="shared" si="29"/>
        <v>0</v>
      </c>
      <c r="P491" s="64">
        <f>IF(ISBLANK(I491),0,IF(L491&lt;0,-O491,IF(L491=0,0,((O491/($G491-1))*(1-$C$6)))))</f>
        <v>0</v>
      </c>
      <c r="Q491" s="65">
        <f t="shared" si="31"/>
        <v>374.00907458768029</v>
      </c>
    </row>
    <row r="492" spans="1:17" s="48" customFormat="1" ht="15" x14ac:dyDescent="0.2">
      <c r="A492" s="44"/>
      <c r="B492" s="45"/>
      <c r="C492" s="46"/>
      <c r="D492" s="46"/>
      <c r="E492" s="47"/>
      <c r="F492" s="47"/>
      <c r="G492" s="47"/>
      <c r="H492" s="47"/>
      <c r="I492" s="47"/>
      <c r="J492" s="53" t="str">
        <f>IF(ISBLANK(G492),"no",IF($I492="NR","no",IF($D492="0-0 at half time","no",IF($G492&lt;=$C$8,"yes","no"))))</f>
        <v>no</v>
      </c>
      <c r="K492" s="64">
        <f t="shared" si="28"/>
        <v>0</v>
      </c>
      <c r="L492" s="64">
        <f>IF(ISBLANK(I492),0,IF($J492="no",0,IF($I492="No",-(($G492-1)*($C$4*$E492)),$C$4*$E492*(1-$C$6))))</f>
        <v>0</v>
      </c>
      <c r="M492" s="64">
        <f>IF($J492="yes",($G492-1)*$C$4*$E492,0)</f>
        <v>0</v>
      </c>
      <c r="N492" s="65">
        <f t="shared" si="30"/>
        <v>431.5</v>
      </c>
      <c r="O492" s="64">
        <f t="shared" si="29"/>
        <v>0</v>
      </c>
      <c r="P492" s="64">
        <f>IF(ISBLANK(I492),0,IF(L492&lt;0,-O492,IF(L492=0,0,((O492/($G492-1))*(1-$C$6)))))</f>
        <v>0</v>
      </c>
      <c r="Q492" s="65">
        <f t="shared" si="31"/>
        <v>374.00907458768029</v>
      </c>
    </row>
    <row r="493" spans="1:17" s="48" customFormat="1" ht="15" x14ac:dyDescent="0.2">
      <c r="A493" s="44"/>
      <c r="B493" s="45"/>
      <c r="C493" s="46"/>
      <c r="D493" s="46"/>
      <c r="E493" s="47"/>
      <c r="F493" s="47"/>
      <c r="G493" s="47"/>
      <c r="H493" s="47"/>
      <c r="I493" s="47"/>
      <c r="J493" s="53" t="str">
        <f>IF(ISBLANK(G493),"no",IF($I493="NR","no",IF($D493="0-0 at half time","no",IF($G493&lt;=$C$8,"yes","no"))))</f>
        <v>no</v>
      </c>
      <c r="K493" s="64">
        <f t="shared" si="28"/>
        <v>0</v>
      </c>
      <c r="L493" s="64">
        <f>IF(ISBLANK(I493),0,IF($J493="no",0,IF($I493="No",-(($G493-1)*($C$4*$E493)),$C$4*$E493*(1-$C$6))))</f>
        <v>0</v>
      </c>
      <c r="M493" s="64">
        <f>IF($J493="yes",($G493-1)*$C$4*$E493,0)</f>
        <v>0</v>
      </c>
      <c r="N493" s="65">
        <f t="shared" si="30"/>
        <v>431.5</v>
      </c>
      <c r="O493" s="64">
        <f t="shared" si="29"/>
        <v>0</v>
      </c>
      <c r="P493" s="64">
        <f>IF(ISBLANK(I493),0,IF(L493&lt;0,-O493,IF(L493=0,0,((O493/($G493-1))*(1-$C$6)))))</f>
        <v>0</v>
      </c>
      <c r="Q493" s="65">
        <f t="shared" si="31"/>
        <v>374.00907458768029</v>
      </c>
    </row>
    <row r="494" spans="1:17" s="48" customFormat="1" ht="15" x14ac:dyDescent="0.2">
      <c r="A494" s="44"/>
      <c r="B494" s="45"/>
      <c r="C494" s="46"/>
      <c r="D494" s="46"/>
      <c r="E494" s="47"/>
      <c r="F494" s="47"/>
      <c r="G494" s="47"/>
      <c r="H494" s="47"/>
      <c r="I494" s="47"/>
      <c r="J494" s="53" t="str">
        <f>IF(ISBLANK(G494),"no",IF($I494="NR","no",IF($D494="0-0 at half time","no",IF($G494&lt;=$C$8,"yes","no"))))</f>
        <v>no</v>
      </c>
      <c r="K494" s="64">
        <f t="shared" si="28"/>
        <v>0</v>
      </c>
      <c r="L494" s="64">
        <f>IF(ISBLANK(I494),0,IF($J494="no",0,IF($I494="No",-(($G494-1)*($C$4*$E494)),$C$4*$E494*(1-$C$6))))</f>
        <v>0</v>
      </c>
      <c r="M494" s="64">
        <f>IF($J494="yes",($G494-1)*$C$4*$E494,0)</f>
        <v>0</v>
      </c>
      <c r="N494" s="65">
        <f t="shared" si="30"/>
        <v>431.5</v>
      </c>
      <c r="O494" s="64">
        <f t="shared" si="29"/>
        <v>0</v>
      </c>
      <c r="P494" s="64">
        <f>IF(ISBLANK(I494),0,IF(L494&lt;0,-O494,IF(L494=0,0,((O494/($G494-1))*(1-$C$6)))))</f>
        <v>0</v>
      </c>
      <c r="Q494" s="65">
        <f t="shared" si="31"/>
        <v>374.00907458768029</v>
      </c>
    </row>
    <row r="495" spans="1:17" s="48" customFormat="1" ht="15" x14ac:dyDescent="0.2">
      <c r="A495" s="44"/>
      <c r="B495" s="45"/>
      <c r="C495" s="46"/>
      <c r="D495" s="46"/>
      <c r="E495" s="47"/>
      <c r="F495" s="47"/>
      <c r="G495" s="47"/>
      <c r="H495" s="47"/>
      <c r="I495" s="47"/>
      <c r="J495" s="53" t="str">
        <f>IF(ISBLANK(G495),"no",IF($I495="NR","no",IF($D495="0-0 at half time","no",IF($G495&lt;=$C$8,"yes","no"))))</f>
        <v>no</v>
      </c>
      <c r="K495" s="64">
        <f t="shared" si="28"/>
        <v>0</v>
      </c>
      <c r="L495" s="64">
        <f>IF(ISBLANK(I495),0,IF($J495="no",0,IF($I495="No",-(($G495-1)*($C$4*$E495)),$C$4*$E495*(1-$C$6))))</f>
        <v>0</v>
      </c>
      <c r="M495" s="64">
        <f>IF($J495="yes",($G495-1)*$C$4*$E495,0)</f>
        <v>0</v>
      </c>
      <c r="N495" s="65">
        <f t="shared" si="30"/>
        <v>431.5</v>
      </c>
      <c r="O495" s="64">
        <f t="shared" si="29"/>
        <v>0</v>
      </c>
      <c r="P495" s="64">
        <f>IF(ISBLANK(I495),0,IF(L495&lt;0,-O495,IF(L495=0,0,((O495/($G495-1))*(1-$C$6)))))</f>
        <v>0</v>
      </c>
      <c r="Q495" s="65">
        <f t="shared" si="31"/>
        <v>374.00907458768029</v>
      </c>
    </row>
    <row r="496" spans="1:17" s="48" customFormat="1" ht="15" x14ac:dyDescent="0.2">
      <c r="A496" s="44"/>
      <c r="B496" s="45"/>
      <c r="C496" s="46"/>
      <c r="D496" s="46"/>
      <c r="E496" s="47"/>
      <c r="F496" s="47"/>
      <c r="G496" s="47"/>
      <c r="H496" s="47"/>
      <c r="I496" s="47"/>
      <c r="J496" s="53" t="str">
        <f>IF(ISBLANK(G496),"no",IF($I496="NR","no",IF($D496="0-0 at half time","no",IF($G496&lt;=$C$8,"yes","no"))))</f>
        <v>no</v>
      </c>
      <c r="K496" s="64">
        <f t="shared" si="28"/>
        <v>0</v>
      </c>
      <c r="L496" s="64">
        <f>IF(ISBLANK(I496),0,IF($J496="no",0,IF($I496="No",-(($G496-1)*($C$4*$E496)),$C$4*$E496*(1-$C$6))))</f>
        <v>0</v>
      </c>
      <c r="M496" s="64">
        <f>IF($J496="yes",($G496-1)*$C$4*$E496,0)</f>
        <v>0</v>
      </c>
      <c r="N496" s="65">
        <f t="shared" si="30"/>
        <v>431.5</v>
      </c>
      <c r="O496" s="64">
        <f t="shared" si="29"/>
        <v>0</v>
      </c>
      <c r="P496" s="64">
        <f>IF(ISBLANK(I496),0,IF(L496&lt;0,-O496,IF(L496=0,0,((O496/($G496-1))*(1-$C$6)))))</f>
        <v>0</v>
      </c>
      <c r="Q496" s="65">
        <f t="shared" si="31"/>
        <v>374.00907458768029</v>
      </c>
    </row>
    <row r="497" spans="1:17" s="48" customFormat="1" ht="15" x14ac:dyDescent="0.2">
      <c r="A497" s="44"/>
      <c r="B497" s="45"/>
      <c r="C497" s="46"/>
      <c r="D497" s="46"/>
      <c r="E497" s="47"/>
      <c r="F497" s="47"/>
      <c r="G497" s="47"/>
      <c r="H497" s="47"/>
      <c r="I497" s="47"/>
      <c r="J497" s="53" t="str">
        <f>IF(ISBLANK(G497),"no",IF($I497="NR","no",IF($D497="0-0 at half time","no",IF($G497&lt;=$C$8,"yes","no"))))</f>
        <v>no</v>
      </c>
      <c r="K497" s="64">
        <f t="shared" si="28"/>
        <v>0</v>
      </c>
      <c r="L497" s="64">
        <f>IF(ISBLANK(I497),0,IF($J497="no",0,IF($I497="No",-(($G497-1)*($C$4*$E497)),$C$4*$E497*(1-$C$6))))</f>
        <v>0</v>
      </c>
      <c r="M497" s="64">
        <f>IF($J497="yes",($G497-1)*$C$4*$E497,0)</f>
        <v>0</v>
      </c>
      <c r="N497" s="65">
        <f t="shared" si="30"/>
        <v>431.5</v>
      </c>
      <c r="O497" s="64">
        <f t="shared" si="29"/>
        <v>0</v>
      </c>
      <c r="P497" s="64">
        <f>IF(ISBLANK(I497),0,IF(L497&lt;0,-O497,IF(L497=0,0,((O497/($G497-1))*(1-$C$6)))))</f>
        <v>0</v>
      </c>
      <c r="Q497" s="65">
        <f t="shared" si="31"/>
        <v>374.00907458768029</v>
      </c>
    </row>
    <row r="498" spans="1:17" s="48" customFormat="1" ht="15" x14ac:dyDescent="0.2">
      <c r="A498" s="44"/>
      <c r="B498" s="45"/>
      <c r="C498" s="46"/>
      <c r="D498" s="46"/>
      <c r="E498" s="47"/>
      <c r="F498" s="47"/>
      <c r="G498" s="47"/>
      <c r="H498" s="47"/>
      <c r="I498" s="47"/>
      <c r="J498" s="53" t="str">
        <f>IF(ISBLANK(G498),"no",IF($I498="NR","no",IF($D498="0-0 at half time","no",IF($G498&lt;=$C$8,"yes","no"))))</f>
        <v>no</v>
      </c>
      <c r="K498" s="64">
        <f t="shared" si="28"/>
        <v>0</v>
      </c>
      <c r="L498" s="64">
        <f>IF(ISBLANK(I498),0,IF($J498="no",0,IF($I498="No",-(($G498-1)*($C$4*$E498)),$C$4*$E498*(1-$C$6))))</f>
        <v>0</v>
      </c>
      <c r="M498" s="64">
        <f>IF($J498="yes",($G498-1)*$C$4*$E498,0)</f>
        <v>0</v>
      </c>
      <c r="N498" s="65">
        <f t="shared" si="30"/>
        <v>431.5</v>
      </c>
      <c r="O498" s="64">
        <f t="shared" si="29"/>
        <v>0</v>
      </c>
      <c r="P498" s="64">
        <f>IF(ISBLANK(I498),0,IF(L498&lt;0,-O498,IF(L498=0,0,((O498/($G498-1))*(1-$C$6)))))</f>
        <v>0</v>
      </c>
      <c r="Q498" s="65">
        <f t="shared" si="31"/>
        <v>374.00907458768029</v>
      </c>
    </row>
    <row r="499" spans="1:17" s="48" customFormat="1" ht="15" x14ac:dyDescent="0.2">
      <c r="A499" s="44"/>
      <c r="B499" s="45"/>
      <c r="C499" s="46"/>
      <c r="D499" s="46"/>
      <c r="E499" s="47"/>
      <c r="F499" s="47"/>
      <c r="G499" s="47"/>
      <c r="H499" s="47"/>
      <c r="I499" s="47"/>
      <c r="J499" s="53" t="str">
        <f>IF(ISBLANK(G499),"no",IF($I499="NR","no",IF($D499="0-0 at half time","no",IF($G499&lt;=$C$8,"yes","no"))))</f>
        <v>no</v>
      </c>
      <c r="K499" s="64">
        <f t="shared" si="28"/>
        <v>0</v>
      </c>
      <c r="L499" s="64">
        <f>IF(ISBLANK(I499),0,IF($J499="no",0,IF($I499="No",-(($G499-1)*($C$4*$E499)),$C$4*$E499*(1-$C$6))))</f>
        <v>0</v>
      </c>
      <c r="M499" s="64">
        <f>IF($J499="yes",($G499-1)*$C$4*$E499,0)</f>
        <v>0</v>
      </c>
      <c r="N499" s="65">
        <f t="shared" si="30"/>
        <v>431.5</v>
      </c>
      <c r="O499" s="64">
        <f t="shared" si="29"/>
        <v>0</v>
      </c>
      <c r="P499" s="64">
        <f>IF(ISBLANK(I499),0,IF(L499&lt;0,-O499,IF(L499=0,0,((O499/($G499-1))*(1-$C$6)))))</f>
        <v>0</v>
      </c>
      <c r="Q499" s="65">
        <f t="shared" si="31"/>
        <v>374.00907458768029</v>
      </c>
    </row>
    <row r="500" spans="1:17" s="48" customFormat="1" ht="15" x14ac:dyDescent="0.2">
      <c r="A500" s="44"/>
      <c r="B500" s="45"/>
      <c r="C500" s="46"/>
      <c r="D500" s="46"/>
      <c r="E500" s="47"/>
      <c r="F500" s="47"/>
      <c r="G500" s="47"/>
      <c r="H500" s="47"/>
      <c r="I500" s="47"/>
      <c r="J500" s="53" t="str">
        <f>IF(ISBLANK(G500),"no",IF($I500="NR","no",IF($D500="0-0 at half time","no",IF($G500&lt;=$C$8,"yes","no"))))</f>
        <v>no</v>
      </c>
      <c r="K500" s="64">
        <f t="shared" si="28"/>
        <v>0</v>
      </c>
      <c r="L500" s="64">
        <f>IF(ISBLANK(I500),0,IF($J500="no",0,IF($I500="No",-(($G500-1)*($C$4*$E500)),$C$4*$E500*(1-$C$6))))</f>
        <v>0</v>
      </c>
      <c r="M500" s="64">
        <f>IF($J500="yes",($G500-1)*$C$4*$E500,0)</f>
        <v>0</v>
      </c>
      <c r="N500" s="65">
        <f t="shared" si="30"/>
        <v>431.5</v>
      </c>
      <c r="O500" s="64">
        <f t="shared" si="29"/>
        <v>0</v>
      </c>
      <c r="P500" s="64">
        <f>IF(ISBLANK(I500),0,IF(L500&lt;0,-O500,IF(L500=0,0,((O500/($G500-1))*(1-$C$6)))))</f>
        <v>0</v>
      </c>
      <c r="Q500" s="65">
        <f t="shared" si="31"/>
        <v>374.00907458768029</v>
      </c>
    </row>
    <row r="501" spans="1:17" s="48" customFormat="1" ht="15" x14ac:dyDescent="0.2">
      <c r="A501" s="44"/>
      <c r="B501" s="45"/>
      <c r="C501" s="46"/>
      <c r="D501" s="46"/>
      <c r="E501" s="47"/>
      <c r="F501" s="47"/>
      <c r="G501" s="47"/>
      <c r="H501" s="47"/>
      <c r="I501" s="47"/>
      <c r="J501" s="53" t="str">
        <f>IF(ISBLANK(G501),"no",IF($I501="NR","no",IF($D501="0-0 at half time","no",IF($G501&lt;=$C$8,"yes","no"))))</f>
        <v>no</v>
      </c>
      <c r="K501" s="64">
        <f t="shared" si="28"/>
        <v>0</v>
      </c>
      <c r="L501" s="64">
        <f>IF(ISBLANK(I501),0,IF($J501="no",0,IF($I501="No",-(($G501-1)*($C$4*$E501)),$C$4*$E501*(1-$C$6))))</f>
        <v>0</v>
      </c>
      <c r="M501" s="64">
        <f>IF($J501="yes",($G501-1)*$C$4*$E501,0)</f>
        <v>0</v>
      </c>
      <c r="N501" s="65">
        <f t="shared" si="30"/>
        <v>431.5</v>
      </c>
      <c r="O501" s="64">
        <f t="shared" si="29"/>
        <v>0</v>
      </c>
      <c r="P501" s="64">
        <f>IF(ISBLANK(I501),0,IF(L501&lt;0,-O501,IF(L501=0,0,((O501/($G501-1))*(1-$C$6)))))</f>
        <v>0</v>
      </c>
      <c r="Q501" s="65">
        <f t="shared" si="31"/>
        <v>374.00907458768029</v>
      </c>
    </row>
    <row r="502" spans="1:17" s="48" customFormat="1" ht="15" x14ac:dyDescent="0.2">
      <c r="A502" s="44"/>
      <c r="B502" s="45"/>
      <c r="C502" s="46"/>
      <c r="D502" s="46"/>
      <c r="E502" s="47"/>
      <c r="F502" s="47"/>
      <c r="G502" s="47"/>
      <c r="H502" s="47"/>
      <c r="I502" s="47"/>
      <c r="J502" s="53" t="str">
        <f>IF(ISBLANK(G502),"no",IF($I502="NR","no",IF($D502="0-0 at half time","no",IF($G502&lt;=$C$8,"yes","no"))))</f>
        <v>no</v>
      </c>
      <c r="K502" s="64">
        <f t="shared" si="28"/>
        <v>0</v>
      </c>
      <c r="L502" s="64">
        <f>IF(ISBLANK(I502),0,IF($J502="no",0,IF($I502="No",-(($G502-1)*($C$4*$E502)),$C$4*$E502*(1-$C$6))))</f>
        <v>0</v>
      </c>
      <c r="M502" s="64">
        <f>IF($J502="yes",($G502-1)*$C$4*$E502,0)</f>
        <v>0</v>
      </c>
      <c r="N502" s="65">
        <f t="shared" si="30"/>
        <v>431.5</v>
      </c>
      <c r="O502" s="64">
        <f t="shared" si="29"/>
        <v>0</v>
      </c>
      <c r="P502" s="64">
        <f>IF(ISBLANK(I502),0,IF(L502&lt;0,-O502,IF(L502=0,0,((O502/($G502-1))*(1-$C$6)))))</f>
        <v>0</v>
      </c>
      <c r="Q502" s="65">
        <f t="shared" si="31"/>
        <v>374.00907458768029</v>
      </c>
    </row>
    <row r="503" spans="1:17" s="48" customFormat="1" ht="15" x14ac:dyDescent="0.2">
      <c r="A503" s="44"/>
      <c r="B503" s="45"/>
      <c r="C503" s="46"/>
      <c r="D503" s="46"/>
      <c r="E503" s="47"/>
      <c r="F503" s="47"/>
      <c r="G503" s="47"/>
      <c r="H503" s="47"/>
      <c r="I503" s="47"/>
      <c r="J503" s="53" t="str">
        <f>IF(ISBLANK(G503),"no",IF($I503="NR","no",IF($D503="0-0 at half time","no",IF($G503&lt;=$C$8,"yes","no"))))</f>
        <v>no</v>
      </c>
      <c r="K503" s="64">
        <f t="shared" si="28"/>
        <v>0</v>
      </c>
      <c r="L503" s="64">
        <f>IF(ISBLANK(I503),0,IF($J503="no",0,IF($I503="No",-(($G503-1)*($C$4*$E503)),$C$4*$E503*(1-$C$6))))</f>
        <v>0</v>
      </c>
      <c r="M503" s="64">
        <f>IF($J503="yes",($G503-1)*$C$4*$E503,0)</f>
        <v>0</v>
      </c>
      <c r="N503" s="65">
        <f t="shared" si="30"/>
        <v>431.5</v>
      </c>
      <c r="O503" s="64">
        <f t="shared" si="29"/>
        <v>0</v>
      </c>
      <c r="P503" s="64">
        <f>IF(ISBLANK(I503),0,IF(L503&lt;0,-O503,IF(L503=0,0,((O503/($G503-1))*(1-$C$6)))))</f>
        <v>0</v>
      </c>
      <c r="Q503" s="65">
        <f t="shared" si="31"/>
        <v>374.00907458768029</v>
      </c>
    </row>
    <row r="504" spans="1:17" s="48" customFormat="1" ht="15" x14ac:dyDescent="0.2">
      <c r="A504" s="44"/>
      <c r="B504" s="45"/>
      <c r="C504" s="46"/>
      <c r="D504" s="46"/>
      <c r="E504" s="47"/>
      <c r="F504" s="47"/>
      <c r="G504" s="47"/>
      <c r="H504" s="47"/>
      <c r="I504" s="47"/>
      <c r="J504" s="53" t="str">
        <f>IF(ISBLANK(G504),"no",IF($I504="NR","no",IF($D504="0-0 at half time","no",IF($G504&lt;=$C$8,"yes","no"))))</f>
        <v>no</v>
      </c>
      <c r="K504" s="64">
        <f t="shared" si="28"/>
        <v>0</v>
      </c>
      <c r="L504" s="64">
        <f>IF(ISBLANK(I504),0,IF($J504="no",0,IF($I504="No",-(($G504-1)*($C$4*$E504)),$C$4*$E504*(1-$C$6))))</f>
        <v>0</v>
      </c>
      <c r="M504" s="64">
        <f>IF($J504="yes",($G504-1)*$C$4*$E504,0)</f>
        <v>0</v>
      </c>
      <c r="N504" s="65">
        <f t="shared" si="30"/>
        <v>431.5</v>
      </c>
      <c r="O504" s="64">
        <f t="shared" si="29"/>
        <v>0</v>
      </c>
      <c r="P504" s="64">
        <f>IF(ISBLANK(I504),0,IF(L504&lt;0,-O504,IF(L504=0,0,((O504/($G504-1))*(1-$C$6)))))</f>
        <v>0</v>
      </c>
      <c r="Q504" s="65">
        <f t="shared" si="31"/>
        <v>374.00907458768029</v>
      </c>
    </row>
    <row r="505" spans="1:17" s="48" customFormat="1" ht="15" x14ac:dyDescent="0.2">
      <c r="A505" s="44"/>
      <c r="B505" s="45"/>
      <c r="C505" s="46"/>
      <c r="D505" s="46"/>
      <c r="E505" s="47"/>
      <c r="F505" s="47"/>
      <c r="G505" s="47"/>
      <c r="H505" s="47"/>
      <c r="I505" s="47"/>
      <c r="J505" s="53" t="str">
        <f>IF(ISBLANK(G505),"no",IF($I505="NR","no",IF($D505="0-0 at half time","no",IF($G505&lt;=$C$8,"yes","no"))))</f>
        <v>no</v>
      </c>
      <c r="K505" s="64">
        <f t="shared" si="28"/>
        <v>0</v>
      </c>
      <c r="L505" s="64">
        <f>IF(ISBLANK(I505),0,IF($J505="no",0,IF($I505="No",-(($G505-1)*($C$4*$E505)),$C$4*$E505*(1-$C$6))))</f>
        <v>0</v>
      </c>
      <c r="M505" s="64">
        <f>IF($J505="yes",($G505-1)*$C$4*$E505,0)</f>
        <v>0</v>
      </c>
      <c r="N505" s="65">
        <f t="shared" si="30"/>
        <v>431.5</v>
      </c>
      <c r="O505" s="64">
        <f t="shared" si="29"/>
        <v>0</v>
      </c>
      <c r="P505" s="64">
        <f>IF(ISBLANK(I505),0,IF(L505&lt;0,-O505,IF(L505=0,0,((O505/($G505-1))*(1-$C$6)))))</f>
        <v>0</v>
      </c>
      <c r="Q505" s="65">
        <f t="shared" si="31"/>
        <v>374.00907458768029</v>
      </c>
    </row>
    <row r="506" spans="1:17" s="48" customFormat="1" ht="15" x14ac:dyDescent="0.2">
      <c r="A506" s="44"/>
      <c r="B506" s="45"/>
      <c r="C506" s="46"/>
      <c r="D506" s="46"/>
      <c r="E506" s="47"/>
      <c r="F506" s="47"/>
      <c r="G506" s="47"/>
      <c r="H506" s="47"/>
      <c r="I506" s="47"/>
      <c r="J506" s="53" t="str">
        <f>IF(ISBLANK(G506),"no",IF($I506="NR","no",IF($D506="0-0 at half time","no",IF($G506&lt;=$C$8,"yes","no"))))</f>
        <v>no</v>
      </c>
      <c r="K506" s="64">
        <f t="shared" si="28"/>
        <v>0</v>
      </c>
      <c r="L506" s="64">
        <f>IF(ISBLANK(I506),0,IF($J506="no",0,IF($I506="No",-(($G506-1)*($C$4*$E506)),$C$4*$E506*(1-$C$6))))</f>
        <v>0</v>
      </c>
      <c r="M506" s="64">
        <f>IF($J506="yes",($G506-1)*$C$4*$E506,0)</f>
        <v>0</v>
      </c>
      <c r="N506" s="65">
        <f t="shared" si="30"/>
        <v>431.5</v>
      </c>
      <c r="O506" s="64">
        <f t="shared" si="29"/>
        <v>0</v>
      </c>
      <c r="P506" s="64">
        <f>IF(ISBLANK(I506),0,IF(L506&lt;0,-O506,IF(L506=0,0,((O506/($G506-1))*(1-$C$6)))))</f>
        <v>0</v>
      </c>
      <c r="Q506" s="65">
        <f t="shared" si="31"/>
        <v>374.00907458768029</v>
      </c>
    </row>
    <row r="507" spans="1:17" s="48" customFormat="1" ht="15" x14ac:dyDescent="0.2">
      <c r="A507" s="44"/>
      <c r="B507" s="45"/>
      <c r="C507" s="46"/>
      <c r="D507" s="46"/>
      <c r="E507" s="47"/>
      <c r="F507" s="47"/>
      <c r="G507" s="47"/>
      <c r="H507" s="47"/>
      <c r="I507" s="47"/>
      <c r="J507" s="53" t="str">
        <f>IF(ISBLANK(G507),"no",IF($I507="NR","no",IF($D507="0-0 at half time","no",IF($G507&lt;=$C$8,"yes","no"))))</f>
        <v>no</v>
      </c>
      <c r="K507" s="64">
        <f t="shared" si="28"/>
        <v>0</v>
      </c>
      <c r="L507" s="64">
        <f>IF(ISBLANK(I507),0,IF($J507="no",0,IF($I507="No",-(($G507-1)*($C$4*$E507)),$C$4*$E507*(1-$C$6))))</f>
        <v>0</v>
      </c>
      <c r="M507" s="64">
        <f>IF($J507="yes",($G507-1)*$C$4*$E507,0)</f>
        <v>0</v>
      </c>
      <c r="N507" s="65">
        <f t="shared" si="30"/>
        <v>431.5</v>
      </c>
      <c r="O507" s="64">
        <f t="shared" si="29"/>
        <v>0</v>
      </c>
      <c r="P507" s="64">
        <f>IF(ISBLANK(I507),0,IF(L507&lt;0,-O507,IF(L507=0,0,((O507/($G507-1))*(1-$C$6)))))</f>
        <v>0</v>
      </c>
      <c r="Q507" s="65">
        <f t="shared" si="31"/>
        <v>374.00907458768029</v>
      </c>
    </row>
    <row r="508" spans="1:17" s="48" customFormat="1" ht="15" x14ac:dyDescent="0.2">
      <c r="A508" s="44"/>
      <c r="B508" s="45"/>
      <c r="C508" s="46"/>
      <c r="D508" s="46"/>
      <c r="E508" s="47"/>
      <c r="F508" s="47"/>
      <c r="G508" s="47"/>
      <c r="H508" s="47"/>
      <c r="I508" s="47"/>
      <c r="J508" s="53" t="str">
        <f>IF(ISBLANK(G508),"no",IF($I508="NR","no",IF($D508="0-0 at half time","no",IF($G508&lt;=$C$8,"yes","no"))))</f>
        <v>no</v>
      </c>
      <c r="K508" s="64">
        <f t="shared" si="28"/>
        <v>0</v>
      </c>
      <c r="L508" s="64">
        <f>IF(ISBLANK(I508),0,IF($J508="no",0,IF($I508="No",-(($G508-1)*($C$4*$E508)),$C$4*$E508*(1-$C$6))))</f>
        <v>0</v>
      </c>
      <c r="M508" s="64">
        <f>IF($J508="yes",($G508-1)*$C$4*$E508,0)</f>
        <v>0</v>
      </c>
      <c r="N508" s="65">
        <f t="shared" si="30"/>
        <v>431.5</v>
      </c>
      <c r="O508" s="64">
        <f t="shared" si="29"/>
        <v>0</v>
      </c>
      <c r="P508" s="64">
        <f>IF(ISBLANK(I508),0,IF(L508&lt;0,-O508,IF(L508=0,0,((O508/($G508-1))*(1-$C$6)))))</f>
        <v>0</v>
      </c>
      <c r="Q508" s="65">
        <f t="shared" si="31"/>
        <v>374.00907458768029</v>
      </c>
    </row>
    <row r="509" spans="1:17" s="48" customFormat="1" ht="15" x14ac:dyDescent="0.2">
      <c r="A509" s="44"/>
      <c r="B509" s="45"/>
      <c r="C509" s="46"/>
      <c r="D509" s="46"/>
      <c r="E509" s="47"/>
      <c r="F509" s="47"/>
      <c r="G509" s="47"/>
      <c r="H509" s="47"/>
      <c r="I509" s="47"/>
      <c r="J509" s="53" t="str">
        <f>IF(ISBLANK(G509),"no",IF($I509="NR","no",IF($D509="0-0 at half time","no",IF($G509&lt;=$C$8,"yes","no"))))</f>
        <v>no</v>
      </c>
      <c r="K509" s="64">
        <f t="shared" si="28"/>
        <v>0</v>
      </c>
      <c r="L509" s="64">
        <f>IF(ISBLANK(I509),0,IF($J509="no",0,IF($I509="No",-(($G509-1)*($C$4*$E509)),$C$4*$E509*(1-$C$6))))</f>
        <v>0</v>
      </c>
      <c r="M509" s="64">
        <f>IF($J509="yes",($G509-1)*$C$4*$E509,0)</f>
        <v>0</v>
      </c>
      <c r="N509" s="65">
        <f t="shared" si="30"/>
        <v>431.5</v>
      </c>
      <c r="O509" s="64">
        <f t="shared" si="29"/>
        <v>0</v>
      </c>
      <c r="P509" s="64">
        <f>IF(ISBLANK(I509),0,IF(L509&lt;0,-O509,IF(L509=0,0,((O509/($G509-1))*(1-$C$6)))))</f>
        <v>0</v>
      </c>
      <c r="Q509" s="65">
        <f t="shared" si="31"/>
        <v>374.00907458768029</v>
      </c>
    </row>
    <row r="510" spans="1:17" s="48" customFormat="1" ht="15" x14ac:dyDescent="0.2">
      <c r="A510" s="44"/>
      <c r="B510" s="45"/>
      <c r="C510" s="46"/>
      <c r="D510" s="46"/>
      <c r="E510" s="47"/>
      <c r="F510" s="47"/>
      <c r="G510" s="47"/>
      <c r="H510" s="47"/>
      <c r="I510" s="47"/>
      <c r="J510" s="53" t="str">
        <f>IF(ISBLANK(G510),"no",IF($I510="NR","no",IF($D510="0-0 at half time","no",IF($G510&lt;=$C$8,"yes","no"))))</f>
        <v>no</v>
      </c>
      <c r="K510" s="64">
        <f t="shared" si="28"/>
        <v>0</v>
      </c>
      <c r="L510" s="64">
        <f>IF(ISBLANK(I510),0,IF($J510="no",0,IF($I510="No",-(($G510-1)*($C$4*$E510)),$C$4*$E510*(1-$C$6))))</f>
        <v>0</v>
      </c>
      <c r="M510" s="64">
        <f>IF($J510="yes",($G510-1)*$C$4*$E510,0)</f>
        <v>0</v>
      </c>
      <c r="N510" s="65">
        <f t="shared" si="30"/>
        <v>431.5</v>
      </c>
      <c r="O510" s="64">
        <f t="shared" si="29"/>
        <v>0</v>
      </c>
      <c r="P510" s="64">
        <f>IF(ISBLANK(I510),0,IF(L510&lt;0,-O510,IF(L510=0,0,((O510/($G510-1))*(1-$C$6)))))</f>
        <v>0</v>
      </c>
      <c r="Q510" s="65">
        <f t="shared" si="31"/>
        <v>374.00907458768029</v>
      </c>
    </row>
    <row r="511" spans="1:17" s="48" customFormat="1" ht="15" x14ac:dyDescent="0.2">
      <c r="A511" s="44"/>
      <c r="B511" s="45"/>
      <c r="C511" s="46"/>
      <c r="D511" s="46"/>
      <c r="E511" s="47"/>
      <c r="F511" s="47"/>
      <c r="G511" s="47"/>
      <c r="H511" s="47"/>
      <c r="I511" s="47"/>
      <c r="J511" s="53" t="str">
        <f>IF(ISBLANK(G511),"no",IF($I511="NR","no",IF($D511="0-0 at half time","no",IF($G511&lt;=$C$8,"yes","no"))))</f>
        <v>no</v>
      </c>
      <c r="K511" s="64">
        <f t="shared" si="28"/>
        <v>0</v>
      </c>
      <c r="L511" s="64">
        <f>IF(ISBLANK(I511),0,IF($J511="no",0,IF($I511="No",-(($G511-1)*($C$4*$E511)),$C$4*$E511*(1-$C$6))))</f>
        <v>0</v>
      </c>
      <c r="M511" s="64">
        <f>IF($J511="yes",($G511-1)*$C$4*$E511,0)</f>
        <v>0</v>
      </c>
      <c r="N511" s="65">
        <f t="shared" si="30"/>
        <v>431.5</v>
      </c>
      <c r="O511" s="64">
        <f t="shared" si="29"/>
        <v>0</v>
      </c>
      <c r="P511" s="64">
        <f>IF(ISBLANK(I511),0,IF(L511&lt;0,-O511,IF(L511=0,0,((O511/($G511-1))*(1-$C$6)))))</f>
        <v>0</v>
      </c>
      <c r="Q511" s="65">
        <f t="shared" si="31"/>
        <v>374.00907458768029</v>
      </c>
    </row>
    <row r="512" spans="1:17" s="48" customFormat="1" ht="15" x14ac:dyDescent="0.2">
      <c r="A512" s="44"/>
      <c r="B512" s="45"/>
      <c r="C512" s="46"/>
      <c r="D512" s="46"/>
      <c r="E512" s="47"/>
      <c r="F512" s="47"/>
      <c r="G512" s="47"/>
      <c r="H512" s="47"/>
      <c r="I512" s="47"/>
      <c r="J512" s="53" t="str">
        <f>IF(ISBLANK(G512),"no",IF($I512="NR","no",IF($D512="0-0 at half time","no",IF($G512&lt;=$C$8,"yes","no"))))</f>
        <v>no</v>
      </c>
      <c r="K512" s="64">
        <f t="shared" si="28"/>
        <v>0</v>
      </c>
      <c r="L512" s="64">
        <f>IF(ISBLANK(I512),0,IF($J512="no",0,IF($I512="No",-(($G512-1)*($C$4*$E512)),$C$4*$E512*(1-$C$6))))</f>
        <v>0</v>
      </c>
      <c r="M512" s="64">
        <f>IF($J512="yes",($G512-1)*$C$4*$E512,0)</f>
        <v>0</v>
      </c>
      <c r="N512" s="65">
        <f t="shared" si="30"/>
        <v>431.5</v>
      </c>
      <c r="O512" s="64">
        <f t="shared" si="29"/>
        <v>0</v>
      </c>
      <c r="P512" s="64">
        <f>IF(ISBLANK(I512),0,IF(L512&lt;0,-O512,IF(L512=0,0,((O512/($G512-1))*(1-$C$6)))))</f>
        <v>0</v>
      </c>
      <c r="Q512" s="65">
        <f t="shared" si="31"/>
        <v>374.00907458768029</v>
      </c>
    </row>
    <row r="513" spans="1:17" s="48" customFormat="1" ht="15" x14ac:dyDescent="0.2">
      <c r="A513" s="44"/>
      <c r="B513" s="45"/>
      <c r="C513" s="46"/>
      <c r="D513" s="46"/>
      <c r="E513" s="47"/>
      <c r="F513" s="47"/>
      <c r="G513" s="47"/>
      <c r="H513" s="47"/>
      <c r="I513" s="47"/>
      <c r="J513" s="53" t="str">
        <f>IF(ISBLANK(G513),"no",IF($I513="NR","no",IF($D513="0-0 at half time","no",IF($G513&lt;=$C$8,"yes","no"))))</f>
        <v>no</v>
      </c>
      <c r="K513" s="64">
        <f t="shared" si="28"/>
        <v>0</v>
      </c>
      <c r="L513" s="64">
        <f>IF(ISBLANK(I513),0,IF($J513="no",0,IF($I513="No",-(($G513-1)*($C$4*$E513)),$C$4*$E513*(1-$C$6))))</f>
        <v>0</v>
      </c>
      <c r="M513" s="64">
        <f>IF($J513="yes",($G513-1)*$C$4*$E513,0)</f>
        <v>0</v>
      </c>
      <c r="N513" s="65">
        <f t="shared" si="30"/>
        <v>431.5</v>
      </c>
      <c r="O513" s="64">
        <f t="shared" si="29"/>
        <v>0</v>
      </c>
      <c r="P513" s="64">
        <f>IF(ISBLANK(I513),0,IF(L513&lt;0,-O513,IF(L513=0,0,((O513/($G513-1))*(1-$C$6)))))</f>
        <v>0</v>
      </c>
      <c r="Q513" s="65">
        <f t="shared" si="31"/>
        <v>374.00907458768029</v>
      </c>
    </row>
    <row r="514" spans="1:17" s="48" customFormat="1" ht="15" x14ac:dyDescent="0.2">
      <c r="A514" s="44"/>
      <c r="B514" s="45"/>
      <c r="C514" s="46"/>
      <c r="D514" s="46"/>
      <c r="E514" s="47"/>
      <c r="F514" s="47"/>
      <c r="G514" s="47"/>
      <c r="H514" s="47"/>
      <c r="I514" s="47"/>
      <c r="J514" s="53" t="str">
        <f>IF(ISBLANK(G514),"no",IF($I514="NR","no",IF($D514="0-0 at half time","no",IF($G514&lt;=$C$8,"yes","no"))))</f>
        <v>no</v>
      </c>
      <c r="K514" s="64">
        <f t="shared" si="28"/>
        <v>0</v>
      </c>
      <c r="L514" s="64">
        <f>IF(ISBLANK(I514),0,IF($J514="no",0,IF($I514="No",-(($G514-1)*($C$4*$E514)),$C$4*$E514*(1-$C$6))))</f>
        <v>0</v>
      </c>
      <c r="M514" s="64">
        <f>IF($J514="yes",($G514-1)*$C$4*$E514,0)</f>
        <v>0</v>
      </c>
      <c r="N514" s="65">
        <f t="shared" si="30"/>
        <v>431.5</v>
      </c>
      <c r="O514" s="64">
        <f t="shared" si="29"/>
        <v>0</v>
      </c>
      <c r="P514" s="64">
        <f>IF(ISBLANK(I514),0,IF(L514&lt;0,-O514,IF(L514=0,0,((O514/($G514-1))*(1-$C$6)))))</f>
        <v>0</v>
      </c>
      <c r="Q514" s="65">
        <f t="shared" si="31"/>
        <v>374.00907458768029</v>
      </c>
    </row>
    <row r="515" spans="1:17" s="48" customFormat="1" ht="15" x14ac:dyDescent="0.2">
      <c r="A515" s="44"/>
      <c r="B515" s="45"/>
      <c r="C515" s="46"/>
      <c r="D515" s="46"/>
      <c r="E515" s="47"/>
      <c r="F515" s="47"/>
      <c r="G515" s="47"/>
      <c r="H515" s="47"/>
      <c r="I515" s="47"/>
      <c r="J515" s="53" t="str">
        <f>IF(ISBLANK(G515),"no",IF($I515="NR","no",IF($D515="0-0 at half time","no",IF($G515&lt;=$C$8,"yes","no"))))</f>
        <v>no</v>
      </c>
      <c r="K515" s="64">
        <f t="shared" si="28"/>
        <v>0</v>
      </c>
      <c r="L515" s="64">
        <f>IF(ISBLANK(I515),0,IF($J515="no",0,IF($I515="No",-(($G515-1)*($C$4*$E515)),$C$4*$E515*(1-$C$6))))</f>
        <v>0</v>
      </c>
      <c r="M515" s="64">
        <f>IF($J515="yes",($G515-1)*$C$4*$E515,0)</f>
        <v>0</v>
      </c>
      <c r="N515" s="65">
        <f t="shared" si="30"/>
        <v>431.5</v>
      </c>
      <c r="O515" s="64">
        <f t="shared" si="29"/>
        <v>0</v>
      </c>
      <c r="P515" s="64">
        <f>IF(ISBLANK(I515),0,IF(L515&lt;0,-O515,IF(L515=0,0,((O515/($G515-1))*(1-$C$6)))))</f>
        <v>0</v>
      </c>
      <c r="Q515" s="65">
        <f t="shared" si="31"/>
        <v>374.00907458768029</v>
      </c>
    </row>
    <row r="516" spans="1:17" s="48" customFormat="1" ht="15" x14ac:dyDescent="0.2">
      <c r="A516" s="44"/>
      <c r="B516" s="45"/>
      <c r="C516" s="46"/>
      <c r="D516" s="46"/>
      <c r="E516" s="47"/>
      <c r="F516" s="47"/>
      <c r="G516" s="47"/>
      <c r="H516" s="47"/>
      <c r="I516" s="47"/>
      <c r="J516" s="53" t="str">
        <f>IF(ISBLANK(G516),"no",IF($I516="NR","no",IF($D516="0-0 at half time","no",IF($G516&lt;=$C$8,"yes","no"))))</f>
        <v>no</v>
      </c>
      <c r="K516" s="64">
        <f t="shared" si="28"/>
        <v>0</v>
      </c>
      <c r="L516" s="64">
        <f>IF(ISBLANK(I516),0,IF($J516="no",0,IF($I516="No",-(($G516-1)*($C$4*$E516)),$C$4*$E516*(1-$C$6))))</f>
        <v>0</v>
      </c>
      <c r="M516" s="64">
        <f>IF($J516="yes",($G516-1)*$C$4*$E516,0)</f>
        <v>0</v>
      </c>
      <c r="N516" s="65">
        <f t="shared" si="30"/>
        <v>431.5</v>
      </c>
      <c r="O516" s="64">
        <f t="shared" si="29"/>
        <v>0</v>
      </c>
      <c r="P516" s="64">
        <f>IF(ISBLANK(I516),0,IF(L516&lt;0,-O516,IF(L516=0,0,((O516/($G516-1))*(1-$C$6)))))</f>
        <v>0</v>
      </c>
      <c r="Q516" s="65">
        <f t="shared" si="31"/>
        <v>374.00907458768029</v>
      </c>
    </row>
    <row r="517" spans="1:17" s="48" customFormat="1" ht="15" x14ac:dyDescent="0.2">
      <c r="A517" s="44"/>
      <c r="B517" s="45"/>
      <c r="C517" s="46"/>
      <c r="D517" s="46"/>
      <c r="E517" s="47"/>
      <c r="F517" s="47"/>
      <c r="G517" s="47"/>
      <c r="H517" s="47"/>
      <c r="I517" s="47"/>
      <c r="J517" s="53" t="str">
        <f>IF(ISBLANK(G517),"no",IF($I517="NR","no",IF($D517="0-0 at half time","no",IF($G517&lt;=$C$8,"yes","no"))))</f>
        <v>no</v>
      </c>
      <c r="K517" s="64">
        <f t="shared" si="28"/>
        <v>0</v>
      </c>
      <c r="L517" s="64">
        <f>IF(ISBLANK(I517),0,IF($J517="no",0,IF($I517="No",-(($G517-1)*($C$4*$E517)),$C$4*$E517*(1-$C$6))))</f>
        <v>0</v>
      </c>
      <c r="M517" s="64">
        <f>IF($J517="yes",($G517-1)*$C$4*$E517,0)</f>
        <v>0</v>
      </c>
      <c r="N517" s="65">
        <f t="shared" si="30"/>
        <v>431.5</v>
      </c>
      <c r="O517" s="64">
        <f t="shared" si="29"/>
        <v>0</v>
      </c>
      <c r="P517" s="64">
        <f>IF(ISBLANK(I517),0,IF(L517&lt;0,-O517,IF(L517=0,0,((O517/($G517-1))*(1-$C$6)))))</f>
        <v>0</v>
      </c>
      <c r="Q517" s="65">
        <f t="shared" si="31"/>
        <v>374.00907458768029</v>
      </c>
    </row>
    <row r="518" spans="1:17" s="48" customFormat="1" ht="15" x14ac:dyDescent="0.2">
      <c r="A518" s="44"/>
      <c r="B518" s="45"/>
      <c r="C518" s="46"/>
      <c r="D518" s="46"/>
      <c r="E518" s="47"/>
      <c r="F518" s="47"/>
      <c r="G518" s="47"/>
      <c r="H518" s="47"/>
      <c r="I518" s="47"/>
      <c r="J518" s="53" t="str">
        <f>IF(ISBLANK(G518),"no",IF($I518="NR","no",IF($D518="0-0 at half time","no",IF($G518&lt;=$C$8,"yes","no"))))</f>
        <v>no</v>
      </c>
      <c r="K518" s="64">
        <f t="shared" si="28"/>
        <v>0</v>
      </c>
      <c r="L518" s="64">
        <f>IF(ISBLANK(I518),0,IF($J518="no",0,IF($I518="No",-(($G518-1)*($C$4*$E518)),$C$4*$E518*(1-$C$6))))</f>
        <v>0</v>
      </c>
      <c r="M518" s="64">
        <f>IF($J518="yes",($G518-1)*$C$4*$E518,0)</f>
        <v>0</v>
      </c>
      <c r="N518" s="65">
        <f t="shared" si="30"/>
        <v>431.5</v>
      </c>
      <c r="O518" s="64">
        <f t="shared" si="29"/>
        <v>0</v>
      </c>
      <c r="P518" s="64">
        <f>IF(ISBLANK(I518),0,IF(L518&lt;0,-O518,IF(L518=0,0,((O518/($G518-1))*(1-$C$6)))))</f>
        <v>0</v>
      </c>
      <c r="Q518" s="65">
        <f t="shared" si="31"/>
        <v>374.00907458768029</v>
      </c>
    </row>
    <row r="519" spans="1:17" s="48" customFormat="1" ht="15" x14ac:dyDescent="0.2">
      <c r="A519" s="44"/>
      <c r="B519" s="45"/>
      <c r="C519" s="46"/>
      <c r="D519" s="46"/>
      <c r="E519" s="47"/>
      <c r="F519" s="47"/>
      <c r="G519" s="47"/>
      <c r="H519" s="47"/>
      <c r="I519" s="47"/>
      <c r="J519" s="53" t="str">
        <f>IF(ISBLANK(G519),"no",IF($I519="NR","no",IF($D519="0-0 at half time","no",IF($G519&lt;=$C$8,"yes","no"))))</f>
        <v>no</v>
      </c>
      <c r="K519" s="64">
        <f t="shared" si="28"/>
        <v>0</v>
      </c>
      <c r="L519" s="64">
        <f>IF(ISBLANK(I519),0,IF($J519="no",0,IF($I519="No",-(($G519-1)*($C$4*$E519)),$C$4*$E519*(1-$C$6))))</f>
        <v>0</v>
      </c>
      <c r="M519" s="64">
        <f>IF($J519="yes",($G519-1)*$C$4*$E519,0)</f>
        <v>0</v>
      </c>
      <c r="N519" s="65">
        <f t="shared" si="30"/>
        <v>431.5</v>
      </c>
      <c r="O519" s="64">
        <f t="shared" si="29"/>
        <v>0</v>
      </c>
      <c r="P519" s="64">
        <f>IF(ISBLANK(I519),0,IF(L519&lt;0,-O519,IF(L519=0,0,((O519/($G519-1))*(1-$C$6)))))</f>
        <v>0</v>
      </c>
      <c r="Q519" s="65">
        <f t="shared" si="31"/>
        <v>374.00907458768029</v>
      </c>
    </row>
    <row r="520" spans="1:17" s="48" customFormat="1" ht="15" x14ac:dyDescent="0.2">
      <c r="A520" s="44"/>
      <c r="B520" s="45"/>
      <c r="C520" s="46"/>
      <c r="D520" s="46"/>
      <c r="E520" s="47"/>
      <c r="F520" s="47"/>
      <c r="G520" s="47"/>
      <c r="H520" s="47"/>
      <c r="I520" s="47"/>
      <c r="J520" s="53" t="str">
        <f>IF(ISBLANK(G520),"no",IF($I520="NR","no",IF($D520="0-0 at half time","no",IF($G520&lt;=$C$8,"yes","no"))))</f>
        <v>no</v>
      </c>
      <c r="K520" s="64">
        <f t="shared" si="28"/>
        <v>0</v>
      </c>
      <c r="L520" s="64">
        <f>IF(ISBLANK(I520),0,IF($J520="no",0,IF($I520="No",-(($G520-1)*($C$4*$E520)),$C$4*$E520*(1-$C$6))))</f>
        <v>0</v>
      </c>
      <c r="M520" s="64">
        <f>IF($J520="yes",($G520-1)*$C$4*$E520,0)</f>
        <v>0</v>
      </c>
      <c r="N520" s="65">
        <f t="shared" si="30"/>
        <v>431.5</v>
      </c>
      <c r="O520" s="64">
        <f t="shared" si="29"/>
        <v>0</v>
      </c>
      <c r="P520" s="64">
        <f>IF(ISBLANK(I520),0,IF(L520&lt;0,-O520,IF(L520=0,0,((O520/($G520-1))*(1-$C$6)))))</f>
        <v>0</v>
      </c>
      <c r="Q520" s="65">
        <f t="shared" si="31"/>
        <v>374.00907458768029</v>
      </c>
    </row>
    <row r="521" spans="1:17" s="48" customFormat="1" ht="15" x14ac:dyDescent="0.2">
      <c r="A521" s="44"/>
      <c r="B521" s="45"/>
      <c r="C521" s="46"/>
      <c r="D521" s="46"/>
      <c r="E521" s="47"/>
      <c r="F521" s="47"/>
      <c r="G521" s="47"/>
      <c r="H521" s="47"/>
      <c r="I521" s="47"/>
      <c r="J521" s="53" t="str">
        <f>IF(ISBLANK(G521),"no",IF($I521="NR","no",IF($D521="0-0 at half time","no",IF($G521&lt;=$C$8,"yes","no"))))</f>
        <v>no</v>
      </c>
      <c r="K521" s="64">
        <f t="shared" si="28"/>
        <v>0</v>
      </c>
      <c r="L521" s="64">
        <f>IF(ISBLANK(I521),0,IF($J521="no",0,IF($I521="No",-(($G521-1)*($C$4*$E521)),$C$4*$E521*(1-$C$6))))</f>
        <v>0</v>
      </c>
      <c r="M521" s="64">
        <f>IF($J521="yes",($G521-1)*$C$4*$E521,0)</f>
        <v>0</v>
      </c>
      <c r="N521" s="65">
        <f t="shared" si="30"/>
        <v>431.5</v>
      </c>
      <c r="O521" s="64">
        <f t="shared" si="29"/>
        <v>0</v>
      </c>
      <c r="P521" s="64">
        <f>IF(ISBLANK(I521),0,IF(L521&lt;0,-O521,IF(L521=0,0,((O521/($G521-1))*(1-$C$6)))))</f>
        <v>0</v>
      </c>
      <c r="Q521" s="65">
        <f t="shared" si="31"/>
        <v>374.00907458768029</v>
      </c>
    </row>
    <row r="522" spans="1:17" s="48" customFormat="1" ht="15" x14ac:dyDescent="0.2">
      <c r="A522" s="44"/>
      <c r="B522" s="45"/>
      <c r="C522" s="46"/>
      <c r="D522" s="46"/>
      <c r="E522" s="47"/>
      <c r="F522" s="47"/>
      <c r="G522" s="47"/>
      <c r="H522" s="47"/>
      <c r="I522" s="47"/>
      <c r="J522" s="53" t="str">
        <f>IF(ISBLANK(G522),"no",IF($I522="NR","no",IF($D522="0-0 at half time","no",IF($G522&lt;=$C$8,"yes","no"))))</f>
        <v>no</v>
      </c>
      <c r="K522" s="64">
        <f t="shared" si="28"/>
        <v>0</v>
      </c>
      <c r="L522" s="64">
        <f>IF(ISBLANK(I522),0,IF($J522="no",0,IF($I522="No",-(($G522-1)*($C$4*$E522)),$C$4*$E522*(1-$C$6))))</f>
        <v>0</v>
      </c>
      <c r="M522" s="64">
        <f>IF($J522="yes",($G522-1)*$C$4*$E522,0)</f>
        <v>0</v>
      </c>
      <c r="N522" s="65">
        <f t="shared" si="30"/>
        <v>431.5</v>
      </c>
      <c r="O522" s="64">
        <f t="shared" si="29"/>
        <v>0</v>
      </c>
      <c r="P522" s="64">
        <f>IF(ISBLANK(I522),0,IF(L522&lt;0,-O522,IF(L522=0,0,((O522/($G522-1))*(1-$C$6)))))</f>
        <v>0</v>
      </c>
      <c r="Q522" s="65">
        <f t="shared" si="31"/>
        <v>374.00907458768029</v>
      </c>
    </row>
    <row r="523" spans="1:17" s="48" customFormat="1" ht="15" x14ac:dyDescent="0.2">
      <c r="A523" s="44"/>
      <c r="B523" s="45"/>
      <c r="C523" s="46"/>
      <c r="D523" s="46"/>
      <c r="E523" s="47"/>
      <c r="F523" s="47"/>
      <c r="G523" s="47"/>
      <c r="H523" s="47"/>
      <c r="I523" s="47"/>
      <c r="J523" s="53" t="str">
        <f>IF(ISBLANK(G523),"no",IF($I523="NR","no",IF($D523="0-0 at half time","no",IF($G523&lt;=$C$8,"yes","no"))))</f>
        <v>no</v>
      </c>
      <c r="K523" s="64">
        <f t="shared" si="28"/>
        <v>0</v>
      </c>
      <c r="L523" s="64">
        <f>IF(ISBLANK(I523),0,IF($J523="no",0,IF($I523="No",-(($G523-1)*($C$4*$E523)),$C$4*$E523*(1-$C$6))))</f>
        <v>0</v>
      </c>
      <c r="M523" s="64">
        <f>IF($J523="yes",($G523-1)*$C$4*$E523,0)</f>
        <v>0</v>
      </c>
      <c r="N523" s="65">
        <f t="shared" si="30"/>
        <v>431.5</v>
      </c>
      <c r="O523" s="64">
        <f t="shared" si="29"/>
        <v>0</v>
      </c>
      <c r="P523" s="64">
        <f>IF(ISBLANK(I523),0,IF(L523&lt;0,-O523,IF(L523=0,0,((O523/($G523-1))*(1-$C$6)))))</f>
        <v>0</v>
      </c>
      <c r="Q523" s="65">
        <f t="shared" si="31"/>
        <v>374.00907458768029</v>
      </c>
    </row>
    <row r="524" spans="1:17" s="48" customFormat="1" ht="15" x14ac:dyDescent="0.2">
      <c r="A524" s="44"/>
      <c r="B524" s="45"/>
      <c r="C524" s="46"/>
      <c r="D524" s="46"/>
      <c r="E524" s="47"/>
      <c r="F524" s="47"/>
      <c r="G524" s="47"/>
      <c r="H524" s="47"/>
      <c r="I524" s="47"/>
      <c r="J524" s="53" t="str">
        <f>IF(ISBLANK(G524),"no",IF($I524="NR","no",IF($D524="0-0 at half time","no",IF($G524&lt;=$C$8,"yes","no"))))</f>
        <v>no</v>
      </c>
      <c r="K524" s="64">
        <f t="shared" si="28"/>
        <v>0</v>
      </c>
      <c r="L524" s="64">
        <f>IF(ISBLANK(I524),0,IF($J524="no",0,IF($I524="No",-(($G524-1)*($C$4*$E524)),$C$4*$E524*(1-$C$6))))</f>
        <v>0</v>
      </c>
      <c r="M524" s="64">
        <f>IF($J524="yes",($G524-1)*$C$4*$E524,0)</f>
        <v>0</v>
      </c>
      <c r="N524" s="65">
        <f t="shared" si="30"/>
        <v>431.5</v>
      </c>
      <c r="O524" s="64">
        <f t="shared" si="29"/>
        <v>0</v>
      </c>
      <c r="P524" s="64">
        <f>IF(ISBLANK(I524),0,IF(L524&lt;0,-O524,IF(L524=0,0,((O524/($G524-1))*(1-$C$6)))))</f>
        <v>0</v>
      </c>
      <c r="Q524" s="65">
        <f t="shared" si="31"/>
        <v>374.00907458768029</v>
      </c>
    </row>
    <row r="525" spans="1:17" s="48" customFormat="1" ht="15" x14ac:dyDescent="0.2">
      <c r="A525" s="44"/>
      <c r="B525" s="45"/>
      <c r="C525" s="46"/>
      <c r="D525" s="46"/>
      <c r="E525" s="47"/>
      <c r="F525" s="47"/>
      <c r="G525" s="47"/>
      <c r="H525" s="47"/>
      <c r="I525" s="47"/>
      <c r="J525" s="53" t="str">
        <f>IF(ISBLANK(G525),"no",IF($I525="NR","no",IF($D525="0-0 at half time","no",IF($G525&lt;=$C$8,"yes","no"))))</f>
        <v>no</v>
      </c>
      <c r="K525" s="64">
        <f t="shared" ref="K525:K588" si="32">$E525*$C$4</f>
        <v>0</v>
      </c>
      <c r="L525" s="64">
        <f>IF(ISBLANK(I525),0,IF($J525="no",0,IF($I525="No",-(($G525-1)*($C$4*$E525)),$C$4*$E525*(1-$C$6))))</f>
        <v>0</v>
      </c>
      <c r="M525" s="64">
        <f>IF($J525="yes",($G525-1)*$C$4*$E525,0)</f>
        <v>0</v>
      </c>
      <c r="N525" s="65">
        <f t="shared" si="30"/>
        <v>431.5</v>
      </c>
      <c r="O525" s="64">
        <f t="shared" ref="O525:O588" si="33">IF(J525="no",0,$E525*$C$5)</f>
        <v>0</v>
      </c>
      <c r="P525" s="64">
        <f>IF(ISBLANK(I525),0,IF(L525&lt;0,-O525,IF(L525=0,0,((O525/($G525-1))*(1-$C$6)))))</f>
        <v>0</v>
      </c>
      <c r="Q525" s="65">
        <f t="shared" si="31"/>
        <v>374.00907458768029</v>
      </c>
    </row>
    <row r="526" spans="1:17" s="48" customFormat="1" ht="15" x14ac:dyDescent="0.2">
      <c r="A526" s="44"/>
      <c r="B526" s="45"/>
      <c r="C526" s="46"/>
      <c r="D526" s="46"/>
      <c r="E526" s="47"/>
      <c r="F526" s="47"/>
      <c r="G526" s="47"/>
      <c r="H526" s="47"/>
      <c r="I526" s="47"/>
      <c r="J526" s="53" t="str">
        <f>IF(ISBLANK(G526),"no",IF($I526="NR","no",IF($D526="0-0 at half time","no",IF($G526&lt;=$C$8,"yes","no"))))</f>
        <v>no</v>
      </c>
      <c r="K526" s="64">
        <f t="shared" si="32"/>
        <v>0</v>
      </c>
      <c r="L526" s="64">
        <f>IF(ISBLANK(I526),0,IF($J526="no",0,IF($I526="No",-(($G526-1)*($C$4*$E526)),$C$4*$E526*(1-$C$6))))</f>
        <v>0</v>
      </c>
      <c r="M526" s="64">
        <f>IF($J526="yes",($G526-1)*$C$4*$E526,0)</f>
        <v>0</v>
      </c>
      <c r="N526" s="65">
        <f t="shared" si="30"/>
        <v>431.5</v>
      </c>
      <c r="O526" s="64">
        <f t="shared" si="33"/>
        <v>0</v>
      </c>
      <c r="P526" s="64">
        <f>IF(ISBLANK(I526),0,IF(L526&lt;0,-O526,IF(L526=0,0,((O526/($G526-1))*(1-$C$6)))))</f>
        <v>0</v>
      </c>
      <c r="Q526" s="65">
        <f t="shared" si="31"/>
        <v>374.00907458768029</v>
      </c>
    </row>
    <row r="527" spans="1:17" s="48" customFormat="1" ht="15" x14ac:dyDescent="0.2">
      <c r="A527" s="44"/>
      <c r="B527" s="45"/>
      <c r="C527" s="46"/>
      <c r="D527" s="46"/>
      <c r="E527" s="47"/>
      <c r="F527" s="47"/>
      <c r="G527" s="47"/>
      <c r="H527" s="47"/>
      <c r="I527" s="47"/>
      <c r="J527" s="53" t="str">
        <f>IF(ISBLANK(G527),"no",IF($I527="NR","no",IF($D527="0-0 at half time","no",IF($G527&lt;=$C$8,"yes","no"))))</f>
        <v>no</v>
      </c>
      <c r="K527" s="64">
        <f t="shared" si="32"/>
        <v>0</v>
      </c>
      <c r="L527" s="64">
        <f>IF(ISBLANK(I527),0,IF($J527="no",0,IF($I527="No",-(($G527-1)*($C$4*$E527)),$C$4*$E527*(1-$C$6))))</f>
        <v>0</v>
      </c>
      <c r="M527" s="64">
        <f>IF($J527="yes",($G527-1)*$C$4*$E527,0)</f>
        <v>0</v>
      </c>
      <c r="N527" s="65">
        <f t="shared" ref="N527:N590" si="34">L527+N526</f>
        <v>431.5</v>
      </c>
      <c r="O527" s="64">
        <f t="shared" si="33"/>
        <v>0</v>
      </c>
      <c r="P527" s="64">
        <f>IF(ISBLANK(I527),0,IF(L527&lt;0,-O527,IF(L527=0,0,((O527/($G527-1))*(1-$C$6)))))</f>
        <v>0</v>
      </c>
      <c r="Q527" s="65">
        <f t="shared" ref="Q527:Q590" si="35">Q526+P527</f>
        <v>374.00907458768029</v>
      </c>
    </row>
    <row r="528" spans="1:17" s="48" customFormat="1" ht="15" x14ac:dyDescent="0.2">
      <c r="A528" s="44"/>
      <c r="B528" s="45"/>
      <c r="C528" s="46"/>
      <c r="D528" s="46"/>
      <c r="E528" s="47"/>
      <c r="F528" s="47"/>
      <c r="G528" s="47"/>
      <c r="H528" s="47"/>
      <c r="I528" s="47"/>
      <c r="J528" s="53" t="str">
        <f>IF(ISBLANK(G528),"no",IF($I528="NR","no",IF($D528="0-0 at half time","no",IF($G528&lt;=$C$8,"yes","no"))))</f>
        <v>no</v>
      </c>
      <c r="K528" s="64">
        <f t="shared" si="32"/>
        <v>0</v>
      </c>
      <c r="L528" s="64">
        <f>IF(ISBLANK(I528),0,IF($J528="no",0,IF($I528="No",-(($G528-1)*($C$4*$E528)),$C$4*$E528*(1-$C$6))))</f>
        <v>0</v>
      </c>
      <c r="M528" s="64">
        <f>IF($J528="yes",($G528-1)*$C$4*$E528,0)</f>
        <v>0</v>
      </c>
      <c r="N528" s="65">
        <f t="shared" si="34"/>
        <v>431.5</v>
      </c>
      <c r="O528" s="64">
        <f t="shared" si="33"/>
        <v>0</v>
      </c>
      <c r="P528" s="64">
        <f>IF(ISBLANK(I528),0,IF(L528&lt;0,-O528,IF(L528=0,0,((O528/($G528-1))*(1-$C$6)))))</f>
        <v>0</v>
      </c>
      <c r="Q528" s="65">
        <f t="shared" si="35"/>
        <v>374.00907458768029</v>
      </c>
    </row>
    <row r="529" spans="1:17" s="48" customFormat="1" ht="15" x14ac:dyDescent="0.2">
      <c r="A529" s="44"/>
      <c r="B529" s="45"/>
      <c r="C529" s="46"/>
      <c r="D529" s="46"/>
      <c r="E529" s="47"/>
      <c r="F529" s="47"/>
      <c r="G529" s="47"/>
      <c r="H529" s="47"/>
      <c r="I529" s="47"/>
      <c r="J529" s="53" t="str">
        <f>IF(ISBLANK(G529),"no",IF($I529="NR","no",IF($D529="0-0 at half time","no",IF($G529&lt;=$C$8,"yes","no"))))</f>
        <v>no</v>
      </c>
      <c r="K529" s="64">
        <f t="shared" si="32"/>
        <v>0</v>
      </c>
      <c r="L529" s="64">
        <f>IF(ISBLANK(I529),0,IF($J529="no",0,IF($I529="No",-(($G529-1)*($C$4*$E529)),$C$4*$E529*(1-$C$6))))</f>
        <v>0</v>
      </c>
      <c r="M529" s="64">
        <f>IF($J529="yes",($G529-1)*$C$4*$E529,0)</f>
        <v>0</v>
      </c>
      <c r="N529" s="65">
        <f t="shared" si="34"/>
        <v>431.5</v>
      </c>
      <c r="O529" s="64">
        <f t="shared" si="33"/>
        <v>0</v>
      </c>
      <c r="P529" s="64">
        <f>IF(ISBLANK(I529),0,IF(L529&lt;0,-O529,IF(L529=0,0,((O529/($G529-1))*(1-$C$6)))))</f>
        <v>0</v>
      </c>
      <c r="Q529" s="65">
        <f t="shared" si="35"/>
        <v>374.00907458768029</v>
      </c>
    </row>
    <row r="530" spans="1:17" s="48" customFormat="1" ht="15" x14ac:dyDescent="0.2">
      <c r="A530" s="44"/>
      <c r="B530" s="45"/>
      <c r="C530" s="46"/>
      <c r="D530" s="46"/>
      <c r="E530" s="47"/>
      <c r="F530" s="47"/>
      <c r="G530" s="47"/>
      <c r="H530" s="47"/>
      <c r="I530" s="47"/>
      <c r="J530" s="53" t="str">
        <f>IF(ISBLANK(G530),"no",IF($I530="NR","no",IF($D530="0-0 at half time","no",IF($G530&lt;=$C$8,"yes","no"))))</f>
        <v>no</v>
      </c>
      <c r="K530" s="64">
        <f t="shared" si="32"/>
        <v>0</v>
      </c>
      <c r="L530" s="64">
        <f>IF(ISBLANK(I530),0,IF($J530="no",0,IF($I530="No",-(($G530-1)*($C$4*$E530)),$C$4*$E530*(1-$C$6))))</f>
        <v>0</v>
      </c>
      <c r="M530" s="64">
        <f>IF($J530="yes",($G530-1)*$C$4*$E530,0)</f>
        <v>0</v>
      </c>
      <c r="N530" s="65">
        <f t="shared" si="34"/>
        <v>431.5</v>
      </c>
      <c r="O530" s="64">
        <f t="shared" si="33"/>
        <v>0</v>
      </c>
      <c r="P530" s="64">
        <f>IF(ISBLANK(I530),0,IF(L530&lt;0,-O530,IF(L530=0,0,((O530/($G530-1))*(1-$C$6)))))</f>
        <v>0</v>
      </c>
      <c r="Q530" s="65">
        <f t="shared" si="35"/>
        <v>374.00907458768029</v>
      </c>
    </row>
    <row r="531" spans="1:17" s="48" customFormat="1" ht="15" x14ac:dyDescent="0.2">
      <c r="A531" s="44"/>
      <c r="B531" s="45"/>
      <c r="C531" s="46"/>
      <c r="D531" s="46"/>
      <c r="E531" s="47"/>
      <c r="F531" s="47"/>
      <c r="G531" s="47"/>
      <c r="H531" s="47"/>
      <c r="I531" s="47"/>
      <c r="J531" s="53" t="str">
        <f>IF(ISBLANK(G531),"no",IF($I531="NR","no",IF($D531="0-0 at half time","no",IF($G531&lt;=$C$8,"yes","no"))))</f>
        <v>no</v>
      </c>
      <c r="K531" s="64">
        <f t="shared" si="32"/>
        <v>0</v>
      </c>
      <c r="L531" s="64">
        <f>IF(ISBLANK(I531),0,IF($J531="no",0,IF($I531="No",-(($G531-1)*($C$4*$E531)),$C$4*$E531*(1-$C$6))))</f>
        <v>0</v>
      </c>
      <c r="M531" s="64">
        <f>IF($J531="yes",($G531-1)*$C$4*$E531,0)</f>
        <v>0</v>
      </c>
      <c r="N531" s="65">
        <f t="shared" si="34"/>
        <v>431.5</v>
      </c>
      <c r="O531" s="64">
        <f t="shared" si="33"/>
        <v>0</v>
      </c>
      <c r="P531" s="64">
        <f>IF(ISBLANK(I531),0,IF(L531&lt;0,-O531,IF(L531=0,0,((O531/($G531-1))*(1-$C$6)))))</f>
        <v>0</v>
      </c>
      <c r="Q531" s="65">
        <f t="shared" si="35"/>
        <v>374.00907458768029</v>
      </c>
    </row>
    <row r="532" spans="1:17" s="48" customFormat="1" ht="15" x14ac:dyDescent="0.2">
      <c r="A532" s="44"/>
      <c r="B532" s="45"/>
      <c r="C532" s="46"/>
      <c r="D532" s="46"/>
      <c r="E532" s="47"/>
      <c r="F532" s="47"/>
      <c r="G532" s="47"/>
      <c r="H532" s="47"/>
      <c r="I532" s="47"/>
      <c r="J532" s="53" t="str">
        <f>IF(ISBLANK(G532),"no",IF($I532="NR","no",IF($D532="0-0 at half time","no",IF($G532&lt;=$C$8,"yes","no"))))</f>
        <v>no</v>
      </c>
      <c r="K532" s="64">
        <f t="shared" si="32"/>
        <v>0</v>
      </c>
      <c r="L532" s="64">
        <f>IF(ISBLANK(I532),0,IF($J532="no",0,IF($I532="No",-(($G532-1)*($C$4*$E532)),$C$4*$E532*(1-$C$6))))</f>
        <v>0</v>
      </c>
      <c r="M532" s="64">
        <f>IF($J532="yes",($G532-1)*$C$4*$E532,0)</f>
        <v>0</v>
      </c>
      <c r="N532" s="65">
        <f t="shared" si="34"/>
        <v>431.5</v>
      </c>
      <c r="O532" s="64">
        <f t="shared" si="33"/>
        <v>0</v>
      </c>
      <c r="P532" s="64">
        <f>IF(ISBLANK(I532),0,IF(L532&lt;0,-O532,IF(L532=0,0,((O532/($G532-1))*(1-$C$6)))))</f>
        <v>0</v>
      </c>
      <c r="Q532" s="65">
        <f t="shared" si="35"/>
        <v>374.00907458768029</v>
      </c>
    </row>
    <row r="533" spans="1:17" s="48" customFormat="1" ht="15" x14ac:dyDescent="0.2">
      <c r="A533" s="44"/>
      <c r="B533" s="45"/>
      <c r="C533" s="46"/>
      <c r="D533" s="46"/>
      <c r="E533" s="47"/>
      <c r="F533" s="47"/>
      <c r="G533" s="47"/>
      <c r="H533" s="47"/>
      <c r="I533" s="47"/>
      <c r="J533" s="53" t="str">
        <f>IF(ISBLANK(G533),"no",IF($I533="NR","no",IF($D533="0-0 at half time","no",IF($G533&lt;=$C$8,"yes","no"))))</f>
        <v>no</v>
      </c>
      <c r="K533" s="64">
        <f t="shared" si="32"/>
        <v>0</v>
      </c>
      <c r="L533" s="64">
        <f>IF(ISBLANK(I533),0,IF($J533="no",0,IF($I533="No",-(($G533-1)*($C$4*$E533)),$C$4*$E533*(1-$C$6))))</f>
        <v>0</v>
      </c>
      <c r="M533" s="64">
        <f>IF($J533="yes",($G533-1)*$C$4*$E533,0)</f>
        <v>0</v>
      </c>
      <c r="N533" s="65">
        <f t="shared" si="34"/>
        <v>431.5</v>
      </c>
      <c r="O533" s="64">
        <f t="shared" si="33"/>
        <v>0</v>
      </c>
      <c r="P533" s="64">
        <f>IF(ISBLANK(I533),0,IF(L533&lt;0,-O533,IF(L533=0,0,((O533/($G533-1))*(1-$C$6)))))</f>
        <v>0</v>
      </c>
      <c r="Q533" s="65">
        <f t="shared" si="35"/>
        <v>374.00907458768029</v>
      </c>
    </row>
    <row r="534" spans="1:17" s="48" customFormat="1" ht="15" x14ac:dyDescent="0.2">
      <c r="A534" s="44"/>
      <c r="B534" s="45"/>
      <c r="C534" s="46"/>
      <c r="D534" s="46"/>
      <c r="E534" s="47"/>
      <c r="F534" s="47"/>
      <c r="G534" s="47"/>
      <c r="H534" s="47"/>
      <c r="I534" s="47"/>
      <c r="J534" s="53" t="str">
        <f>IF(ISBLANK(G534),"no",IF($I534="NR","no",IF($D534="0-0 at half time","no",IF($G534&lt;=$C$8,"yes","no"))))</f>
        <v>no</v>
      </c>
      <c r="K534" s="64">
        <f t="shared" si="32"/>
        <v>0</v>
      </c>
      <c r="L534" s="64">
        <f>IF(ISBLANK(I534),0,IF($J534="no",0,IF($I534="No",-(($G534-1)*($C$4*$E534)),$C$4*$E534*(1-$C$6))))</f>
        <v>0</v>
      </c>
      <c r="M534" s="64">
        <f>IF($J534="yes",($G534-1)*$C$4*$E534,0)</f>
        <v>0</v>
      </c>
      <c r="N534" s="65">
        <f t="shared" si="34"/>
        <v>431.5</v>
      </c>
      <c r="O534" s="64">
        <f t="shared" si="33"/>
        <v>0</v>
      </c>
      <c r="P534" s="64">
        <f>IF(ISBLANK(I534),0,IF(L534&lt;0,-O534,IF(L534=0,0,((O534/($G534-1))*(1-$C$6)))))</f>
        <v>0</v>
      </c>
      <c r="Q534" s="65">
        <f t="shared" si="35"/>
        <v>374.00907458768029</v>
      </c>
    </row>
    <row r="535" spans="1:17" s="48" customFormat="1" ht="15" x14ac:dyDescent="0.2">
      <c r="A535" s="44"/>
      <c r="B535" s="45"/>
      <c r="C535" s="46"/>
      <c r="D535" s="46"/>
      <c r="E535" s="47"/>
      <c r="F535" s="47"/>
      <c r="G535" s="47"/>
      <c r="H535" s="47"/>
      <c r="I535" s="47"/>
      <c r="J535" s="53" t="str">
        <f>IF(ISBLANK(G535),"no",IF($I535="NR","no",IF($D535="0-0 at half time","no",IF($G535&lt;=$C$8,"yes","no"))))</f>
        <v>no</v>
      </c>
      <c r="K535" s="64">
        <f t="shared" si="32"/>
        <v>0</v>
      </c>
      <c r="L535" s="64">
        <f>IF(ISBLANK(I535),0,IF($J535="no",0,IF($I535="No",-(($G535-1)*($C$4*$E535)),$C$4*$E535*(1-$C$6))))</f>
        <v>0</v>
      </c>
      <c r="M535" s="64">
        <f>IF($J535="yes",($G535-1)*$C$4*$E535,0)</f>
        <v>0</v>
      </c>
      <c r="N535" s="65">
        <f t="shared" si="34"/>
        <v>431.5</v>
      </c>
      <c r="O535" s="64">
        <f t="shared" si="33"/>
        <v>0</v>
      </c>
      <c r="P535" s="64">
        <f>IF(ISBLANK(I535),0,IF(L535&lt;0,-O535,IF(L535=0,0,((O535/($G535-1))*(1-$C$6)))))</f>
        <v>0</v>
      </c>
      <c r="Q535" s="65">
        <f t="shared" si="35"/>
        <v>374.00907458768029</v>
      </c>
    </row>
    <row r="536" spans="1:17" s="48" customFormat="1" ht="15" x14ac:dyDescent="0.2">
      <c r="A536" s="44"/>
      <c r="B536" s="45"/>
      <c r="C536" s="46"/>
      <c r="D536" s="46"/>
      <c r="E536" s="47"/>
      <c r="F536" s="47"/>
      <c r="G536" s="47"/>
      <c r="H536" s="47"/>
      <c r="I536" s="47"/>
      <c r="J536" s="53" t="str">
        <f>IF(ISBLANK(G536),"no",IF($I536="NR","no",IF($D536="0-0 at half time","no",IF($G536&lt;=$C$8,"yes","no"))))</f>
        <v>no</v>
      </c>
      <c r="K536" s="64">
        <f t="shared" si="32"/>
        <v>0</v>
      </c>
      <c r="L536" s="64">
        <f>IF(ISBLANK(I536),0,IF($J536="no",0,IF($I536="No",-(($G536-1)*($C$4*$E536)),$C$4*$E536*(1-$C$6))))</f>
        <v>0</v>
      </c>
      <c r="M536" s="64">
        <f>IF($J536="yes",($G536-1)*$C$4*$E536,0)</f>
        <v>0</v>
      </c>
      <c r="N536" s="65">
        <f t="shared" si="34"/>
        <v>431.5</v>
      </c>
      <c r="O536" s="64">
        <f t="shared" si="33"/>
        <v>0</v>
      </c>
      <c r="P536" s="64">
        <f>IF(ISBLANK(I536),0,IF(L536&lt;0,-O536,IF(L536=0,0,((O536/($G536-1))*(1-$C$6)))))</f>
        <v>0</v>
      </c>
      <c r="Q536" s="65">
        <f t="shared" si="35"/>
        <v>374.00907458768029</v>
      </c>
    </row>
    <row r="537" spans="1:17" s="48" customFormat="1" ht="15" x14ac:dyDescent="0.2">
      <c r="A537" s="44"/>
      <c r="B537" s="45"/>
      <c r="C537" s="46"/>
      <c r="D537" s="46"/>
      <c r="E537" s="47"/>
      <c r="F537" s="47"/>
      <c r="G537" s="47"/>
      <c r="H537" s="47"/>
      <c r="I537" s="47"/>
      <c r="J537" s="53" t="str">
        <f>IF(ISBLANK(G537),"no",IF($I537="NR","no",IF($D537="0-0 at half time","no",IF($G537&lt;=$C$8,"yes","no"))))</f>
        <v>no</v>
      </c>
      <c r="K537" s="64">
        <f t="shared" si="32"/>
        <v>0</v>
      </c>
      <c r="L537" s="64">
        <f>IF(ISBLANK(I537),0,IF($J537="no",0,IF($I537="No",-(($G537-1)*($C$4*$E537)),$C$4*$E537*(1-$C$6))))</f>
        <v>0</v>
      </c>
      <c r="M537" s="64">
        <f>IF($J537="yes",($G537-1)*$C$4*$E537,0)</f>
        <v>0</v>
      </c>
      <c r="N537" s="65">
        <f t="shared" si="34"/>
        <v>431.5</v>
      </c>
      <c r="O537" s="64">
        <f t="shared" si="33"/>
        <v>0</v>
      </c>
      <c r="P537" s="64">
        <f>IF(ISBLANK(I537),0,IF(L537&lt;0,-O537,IF(L537=0,0,((O537/($G537-1))*(1-$C$6)))))</f>
        <v>0</v>
      </c>
      <c r="Q537" s="65">
        <f t="shared" si="35"/>
        <v>374.00907458768029</v>
      </c>
    </row>
    <row r="538" spans="1:17" s="48" customFormat="1" ht="15" x14ac:dyDescent="0.2">
      <c r="A538" s="44"/>
      <c r="B538" s="45"/>
      <c r="C538" s="46"/>
      <c r="D538" s="46"/>
      <c r="E538" s="47"/>
      <c r="F538" s="47"/>
      <c r="G538" s="47"/>
      <c r="H538" s="47"/>
      <c r="I538" s="47"/>
      <c r="J538" s="53" t="str">
        <f>IF(ISBLANK(G538),"no",IF($I538="NR","no",IF($D538="0-0 at half time","no",IF($G538&lt;=$C$8,"yes","no"))))</f>
        <v>no</v>
      </c>
      <c r="K538" s="64">
        <f t="shared" si="32"/>
        <v>0</v>
      </c>
      <c r="L538" s="64">
        <f>IF(ISBLANK(I538),0,IF($J538="no",0,IF($I538="No",-(($G538-1)*($C$4*$E538)),$C$4*$E538*(1-$C$6))))</f>
        <v>0</v>
      </c>
      <c r="M538" s="64">
        <f>IF($J538="yes",($G538-1)*$C$4*$E538,0)</f>
        <v>0</v>
      </c>
      <c r="N538" s="65">
        <f t="shared" si="34"/>
        <v>431.5</v>
      </c>
      <c r="O538" s="64">
        <f t="shared" si="33"/>
        <v>0</v>
      </c>
      <c r="P538" s="64">
        <f>IF(ISBLANK(I538),0,IF(L538&lt;0,-O538,IF(L538=0,0,((O538/($G538-1))*(1-$C$6)))))</f>
        <v>0</v>
      </c>
      <c r="Q538" s="65">
        <f t="shared" si="35"/>
        <v>374.00907458768029</v>
      </c>
    </row>
    <row r="539" spans="1:17" s="48" customFormat="1" ht="15" x14ac:dyDescent="0.2">
      <c r="A539" s="44"/>
      <c r="B539" s="45"/>
      <c r="C539" s="46"/>
      <c r="D539" s="46"/>
      <c r="E539" s="47"/>
      <c r="F539" s="47"/>
      <c r="G539" s="47"/>
      <c r="H539" s="47"/>
      <c r="I539" s="47"/>
      <c r="J539" s="53" t="str">
        <f>IF(ISBLANK(G539),"no",IF($I539="NR","no",IF($D539="0-0 at half time","no",IF($G539&lt;=$C$8,"yes","no"))))</f>
        <v>no</v>
      </c>
      <c r="K539" s="64">
        <f t="shared" si="32"/>
        <v>0</v>
      </c>
      <c r="L539" s="64">
        <f>IF(ISBLANK(I539),0,IF($J539="no",0,IF($I539="No",-(($G539-1)*($C$4*$E539)),$C$4*$E539*(1-$C$6))))</f>
        <v>0</v>
      </c>
      <c r="M539" s="64">
        <f>IF($J539="yes",($G539-1)*$C$4*$E539,0)</f>
        <v>0</v>
      </c>
      <c r="N539" s="65">
        <f t="shared" si="34"/>
        <v>431.5</v>
      </c>
      <c r="O539" s="64">
        <f t="shared" si="33"/>
        <v>0</v>
      </c>
      <c r="P539" s="64">
        <f>IF(ISBLANK(I539),0,IF(L539&lt;0,-O539,IF(L539=0,0,((O539/($G539-1))*(1-$C$6)))))</f>
        <v>0</v>
      </c>
      <c r="Q539" s="65">
        <f t="shared" si="35"/>
        <v>374.00907458768029</v>
      </c>
    </row>
    <row r="540" spans="1:17" s="48" customFormat="1" ht="15" x14ac:dyDescent="0.2">
      <c r="A540" s="44"/>
      <c r="B540" s="45"/>
      <c r="C540" s="46"/>
      <c r="D540" s="46"/>
      <c r="E540" s="47"/>
      <c r="F540" s="47"/>
      <c r="G540" s="47"/>
      <c r="H540" s="47"/>
      <c r="I540" s="47"/>
      <c r="J540" s="53" t="str">
        <f>IF(ISBLANK(G540),"no",IF($I540="NR","no",IF($D540="0-0 at half time","no",IF($G540&lt;=$C$8,"yes","no"))))</f>
        <v>no</v>
      </c>
      <c r="K540" s="64">
        <f t="shared" si="32"/>
        <v>0</v>
      </c>
      <c r="L540" s="64">
        <f>IF(ISBLANK(I540),0,IF($J540="no",0,IF($I540="No",-(($G540-1)*($C$4*$E540)),$C$4*$E540*(1-$C$6))))</f>
        <v>0</v>
      </c>
      <c r="M540" s="64">
        <f>IF($J540="yes",($G540-1)*$C$4*$E540,0)</f>
        <v>0</v>
      </c>
      <c r="N540" s="65">
        <f t="shared" si="34"/>
        <v>431.5</v>
      </c>
      <c r="O540" s="64">
        <f t="shared" si="33"/>
        <v>0</v>
      </c>
      <c r="P540" s="64">
        <f>IF(ISBLANK(I540),0,IF(L540&lt;0,-O540,IF(L540=0,0,((O540/($G540-1))*(1-$C$6)))))</f>
        <v>0</v>
      </c>
      <c r="Q540" s="65">
        <f t="shared" si="35"/>
        <v>374.00907458768029</v>
      </c>
    </row>
    <row r="541" spans="1:17" s="48" customFormat="1" ht="15" x14ac:dyDescent="0.2">
      <c r="A541" s="44"/>
      <c r="B541" s="45"/>
      <c r="C541" s="46"/>
      <c r="D541" s="46"/>
      <c r="E541" s="47"/>
      <c r="F541" s="47"/>
      <c r="G541" s="47"/>
      <c r="H541" s="47"/>
      <c r="I541" s="47"/>
      <c r="J541" s="53" t="str">
        <f>IF(ISBLANK(G541),"no",IF($I541="NR","no",IF($D541="0-0 at half time","no",IF($G541&lt;=$C$8,"yes","no"))))</f>
        <v>no</v>
      </c>
      <c r="K541" s="64">
        <f t="shared" si="32"/>
        <v>0</v>
      </c>
      <c r="L541" s="64">
        <f>IF(ISBLANK(I541),0,IF($J541="no",0,IF($I541="No",-(($G541-1)*($C$4*$E541)),$C$4*$E541*(1-$C$6))))</f>
        <v>0</v>
      </c>
      <c r="M541" s="64">
        <f>IF($J541="yes",($G541-1)*$C$4*$E541,0)</f>
        <v>0</v>
      </c>
      <c r="N541" s="65">
        <f t="shared" si="34"/>
        <v>431.5</v>
      </c>
      <c r="O541" s="64">
        <f t="shared" si="33"/>
        <v>0</v>
      </c>
      <c r="P541" s="64">
        <f>IF(ISBLANK(I541),0,IF(L541&lt;0,-O541,IF(L541=0,0,((O541/($G541-1))*(1-$C$6)))))</f>
        <v>0</v>
      </c>
      <c r="Q541" s="65">
        <f t="shared" si="35"/>
        <v>374.00907458768029</v>
      </c>
    </row>
    <row r="542" spans="1:17" s="48" customFormat="1" ht="15" x14ac:dyDescent="0.2">
      <c r="A542" s="44"/>
      <c r="B542" s="45"/>
      <c r="C542" s="46"/>
      <c r="D542" s="46"/>
      <c r="E542" s="47"/>
      <c r="F542" s="47"/>
      <c r="G542" s="47"/>
      <c r="H542" s="47"/>
      <c r="I542" s="47"/>
      <c r="J542" s="53" t="str">
        <f>IF(ISBLANK(G542),"no",IF($I542="NR","no",IF($D542="0-0 at half time","no",IF($G542&lt;=$C$8,"yes","no"))))</f>
        <v>no</v>
      </c>
      <c r="K542" s="64">
        <f t="shared" si="32"/>
        <v>0</v>
      </c>
      <c r="L542" s="64">
        <f>IF(ISBLANK(I542),0,IF($J542="no",0,IF($I542="No",-(($G542-1)*($C$4*$E542)),$C$4*$E542*(1-$C$6))))</f>
        <v>0</v>
      </c>
      <c r="M542" s="64">
        <f>IF($J542="yes",($G542-1)*$C$4*$E542,0)</f>
        <v>0</v>
      </c>
      <c r="N542" s="65">
        <f t="shared" si="34"/>
        <v>431.5</v>
      </c>
      <c r="O542" s="64">
        <f t="shared" si="33"/>
        <v>0</v>
      </c>
      <c r="P542" s="64">
        <f>IF(ISBLANK(I542),0,IF(L542&lt;0,-O542,IF(L542=0,0,((O542/($G542-1))*(1-$C$6)))))</f>
        <v>0</v>
      </c>
      <c r="Q542" s="65">
        <f t="shared" si="35"/>
        <v>374.00907458768029</v>
      </c>
    </row>
    <row r="543" spans="1:17" s="48" customFormat="1" ht="15" x14ac:dyDescent="0.2">
      <c r="A543" s="44"/>
      <c r="B543" s="45"/>
      <c r="C543" s="46"/>
      <c r="D543" s="46"/>
      <c r="E543" s="47"/>
      <c r="F543" s="47"/>
      <c r="G543" s="47"/>
      <c r="H543" s="47"/>
      <c r="I543" s="47"/>
      <c r="J543" s="53" t="str">
        <f>IF(ISBLANK(G543),"no",IF($I543="NR","no",IF($D543="0-0 at half time","no",IF($G543&lt;=$C$8,"yes","no"))))</f>
        <v>no</v>
      </c>
      <c r="K543" s="64">
        <f t="shared" si="32"/>
        <v>0</v>
      </c>
      <c r="L543" s="64">
        <f>IF(ISBLANK(I543),0,IF($J543="no",0,IF($I543="No",-(($G543-1)*($C$4*$E543)),$C$4*$E543*(1-$C$6))))</f>
        <v>0</v>
      </c>
      <c r="M543" s="64">
        <f>IF($J543="yes",($G543-1)*$C$4*$E543,0)</f>
        <v>0</v>
      </c>
      <c r="N543" s="65">
        <f t="shared" si="34"/>
        <v>431.5</v>
      </c>
      <c r="O543" s="64">
        <f t="shared" si="33"/>
        <v>0</v>
      </c>
      <c r="P543" s="64">
        <f>IF(ISBLANK(I543),0,IF(L543&lt;0,-O543,IF(L543=0,0,((O543/($G543-1))*(1-$C$6)))))</f>
        <v>0</v>
      </c>
      <c r="Q543" s="65">
        <f t="shared" si="35"/>
        <v>374.00907458768029</v>
      </c>
    </row>
    <row r="544" spans="1:17" s="48" customFormat="1" ht="15" x14ac:dyDescent="0.2">
      <c r="A544" s="44"/>
      <c r="B544" s="45"/>
      <c r="C544" s="46"/>
      <c r="D544" s="46"/>
      <c r="E544" s="47"/>
      <c r="F544" s="47"/>
      <c r="G544" s="47"/>
      <c r="H544" s="47"/>
      <c r="I544" s="47"/>
      <c r="J544" s="53" t="str">
        <f>IF(ISBLANK(G544),"no",IF($I544="NR","no",IF($D544="0-0 at half time","no",IF($G544&lt;=$C$8,"yes","no"))))</f>
        <v>no</v>
      </c>
      <c r="K544" s="64">
        <f t="shared" si="32"/>
        <v>0</v>
      </c>
      <c r="L544" s="64">
        <f>IF(ISBLANK(I544),0,IF($J544="no",0,IF($I544="No",-(($G544-1)*($C$4*$E544)),$C$4*$E544*(1-$C$6))))</f>
        <v>0</v>
      </c>
      <c r="M544" s="64">
        <f>IF($J544="yes",($G544-1)*$C$4*$E544,0)</f>
        <v>0</v>
      </c>
      <c r="N544" s="65">
        <f t="shared" si="34"/>
        <v>431.5</v>
      </c>
      <c r="O544" s="64">
        <f t="shared" si="33"/>
        <v>0</v>
      </c>
      <c r="P544" s="64">
        <f>IF(ISBLANK(I544),0,IF(L544&lt;0,-O544,IF(L544=0,0,((O544/($G544-1))*(1-$C$6)))))</f>
        <v>0</v>
      </c>
      <c r="Q544" s="65">
        <f t="shared" si="35"/>
        <v>374.00907458768029</v>
      </c>
    </row>
    <row r="545" spans="1:17" s="48" customFormat="1" ht="15" x14ac:dyDescent="0.2">
      <c r="A545" s="44"/>
      <c r="B545" s="45"/>
      <c r="C545" s="46"/>
      <c r="D545" s="46"/>
      <c r="E545" s="47"/>
      <c r="F545" s="47"/>
      <c r="G545" s="47"/>
      <c r="H545" s="47"/>
      <c r="I545" s="47"/>
      <c r="J545" s="53" t="str">
        <f>IF(ISBLANK(G545),"no",IF($I545="NR","no",IF($D545="0-0 at half time","no",IF($G545&lt;=$C$8,"yes","no"))))</f>
        <v>no</v>
      </c>
      <c r="K545" s="64">
        <f t="shared" si="32"/>
        <v>0</v>
      </c>
      <c r="L545" s="64">
        <f>IF(ISBLANK(I545),0,IF($J545="no",0,IF($I545="No",-(($G545-1)*($C$4*$E545)),$C$4*$E545*(1-$C$6))))</f>
        <v>0</v>
      </c>
      <c r="M545" s="64">
        <f>IF($J545="yes",($G545-1)*$C$4*$E545,0)</f>
        <v>0</v>
      </c>
      <c r="N545" s="65">
        <f t="shared" si="34"/>
        <v>431.5</v>
      </c>
      <c r="O545" s="64">
        <f t="shared" si="33"/>
        <v>0</v>
      </c>
      <c r="P545" s="64">
        <f>IF(ISBLANK(I545),0,IF(L545&lt;0,-O545,IF(L545=0,0,((O545/($G545-1))*(1-$C$6)))))</f>
        <v>0</v>
      </c>
      <c r="Q545" s="65">
        <f t="shared" si="35"/>
        <v>374.00907458768029</v>
      </c>
    </row>
    <row r="546" spans="1:17" s="48" customFormat="1" ht="15" x14ac:dyDescent="0.2">
      <c r="A546" s="44"/>
      <c r="B546" s="45"/>
      <c r="C546" s="46"/>
      <c r="D546" s="46"/>
      <c r="E546" s="47"/>
      <c r="F546" s="47"/>
      <c r="G546" s="47"/>
      <c r="H546" s="47"/>
      <c r="I546" s="47"/>
      <c r="J546" s="53" t="str">
        <f>IF(ISBLANK(G546),"no",IF($I546="NR","no",IF($D546="0-0 at half time","no",IF($G546&lt;=$C$8,"yes","no"))))</f>
        <v>no</v>
      </c>
      <c r="K546" s="64">
        <f t="shared" si="32"/>
        <v>0</v>
      </c>
      <c r="L546" s="64">
        <f>IF(ISBLANK(I546),0,IF($J546="no",0,IF($I546="No",-(($G546-1)*($C$4*$E546)),$C$4*$E546*(1-$C$6))))</f>
        <v>0</v>
      </c>
      <c r="M546" s="64">
        <f>IF($J546="yes",($G546-1)*$C$4*$E546,0)</f>
        <v>0</v>
      </c>
      <c r="N546" s="65">
        <f t="shared" si="34"/>
        <v>431.5</v>
      </c>
      <c r="O546" s="64">
        <f t="shared" si="33"/>
        <v>0</v>
      </c>
      <c r="P546" s="64">
        <f>IF(ISBLANK(I546),0,IF(L546&lt;0,-O546,IF(L546=0,0,((O546/($G546-1))*(1-$C$6)))))</f>
        <v>0</v>
      </c>
      <c r="Q546" s="65">
        <f t="shared" si="35"/>
        <v>374.00907458768029</v>
      </c>
    </row>
    <row r="547" spans="1:17" s="48" customFormat="1" ht="15" x14ac:dyDescent="0.2">
      <c r="A547" s="44"/>
      <c r="B547" s="45"/>
      <c r="C547" s="46"/>
      <c r="D547" s="46"/>
      <c r="E547" s="47"/>
      <c r="F547" s="47"/>
      <c r="G547" s="47"/>
      <c r="H547" s="47"/>
      <c r="I547" s="47"/>
      <c r="J547" s="53" t="str">
        <f>IF(ISBLANK(G547),"no",IF($I547="NR","no",IF($D547="0-0 at half time","no",IF($G547&lt;=$C$8,"yes","no"))))</f>
        <v>no</v>
      </c>
      <c r="K547" s="64">
        <f t="shared" si="32"/>
        <v>0</v>
      </c>
      <c r="L547" s="64">
        <f>IF(ISBLANK(I547),0,IF($J547="no",0,IF($I547="No",-(($G547-1)*($C$4*$E547)),$C$4*$E547*(1-$C$6))))</f>
        <v>0</v>
      </c>
      <c r="M547" s="64">
        <f>IF($J547="yes",($G547-1)*$C$4*$E547,0)</f>
        <v>0</v>
      </c>
      <c r="N547" s="65">
        <f t="shared" si="34"/>
        <v>431.5</v>
      </c>
      <c r="O547" s="64">
        <f t="shared" si="33"/>
        <v>0</v>
      </c>
      <c r="P547" s="64">
        <f>IF(ISBLANK(I547),0,IF(L547&lt;0,-O547,IF(L547=0,0,((O547/($G547-1))*(1-$C$6)))))</f>
        <v>0</v>
      </c>
      <c r="Q547" s="65">
        <f t="shared" si="35"/>
        <v>374.00907458768029</v>
      </c>
    </row>
    <row r="548" spans="1:17" s="48" customFormat="1" ht="15" x14ac:dyDescent="0.2">
      <c r="A548" s="44"/>
      <c r="B548" s="45"/>
      <c r="C548" s="46"/>
      <c r="D548" s="46"/>
      <c r="E548" s="47"/>
      <c r="F548" s="47"/>
      <c r="G548" s="47"/>
      <c r="H548" s="47"/>
      <c r="I548" s="47"/>
      <c r="J548" s="53" t="str">
        <f>IF(ISBLANK(G548),"no",IF($I548="NR","no",IF($D548="0-0 at half time","no",IF($G548&lt;=$C$8,"yes","no"))))</f>
        <v>no</v>
      </c>
      <c r="K548" s="64">
        <f t="shared" si="32"/>
        <v>0</v>
      </c>
      <c r="L548" s="64">
        <f>IF(ISBLANK(I548),0,IF($J548="no",0,IF($I548="No",-(($G548-1)*($C$4*$E548)),$C$4*$E548*(1-$C$6))))</f>
        <v>0</v>
      </c>
      <c r="M548" s="64">
        <f>IF($J548="yes",($G548-1)*$C$4*$E548,0)</f>
        <v>0</v>
      </c>
      <c r="N548" s="65">
        <f t="shared" si="34"/>
        <v>431.5</v>
      </c>
      <c r="O548" s="64">
        <f t="shared" si="33"/>
        <v>0</v>
      </c>
      <c r="P548" s="64">
        <f>IF(ISBLANK(I548),0,IF(L548&lt;0,-O548,IF(L548=0,0,((O548/($G548-1))*(1-$C$6)))))</f>
        <v>0</v>
      </c>
      <c r="Q548" s="65">
        <f t="shared" si="35"/>
        <v>374.00907458768029</v>
      </c>
    </row>
    <row r="549" spans="1:17" s="48" customFormat="1" ht="15" x14ac:dyDescent="0.2">
      <c r="A549" s="44"/>
      <c r="B549" s="45"/>
      <c r="C549" s="46"/>
      <c r="D549" s="46"/>
      <c r="E549" s="47"/>
      <c r="F549" s="47"/>
      <c r="G549" s="47"/>
      <c r="H549" s="47"/>
      <c r="I549" s="47"/>
      <c r="J549" s="53" t="str">
        <f>IF(ISBLANK(G549),"no",IF($I549="NR","no",IF($D549="0-0 at half time","no",IF($G549&lt;=$C$8,"yes","no"))))</f>
        <v>no</v>
      </c>
      <c r="K549" s="64">
        <f t="shared" si="32"/>
        <v>0</v>
      </c>
      <c r="L549" s="64">
        <f>IF(ISBLANK(I549),0,IF($J549="no",0,IF($I549="No",-(($G549-1)*($C$4*$E549)),$C$4*$E549*(1-$C$6))))</f>
        <v>0</v>
      </c>
      <c r="M549" s="64">
        <f>IF($J549="yes",($G549-1)*$C$4*$E549,0)</f>
        <v>0</v>
      </c>
      <c r="N549" s="65">
        <f t="shared" si="34"/>
        <v>431.5</v>
      </c>
      <c r="O549" s="64">
        <f t="shared" si="33"/>
        <v>0</v>
      </c>
      <c r="P549" s="64">
        <f>IF(ISBLANK(I549),0,IF(L549&lt;0,-O549,IF(L549=0,0,((O549/($G549-1))*(1-$C$6)))))</f>
        <v>0</v>
      </c>
      <c r="Q549" s="65">
        <f t="shared" si="35"/>
        <v>374.00907458768029</v>
      </c>
    </row>
    <row r="550" spans="1:17" s="48" customFormat="1" ht="15" x14ac:dyDescent="0.2">
      <c r="A550" s="44"/>
      <c r="B550" s="45"/>
      <c r="C550" s="46"/>
      <c r="D550" s="46"/>
      <c r="E550" s="47"/>
      <c r="F550" s="47"/>
      <c r="G550" s="47"/>
      <c r="H550" s="47"/>
      <c r="I550" s="47"/>
      <c r="J550" s="53" t="str">
        <f>IF(ISBLANK(G550),"no",IF($I550="NR","no",IF($D550="0-0 at half time","no",IF($G550&lt;=$C$8,"yes","no"))))</f>
        <v>no</v>
      </c>
      <c r="K550" s="64">
        <f t="shared" si="32"/>
        <v>0</v>
      </c>
      <c r="L550" s="64">
        <f>IF(ISBLANK(I550),0,IF($J550="no",0,IF($I550="No",-(($G550-1)*($C$4*$E550)),$C$4*$E550*(1-$C$6))))</f>
        <v>0</v>
      </c>
      <c r="M550" s="64">
        <f>IF($J550="yes",($G550-1)*$C$4*$E550,0)</f>
        <v>0</v>
      </c>
      <c r="N550" s="65">
        <f t="shared" si="34"/>
        <v>431.5</v>
      </c>
      <c r="O550" s="64">
        <f t="shared" si="33"/>
        <v>0</v>
      </c>
      <c r="P550" s="64">
        <f>IF(ISBLANK(I550),0,IF(L550&lt;0,-O550,IF(L550=0,0,((O550/($G550-1))*(1-$C$6)))))</f>
        <v>0</v>
      </c>
      <c r="Q550" s="65">
        <f t="shared" si="35"/>
        <v>374.00907458768029</v>
      </c>
    </row>
    <row r="551" spans="1:17" s="48" customFormat="1" ht="15" x14ac:dyDescent="0.2">
      <c r="A551" s="44"/>
      <c r="B551" s="45"/>
      <c r="C551" s="46"/>
      <c r="D551" s="46"/>
      <c r="E551" s="47"/>
      <c r="F551" s="47"/>
      <c r="G551" s="47"/>
      <c r="H551" s="47"/>
      <c r="I551" s="47"/>
      <c r="J551" s="53" t="str">
        <f>IF(ISBLANK(G551),"no",IF($I551="NR","no",IF($D551="0-0 at half time","no",IF($G551&lt;=$C$8,"yes","no"))))</f>
        <v>no</v>
      </c>
      <c r="K551" s="64">
        <f t="shared" si="32"/>
        <v>0</v>
      </c>
      <c r="L551" s="64">
        <f>IF(ISBLANK(I551),0,IF($J551="no",0,IF($I551="No",-(($G551-1)*($C$4*$E551)),$C$4*$E551*(1-$C$6))))</f>
        <v>0</v>
      </c>
      <c r="M551" s="64">
        <f>IF($J551="yes",($G551-1)*$C$4*$E551,0)</f>
        <v>0</v>
      </c>
      <c r="N551" s="65">
        <f t="shared" si="34"/>
        <v>431.5</v>
      </c>
      <c r="O551" s="64">
        <f t="shared" si="33"/>
        <v>0</v>
      </c>
      <c r="P551" s="64">
        <f>IF(ISBLANK(I551),0,IF(L551&lt;0,-O551,IF(L551=0,0,((O551/($G551-1))*(1-$C$6)))))</f>
        <v>0</v>
      </c>
      <c r="Q551" s="65">
        <f t="shared" si="35"/>
        <v>374.00907458768029</v>
      </c>
    </row>
    <row r="552" spans="1:17" s="48" customFormat="1" ht="15" x14ac:dyDescent="0.2">
      <c r="A552" s="44"/>
      <c r="B552" s="45"/>
      <c r="C552" s="46"/>
      <c r="D552" s="46"/>
      <c r="E552" s="47"/>
      <c r="F552" s="47"/>
      <c r="G552" s="47"/>
      <c r="H552" s="47"/>
      <c r="I552" s="47"/>
      <c r="J552" s="53" t="str">
        <f>IF(ISBLANK(G552),"no",IF($I552="NR","no",IF($D552="0-0 at half time","no",IF($G552&lt;=$C$8,"yes","no"))))</f>
        <v>no</v>
      </c>
      <c r="K552" s="64">
        <f t="shared" si="32"/>
        <v>0</v>
      </c>
      <c r="L552" s="64">
        <f>IF(ISBLANK(I552),0,IF($J552="no",0,IF($I552="No",-(($G552-1)*($C$4*$E552)),$C$4*$E552*(1-$C$6))))</f>
        <v>0</v>
      </c>
      <c r="M552" s="64">
        <f>IF($J552="yes",($G552-1)*$C$4*$E552,0)</f>
        <v>0</v>
      </c>
      <c r="N552" s="65">
        <f t="shared" si="34"/>
        <v>431.5</v>
      </c>
      <c r="O552" s="64">
        <f t="shared" si="33"/>
        <v>0</v>
      </c>
      <c r="P552" s="64">
        <f>IF(ISBLANK(I552),0,IF(L552&lt;0,-O552,IF(L552=0,0,((O552/($G552-1))*(1-$C$6)))))</f>
        <v>0</v>
      </c>
      <c r="Q552" s="65">
        <f t="shared" si="35"/>
        <v>374.00907458768029</v>
      </c>
    </row>
    <row r="553" spans="1:17" s="48" customFormat="1" ht="15" x14ac:dyDescent="0.2">
      <c r="A553" s="44"/>
      <c r="B553" s="45"/>
      <c r="C553" s="46"/>
      <c r="D553" s="46"/>
      <c r="E553" s="47"/>
      <c r="F553" s="47"/>
      <c r="G553" s="47"/>
      <c r="H553" s="47"/>
      <c r="I553" s="47"/>
      <c r="J553" s="53" t="str">
        <f>IF(ISBLANK(G553),"no",IF($I553="NR","no",IF($D553="0-0 at half time","no",IF($G553&lt;=$C$8,"yes","no"))))</f>
        <v>no</v>
      </c>
      <c r="K553" s="64">
        <f t="shared" si="32"/>
        <v>0</v>
      </c>
      <c r="L553" s="64">
        <f>IF(ISBLANK(I553),0,IF($J553="no",0,IF($I553="No",-(($G553-1)*($C$4*$E553)),$C$4*$E553*(1-$C$6))))</f>
        <v>0</v>
      </c>
      <c r="M553" s="64">
        <f>IF($J553="yes",($G553-1)*$C$4*$E553,0)</f>
        <v>0</v>
      </c>
      <c r="N553" s="65">
        <f t="shared" si="34"/>
        <v>431.5</v>
      </c>
      <c r="O553" s="64">
        <f t="shared" si="33"/>
        <v>0</v>
      </c>
      <c r="P553" s="64">
        <f>IF(ISBLANK(I553),0,IF(L553&lt;0,-O553,IF(L553=0,0,((O553/($G553-1))*(1-$C$6)))))</f>
        <v>0</v>
      </c>
      <c r="Q553" s="65">
        <f t="shared" si="35"/>
        <v>374.00907458768029</v>
      </c>
    </row>
    <row r="554" spans="1:17" s="48" customFormat="1" ht="15" x14ac:dyDescent="0.2">
      <c r="A554" s="44"/>
      <c r="B554" s="45"/>
      <c r="C554" s="46"/>
      <c r="D554" s="46"/>
      <c r="E554" s="47"/>
      <c r="F554" s="47"/>
      <c r="G554" s="47"/>
      <c r="H554" s="47"/>
      <c r="I554" s="47"/>
      <c r="J554" s="53" t="str">
        <f>IF(ISBLANK(G554),"no",IF($I554="NR","no",IF($D554="0-0 at half time","no",IF($G554&lt;=$C$8,"yes","no"))))</f>
        <v>no</v>
      </c>
      <c r="K554" s="64">
        <f t="shared" si="32"/>
        <v>0</v>
      </c>
      <c r="L554" s="64">
        <f>IF(ISBLANK(I554),0,IF($J554="no",0,IF($I554="No",-(($G554-1)*($C$4*$E554)),$C$4*$E554*(1-$C$6))))</f>
        <v>0</v>
      </c>
      <c r="M554" s="64">
        <f>IF($J554="yes",($G554-1)*$C$4*$E554,0)</f>
        <v>0</v>
      </c>
      <c r="N554" s="65">
        <f t="shared" si="34"/>
        <v>431.5</v>
      </c>
      <c r="O554" s="64">
        <f t="shared" si="33"/>
        <v>0</v>
      </c>
      <c r="P554" s="64">
        <f>IF(ISBLANK(I554),0,IF(L554&lt;0,-O554,IF(L554=0,0,((O554/($G554-1))*(1-$C$6)))))</f>
        <v>0</v>
      </c>
      <c r="Q554" s="65">
        <f t="shared" si="35"/>
        <v>374.00907458768029</v>
      </c>
    </row>
    <row r="555" spans="1:17" s="48" customFormat="1" ht="15" x14ac:dyDescent="0.2">
      <c r="A555" s="44"/>
      <c r="B555" s="45"/>
      <c r="C555" s="46"/>
      <c r="D555" s="46"/>
      <c r="E555" s="47"/>
      <c r="F555" s="47"/>
      <c r="G555" s="47"/>
      <c r="H555" s="47"/>
      <c r="I555" s="47"/>
      <c r="J555" s="53" t="str">
        <f>IF(ISBLANK(G555),"no",IF($I555="NR","no",IF($D555="0-0 at half time","no",IF($G555&lt;=$C$8,"yes","no"))))</f>
        <v>no</v>
      </c>
      <c r="K555" s="64">
        <f t="shared" si="32"/>
        <v>0</v>
      </c>
      <c r="L555" s="64">
        <f>IF(ISBLANK(I555),0,IF($J555="no",0,IF($I555="No",-(($G555-1)*($C$4*$E555)),$C$4*$E555*(1-$C$6))))</f>
        <v>0</v>
      </c>
      <c r="M555" s="64">
        <f>IF($J555="yes",($G555-1)*$C$4*$E555,0)</f>
        <v>0</v>
      </c>
      <c r="N555" s="65">
        <f t="shared" si="34"/>
        <v>431.5</v>
      </c>
      <c r="O555" s="64">
        <f t="shared" si="33"/>
        <v>0</v>
      </c>
      <c r="P555" s="64">
        <f>IF(ISBLANK(I555),0,IF(L555&lt;0,-O555,IF(L555=0,0,((O555/($G555-1))*(1-$C$6)))))</f>
        <v>0</v>
      </c>
      <c r="Q555" s="65">
        <f t="shared" si="35"/>
        <v>374.00907458768029</v>
      </c>
    </row>
    <row r="556" spans="1:17" s="48" customFormat="1" ht="15" x14ac:dyDescent="0.2">
      <c r="A556" s="44"/>
      <c r="B556" s="45"/>
      <c r="C556" s="46"/>
      <c r="D556" s="46"/>
      <c r="E556" s="47"/>
      <c r="F556" s="47"/>
      <c r="G556" s="47"/>
      <c r="H556" s="47"/>
      <c r="I556" s="47"/>
      <c r="J556" s="53" t="str">
        <f>IF(ISBLANK(G556),"no",IF($I556="NR","no",IF($D556="0-0 at half time","no",IF($G556&lt;=$C$8,"yes","no"))))</f>
        <v>no</v>
      </c>
      <c r="K556" s="64">
        <f t="shared" si="32"/>
        <v>0</v>
      </c>
      <c r="L556" s="64">
        <f>IF(ISBLANK(I556),0,IF($J556="no",0,IF($I556="No",-(($G556-1)*($C$4*$E556)),$C$4*$E556*(1-$C$6))))</f>
        <v>0</v>
      </c>
      <c r="M556" s="64">
        <f>IF($J556="yes",($G556-1)*$C$4*$E556,0)</f>
        <v>0</v>
      </c>
      <c r="N556" s="65">
        <f t="shared" si="34"/>
        <v>431.5</v>
      </c>
      <c r="O556" s="64">
        <f t="shared" si="33"/>
        <v>0</v>
      </c>
      <c r="P556" s="64">
        <f>IF(ISBLANK(I556),0,IF(L556&lt;0,-O556,IF(L556=0,0,((O556/($G556-1))*(1-$C$6)))))</f>
        <v>0</v>
      </c>
      <c r="Q556" s="65">
        <f t="shared" si="35"/>
        <v>374.00907458768029</v>
      </c>
    </row>
    <row r="557" spans="1:17" s="48" customFormat="1" ht="15" x14ac:dyDescent="0.2">
      <c r="A557" s="44"/>
      <c r="B557" s="45"/>
      <c r="C557" s="46"/>
      <c r="D557" s="46"/>
      <c r="E557" s="47"/>
      <c r="F557" s="47"/>
      <c r="G557" s="47"/>
      <c r="H557" s="47"/>
      <c r="I557" s="47"/>
      <c r="J557" s="53" t="str">
        <f>IF(ISBLANK(G557),"no",IF($I557="NR","no",IF($D557="0-0 at half time","no",IF($G557&lt;=$C$8,"yes","no"))))</f>
        <v>no</v>
      </c>
      <c r="K557" s="64">
        <f t="shared" si="32"/>
        <v>0</v>
      </c>
      <c r="L557" s="64">
        <f>IF(ISBLANK(I557),0,IF($J557="no",0,IF($I557="No",-(($G557-1)*($C$4*$E557)),$C$4*$E557*(1-$C$6))))</f>
        <v>0</v>
      </c>
      <c r="M557" s="64">
        <f>IF($J557="yes",($G557-1)*$C$4*$E557,0)</f>
        <v>0</v>
      </c>
      <c r="N557" s="65">
        <f t="shared" si="34"/>
        <v>431.5</v>
      </c>
      <c r="O557" s="64">
        <f t="shared" si="33"/>
        <v>0</v>
      </c>
      <c r="P557" s="64">
        <f>IF(ISBLANK(I557),0,IF(L557&lt;0,-O557,IF(L557=0,0,((O557/($G557-1))*(1-$C$6)))))</f>
        <v>0</v>
      </c>
      <c r="Q557" s="65">
        <f t="shared" si="35"/>
        <v>374.00907458768029</v>
      </c>
    </row>
    <row r="558" spans="1:17" s="48" customFormat="1" ht="15" x14ac:dyDescent="0.2">
      <c r="A558" s="44"/>
      <c r="B558" s="45"/>
      <c r="C558" s="46"/>
      <c r="D558" s="46"/>
      <c r="E558" s="47"/>
      <c r="F558" s="47"/>
      <c r="G558" s="47"/>
      <c r="H558" s="47"/>
      <c r="I558" s="47"/>
      <c r="J558" s="53" t="str">
        <f>IF(ISBLANK(G558),"no",IF($I558="NR","no",IF($D558="0-0 at half time","no",IF($G558&lt;=$C$8,"yes","no"))))</f>
        <v>no</v>
      </c>
      <c r="K558" s="64">
        <f t="shared" si="32"/>
        <v>0</v>
      </c>
      <c r="L558" s="64">
        <f>IF(ISBLANK(I558),0,IF($J558="no",0,IF($I558="No",-(($G558-1)*($C$4*$E558)),$C$4*$E558*(1-$C$6))))</f>
        <v>0</v>
      </c>
      <c r="M558" s="64">
        <f>IF($J558="yes",($G558-1)*$C$4*$E558,0)</f>
        <v>0</v>
      </c>
      <c r="N558" s="65">
        <f t="shared" si="34"/>
        <v>431.5</v>
      </c>
      <c r="O558" s="64">
        <f t="shared" si="33"/>
        <v>0</v>
      </c>
      <c r="P558" s="64">
        <f>IF(ISBLANK(I558),0,IF(L558&lt;0,-O558,IF(L558=0,0,((O558/($G558-1))*(1-$C$6)))))</f>
        <v>0</v>
      </c>
      <c r="Q558" s="65">
        <f t="shared" si="35"/>
        <v>374.00907458768029</v>
      </c>
    </row>
    <row r="559" spans="1:17" s="48" customFormat="1" ht="15" x14ac:dyDescent="0.2">
      <c r="A559" s="44"/>
      <c r="B559" s="45"/>
      <c r="C559" s="46"/>
      <c r="D559" s="46"/>
      <c r="E559" s="47"/>
      <c r="F559" s="47"/>
      <c r="G559" s="47"/>
      <c r="H559" s="47"/>
      <c r="I559" s="47"/>
      <c r="J559" s="53" t="str">
        <f>IF(ISBLANK(G559),"no",IF($I559="NR","no",IF($D559="0-0 at half time","no",IF($G559&lt;=$C$8,"yes","no"))))</f>
        <v>no</v>
      </c>
      <c r="K559" s="64">
        <f t="shared" si="32"/>
        <v>0</v>
      </c>
      <c r="L559" s="64">
        <f>IF(ISBLANK(I559),0,IF($J559="no",0,IF($I559="No",-(($G559-1)*($C$4*$E559)),$C$4*$E559*(1-$C$6))))</f>
        <v>0</v>
      </c>
      <c r="M559" s="64">
        <f>IF($J559="yes",($G559-1)*$C$4*$E559,0)</f>
        <v>0</v>
      </c>
      <c r="N559" s="65">
        <f t="shared" si="34"/>
        <v>431.5</v>
      </c>
      <c r="O559" s="64">
        <f t="shared" si="33"/>
        <v>0</v>
      </c>
      <c r="P559" s="64">
        <f>IF(ISBLANK(I559),0,IF(L559&lt;0,-O559,IF(L559=0,0,((O559/($G559-1))*(1-$C$6)))))</f>
        <v>0</v>
      </c>
      <c r="Q559" s="65">
        <f t="shared" si="35"/>
        <v>374.00907458768029</v>
      </c>
    </row>
    <row r="560" spans="1:17" s="48" customFormat="1" ht="15" x14ac:dyDescent="0.2">
      <c r="A560" s="44"/>
      <c r="B560" s="45"/>
      <c r="C560" s="46"/>
      <c r="D560" s="46"/>
      <c r="E560" s="47"/>
      <c r="F560" s="47"/>
      <c r="G560" s="47"/>
      <c r="H560" s="47"/>
      <c r="I560" s="47"/>
      <c r="J560" s="53" t="str">
        <f>IF(ISBLANK(G560),"no",IF($I560="NR","no",IF($D560="0-0 at half time","no",IF($G560&lt;=$C$8,"yes","no"))))</f>
        <v>no</v>
      </c>
      <c r="K560" s="64">
        <f t="shared" si="32"/>
        <v>0</v>
      </c>
      <c r="L560" s="64">
        <f>IF(ISBLANK(I560),0,IF($J560="no",0,IF($I560="No",-(($G560-1)*($C$4*$E560)),$C$4*$E560*(1-$C$6))))</f>
        <v>0</v>
      </c>
      <c r="M560" s="64">
        <f>IF($J560="yes",($G560-1)*$C$4*$E560,0)</f>
        <v>0</v>
      </c>
      <c r="N560" s="65">
        <f t="shared" si="34"/>
        <v>431.5</v>
      </c>
      <c r="O560" s="64">
        <f t="shared" si="33"/>
        <v>0</v>
      </c>
      <c r="P560" s="64">
        <f>IF(ISBLANK(I560),0,IF(L560&lt;0,-O560,IF(L560=0,0,((O560/($G560-1))*(1-$C$6)))))</f>
        <v>0</v>
      </c>
      <c r="Q560" s="65">
        <f t="shared" si="35"/>
        <v>374.00907458768029</v>
      </c>
    </row>
    <row r="561" spans="1:17" s="48" customFormat="1" ht="15" x14ac:dyDescent="0.2">
      <c r="A561" s="44"/>
      <c r="B561" s="45"/>
      <c r="C561" s="46"/>
      <c r="D561" s="46"/>
      <c r="E561" s="47"/>
      <c r="F561" s="47"/>
      <c r="G561" s="47"/>
      <c r="H561" s="47"/>
      <c r="I561" s="47"/>
      <c r="J561" s="53" t="str">
        <f>IF(ISBLANK(G561),"no",IF($I561="NR","no",IF($D561="0-0 at half time","no",IF($G561&lt;=$C$8,"yes","no"))))</f>
        <v>no</v>
      </c>
      <c r="K561" s="64">
        <f t="shared" si="32"/>
        <v>0</v>
      </c>
      <c r="L561" s="64">
        <f>IF(ISBLANK(I561),0,IF($J561="no",0,IF($I561="No",-(($G561-1)*($C$4*$E561)),$C$4*$E561*(1-$C$6))))</f>
        <v>0</v>
      </c>
      <c r="M561" s="64">
        <f>IF($J561="yes",($G561-1)*$C$4*$E561,0)</f>
        <v>0</v>
      </c>
      <c r="N561" s="65">
        <f t="shared" si="34"/>
        <v>431.5</v>
      </c>
      <c r="O561" s="64">
        <f t="shared" si="33"/>
        <v>0</v>
      </c>
      <c r="P561" s="64">
        <f>IF(ISBLANK(I561),0,IF(L561&lt;0,-O561,IF(L561=0,0,((O561/($G561-1))*(1-$C$6)))))</f>
        <v>0</v>
      </c>
      <c r="Q561" s="65">
        <f t="shared" si="35"/>
        <v>374.00907458768029</v>
      </c>
    </row>
    <row r="562" spans="1:17" s="48" customFormat="1" ht="15" x14ac:dyDescent="0.2">
      <c r="A562" s="44"/>
      <c r="B562" s="45"/>
      <c r="C562" s="46"/>
      <c r="D562" s="46"/>
      <c r="E562" s="47"/>
      <c r="F562" s="47"/>
      <c r="G562" s="47"/>
      <c r="H562" s="47"/>
      <c r="I562" s="47"/>
      <c r="J562" s="53" t="str">
        <f>IF(ISBLANK(G562),"no",IF($I562="NR","no",IF($D562="0-0 at half time","no",IF($G562&lt;=$C$8,"yes","no"))))</f>
        <v>no</v>
      </c>
      <c r="K562" s="64">
        <f t="shared" si="32"/>
        <v>0</v>
      </c>
      <c r="L562" s="64">
        <f>IF(ISBLANK(I562),0,IF($J562="no",0,IF($I562="No",-(($G562-1)*($C$4*$E562)),$C$4*$E562*(1-$C$6))))</f>
        <v>0</v>
      </c>
      <c r="M562" s="64">
        <f>IF($J562="yes",($G562-1)*$C$4*$E562,0)</f>
        <v>0</v>
      </c>
      <c r="N562" s="65">
        <f t="shared" si="34"/>
        <v>431.5</v>
      </c>
      <c r="O562" s="64">
        <f t="shared" si="33"/>
        <v>0</v>
      </c>
      <c r="P562" s="64">
        <f>IF(ISBLANK(I562),0,IF(L562&lt;0,-O562,IF(L562=0,0,((O562/($G562-1))*(1-$C$6)))))</f>
        <v>0</v>
      </c>
      <c r="Q562" s="65">
        <f t="shared" si="35"/>
        <v>374.00907458768029</v>
      </c>
    </row>
    <row r="563" spans="1:17" s="48" customFormat="1" ht="15" x14ac:dyDescent="0.2">
      <c r="A563" s="44"/>
      <c r="B563" s="45"/>
      <c r="C563" s="46"/>
      <c r="D563" s="46"/>
      <c r="E563" s="47"/>
      <c r="F563" s="47"/>
      <c r="G563" s="47"/>
      <c r="H563" s="47"/>
      <c r="I563" s="47"/>
      <c r="J563" s="53" t="str">
        <f>IF(ISBLANK(G563),"no",IF($I563="NR","no",IF($D563="0-0 at half time","no",IF($G563&lt;=$C$8,"yes","no"))))</f>
        <v>no</v>
      </c>
      <c r="K563" s="64">
        <f t="shared" si="32"/>
        <v>0</v>
      </c>
      <c r="L563" s="64">
        <f>IF(ISBLANK(I563),0,IF($J563="no",0,IF($I563="No",-(($G563-1)*($C$4*$E563)),$C$4*$E563*(1-$C$6))))</f>
        <v>0</v>
      </c>
      <c r="M563" s="64">
        <f>IF($J563="yes",($G563-1)*$C$4*$E563,0)</f>
        <v>0</v>
      </c>
      <c r="N563" s="65">
        <f t="shared" si="34"/>
        <v>431.5</v>
      </c>
      <c r="O563" s="64">
        <f t="shared" si="33"/>
        <v>0</v>
      </c>
      <c r="P563" s="64">
        <f>IF(ISBLANK(I563),0,IF(L563&lt;0,-O563,IF(L563=0,0,((O563/($G563-1))*(1-$C$6)))))</f>
        <v>0</v>
      </c>
      <c r="Q563" s="65">
        <f t="shared" si="35"/>
        <v>374.00907458768029</v>
      </c>
    </row>
    <row r="564" spans="1:17" s="48" customFormat="1" ht="15" x14ac:dyDescent="0.2">
      <c r="A564" s="44"/>
      <c r="B564" s="45"/>
      <c r="C564" s="46"/>
      <c r="D564" s="46"/>
      <c r="E564" s="47"/>
      <c r="F564" s="47"/>
      <c r="G564" s="47"/>
      <c r="H564" s="47"/>
      <c r="I564" s="47"/>
      <c r="J564" s="53" t="str">
        <f>IF(ISBLANK(G564),"no",IF($I564="NR","no",IF($D564="0-0 at half time","no",IF($G564&lt;=$C$8,"yes","no"))))</f>
        <v>no</v>
      </c>
      <c r="K564" s="64">
        <f t="shared" si="32"/>
        <v>0</v>
      </c>
      <c r="L564" s="64">
        <f>IF(ISBLANK(I564),0,IF($J564="no",0,IF($I564="No",-(($G564-1)*($C$4*$E564)),$C$4*$E564*(1-$C$6))))</f>
        <v>0</v>
      </c>
      <c r="M564" s="64">
        <f>IF($J564="yes",($G564-1)*$C$4*$E564,0)</f>
        <v>0</v>
      </c>
      <c r="N564" s="65">
        <f t="shared" si="34"/>
        <v>431.5</v>
      </c>
      <c r="O564" s="64">
        <f t="shared" si="33"/>
        <v>0</v>
      </c>
      <c r="P564" s="64">
        <f>IF(ISBLANK(I564),0,IF(L564&lt;0,-O564,IF(L564=0,0,((O564/($G564-1))*(1-$C$6)))))</f>
        <v>0</v>
      </c>
      <c r="Q564" s="65">
        <f t="shared" si="35"/>
        <v>374.00907458768029</v>
      </c>
    </row>
    <row r="565" spans="1:17" s="48" customFormat="1" ht="15" x14ac:dyDescent="0.2">
      <c r="A565" s="44"/>
      <c r="B565" s="45"/>
      <c r="C565" s="46"/>
      <c r="D565" s="46"/>
      <c r="E565" s="47"/>
      <c r="F565" s="47"/>
      <c r="G565" s="47"/>
      <c r="H565" s="47"/>
      <c r="I565" s="47"/>
      <c r="J565" s="53" t="str">
        <f>IF(ISBLANK(G565),"no",IF($I565="NR","no",IF($D565="0-0 at half time","no",IF($G565&lt;=$C$8,"yes","no"))))</f>
        <v>no</v>
      </c>
      <c r="K565" s="64">
        <f t="shared" si="32"/>
        <v>0</v>
      </c>
      <c r="L565" s="64">
        <f>IF(ISBLANK(I565),0,IF($J565="no",0,IF($I565="No",-(($G565-1)*($C$4*$E565)),$C$4*$E565*(1-$C$6))))</f>
        <v>0</v>
      </c>
      <c r="M565" s="64">
        <f>IF($J565="yes",($G565-1)*$C$4*$E565,0)</f>
        <v>0</v>
      </c>
      <c r="N565" s="65">
        <f t="shared" si="34"/>
        <v>431.5</v>
      </c>
      <c r="O565" s="64">
        <f t="shared" si="33"/>
        <v>0</v>
      </c>
      <c r="P565" s="64">
        <f>IF(ISBLANK(I565),0,IF(L565&lt;0,-O565,IF(L565=0,0,((O565/($G565-1))*(1-$C$6)))))</f>
        <v>0</v>
      </c>
      <c r="Q565" s="65">
        <f t="shared" si="35"/>
        <v>374.00907458768029</v>
      </c>
    </row>
    <row r="566" spans="1:17" s="48" customFormat="1" ht="15" x14ac:dyDescent="0.2">
      <c r="A566" s="44"/>
      <c r="B566" s="45"/>
      <c r="C566" s="46"/>
      <c r="D566" s="46"/>
      <c r="E566" s="47"/>
      <c r="F566" s="47"/>
      <c r="G566" s="47"/>
      <c r="H566" s="47"/>
      <c r="I566" s="47"/>
      <c r="J566" s="53" t="str">
        <f>IF(ISBLANK(G566),"no",IF($I566="NR","no",IF($D566="0-0 at half time","no",IF($G566&lt;=$C$8,"yes","no"))))</f>
        <v>no</v>
      </c>
      <c r="K566" s="64">
        <f t="shared" si="32"/>
        <v>0</v>
      </c>
      <c r="L566" s="64">
        <f>IF(ISBLANK(I566),0,IF($J566="no",0,IF($I566="No",-(($G566-1)*($C$4*$E566)),$C$4*$E566*(1-$C$6))))</f>
        <v>0</v>
      </c>
      <c r="M566" s="64">
        <f>IF($J566="yes",($G566-1)*$C$4*$E566,0)</f>
        <v>0</v>
      </c>
      <c r="N566" s="65">
        <f t="shared" si="34"/>
        <v>431.5</v>
      </c>
      <c r="O566" s="64">
        <f t="shared" si="33"/>
        <v>0</v>
      </c>
      <c r="P566" s="64">
        <f>IF(ISBLANK(I566),0,IF(L566&lt;0,-O566,IF(L566=0,0,((O566/($G566-1))*(1-$C$6)))))</f>
        <v>0</v>
      </c>
      <c r="Q566" s="65">
        <f t="shared" si="35"/>
        <v>374.00907458768029</v>
      </c>
    </row>
    <row r="567" spans="1:17" s="48" customFormat="1" ht="15" x14ac:dyDescent="0.2">
      <c r="A567" s="44"/>
      <c r="B567" s="45"/>
      <c r="C567" s="46"/>
      <c r="D567" s="46"/>
      <c r="E567" s="47"/>
      <c r="F567" s="47"/>
      <c r="G567" s="47"/>
      <c r="H567" s="47"/>
      <c r="I567" s="47"/>
      <c r="J567" s="53" t="str">
        <f>IF(ISBLANK(G567),"no",IF($I567="NR","no",IF($D567="0-0 at half time","no",IF($G567&lt;=$C$8,"yes","no"))))</f>
        <v>no</v>
      </c>
      <c r="K567" s="64">
        <f t="shared" si="32"/>
        <v>0</v>
      </c>
      <c r="L567" s="64">
        <f>IF(ISBLANK(I567),0,IF($J567="no",0,IF($I567="No",-(($G567-1)*($C$4*$E567)),$C$4*$E567*(1-$C$6))))</f>
        <v>0</v>
      </c>
      <c r="M567" s="64">
        <f>IF($J567="yes",($G567-1)*$C$4*$E567,0)</f>
        <v>0</v>
      </c>
      <c r="N567" s="65">
        <f t="shared" si="34"/>
        <v>431.5</v>
      </c>
      <c r="O567" s="64">
        <f t="shared" si="33"/>
        <v>0</v>
      </c>
      <c r="P567" s="64">
        <f>IF(ISBLANK(I567),0,IF(L567&lt;0,-O567,IF(L567=0,0,((O567/($G567-1))*(1-$C$6)))))</f>
        <v>0</v>
      </c>
      <c r="Q567" s="65">
        <f t="shared" si="35"/>
        <v>374.00907458768029</v>
      </c>
    </row>
    <row r="568" spans="1:17" s="48" customFormat="1" ht="15" x14ac:dyDescent="0.2">
      <c r="A568" s="44"/>
      <c r="B568" s="45"/>
      <c r="C568" s="46"/>
      <c r="D568" s="46"/>
      <c r="E568" s="47"/>
      <c r="F568" s="47"/>
      <c r="G568" s="47"/>
      <c r="H568" s="47"/>
      <c r="I568" s="47"/>
      <c r="J568" s="53" t="str">
        <f>IF(ISBLANK(G568),"no",IF($I568="NR","no",IF($D568="0-0 at half time","no",IF($G568&lt;=$C$8,"yes","no"))))</f>
        <v>no</v>
      </c>
      <c r="K568" s="64">
        <f t="shared" si="32"/>
        <v>0</v>
      </c>
      <c r="L568" s="64">
        <f>IF(ISBLANK(I568),0,IF($J568="no",0,IF($I568="No",-(($G568-1)*($C$4*$E568)),$C$4*$E568*(1-$C$6))))</f>
        <v>0</v>
      </c>
      <c r="M568" s="64">
        <f>IF($J568="yes",($G568-1)*$C$4*$E568,0)</f>
        <v>0</v>
      </c>
      <c r="N568" s="65">
        <f t="shared" si="34"/>
        <v>431.5</v>
      </c>
      <c r="O568" s="64">
        <f t="shared" si="33"/>
        <v>0</v>
      </c>
      <c r="P568" s="64">
        <f>IF(ISBLANK(I568),0,IF(L568&lt;0,-O568,IF(L568=0,0,((O568/($G568-1))*(1-$C$6)))))</f>
        <v>0</v>
      </c>
      <c r="Q568" s="65">
        <f t="shared" si="35"/>
        <v>374.00907458768029</v>
      </c>
    </row>
    <row r="569" spans="1:17" s="48" customFormat="1" ht="15" x14ac:dyDescent="0.2">
      <c r="A569" s="44"/>
      <c r="B569" s="45"/>
      <c r="C569" s="46"/>
      <c r="D569" s="46"/>
      <c r="E569" s="47"/>
      <c r="F569" s="47"/>
      <c r="G569" s="47"/>
      <c r="H569" s="47"/>
      <c r="I569" s="47"/>
      <c r="J569" s="53" t="str">
        <f>IF(ISBLANK(G569),"no",IF($I569="NR","no",IF($D569="0-0 at half time","no",IF($G569&lt;=$C$8,"yes","no"))))</f>
        <v>no</v>
      </c>
      <c r="K569" s="64">
        <f t="shared" si="32"/>
        <v>0</v>
      </c>
      <c r="L569" s="64">
        <f>IF(ISBLANK(I569),0,IF($J569="no",0,IF($I569="No",-(($G569-1)*($C$4*$E569)),$C$4*$E569*(1-$C$6))))</f>
        <v>0</v>
      </c>
      <c r="M569" s="64">
        <f>IF($J569="yes",($G569-1)*$C$4*$E569,0)</f>
        <v>0</v>
      </c>
      <c r="N569" s="65">
        <f t="shared" si="34"/>
        <v>431.5</v>
      </c>
      <c r="O569" s="64">
        <f t="shared" si="33"/>
        <v>0</v>
      </c>
      <c r="P569" s="64">
        <f>IF(ISBLANK(I569),0,IF(L569&lt;0,-O569,IF(L569=0,0,((O569/($G569-1))*(1-$C$6)))))</f>
        <v>0</v>
      </c>
      <c r="Q569" s="65">
        <f t="shared" si="35"/>
        <v>374.00907458768029</v>
      </c>
    </row>
    <row r="570" spans="1:17" s="48" customFormat="1" ht="15" x14ac:dyDescent="0.2">
      <c r="A570" s="44"/>
      <c r="B570" s="45"/>
      <c r="C570" s="46"/>
      <c r="D570" s="46"/>
      <c r="E570" s="47"/>
      <c r="F570" s="47"/>
      <c r="G570" s="47"/>
      <c r="H570" s="47"/>
      <c r="I570" s="47"/>
      <c r="J570" s="53" t="str">
        <f>IF(ISBLANK(G570),"no",IF($I570="NR","no",IF($D570="0-0 at half time","no",IF($G570&lt;=$C$8,"yes","no"))))</f>
        <v>no</v>
      </c>
      <c r="K570" s="64">
        <f t="shared" si="32"/>
        <v>0</v>
      </c>
      <c r="L570" s="64">
        <f>IF(ISBLANK(I570),0,IF($J570="no",0,IF($I570="No",-(($G570-1)*($C$4*$E570)),$C$4*$E570*(1-$C$6))))</f>
        <v>0</v>
      </c>
      <c r="M570" s="64">
        <f>IF($J570="yes",($G570-1)*$C$4*$E570,0)</f>
        <v>0</v>
      </c>
      <c r="N570" s="65">
        <f t="shared" si="34"/>
        <v>431.5</v>
      </c>
      <c r="O570" s="64">
        <f t="shared" si="33"/>
        <v>0</v>
      </c>
      <c r="P570" s="64">
        <f>IF(ISBLANK(I570),0,IF(L570&lt;0,-O570,IF(L570=0,0,((O570/($G570-1))*(1-$C$6)))))</f>
        <v>0</v>
      </c>
      <c r="Q570" s="65">
        <f t="shared" si="35"/>
        <v>374.00907458768029</v>
      </c>
    </row>
    <row r="571" spans="1:17" s="48" customFormat="1" ht="15" x14ac:dyDescent="0.2">
      <c r="A571" s="44"/>
      <c r="B571" s="45"/>
      <c r="C571" s="46"/>
      <c r="D571" s="46"/>
      <c r="E571" s="47"/>
      <c r="F571" s="47"/>
      <c r="G571" s="47"/>
      <c r="H571" s="47"/>
      <c r="I571" s="47"/>
      <c r="J571" s="53" t="str">
        <f>IF(ISBLANK(G571),"no",IF($I571="NR","no",IF($D571="0-0 at half time","no",IF($G571&lt;=$C$8,"yes","no"))))</f>
        <v>no</v>
      </c>
      <c r="K571" s="64">
        <f t="shared" si="32"/>
        <v>0</v>
      </c>
      <c r="L571" s="64">
        <f>IF(ISBLANK(I571),0,IF($J571="no",0,IF($I571="No",-(($G571-1)*($C$4*$E571)),$C$4*$E571*(1-$C$6))))</f>
        <v>0</v>
      </c>
      <c r="M571" s="64">
        <f>IF($J571="yes",($G571-1)*$C$4*$E571,0)</f>
        <v>0</v>
      </c>
      <c r="N571" s="65">
        <f t="shared" si="34"/>
        <v>431.5</v>
      </c>
      <c r="O571" s="64">
        <f t="shared" si="33"/>
        <v>0</v>
      </c>
      <c r="P571" s="64">
        <f>IF(ISBLANK(I571),0,IF(L571&lt;0,-O571,IF(L571=0,0,((O571/($G571-1))*(1-$C$6)))))</f>
        <v>0</v>
      </c>
      <c r="Q571" s="65">
        <f t="shared" si="35"/>
        <v>374.00907458768029</v>
      </c>
    </row>
    <row r="572" spans="1:17" s="48" customFormat="1" ht="15" x14ac:dyDescent="0.2">
      <c r="A572" s="44"/>
      <c r="B572" s="45"/>
      <c r="C572" s="46"/>
      <c r="D572" s="46"/>
      <c r="E572" s="47"/>
      <c r="F572" s="47"/>
      <c r="G572" s="47"/>
      <c r="H572" s="47"/>
      <c r="I572" s="47"/>
      <c r="J572" s="53" t="str">
        <f>IF(ISBLANK(G572),"no",IF($I572="NR","no",IF($D572="0-0 at half time","no",IF($G572&lt;=$C$8,"yes","no"))))</f>
        <v>no</v>
      </c>
      <c r="K572" s="64">
        <f t="shared" si="32"/>
        <v>0</v>
      </c>
      <c r="L572" s="64">
        <f>IF(ISBLANK(I572),0,IF($J572="no",0,IF($I572="No",-(($G572-1)*($C$4*$E572)),$C$4*$E572*(1-$C$6))))</f>
        <v>0</v>
      </c>
      <c r="M572" s="64">
        <f>IF($J572="yes",($G572-1)*$C$4*$E572,0)</f>
        <v>0</v>
      </c>
      <c r="N572" s="65">
        <f t="shared" si="34"/>
        <v>431.5</v>
      </c>
      <c r="O572" s="64">
        <f t="shared" si="33"/>
        <v>0</v>
      </c>
      <c r="P572" s="64">
        <f>IF(ISBLANK(I572),0,IF(L572&lt;0,-O572,IF(L572=0,0,((O572/($G572-1))*(1-$C$6)))))</f>
        <v>0</v>
      </c>
      <c r="Q572" s="65">
        <f t="shared" si="35"/>
        <v>374.00907458768029</v>
      </c>
    </row>
    <row r="573" spans="1:17" s="48" customFormat="1" ht="15" x14ac:dyDescent="0.2">
      <c r="A573" s="44"/>
      <c r="B573" s="45"/>
      <c r="C573" s="46"/>
      <c r="D573" s="46"/>
      <c r="E573" s="47"/>
      <c r="F573" s="47"/>
      <c r="G573" s="47"/>
      <c r="H573" s="47"/>
      <c r="I573" s="47"/>
      <c r="J573" s="53" t="str">
        <f>IF(ISBLANK(G573),"no",IF($I573="NR","no",IF($D573="0-0 at half time","no",IF($G573&lt;=$C$8,"yes","no"))))</f>
        <v>no</v>
      </c>
      <c r="K573" s="64">
        <f t="shared" si="32"/>
        <v>0</v>
      </c>
      <c r="L573" s="64">
        <f>IF(ISBLANK(I573),0,IF($J573="no",0,IF($I573="No",-(($G573-1)*($C$4*$E573)),$C$4*$E573*(1-$C$6))))</f>
        <v>0</v>
      </c>
      <c r="M573" s="64">
        <f>IF($J573="yes",($G573-1)*$C$4*$E573,0)</f>
        <v>0</v>
      </c>
      <c r="N573" s="65">
        <f t="shared" si="34"/>
        <v>431.5</v>
      </c>
      <c r="O573" s="64">
        <f t="shared" si="33"/>
        <v>0</v>
      </c>
      <c r="P573" s="64">
        <f>IF(ISBLANK(I573),0,IF(L573&lt;0,-O573,IF(L573=0,0,((O573/($G573-1))*(1-$C$6)))))</f>
        <v>0</v>
      </c>
      <c r="Q573" s="65">
        <f t="shared" si="35"/>
        <v>374.00907458768029</v>
      </c>
    </row>
    <row r="574" spans="1:17" s="48" customFormat="1" ht="15" x14ac:dyDescent="0.2">
      <c r="A574" s="44"/>
      <c r="B574" s="45"/>
      <c r="C574" s="46"/>
      <c r="D574" s="46"/>
      <c r="E574" s="47"/>
      <c r="F574" s="47"/>
      <c r="G574" s="47"/>
      <c r="H574" s="47"/>
      <c r="I574" s="47"/>
      <c r="J574" s="53" t="str">
        <f>IF(ISBLANK(G574),"no",IF($I574="NR","no",IF($D574="0-0 at half time","no",IF($G574&lt;=$C$8,"yes","no"))))</f>
        <v>no</v>
      </c>
      <c r="K574" s="64">
        <f t="shared" si="32"/>
        <v>0</v>
      </c>
      <c r="L574" s="64">
        <f>IF(ISBLANK(I574),0,IF($J574="no",0,IF($I574="No",-(($G574-1)*($C$4*$E574)),$C$4*$E574*(1-$C$6))))</f>
        <v>0</v>
      </c>
      <c r="M574" s="64">
        <f>IF($J574="yes",($G574-1)*$C$4*$E574,0)</f>
        <v>0</v>
      </c>
      <c r="N574" s="65">
        <f t="shared" si="34"/>
        <v>431.5</v>
      </c>
      <c r="O574" s="64">
        <f t="shared" si="33"/>
        <v>0</v>
      </c>
      <c r="P574" s="64">
        <f>IF(ISBLANK(I574),0,IF(L574&lt;0,-O574,IF(L574=0,0,((O574/($G574-1))*(1-$C$6)))))</f>
        <v>0</v>
      </c>
      <c r="Q574" s="65">
        <f t="shared" si="35"/>
        <v>374.00907458768029</v>
      </c>
    </row>
    <row r="575" spans="1:17" s="48" customFormat="1" ht="15" x14ac:dyDescent="0.2">
      <c r="A575" s="44"/>
      <c r="B575" s="45"/>
      <c r="C575" s="46"/>
      <c r="D575" s="46"/>
      <c r="E575" s="47"/>
      <c r="F575" s="47"/>
      <c r="G575" s="47"/>
      <c r="H575" s="47"/>
      <c r="I575" s="47"/>
      <c r="J575" s="53" t="str">
        <f>IF(ISBLANK(G575),"no",IF($I575="NR","no",IF($D575="0-0 at half time","no",IF($G575&lt;=$C$8,"yes","no"))))</f>
        <v>no</v>
      </c>
      <c r="K575" s="64">
        <f t="shared" si="32"/>
        <v>0</v>
      </c>
      <c r="L575" s="64">
        <f>IF(ISBLANK(I575),0,IF($J575="no",0,IF($I575="No",-(($G575-1)*($C$4*$E575)),$C$4*$E575*(1-$C$6))))</f>
        <v>0</v>
      </c>
      <c r="M575" s="64">
        <f>IF($J575="yes",($G575-1)*$C$4*$E575,0)</f>
        <v>0</v>
      </c>
      <c r="N575" s="65">
        <f t="shared" si="34"/>
        <v>431.5</v>
      </c>
      <c r="O575" s="64">
        <f t="shared" si="33"/>
        <v>0</v>
      </c>
      <c r="P575" s="64">
        <f>IF(ISBLANK(I575),0,IF(L575&lt;0,-O575,IF(L575=0,0,((O575/($G575-1))*(1-$C$6)))))</f>
        <v>0</v>
      </c>
      <c r="Q575" s="65">
        <f t="shared" si="35"/>
        <v>374.00907458768029</v>
      </c>
    </row>
    <row r="576" spans="1:17" s="48" customFormat="1" ht="15" x14ac:dyDescent="0.2">
      <c r="A576" s="44"/>
      <c r="B576" s="45"/>
      <c r="C576" s="46"/>
      <c r="D576" s="46"/>
      <c r="E576" s="47"/>
      <c r="F576" s="47"/>
      <c r="G576" s="47"/>
      <c r="H576" s="47"/>
      <c r="I576" s="47"/>
      <c r="J576" s="53" t="str">
        <f>IF(ISBLANK(G576),"no",IF($I576="NR","no",IF($D576="0-0 at half time","no",IF($G576&lt;=$C$8,"yes","no"))))</f>
        <v>no</v>
      </c>
      <c r="K576" s="64">
        <f t="shared" si="32"/>
        <v>0</v>
      </c>
      <c r="L576" s="64">
        <f>IF(ISBLANK(I576),0,IF($J576="no",0,IF($I576="No",-(($G576-1)*($C$4*$E576)),$C$4*$E576*(1-$C$6))))</f>
        <v>0</v>
      </c>
      <c r="M576" s="64">
        <f>IF($J576="yes",($G576-1)*$C$4*$E576,0)</f>
        <v>0</v>
      </c>
      <c r="N576" s="65">
        <f t="shared" si="34"/>
        <v>431.5</v>
      </c>
      <c r="O576" s="64">
        <f t="shared" si="33"/>
        <v>0</v>
      </c>
      <c r="P576" s="64">
        <f>IF(ISBLANK(I576),0,IF(L576&lt;0,-O576,IF(L576=0,0,((O576/($G576-1))*(1-$C$6)))))</f>
        <v>0</v>
      </c>
      <c r="Q576" s="65">
        <f t="shared" si="35"/>
        <v>374.00907458768029</v>
      </c>
    </row>
    <row r="577" spans="1:17" s="48" customFormat="1" ht="15" x14ac:dyDescent="0.2">
      <c r="A577" s="44"/>
      <c r="B577" s="45"/>
      <c r="C577" s="46"/>
      <c r="D577" s="46"/>
      <c r="E577" s="47"/>
      <c r="F577" s="47"/>
      <c r="G577" s="47"/>
      <c r="H577" s="47"/>
      <c r="I577" s="47"/>
      <c r="J577" s="53" t="str">
        <f>IF(ISBLANK(G577),"no",IF($I577="NR","no",IF($D577="0-0 at half time","no",IF($G577&lt;=$C$8,"yes","no"))))</f>
        <v>no</v>
      </c>
      <c r="K577" s="64">
        <f t="shared" si="32"/>
        <v>0</v>
      </c>
      <c r="L577" s="64">
        <f>IF(ISBLANK(I577),0,IF($J577="no",0,IF($I577="No",-(($G577-1)*($C$4*$E577)),$C$4*$E577*(1-$C$6))))</f>
        <v>0</v>
      </c>
      <c r="M577" s="64">
        <f>IF($J577="yes",($G577-1)*$C$4*$E577,0)</f>
        <v>0</v>
      </c>
      <c r="N577" s="65">
        <f t="shared" si="34"/>
        <v>431.5</v>
      </c>
      <c r="O577" s="64">
        <f t="shared" si="33"/>
        <v>0</v>
      </c>
      <c r="P577" s="64">
        <f>IF(ISBLANK(I577),0,IF(L577&lt;0,-O577,IF(L577=0,0,((O577/($G577-1))*(1-$C$6)))))</f>
        <v>0</v>
      </c>
      <c r="Q577" s="65">
        <f t="shared" si="35"/>
        <v>374.00907458768029</v>
      </c>
    </row>
    <row r="578" spans="1:17" s="48" customFormat="1" ht="15" x14ac:dyDescent="0.2">
      <c r="A578" s="44"/>
      <c r="B578" s="45"/>
      <c r="C578" s="46"/>
      <c r="D578" s="46"/>
      <c r="E578" s="47"/>
      <c r="F578" s="47"/>
      <c r="G578" s="47"/>
      <c r="H578" s="47"/>
      <c r="I578" s="47"/>
      <c r="J578" s="53" t="str">
        <f>IF(ISBLANK(G578),"no",IF($I578="NR","no",IF($D578="0-0 at half time","no",IF($G578&lt;=$C$8,"yes","no"))))</f>
        <v>no</v>
      </c>
      <c r="K578" s="64">
        <f t="shared" si="32"/>
        <v>0</v>
      </c>
      <c r="L578" s="64">
        <f>IF(ISBLANK(I578),0,IF($J578="no",0,IF($I578="No",-(($G578-1)*($C$4*$E578)),$C$4*$E578*(1-$C$6))))</f>
        <v>0</v>
      </c>
      <c r="M578" s="64">
        <f>IF($J578="yes",($G578-1)*$C$4*$E578,0)</f>
        <v>0</v>
      </c>
      <c r="N578" s="65">
        <f t="shared" si="34"/>
        <v>431.5</v>
      </c>
      <c r="O578" s="64">
        <f t="shared" si="33"/>
        <v>0</v>
      </c>
      <c r="P578" s="64">
        <f>IF(ISBLANK(I578),0,IF(L578&lt;0,-O578,IF(L578=0,0,((O578/($G578-1))*(1-$C$6)))))</f>
        <v>0</v>
      </c>
      <c r="Q578" s="65">
        <f t="shared" si="35"/>
        <v>374.00907458768029</v>
      </c>
    </row>
    <row r="579" spans="1:17" s="48" customFormat="1" ht="15" x14ac:dyDescent="0.2">
      <c r="A579" s="44"/>
      <c r="B579" s="45"/>
      <c r="C579" s="46"/>
      <c r="D579" s="46"/>
      <c r="E579" s="47"/>
      <c r="F579" s="47"/>
      <c r="G579" s="47"/>
      <c r="H579" s="47"/>
      <c r="I579" s="47"/>
      <c r="J579" s="53" t="str">
        <f>IF(ISBLANK(G579),"no",IF($I579="NR","no",IF($D579="0-0 at half time","no",IF($G579&lt;=$C$8,"yes","no"))))</f>
        <v>no</v>
      </c>
      <c r="K579" s="64">
        <f t="shared" si="32"/>
        <v>0</v>
      </c>
      <c r="L579" s="64">
        <f>IF(ISBLANK(I579),0,IF($J579="no",0,IF($I579="No",-(($G579-1)*($C$4*$E579)),$C$4*$E579*(1-$C$6))))</f>
        <v>0</v>
      </c>
      <c r="M579" s="64">
        <f>IF($J579="yes",($G579-1)*$C$4*$E579,0)</f>
        <v>0</v>
      </c>
      <c r="N579" s="65">
        <f t="shared" si="34"/>
        <v>431.5</v>
      </c>
      <c r="O579" s="64">
        <f t="shared" si="33"/>
        <v>0</v>
      </c>
      <c r="P579" s="64">
        <f>IF(ISBLANK(I579),0,IF(L579&lt;0,-O579,IF(L579=0,0,((O579/($G579-1))*(1-$C$6)))))</f>
        <v>0</v>
      </c>
      <c r="Q579" s="65">
        <f t="shared" si="35"/>
        <v>374.00907458768029</v>
      </c>
    </row>
    <row r="580" spans="1:17" s="48" customFormat="1" ht="15" x14ac:dyDescent="0.2">
      <c r="A580" s="44"/>
      <c r="B580" s="45"/>
      <c r="C580" s="46"/>
      <c r="D580" s="46"/>
      <c r="E580" s="47"/>
      <c r="F580" s="47"/>
      <c r="G580" s="47"/>
      <c r="H580" s="47"/>
      <c r="I580" s="47"/>
      <c r="J580" s="53" t="str">
        <f>IF(ISBLANK(G580),"no",IF($I580="NR","no",IF($D580="0-0 at half time","no",IF($G580&lt;=$C$8,"yes","no"))))</f>
        <v>no</v>
      </c>
      <c r="K580" s="64">
        <f t="shared" si="32"/>
        <v>0</v>
      </c>
      <c r="L580" s="64">
        <f>IF(ISBLANK(I580),0,IF($J580="no",0,IF($I580="No",-(($G580-1)*($C$4*$E580)),$C$4*$E580*(1-$C$6))))</f>
        <v>0</v>
      </c>
      <c r="M580" s="64">
        <f>IF($J580="yes",($G580-1)*$C$4*$E580,0)</f>
        <v>0</v>
      </c>
      <c r="N580" s="65">
        <f t="shared" si="34"/>
        <v>431.5</v>
      </c>
      <c r="O580" s="64">
        <f t="shared" si="33"/>
        <v>0</v>
      </c>
      <c r="P580" s="64">
        <f>IF(ISBLANK(I580),0,IF(L580&lt;0,-O580,IF(L580=0,0,((O580/($G580-1))*(1-$C$6)))))</f>
        <v>0</v>
      </c>
      <c r="Q580" s="65">
        <f t="shared" si="35"/>
        <v>374.00907458768029</v>
      </c>
    </row>
    <row r="581" spans="1:17" s="48" customFormat="1" ht="15" x14ac:dyDescent="0.2">
      <c r="A581" s="44"/>
      <c r="B581" s="45"/>
      <c r="C581" s="46"/>
      <c r="D581" s="46"/>
      <c r="E581" s="47"/>
      <c r="F581" s="47"/>
      <c r="G581" s="47"/>
      <c r="H581" s="47"/>
      <c r="I581" s="47"/>
      <c r="J581" s="53" t="str">
        <f>IF(ISBLANK(G581),"no",IF($I581="NR","no",IF($D581="0-0 at half time","no",IF($G581&lt;=$C$8,"yes","no"))))</f>
        <v>no</v>
      </c>
      <c r="K581" s="64">
        <f t="shared" si="32"/>
        <v>0</v>
      </c>
      <c r="L581" s="64">
        <f>IF(ISBLANK(I581),0,IF($J581="no",0,IF($I581="No",-(($G581-1)*($C$4*$E581)),$C$4*$E581*(1-$C$6))))</f>
        <v>0</v>
      </c>
      <c r="M581" s="64">
        <f>IF($J581="yes",($G581-1)*$C$4*$E581,0)</f>
        <v>0</v>
      </c>
      <c r="N581" s="65">
        <f t="shared" si="34"/>
        <v>431.5</v>
      </c>
      <c r="O581" s="64">
        <f t="shared" si="33"/>
        <v>0</v>
      </c>
      <c r="P581" s="64">
        <f>IF(ISBLANK(I581),0,IF(L581&lt;0,-O581,IF(L581=0,0,((O581/($G581-1))*(1-$C$6)))))</f>
        <v>0</v>
      </c>
      <c r="Q581" s="65">
        <f t="shared" si="35"/>
        <v>374.00907458768029</v>
      </c>
    </row>
    <row r="582" spans="1:17" s="48" customFormat="1" ht="15" x14ac:dyDescent="0.2">
      <c r="A582" s="44"/>
      <c r="B582" s="45"/>
      <c r="C582" s="46"/>
      <c r="D582" s="46"/>
      <c r="E582" s="47"/>
      <c r="F582" s="47"/>
      <c r="G582" s="47"/>
      <c r="H582" s="47"/>
      <c r="I582" s="47"/>
      <c r="J582" s="53" t="str">
        <f>IF(ISBLANK(G582),"no",IF($I582="NR","no",IF($D582="0-0 at half time","no",IF($G582&lt;=$C$8,"yes","no"))))</f>
        <v>no</v>
      </c>
      <c r="K582" s="64">
        <f t="shared" si="32"/>
        <v>0</v>
      </c>
      <c r="L582" s="64">
        <f>IF(ISBLANK(I582),0,IF($J582="no",0,IF($I582="No",-(($G582-1)*($C$4*$E582)),$C$4*$E582*(1-$C$6))))</f>
        <v>0</v>
      </c>
      <c r="M582" s="64">
        <f>IF($J582="yes",($G582-1)*$C$4*$E582,0)</f>
        <v>0</v>
      </c>
      <c r="N582" s="65">
        <f t="shared" si="34"/>
        <v>431.5</v>
      </c>
      <c r="O582" s="64">
        <f t="shared" si="33"/>
        <v>0</v>
      </c>
      <c r="P582" s="64">
        <f>IF(ISBLANK(I582),0,IF(L582&lt;0,-O582,IF(L582=0,0,((O582/($G582-1))*(1-$C$6)))))</f>
        <v>0</v>
      </c>
      <c r="Q582" s="65">
        <f t="shared" si="35"/>
        <v>374.00907458768029</v>
      </c>
    </row>
    <row r="583" spans="1:17" s="48" customFormat="1" ht="15" x14ac:dyDescent="0.2">
      <c r="A583" s="44"/>
      <c r="B583" s="45"/>
      <c r="C583" s="46"/>
      <c r="D583" s="46"/>
      <c r="E583" s="47"/>
      <c r="F583" s="47"/>
      <c r="G583" s="47"/>
      <c r="H583" s="47"/>
      <c r="I583" s="47"/>
      <c r="J583" s="53" t="str">
        <f>IF(ISBLANK(G583),"no",IF($I583="NR","no",IF($D583="0-0 at half time","no",IF($G583&lt;=$C$8,"yes","no"))))</f>
        <v>no</v>
      </c>
      <c r="K583" s="64">
        <f t="shared" si="32"/>
        <v>0</v>
      </c>
      <c r="L583" s="64">
        <f>IF(ISBLANK(I583),0,IF($J583="no",0,IF($I583="No",-(($G583-1)*($C$4*$E583)),$C$4*$E583*(1-$C$6))))</f>
        <v>0</v>
      </c>
      <c r="M583" s="64">
        <f>IF($J583="yes",($G583-1)*$C$4*$E583,0)</f>
        <v>0</v>
      </c>
      <c r="N583" s="65">
        <f t="shared" si="34"/>
        <v>431.5</v>
      </c>
      <c r="O583" s="64">
        <f t="shared" si="33"/>
        <v>0</v>
      </c>
      <c r="P583" s="64">
        <f>IF(ISBLANK(I583),0,IF(L583&lt;0,-O583,IF(L583=0,0,((O583/($G583-1))*(1-$C$6)))))</f>
        <v>0</v>
      </c>
      <c r="Q583" s="65">
        <f t="shared" si="35"/>
        <v>374.00907458768029</v>
      </c>
    </row>
    <row r="584" spans="1:17" s="48" customFormat="1" ht="15" x14ac:dyDescent="0.2">
      <c r="A584" s="44"/>
      <c r="B584" s="45"/>
      <c r="C584" s="46"/>
      <c r="D584" s="46"/>
      <c r="E584" s="47"/>
      <c r="F584" s="47"/>
      <c r="G584" s="47"/>
      <c r="H584" s="47"/>
      <c r="I584" s="47"/>
      <c r="J584" s="53" t="str">
        <f>IF(ISBLANK(G584),"no",IF($I584="NR","no",IF($D584="0-0 at half time","no",IF($G584&lt;=$C$8,"yes","no"))))</f>
        <v>no</v>
      </c>
      <c r="K584" s="64">
        <f t="shared" si="32"/>
        <v>0</v>
      </c>
      <c r="L584" s="64">
        <f>IF(ISBLANK(I584),0,IF($J584="no",0,IF($I584="No",-(($G584-1)*($C$4*$E584)),$C$4*$E584*(1-$C$6))))</f>
        <v>0</v>
      </c>
      <c r="M584" s="64">
        <f>IF($J584="yes",($G584-1)*$C$4*$E584,0)</f>
        <v>0</v>
      </c>
      <c r="N584" s="65">
        <f t="shared" si="34"/>
        <v>431.5</v>
      </c>
      <c r="O584" s="64">
        <f t="shared" si="33"/>
        <v>0</v>
      </c>
      <c r="P584" s="64">
        <f>IF(ISBLANK(I584),0,IF(L584&lt;0,-O584,IF(L584=0,0,((O584/($G584-1))*(1-$C$6)))))</f>
        <v>0</v>
      </c>
      <c r="Q584" s="65">
        <f t="shared" si="35"/>
        <v>374.00907458768029</v>
      </c>
    </row>
    <row r="585" spans="1:17" s="48" customFormat="1" ht="15" x14ac:dyDescent="0.2">
      <c r="A585" s="44"/>
      <c r="B585" s="45"/>
      <c r="C585" s="46"/>
      <c r="D585" s="46"/>
      <c r="E585" s="47"/>
      <c r="F585" s="47"/>
      <c r="G585" s="47"/>
      <c r="H585" s="47"/>
      <c r="I585" s="47"/>
      <c r="J585" s="53" t="str">
        <f>IF(ISBLANK(G585),"no",IF($I585="NR","no",IF($D585="0-0 at half time","no",IF($G585&lt;=$C$8,"yes","no"))))</f>
        <v>no</v>
      </c>
      <c r="K585" s="64">
        <f t="shared" si="32"/>
        <v>0</v>
      </c>
      <c r="L585" s="64">
        <f>IF(ISBLANK(I585),0,IF($J585="no",0,IF($I585="No",-(($G585-1)*($C$4*$E585)),$C$4*$E585*(1-$C$6))))</f>
        <v>0</v>
      </c>
      <c r="M585" s="64">
        <f>IF($J585="yes",($G585-1)*$C$4*$E585,0)</f>
        <v>0</v>
      </c>
      <c r="N585" s="65">
        <f t="shared" si="34"/>
        <v>431.5</v>
      </c>
      <c r="O585" s="64">
        <f t="shared" si="33"/>
        <v>0</v>
      </c>
      <c r="P585" s="64">
        <f>IF(ISBLANK(I585),0,IF(L585&lt;0,-O585,IF(L585=0,0,((O585/($G585-1))*(1-$C$6)))))</f>
        <v>0</v>
      </c>
      <c r="Q585" s="65">
        <f t="shared" si="35"/>
        <v>374.00907458768029</v>
      </c>
    </row>
    <row r="586" spans="1:17" s="48" customFormat="1" ht="15" x14ac:dyDescent="0.2">
      <c r="A586" s="44"/>
      <c r="B586" s="45"/>
      <c r="C586" s="46"/>
      <c r="D586" s="46"/>
      <c r="E586" s="47"/>
      <c r="F586" s="47"/>
      <c r="G586" s="47"/>
      <c r="H586" s="47"/>
      <c r="I586" s="47"/>
      <c r="J586" s="53" t="str">
        <f>IF(ISBLANK(G586),"no",IF($I586="NR","no",IF($D586="0-0 at half time","no",IF($G586&lt;=$C$8,"yes","no"))))</f>
        <v>no</v>
      </c>
      <c r="K586" s="64">
        <f t="shared" si="32"/>
        <v>0</v>
      </c>
      <c r="L586" s="64">
        <f>IF(ISBLANK(I586),0,IF($J586="no",0,IF($I586="No",-(($G586-1)*($C$4*$E586)),$C$4*$E586*(1-$C$6))))</f>
        <v>0</v>
      </c>
      <c r="M586" s="64">
        <f>IF($J586="yes",($G586-1)*$C$4*$E586,0)</f>
        <v>0</v>
      </c>
      <c r="N586" s="65">
        <f t="shared" si="34"/>
        <v>431.5</v>
      </c>
      <c r="O586" s="64">
        <f t="shared" si="33"/>
        <v>0</v>
      </c>
      <c r="P586" s="64">
        <f>IF(ISBLANK(I586),0,IF(L586&lt;0,-O586,IF(L586=0,0,((O586/($G586-1))*(1-$C$6)))))</f>
        <v>0</v>
      </c>
      <c r="Q586" s="65">
        <f t="shared" si="35"/>
        <v>374.00907458768029</v>
      </c>
    </row>
    <row r="587" spans="1:17" s="48" customFormat="1" ht="15" x14ac:dyDescent="0.2">
      <c r="A587" s="44"/>
      <c r="B587" s="45"/>
      <c r="C587" s="46"/>
      <c r="D587" s="46"/>
      <c r="E587" s="47"/>
      <c r="F587" s="47"/>
      <c r="G587" s="47"/>
      <c r="H587" s="47"/>
      <c r="I587" s="47"/>
      <c r="J587" s="53" t="str">
        <f>IF(ISBLANK(G587),"no",IF($I587="NR","no",IF($D587="0-0 at half time","no",IF($G587&lt;=$C$8,"yes","no"))))</f>
        <v>no</v>
      </c>
      <c r="K587" s="64">
        <f t="shared" si="32"/>
        <v>0</v>
      </c>
      <c r="L587" s="64">
        <f>IF(ISBLANK(I587),0,IF($J587="no",0,IF($I587="No",-(($G587-1)*($C$4*$E587)),$C$4*$E587*(1-$C$6))))</f>
        <v>0</v>
      </c>
      <c r="M587" s="64">
        <f>IF($J587="yes",($G587-1)*$C$4*$E587,0)</f>
        <v>0</v>
      </c>
      <c r="N587" s="65">
        <f t="shared" si="34"/>
        <v>431.5</v>
      </c>
      <c r="O587" s="64">
        <f t="shared" si="33"/>
        <v>0</v>
      </c>
      <c r="P587" s="64">
        <f>IF(ISBLANK(I587),0,IF(L587&lt;0,-O587,IF(L587=0,0,((O587/($G587-1))*(1-$C$6)))))</f>
        <v>0</v>
      </c>
      <c r="Q587" s="65">
        <f t="shared" si="35"/>
        <v>374.00907458768029</v>
      </c>
    </row>
    <row r="588" spans="1:17" s="48" customFormat="1" ht="15" x14ac:dyDescent="0.2">
      <c r="A588" s="44"/>
      <c r="B588" s="45"/>
      <c r="C588" s="46"/>
      <c r="D588" s="46"/>
      <c r="E588" s="47"/>
      <c r="F588" s="47"/>
      <c r="G588" s="47"/>
      <c r="H588" s="47"/>
      <c r="I588" s="47"/>
      <c r="J588" s="53" t="str">
        <f>IF(ISBLANK(G588),"no",IF($I588="NR","no",IF($D588="0-0 at half time","no",IF($G588&lt;=$C$8,"yes","no"))))</f>
        <v>no</v>
      </c>
      <c r="K588" s="64">
        <f t="shared" si="32"/>
        <v>0</v>
      </c>
      <c r="L588" s="64">
        <f>IF(ISBLANK(I588),0,IF($J588="no",0,IF($I588="No",-(($G588-1)*($C$4*$E588)),$C$4*$E588*(1-$C$6))))</f>
        <v>0</v>
      </c>
      <c r="M588" s="64">
        <f>IF($J588="yes",($G588-1)*$C$4*$E588,0)</f>
        <v>0</v>
      </c>
      <c r="N588" s="65">
        <f t="shared" si="34"/>
        <v>431.5</v>
      </c>
      <c r="O588" s="64">
        <f t="shared" si="33"/>
        <v>0</v>
      </c>
      <c r="P588" s="64">
        <f>IF(ISBLANK(I588),0,IF(L588&lt;0,-O588,IF(L588=0,0,((O588/($G588-1))*(1-$C$6)))))</f>
        <v>0</v>
      </c>
      <c r="Q588" s="65">
        <f t="shared" si="35"/>
        <v>374.00907458768029</v>
      </c>
    </row>
    <row r="589" spans="1:17" s="48" customFormat="1" ht="15" x14ac:dyDescent="0.2">
      <c r="A589" s="44"/>
      <c r="B589" s="45"/>
      <c r="C589" s="46"/>
      <c r="D589" s="46"/>
      <c r="E589" s="47"/>
      <c r="F589" s="47"/>
      <c r="G589" s="47"/>
      <c r="H589" s="47"/>
      <c r="I589" s="47"/>
      <c r="J589" s="53" t="str">
        <f>IF(ISBLANK(G589),"no",IF($I589="NR","no",IF($D589="0-0 at half time","no",IF($G589&lt;=$C$8,"yes","no"))))</f>
        <v>no</v>
      </c>
      <c r="K589" s="64">
        <f t="shared" ref="K589:K652" si="36">$E589*$C$4</f>
        <v>0</v>
      </c>
      <c r="L589" s="64">
        <f>IF(ISBLANK(I589),0,IF($J589="no",0,IF($I589="No",-(($G589-1)*($C$4*$E589)),$C$4*$E589*(1-$C$6))))</f>
        <v>0</v>
      </c>
      <c r="M589" s="64">
        <f>IF($J589="yes",($G589-1)*$C$4*$E589,0)</f>
        <v>0</v>
      </c>
      <c r="N589" s="65">
        <f t="shared" si="34"/>
        <v>431.5</v>
      </c>
      <c r="O589" s="64">
        <f t="shared" ref="O589:O652" si="37">IF(J589="no",0,$E589*$C$5)</f>
        <v>0</v>
      </c>
      <c r="P589" s="64">
        <f>IF(ISBLANK(I589),0,IF(L589&lt;0,-O589,IF(L589=0,0,((O589/($G589-1))*(1-$C$6)))))</f>
        <v>0</v>
      </c>
      <c r="Q589" s="65">
        <f t="shared" si="35"/>
        <v>374.00907458768029</v>
      </c>
    </row>
    <row r="590" spans="1:17" s="48" customFormat="1" ht="15" x14ac:dyDescent="0.2">
      <c r="A590" s="44"/>
      <c r="B590" s="45"/>
      <c r="C590" s="46"/>
      <c r="D590" s="46"/>
      <c r="E590" s="47"/>
      <c r="F590" s="47"/>
      <c r="G590" s="47"/>
      <c r="H590" s="47"/>
      <c r="I590" s="47"/>
      <c r="J590" s="53" t="str">
        <f>IF(ISBLANK(G590),"no",IF($I590="NR","no",IF($D590="0-0 at half time","no",IF($G590&lt;=$C$8,"yes","no"))))</f>
        <v>no</v>
      </c>
      <c r="K590" s="64">
        <f t="shared" si="36"/>
        <v>0</v>
      </c>
      <c r="L590" s="64">
        <f>IF(ISBLANK(I590),0,IF($J590="no",0,IF($I590="No",-(($G590-1)*($C$4*$E590)),$C$4*$E590*(1-$C$6))))</f>
        <v>0</v>
      </c>
      <c r="M590" s="64">
        <f>IF($J590="yes",($G590-1)*$C$4*$E590,0)</f>
        <v>0</v>
      </c>
      <c r="N590" s="65">
        <f t="shared" si="34"/>
        <v>431.5</v>
      </c>
      <c r="O590" s="64">
        <f t="shared" si="37"/>
        <v>0</v>
      </c>
      <c r="P590" s="64">
        <f>IF(ISBLANK(I590),0,IF(L590&lt;0,-O590,IF(L590=0,0,((O590/($G590-1))*(1-$C$6)))))</f>
        <v>0</v>
      </c>
      <c r="Q590" s="65">
        <f t="shared" si="35"/>
        <v>374.00907458768029</v>
      </c>
    </row>
    <row r="591" spans="1:17" s="48" customFormat="1" ht="15" x14ac:dyDescent="0.2">
      <c r="A591" s="44"/>
      <c r="B591" s="45"/>
      <c r="C591" s="46"/>
      <c r="D591" s="46"/>
      <c r="E591" s="47"/>
      <c r="F591" s="47"/>
      <c r="G591" s="47"/>
      <c r="H591" s="47"/>
      <c r="I591" s="47"/>
      <c r="J591" s="53" t="str">
        <f>IF(ISBLANK(G591),"no",IF($I591="NR","no",IF($D591="0-0 at half time","no",IF($G591&lt;=$C$8,"yes","no"))))</f>
        <v>no</v>
      </c>
      <c r="K591" s="64">
        <f t="shared" si="36"/>
        <v>0</v>
      </c>
      <c r="L591" s="64">
        <f>IF(ISBLANK(I591),0,IF($J591="no",0,IF($I591="No",-(($G591-1)*($C$4*$E591)),$C$4*$E591*(1-$C$6))))</f>
        <v>0</v>
      </c>
      <c r="M591" s="64">
        <f>IF($J591="yes",($G591-1)*$C$4*$E591,0)</f>
        <v>0</v>
      </c>
      <c r="N591" s="65">
        <f t="shared" ref="N591:N654" si="38">L591+N590</f>
        <v>431.5</v>
      </c>
      <c r="O591" s="64">
        <f t="shared" si="37"/>
        <v>0</v>
      </c>
      <c r="P591" s="64">
        <f>IF(ISBLANK(I591),0,IF(L591&lt;0,-O591,IF(L591=0,0,((O591/($G591-1))*(1-$C$6)))))</f>
        <v>0</v>
      </c>
      <c r="Q591" s="65">
        <f t="shared" ref="Q591:Q654" si="39">Q590+P591</f>
        <v>374.00907458768029</v>
      </c>
    </row>
    <row r="592" spans="1:17" s="48" customFormat="1" ht="15" x14ac:dyDescent="0.2">
      <c r="A592" s="44"/>
      <c r="B592" s="45"/>
      <c r="C592" s="46"/>
      <c r="D592" s="46"/>
      <c r="E592" s="47"/>
      <c r="F592" s="47"/>
      <c r="G592" s="47"/>
      <c r="H592" s="47"/>
      <c r="I592" s="47"/>
      <c r="J592" s="53" t="str">
        <f>IF(ISBLANK(G592),"no",IF($I592="NR","no",IF($D592="0-0 at half time","no",IF($G592&lt;=$C$8,"yes","no"))))</f>
        <v>no</v>
      </c>
      <c r="K592" s="64">
        <f t="shared" si="36"/>
        <v>0</v>
      </c>
      <c r="L592" s="64">
        <f>IF(ISBLANK(I592),0,IF($J592="no",0,IF($I592="No",-(($G592-1)*($C$4*$E592)),$C$4*$E592*(1-$C$6))))</f>
        <v>0</v>
      </c>
      <c r="M592" s="64">
        <f>IF($J592="yes",($G592-1)*$C$4*$E592,0)</f>
        <v>0</v>
      </c>
      <c r="N592" s="65">
        <f t="shared" si="38"/>
        <v>431.5</v>
      </c>
      <c r="O592" s="64">
        <f t="shared" si="37"/>
        <v>0</v>
      </c>
      <c r="P592" s="64">
        <f>IF(ISBLANK(I592),0,IF(L592&lt;0,-O592,IF(L592=0,0,((O592/($G592-1))*(1-$C$6)))))</f>
        <v>0</v>
      </c>
      <c r="Q592" s="65">
        <f t="shared" si="39"/>
        <v>374.00907458768029</v>
      </c>
    </row>
    <row r="593" spans="1:17" s="48" customFormat="1" ht="15" x14ac:dyDescent="0.2">
      <c r="A593" s="44"/>
      <c r="B593" s="45"/>
      <c r="C593" s="46"/>
      <c r="D593" s="46"/>
      <c r="E593" s="47"/>
      <c r="F593" s="47"/>
      <c r="G593" s="47"/>
      <c r="H593" s="47"/>
      <c r="I593" s="47"/>
      <c r="J593" s="53" t="str">
        <f>IF(ISBLANK(G593),"no",IF($I593="NR","no",IF($D593="0-0 at half time","no",IF($G593&lt;=$C$8,"yes","no"))))</f>
        <v>no</v>
      </c>
      <c r="K593" s="64">
        <f t="shared" si="36"/>
        <v>0</v>
      </c>
      <c r="L593" s="64">
        <f>IF(ISBLANK(I593),0,IF($J593="no",0,IF($I593="No",-(($G593-1)*($C$4*$E593)),$C$4*$E593*(1-$C$6))))</f>
        <v>0</v>
      </c>
      <c r="M593" s="64">
        <f>IF($J593="yes",($G593-1)*$C$4*$E593,0)</f>
        <v>0</v>
      </c>
      <c r="N593" s="65">
        <f t="shared" si="38"/>
        <v>431.5</v>
      </c>
      <c r="O593" s="64">
        <f t="shared" si="37"/>
        <v>0</v>
      </c>
      <c r="P593" s="64">
        <f>IF(ISBLANK(I593),0,IF(L593&lt;0,-O593,IF(L593=0,0,((O593/($G593-1))*(1-$C$6)))))</f>
        <v>0</v>
      </c>
      <c r="Q593" s="65">
        <f t="shared" si="39"/>
        <v>374.00907458768029</v>
      </c>
    </row>
    <row r="594" spans="1:17" s="48" customFormat="1" ht="15" x14ac:dyDescent="0.2">
      <c r="A594" s="44"/>
      <c r="B594" s="45"/>
      <c r="C594" s="46"/>
      <c r="D594" s="46"/>
      <c r="E594" s="47"/>
      <c r="F594" s="47"/>
      <c r="G594" s="47"/>
      <c r="H594" s="47"/>
      <c r="I594" s="47"/>
      <c r="J594" s="53" t="str">
        <f>IF(ISBLANK(G594),"no",IF($I594="NR","no",IF($D594="0-0 at half time","no",IF($G594&lt;=$C$8,"yes","no"))))</f>
        <v>no</v>
      </c>
      <c r="K594" s="64">
        <f t="shared" si="36"/>
        <v>0</v>
      </c>
      <c r="L594" s="64">
        <f>IF(ISBLANK(I594),0,IF($J594="no",0,IF($I594="No",-(($G594-1)*($C$4*$E594)),$C$4*$E594*(1-$C$6))))</f>
        <v>0</v>
      </c>
      <c r="M594" s="64">
        <f>IF($J594="yes",($G594-1)*$C$4*$E594,0)</f>
        <v>0</v>
      </c>
      <c r="N594" s="65">
        <f t="shared" si="38"/>
        <v>431.5</v>
      </c>
      <c r="O594" s="64">
        <f t="shared" si="37"/>
        <v>0</v>
      </c>
      <c r="P594" s="64">
        <f>IF(ISBLANK(I594),0,IF(L594&lt;0,-O594,IF(L594=0,0,((O594/($G594-1))*(1-$C$6)))))</f>
        <v>0</v>
      </c>
      <c r="Q594" s="65">
        <f t="shared" si="39"/>
        <v>374.00907458768029</v>
      </c>
    </row>
    <row r="595" spans="1:17" s="48" customFormat="1" ht="15" x14ac:dyDescent="0.2">
      <c r="A595" s="44"/>
      <c r="B595" s="45"/>
      <c r="C595" s="46"/>
      <c r="D595" s="46"/>
      <c r="E595" s="47"/>
      <c r="F595" s="47"/>
      <c r="G595" s="47"/>
      <c r="H595" s="47"/>
      <c r="I595" s="47"/>
      <c r="J595" s="53" t="str">
        <f>IF(ISBLANK(G595),"no",IF($I595="NR","no",IF($D595="0-0 at half time","no",IF($G595&lt;=$C$8,"yes","no"))))</f>
        <v>no</v>
      </c>
      <c r="K595" s="64">
        <f t="shared" si="36"/>
        <v>0</v>
      </c>
      <c r="L595" s="64">
        <f>IF(ISBLANK(I595),0,IF($J595="no",0,IF($I595="No",-(($G595-1)*($C$4*$E595)),$C$4*$E595*(1-$C$6))))</f>
        <v>0</v>
      </c>
      <c r="M595" s="64">
        <f>IF($J595="yes",($G595-1)*$C$4*$E595,0)</f>
        <v>0</v>
      </c>
      <c r="N595" s="65">
        <f t="shared" si="38"/>
        <v>431.5</v>
      </c>
      <c r="O595" s="64">
        <f t="shared" si="37"/>
        <v>0</v>
      </c>
      <c r="P595" s="64">
        <f>IF(ISBLANK(I595),0,IF(L595&lt;0,-O595,IF(L595=0,0,((O595/($G595-1))*(1-$C$6)))))</f>
        <v>0</v>
      </c>
      <c r="Q595" s="65">
        <f t="shared" si="39"/>
        <v>374.00907458768029</v>
      </c>
    </row>
    <row r="596" spans="1:17" s="48" customFormat="1" ht="15" x14ac:dyDescent="0.2">
      <c r="A596" s="44"/>
      <c r="B596" s="45"/>
      <c r="C596" s="46"/>
      <c r="D596" s="46"/>
      <c r="E596" s="47"/>
      <c r="F596" s="47"/>
      <c r="G596" s="47"/>
      <c r="H596" s="47"/>
      <c r="I596" s="47"/>
      <c r="J596" s="53" t="str">
        <f>IF(ISBLANK(G596),"no",IF($I596="NR","no",IF($D596="0-0 at half time","no",IF($G596&lt;=$C$8,"yes","no"))))</f>
        <v>no</v>
      </c>
      <c r="K596" s="64">
        <f t="shared" si="36"/>
        <v>0</v>
      </c>
      <c r="L596" s="64">
        <f>IF(ISBLANK(I596),0,IF($J596="no",0,IF($I596="No",-(($G596-1)*($C$4*$E596)),$C$4*$E596*(1-$C$6))))</f>
        <v>0</v>
      </c>
      <c r="M596" s="64">
        <f>IF($J596="yes",($G596-1)*$C$4*$E596,0)</f>
        <v>0</v>
      </c>
      <c r="N596" s="65">
        <f t="shared" si="38"/>
        <v>431.5</v>
      </c>
      <c r="O596" s="64">
        <f t="shared" si="37"/>
        <v>0</v>
      </c>
      <c r="P596" s="64">
        <f>IF(ISBLANK(I596),0,IF(L596&lt;0,-O596,IF(L596=0,0,((O596/($G596-1))*(1-$C$6)))))</f>
        <v>0</v>
      </c>
      <c r="Q596" s="65">
        <f t="shared" si="39"/>
        <v>374.00907458768029</v>
      </c>
    </row>
    <row r="597" spans="1:17" s="48" customFormat="1" ht="15" x14ac:dyDescent="0.2">
      <c r="A597" s="44"/>
      <c r="B597" s="45"/>
      <c r="C597" s="46"/>
      <c r="D597" s="46"/>
      <c r="E597" s="47"/>
      <c r="F597" s="47"/>
      <c r="G597" s="47"/>
      <c r="H597" s="47"/>
      <c r="I597" s="47"/>
      <c r="J597" s="53" t="str">
        <f>IF(ISBLANK(G597),"no",IF($I597="NR","no",IF($D597="0-0 at half time","no",IF($G597&lt;=$C$8,"yes","no"))))</f>
        <v>no</v>
      </c>
      <c r="K597" s="64">
        <f t="shared" si="36"/>
        <v>0</v>
      </c>
      <c r="L597" s="64">
        <f>IF(ISBLANK(I597),0,IF($J597="no",0,IF($I597="No",-(($G597-1)*($C$4*$E597)),$C$4*$E597*(1-$C$6))))</f>
        <v>0</v>
      </c>
      <c r="M597" s="64">
        <f>IF($J597="yes",($G597-1)*$C$4*$E597,0)</f>
        <v>0</v>
      </c>
      <c r="N597" s="65">
        <f t="shared" si="38"/>
        <v>431.5</v>
      </c>
      <c r="O597" s="64">
        <f t="shared" si="37"/>
        <v>0</v>
      </c>
      <c r="P597" s="64">
        <f>IF(ISBLANK(I597),0,IF(L597&lt;0,-O597,IF(L597=0,0,((O597/($G597-1))*(1-$C$6)))))</f>
        <v>0</v>
      </c>
      <c r="Q597" s="65">
        <f t="shared" si="39"/>
        <v>374.00907458768029</v>
      </c>
    </row>
    <row r="598" spans="1:17" s="48" customFormat="1" ht="15" x14ac:dyDescent="0.2">
      <c r="A598" s="44"/>
      <c r="B598" s="45"/>
      <c r="C598" s="46"/>
      <c r="D598" s="46"/>
      <c r="E598" s="47"/>
      <c r="F598" s="47"/>
      <c r="G598" s="47"/>
      <c r="H598" s="47"/>
      <c r="I598" s="47"/>
      <c r="J598" s="53" t="str">
        <f>IF(ISBLANK(G598),"no",IF($I598="NR","no",IF($D598="0-0 at half time","no",IF($G598&lt;=$C$8,"yes","no"))))</f>
        <v>no</v>
      </c>
      <c r="K598" s="64">
        <f t="shared" si="36"/>
        <v>0</v>
      </c>
      <c r="L598" s="64">
        <f>IF(ISBLANK(I598),0,IF($J598="no",0,IF($I598="No",-(($G598-1)*($C$4*$E598)),$C$4*$E598*(1-$C$6))))</f>
        <v>0</v>
      </c>
      <c r="M598" s="64">
        <f>IF($J598="yes",($G598-1)*$C$4*$E598,0)</f>
        <v>0</v>
      </c>
      <c r="N598" s="65">
        <f t="shared" si="38"/>
        <v>431.5</v>
      </c>
      <c r="O598" s="64">
        <f t="shared" si="37"/>
        <v>0</v>
      </c>
      <c r="P598" s="64">
        <f>IF(ISBLANK(I598),0,IF(L598&lt;0,-O598,IF(L598=0,0,((O598/($G598-1))*(1-$C$6)))))</f>
        <v>0</v>
      </c>
      <c r="Q598" s="65">
        <f t="shared" si="39"/>
        <v>374.00907458768029</v>
      </c>
    </row>
    <row r="599" spans="1:17" s="48" customFormat="1" ht="15" x14ac:dyDescent="0.2">
      <c r="A599" s="44"/>
      <c r="B599" s="45"/>
      <c r="C599" s="46"/>
      <c r="D599" s="46"/>
      <c r="E599" s="47"/>
      <c r="F599" s="47"/>
      <c r="G599" s="47"/>
      <c r="H599" s="47"/>
      <c r="I599" s="47"/>
      <c r="J599" s="53" t="str">
        <f>IF(ISBLANK(G599),"no",IF($I599="NR","no",IF($D599="0-0 at half time","no",IF($G599&lt;=$C$8,"yes","no"))))</f>
        <v>no</v>
      </c>
      <c r="K599" s="64">
        <f t="shared" si="36"/>
        <v>0</v>
      </c>
      <c r="L599" s="64">
        <f>IF(ISBLANK(I599),0,IF($J599="no",0,IF($I599="No",-(($G599-1)*($C$4*$E599)),$C$4*$E599*(1-$C$6))))</f>
        <v>0</v>
      </c>
      <c r="M599" s="64">
        <f>IF($J599="yes",($G599-1)*$C$4*$E599,0)</f>
        <v>0</v>
      </c>
      <c r="N599" s="65">
        <f t="shared" si="38"/>
        <v>431.5</v>
      </c>
      <c r="O599" s="64">
        <f t="shared" si="37"/>
        <v>0</v>
      </c>
      <c r="P599" s="64">
        <f>IF(ISBLANK(I599),0,IF(L599&lt;0,-O599,IF(L599=0,0,((O599/($G599-1))*(1-$C$6)))))</f>
        <v>0</v>
      </c>
      <c r="Q599" s="65">
        <f t="shared" si="39"/>
        <v>374.00907458768029</v>
      </c>
    </row>
    <row r="600" spans="1:17" s="48" customFormat="1" ht="15" x14ac:dyDescent="0.2">
      <c r="A600" s="44"/>
      <c r="B600" s="45"/>
      <c r="C600" s="46"/>
      <c r="D600" s="46"/>
      <c r="E600" s="47"/>
      <c r="F600" s="47"/>
      <c r="G600" s="47"/>
      <c r="H600" s="47"/>
      <c r="I600" s="47"/>
      <c r="J600" s="53" t="str">
        <f>IF(ISBLANK(G600),"no",IF($I600="NR","no",IF($D600="0-0 at half time","no",IF($G600&lt;=$C$8,"yes","no"))))</f>
        <v>no</v>
      </c>
      <c r="K600" s="64">
        <f t="shared" si="36"/>
        <v>0</v>
      </c>
      <c r="L600" s="64">
        <f>IF(ISBLANK(I600),0,IF($J600="no",0,IF($I600="No",-(($G600-1)*($C$4*$E600)),$C$4*$E600*(1-$C$6))))</f>
        <v>0</v>
      </c>
      <c r="M600" s="64">
        <f>IF($J600="yes",($G600-1)*$C$4*$E600,0)</f>
        <v>0</v>
      </c>
      <c r="N600" s="65">
        <f t="shared" si="38"/>
        <v>431.5</v>
      </c>
      <c r="O600" s="64">
        <f t="shared" si="37"/>
        <v>0</v>
      </c>
      <c r="P600" s="64">
        <f>IF(ISBLANK(I600),0,IF(L600&lt;0,-O600,IF(L600=0,0,((O600/($G600-1))*(1-$C$6)))))</f>
        <v>0</v>
      </c>
      <c r="Q600" s="65">
        <f t="shared" si="39"/>
        <v>374.00907458768029</v>
      </c>
    </row>
    <row r="601" spans="1:17" s="48" customFormat="1" ht="15" x14ac:dyDescent="0.2">
      <c r="A601" s="44"/>
      <c r="B601" s="45"/>
      <c r="C601" s="46"/>
      <c r="D601" s="46"/>
      <c r="E601" s="47"/>
      <c r="F601" s="47"/>
      <c r="G601" s="47"/>
      <c r="H601" s="47"/>
      <c r="I601" s="47"/>
      <c r="J601" s="53" t="str">
        <f>IF(ISBLANK(G601),"no",IF($I601="NR","no",IF($D601="0-0 at half time","no",IF($G601&lt;=$C$8,"yes","no"))))</f>
        <v>no</v>
      </c>
      <c r="K601" s="64">
        <f t="shared" si="36"/>
        <v>0</v>
      </c>
      <c r="L601" s="64">
        <f>IF(ISBLANK(I601),0,IF($J601="no",0,IF($I601="No",-(($G601-1)*($C$4*$E601)),$C$4*$E601*(1-$C$6))))</f>
        <v>0</v>
      </c>
      <c r="M601" s="64">
        <f>IF($J601="yes",($G601-1)*$C$4*$E601,0)</f>
        <v>0</v>
      </c>
      <c r="N601" s="65">
        <f t="shared" si="38"/>
        <v>431.5</v>
      </c>
      <c r="O601" s="64">
        <f t="shared" si="37"/>
        <v>0</v>
      </c>
      <c r="P601" s="64">
        <f>IF(ISBLANK(I601),0,IF(L601&lt;0,-O601,IF(L601=0,0,((O601/($G601-1))*(1-$C$6)))))</f>
        <v>0</v>
      </c>
      <c r="Q601" s="65">
        <f t="shared" si="39"/>
        <v>374.00907458768029</v>
      </c>
    </row>
    <row r="602" spans="1:17" s="48" customFormat="1" ht="15" x14ac:dyDescent="0.2">
      <c r="A602" s="44"/>
      <c r="B602" s="45"/>
      <c r="C602" s="46"/>
      <c r="D602" s="46"/>
      <c r="E602" s="47"/>
      <c r="F602" s="47"/>
      <c r="G602" s="47"/>
      <c r="H602" s="47"/>
      <c r="I602" s="47"/>
      <c r="J602" s="53" t="str">
        <f>IF(ISBLANK(G602),"no",IF($I602="NR","no",IF($D602="0-0 at half time","no",IF($G602&lt;=$C$8,"yes","no"))))</f>
        <v>no</v>
      </c>
      <c r="K602" s="64">
        <f t="shared" si="36"/>
        <v>0</v>
      </c>
      <c r="L602" s="64">
        <f>IF(ISBLANK(I602),0,IF($J602="no",0,IF($I602="No",-(($G602-1)*($C$4*$E602)),$C$4*$E602*(1-$C$6))))</f>
        <v>0</v>
      </c>
      <c r="M602" s="64">
        <f>IF($J602="yes",($G602-1)*$C$4*$E602,0)</f>
        <v>0</v>
      </c>
      <c r="N602" s="65">
        <f t="shared" si="38"/>
        <v>431.5</v>
      </c>
      <c r="O602" s="64">
        <f t="shared" si="37"/>
        <v>0</v>
      </c>
      <c r="P602" s="64">
        <f>IF(ISBLANK(I602),0,IF(L602&lt;0,-O602,IF(L602=0,0,((O602/($G602-1))*(1-$C$6)))))</f>
        <v>0</v>
      </c>
      <c r="Q602" s="65">
        <f t="shared" si="39"/>
        <v>374.00907458768029</v>
      </c>
    </row>
    <row r="603" spans="1:17" s="48" customFormat="1" ht="15" x14ac:dyDescent="0.2">
      <c r="A603" s="44"/>
      <c r="B603" s="45"/>
      <c r="C603" s="46"/>
      <c r="D603" s="46"/>
      <c r="E603" s="47"/>
      <c r="F603" s="47"/>
      <c r="G603" s="47"/>
      <c r="H603" s="47"/>
      <c r="I603" s="47"/>
      <c r="J603" s="53" t="str">
        <f>IF(ISBLANK(G603),"no",IF($I603="NR","no",IF($D603="0-0 at half time","no",IF($G603&lt;=$C$8,"yes","no"))))</f>
        <v>no</v>
      </c>
      <c r="K603" s="64">
        <f t="shared" si="36"/>
        <v>0</v>
      </c>
      <c r="L603" s="64">
        <f>IF(ISBLANK(I603),0,IF($J603="no",0,IF($I603="No",-(($G603-1)*($C$4*$E603)),$C$4*$E603*(1-$C$6))))</f>
        <v>0</v>
      </c>
      <c r="M603" s="64">
        <f>IF($J603="yes",($G603-1)*$C$4*$E603,0)</f>
        <v>0</v>
      </c>
      <c r="N603" s="65">
        <f t="shared" si="38"/>
        <v>431.5</v>
      </c>
      <c r="O603" s="64">
        <f t="shared" si="37"/>
        <v>0</v>
      </c>
      <c r="P603" s="64">
        <f>IF(ISBLANK(I603),0,IF(L603&lt;0,-O603,IF(L603=0,0,((O603/($G603-1))*(1-$C$6)))))</f>
        <v>0</v>
      </c>
      <c r="Q603" s="65">
        <f t="shared" si="39"/>
        <v>374.00907458768029</v>
      </c>
    </row>
    <row r="604" spans="1:17" s="48" customFormat="1" ht="15" x14ac:dyDescent="0.2">
      <c r="A604" s="44"/>
      <c r="B604" s="45"/>
      <c r="C604" s="46"/>
      <c r="D604" s="46"/>
      <c r="E604" s="47"/>
      <c r="F604" s="47"/>
      <c r="G604" s="47"/>
      <c r="H604" s="47"/>
      <c r="I604" s="47"/>
      <c r="J604" s="53" t="str">
        <f>IF(ISBLANK(G604),"no",IF($I604="NR","no",IF($D604="0-0 at half time","no",IF($G604&lt;=$C$8,"yes","no"))))</f>
        <v>no</v>
      </c>
      <c r="K604" s="64">
        <f t="shared" si="36"/>
        <v>0</v>
      </c>
      <c r="L604" s="64">
        <f>IF(ISBLANK(I604),0,IF($J604="no",0,IF($I604="No",-(($G604-1)*($C$4*$E604)),$C$4*$E604*(1-$C$6))))</f>
        <v>0</v>
      </c>
      <c r="M604" s="64">
        <f>IF($J604="yes",($G604-1)*$C$4*$E604,0)</f>
        <v>0</v>
      </c>
      <c r="N604" s="65">
        <f t="shared" si="38"/>
        <v>431.5</v>
      </c>
      <c r="O604" s="64">
        <f t="shared" si="37"/>
        <v>0</v>
      </c>
      <c r="P604" s="64">
        <f>IF(ISBLANK(I604),0,IF(L604&lt;0,-O604,IF(L604=0,0,((O604/($G604-1))*(1-$C$6)))))</f>
        <v>0</v>
      </c>
      <c r="Q604" s="65">
        <f t="shared" si="39"/>
        <v>374.00907458768029</v>
      </c>
    </row>
    <row r="605" spans="1:17" s="48" customFormat="1" ht="15" x14ac:dyDescent="0.2">
      <c r="A605" s="44"/>
      <c r="B605" s="45"/>
      <c r="C605" s="46"/>
      <c r="D605" s="46"/>
      <c r="E605" s="47"/>
      <c r="F605" s="47"/>
      <c r="G605" s="47"/>
      <c r="H605" s="47"/>
      <c r="I605" s="47"/>
      <c r="J605" s="53" t="str">
        <f>IF(ISBLANK(G605),"no",IF($I605="NR","no",IF($D605="0-0 at half time","no",IF($G605&lt;=$C$8,"yes","no"))))</f>
        <v>no</v>
      </c>
      <c r="K605" s="64">
        <f t="shared" si="36"/>
        <v>0</v>
      </c>
      <c r="L605" s="64">
        <f>IF(ISBLANK(I605),0,IF($J605="no",0,IF($I605="No",-(($G605-1)*($C$4*$E605)),$C$4*$E605*(1-$C$6))))</f>
        <v>0</v>
      </c>
      <c r="M605" s="64">
        <f>IF($J605="yes",($G605-1)*$C$4*$E605,0)</f>
        <v>0</v>
      </c>
      <c r="N605" s="65">
        <f t="shared" si="38"/>
        <v>431.5</v>
      </c>
      <c r="O605" s="64">
        <f t="shared" si="37"/>
        <v>0</v>
      </c>
      <c r="P605" s="64">
        <f>IF(ISBLANK(I605),0,IF(L605&lt;0,-O605,IF(L605=0,0,((O605/($G605-1))*(1-$C$6)))))</f>
        <v>0</v>
      </c>
      <c r="Q605" s="65">
        <f t="shared" si="39"/>
        <v>374.00907458768029</v>
      </c>
    </row>
    <row r="606" spans="1:17" s="48" customFormat="1" ht="15" x14ac:dyDescent="0.2">
      <c r="A606" s="44"/>
      <c r="B606" s="45"/>
      <c r="C606" s="46"/>
      <c r="D606" s="46"/>
      <c r="E606" s="47"/>
      <c r="F606" s="47"/>
      <c r="G606" s="47"/>
      <c r="H606" s="47"/>
      <c r="I606" s="47"/>
      <c r="J606" s="53" t="str">
        <f>IF(ISBLANK(G606),"no",IF($I606="NR","no",IF($D606="0-0 at half time","no",IF($G606&lt;=$C$8,"yes","no"))))</f>
        <v>no</v>
      </c>
      <c r="K606" s="64">
        <f t="shared" si="36"/>
        <v>0</v>
      </c>
      <c r="L606" s="64">
        <f>IF(ISBLANK(I606),0,IF($J606="no",0,IF($I606="No",-(($G606-1)*($C$4*$E606)),$C$4*$E606*(1-$C$6))))</f>
        <v>0</v>
      </c>
      <c r="M606" s="64">
        <f>IF($J606="yes",($G606-1)*$C$4*$E606,0)</f>
        <v>0</v>
      </c>
      <c r="N606" s="65">
        <f t="shared" si="38"/>
        <v>431.5</v>
      </c>
      <c r="O606" s="64">
        <f t="shared" si="37"/>
        <v>0</v>
      </c>
      <c r="P606" s="64">
        <f>IF(ISBLANK(I606),0,IF(L606&lt;0,-O606,IF(L606=0,0,((O606/($G606-1))*(1-$C$6)))))</f>
        <v>0</v>
      </c>
      <c r="Q606" s="65">
        <f t="shared" si="39"/>
        <v>374.00907458768029</v>
      </c>
    </row>
    <row r="607" spans="1:17" s="48" customFormat="1" ht="15" x14ac:dyDescent="0.2">
      <c r="A607" s="44"/>
      <c r="B607" s="45"/>
      <c r="C607" s="46"/>
      <c r="D607" s="46"/>
      <c r="E607" s="47"/>
      <c r="F607" s="47"/>
      <c r="G607" s="47"/>
      <c r="H607" s="47"/>
      <c r="I607" s="47"/>
      <c r="J607" s="53" t="str">
        <f>IF(ISBLANK(G607),"no",IF($I607="NR","no",IF($D607="0-0 at half time","no",IF($G607&lt;=$C$8,"yes","no"))))</f>
        <v>no</v>
      </c>
      <c r="K607" s="64">
        <f t="shared" si="36"/>
        <v>0</v>
      </c>
      <c r="L607" s="64">
        <f>IF(ISBLANK(I607),0,IF($J607="no",0,IF($I607="No",-(($G607-1)*($C$4*$E607)),$C$4*$E607*(1-$C$6))))</f>
        <v>0</v>
      </c>
      <c r="M607" s="64">
        <f>IF($J607="yes",($G607-1)*$C$4*$E607,0)</f>
        <v>0</v>
      </c>
      <c r="N607" s="65">
        <f t="shared" si="38"/>
        <v>431.5</v>
      </c>
      <c r="O607" s="64">
        <f t="shared" si="37"/>
        <v>0</v>
      </c>
      <c r="P607" s="64">
        <f>IF(ISBLANK(I607),0,IF(L607&lt;0,-O607,IF(L607=0,0,((O607/($G607-1))*(1-$C$6)))))</f>
        <v>0</v>
      </c>
      <c r="Q607" s="65">
        <f t="shared" si="39"/>
        <v>374.00907458768029</v>
      </c>
    </row>
    <row r="608" spans="1:17" s="48" customFormat="1" ht="15" x14ac:dyDescent="0.2">
      <c r="A608" s="44"/>
      <c r="B608" s="45"/>
      <c r="C608" s="46"/>
      <c r="D608" s="46"/>
      <c r="E608" s="47"/>
      <c r="F608" s="47"/>
      <c r="G608" s="47"/>
      <c r="H608" s="47"/>
      <c r="I608" s="47"/>
      <c r="J608" s="53" t="str">
        <f>IF(ISBLANK(G608),"no",IF($I608="NR","no",IF($D608="0-0 at half time","no",IF($G608&lt;=$C$8,"yes","no"))))</f>
        <v>no</v>
      </c>
      <c r="K608" s="64">
        <f t="shared" si="36"/>
        <v>0</v>
      </c>
      <c r="L608" s="64">
        <f>IF(ISBLANK(I608),0,IF($J608="no",0,IF($I608="No",-(($G608-1)*($C$4*$E608)),$C$4*$E608*(1-$C$6))))</f>
        <v>0</v>
      </c>
      <c r="M608" s="64">
        <f>IF($J608="yes",($G608-1)*$C$4*$E608,0)</f>
        <v>0</v>
      </c>
      <c r="N608" s="65">
        <f t="shared" si="38"/>
        <v>431.5</v>
      </c>
      <c r="O608" s="64">
        <f t="shared" si="37"/>
        <v>0</v>
      </c>
      <c r="P608" s="64">
        <f>IF(ISBLANK(I608),0,IF(L608&lt;0,-O608,IF(L608=0,0,((O608/($G608-1))*(1-$C$6)))))</f>
        <v>0</v>
      </c>
      <c r="Q608" s="65">
        <f t="shared" si="39"/>
        <v>374.00907458768029</v>
      </c>
    </row>
    <row r="609" spans="1:17" s="48" customFormat="1" ht="15" x14ac:dyDescent="0.2">
      <c r="A609" s="44"/>
      <c r="B609" s="45"/>
      <c r="C609" s="46"/>
      <c r="D609" s="46"/>
      <c r="E609" s="47"/>
      <c r="F609" s="47"/>
      <c r="G609" s="47"/>
      <c r="H609" s="47"/>
      <c r="I609" s="47"/>
      <c r="J609" s="53" t="str">
        <f>IF(ISBLANK(G609),"no",IF($I609="NR","no",IF($D609="0-0 at half time","no",IF($G609&lt;=$C$8,"yes","no"))))</f>
        <v>no</v>
      </c>
      <c r="K609" s="64">
        <f t="shared" si="36"/>
        <v>0</v>
      </c>
      <c r="L609" s="64">
        <f>IF(ISBLANK(I609),0,IF($J609="no",0,IF($I609="No",-(($G609-1)*($C$4*$E609)),$C$4*$E609*(1-$C$6))))</f>
        <v>0</v>
      </c>
      <c r="M609" s="64">
        <f>IF($J609="yes",($G609-1)*$C$4*$E609,0)</f>
        <v>0</v>
      </c>
      <c r="N609" s="65">
        <f t="shared" si="38"/>
        <v>431.5</v>
      </c>
      <c r="O609" s="64">
        <f t="shared" si="37"/>
        <v>0</v>
      </c>
      <c r="P609" s="64">
        <f>IF(ISBLANK(I609),0,IF(L609&lt;0,-O609,IF(L609=0,0,((O609/($G609-1))*(1-$C$6)))))</f>
        <v>0</v>
      </c>
      <c r="Q609" s="65">
        <f t="shared" si="39"/>
        <v>374.00907458768029</v>
      </c>
    </row>
    <row r="610" spans="1:17" s="48" customFormat="1" ht="15" x14ac:dyDescent="0.2">
      <c r="A610" s="44"/>
      <c r="B610" s="45"/>
      <c r="C610" s="46"/>
      <c r="D610" s="46"/>
      <c r="E610" s="47"/>
      <c r="F610" s="47"/>
      <c r="G610" s="47"/>
      <c r="H610" s="47"/>
      <c r="I610" s="47"/>
      <c r="J610" s="53" t="str">
        <f>IF(ISBLANK(G610),"no",IF($I610="NR","no",IF($D610="0-0 at half time","no",IF($G610&lt;=$C$8,"yes","no"))))</f>
        <v>no</v>
      </c>
      <c r="K610" s="64">
        <f t="shared" si="36"/>
        <v>0</v>
      </c>
      <c r="L610" s="64">
        <f>IF(ISBLANK(I610),0,IF($J610="no",0,IF($I610="No",-(($G610-1)*($C$4*$E610)),$C$4*$E610*(1-$C$6))))</f>
        <v>0</v>
      </c>
      <c r="M610" s="64">
        <f>IF($J610="yes",($G610-1)*$C$4*$E610,0)</f>
        <v>0</v>
      </c>
      <c r="N610" s="65">
        <f t="shared" si="38"/>
        <v>431.5</v>
      </c>
      <c r="O610" s="64">
        <f t="shared" si="37"/>
        <v>0</v>
      </c>
      <c r="P610" s="64">
        <f>IF(ISBLANK(I610),0,IF(L610&lt;0,-O610,IF(L610=0,0,((O610/($G610-1))*(1-$C$6)))))</f>
        <v>0</v>
      </c>
      <c r="Q610" s="65">
        <f t="shared" si="39"/>
        <v>374.00907458768029</v>
      </c>
    </row>
    <row r="611" spans="1:17" s="48" customFormat="1" ht="15" x14ac:dyDescent="0.2">
      <c r="A611" s="44"/>
      <c r="B611" s="45"/>
      <c r="C611" s="46"/>
      <c r="D611" s="46"/>
      <c r="E611" s="47"/>
      <c r="F611" s="47"/>
      <c r="G611" s="47"/>
      <c r="H611" s="47"/>
      <c r="I611" s="47"/>
      <c r="J611" s="53" t="str">
        <f>IF(ISBLANK(G611),"no",IF($I611="NR","no",IF($D611="0-0 at half time","no",IF($G611&lt;=$C$8,"yes","no"))))</f>
        <v>no</v>
      </c>
      <c r="K611" s="64">
        <f t="shared" si="36"/>
        <v>0</v>
      </c>
      <c r="L611" s="64">
        <f>IF(ISBLANK(I611),0,IF($J611="no",0,IF($I611="No",-(($G611-1)*($C$4*$E611)),$C$4*$E611*(1-$C$6))))</f>
        <v>0</v>
      </c>
      <c r="M611" s="64">
        <f>IF($J611="yes",($G611-1)*$C$4*$E611,0)</f>
        <v>0</v>
      </c>
      <c r="N611" s="65">
        <f t="shared" si="38"/>
        <v>431.5</v>
      </c>
      <c r="O611" s="64">
        <f t="shared" si="37"/>
        <v>0</v>
      </c>
      <c r="P611" s="64">
        <f>IF(ISBLANK(I611),0,IF(L611&lt;0,-O611,IF(L611=0,0,((O611/($G611-1))*(1-$C$6)))))</f>
        <v>0</v>
      </c>
      <c r="Q611" s="65">
        <f t="shared" si="39"/>
        <v>374.00907458768029</v>
      </c>
    </row>
    <row r="612" spans="1:17" s="48" customFormat="1" ht="15" x14ac:dyDescent="0.2">
      <c r="A612" s="44"/>
      <c r="B612" s="45"/>
      <c r="C612" s="46"/>
      <c r="D612" s="46"/>
      <c r="E612" s="47"/>
      <c r="F612" s="47"/>
      <c r="G612" s="47"/>
      <c r="H612" s="47"/>
      <c r="I612" s="47"/>
      <c r="J612" s="53" t="str">
        <f>IF(ISBLANK(G612),"no",IF($I612="NR","no",IF($D612="0-0 at half time","no",IF($G612&lt;=$C$8,"yes","no"))))</f>
        <v>no</v>
      </c>
      <c r="K612" s="64">
        <f t="shared" si="36"/>
        <v>0</v>
      </c>
      <c r="L612" s="64">
        <f>IF(ISBLANK(I612),0,IF($J612="no",0,IF($I612="No",-(($G612-1)*($C$4*$E612)),$C$4*$E612*(1-$C$6))))</f>
        <v>0</v>
      </c>
      <c r="M612" s="64">
        <f>IF($J612="yes",($G612-1)*$C$4*$E612,0)</f>
        <v>0</v>
      </c>
      <c r="N612" s="65">
        <f t="shared" si="38"/>
        <v>431.5</v>
      </c>
      <c r="O612" s="64">
        <f t="shared" si="37"/>
        <v>0</v>
      </c>
      <c r="P612" s="64">
        <f>IF(ISBLANK(I612),0,IF(L612&lt;0,-O612,IF(L612=0,0,((O612/($G612-1))*(1-$C$6)))))</f>
        <v>0</v>
      </c>
      <c r="Q612" s="65">
        <f t="shared" si="39"/>
        <v>374.00907458768029</v>
      </c>
    </row>
    <row r="613" spans="1:17" s="48" customFormat="1" ht="15" x14ac:dyDescent="0.2">
      <c r="A613" s="44"/>
      <c r="B613" s="45"/>
      <c r="C613" s="46"/>
      <c r="D613" s="46"/>
      <c r="E613" s="47"/>
      <c r="F613" s="47"/>
      <c r="G613" s="47"/>
      <c r="H613" s="47"/>
      <c r="I613" s="47"/>
      <c r="J613" s="53" t="str">
        <f>IF(ISBLANK(G613),"no",IF($I613="NR","no",IF($D613="0-0 at half time","no",IF($G613&lt;=$C$8,"yes","no"))))</f>
        <v>no</v>
      </c>
      <c r="K613" s="64">
        <f t="shared" si="36"/>
        <v>0</v>
      </c>
      <c r="L613" s="64">
        <f>IF(ISBLANK(I613),0,IF($J613="no",0,IF($I613="No",-(($G613-1)*($C$4*$E613)),$C$4*$E613*(1-$C$6))))</f>
        <v>0</v>
      </c>
      <c r="M613" s="64">
        <f>IF($J613="yes",($G613-1)*$C$4*$E613,0)</f>
        <v>0</v>
      </c>
      <c r="N613" s="65">
        <f t="shared" si="38"/>
        <v>431.5</v>
      </c>
      <c r="O613" s="64">
        <f t="shared" si="37"/>
        <v>0</v>
      </c>
      <c r="P613" s="64">
        <f>IF(ISBLANK(I613),0,IF(L613&lt;0,-O613,IF(L613=0,0,((O613/($G613-1))*(1-$C$6)))))</f>
        <v>0</v>
      </c>
      <c r="Q613" s="65">
        <f t="shared" si="39"/>
        <v>374.00907458768029</v>
      </c>
    </row>
    <row r="614" spans="1:17" s="48" customFormat="1" ht="15" x14ac:dyDescent="0.2">
      <c r="A614" s="44"/>
      <c r="B614" s="45"/>
      <c r="C614" s="46"/>
      <c r="D614" s="46"/>
      <c r="E614" s="47"/>
      <c r="F614" s="47"/>
      <c r="G614" s="47"/>
      <c r="H614" s="47"/>
      <c r="I614" s="47"/>
      <c r="J614" s="53" t="str">
        <f>IF(ISBLANK(G614),"no",IF($I614="NR","no",IF($D614="0-0 at half time","no",IF($G614&lt;=$C$8,"yes","no"))))</f>
        <v>no</v>
      </c>
      <c r="K614" s="64">
        <f t="shared" si="36"/>
        <v>0</v>
      </c>
      <c r="L614" s="64">
        <f>IF(ISBLANK(I614),0,IF($J614="no",0,IF($I614="No",-(($G614-1)*($C$4*$E614)),$C$4*$E614*(1-$C$6))))</f>
        <v>0</v>
      </c>
      <c r="M614" s="64">
        <f>IF($J614="yes",($G614-1)*$C$4*$E614,0)</f>
        <v>0</v>
      </c>
      <c r="N614" s="65">
        <f t="shared" si="38"/>
        <v>431.5</v>
      </c>
      <c r="O614" s="64">
        <f t="shared" si="37"/>
        <v>0</v>
      </c>
      <c r="P614" s="64">
        <f>IF(ISBLANK(I614),0,IF(L614&lt;0,-O614,IF(L614=0,0,((O614/($G614-1))*(1-$C$6)))))</f>
        <v>0</v>
      </c>
      <c r="Q614" s="65">
        <f t="shared" si="39"/>
        <v>374.00907458768029</v>
      </c>
    </row>
    <row r="615" spans="1:17" s="48" customFormat="1" ht="15" x14ac:dyDescent="0.2">
      <c r="A615" s="44"/>
      <c r="B615" s="45"/>
      <c r="C615" s="46"/>
      <c r="D615" s="46"/>
      <c r="E615" s="47"/>
      <c r="F615" s="47"/>
      <c r="G615" s="47"/>
      <c r="H615" s="47"/>
      <c r="I615" s="47"/>
      <c r="J615" s="53" t="str">
        <f>IF(ISBLANK(G615),"no",IF($I615="NR","no",IF($D615="0-0 at half time","no",IF($G615&lt;=$C$8,"yes","no"))))</f>
        <v>no</v>
      </c>
      <c r="K615" s="64">
        <f t="shared" si="36"/>
        <v>0</v>
      </c>
      <c r="L615" s="64">
        <f>IF(ISBLANK(I615),0,IF($J615="no",0,IF($I615="No",-(($G615-1)*($C$4*$E615)),$C$4*$E615*(1-$C$6))))</f>
        <v>0</v>
      </c>
      <c r="M615" s="64">
        <f>IF($J615="yes",($G615-1)*$C$4*$E615,0)</f>
        <v>0</v>
      </c>
      <c r="N615" s="65">
        <f t="shared" si="38"/>
        <v>431.5</v>
      </c>
      <c r="O615" s="64">
        <f t="shared" si="37"/>
        <v>0</v>
      </c>
      <c r="P615" s="64">
        <f>IF(ISBLANK(I615),0,IF(L615&lt;0,-O615,IF(L615=0,0,((O615/($G615-1))*(1-$C$6)))))</f>
        <v>0</v>
      </c>
      <c r="Q615" s="65">
        <f t="shared" si="39"/>
        <v>374.00907458768029</v>
      </c>
    </row>
    <row r="616" spans="1:17" s="48" customFormat="1" ht="15" x14ac:dyDescent="0.2">
      <c r="A616" s="44"/>
      <c r="B616" s="45"/>
      <c r="C616" s="46"/>
      <c r="D616" s="46"/>
      <c r="E616" s="47"/>
      <c r="F616" s="47"/>
      <c r="G616" s="47"/>
      <c r="H616" s="47"/>
      <c r="I616" s="47"/>
      <c r="J616" s="53" t="str">
        <f>IF(ISBLANK(G616),"no",IF($I616="NR","no",IF($D616="0-0 at half time","no",IF($G616&lt;=$C$8,"yes","no"))))</f>
        <v>no</v>
      </c>
      <c r="K616" s="64">
        <f t="shared" si="36"/>
        <v>0</v>
      </c>
      <c r="L616" s="64">
        <f>IF(ISBLANK(I616),0,IF($J616="no",0,IF($I616="No",-(($G616-1)*($C$4*$E616)),$C$4*$E616*(1-$C$6))))</f>
        <v>0</v>
      </c>
      <c r="M616" s="64">
        <f>IF($J616="yes",($G616-1)*$C$4*$E616,0)</f>
        <v>0</v>
      </c>
      <c r="N616" s="65">
        <f t="shared" si="38"/>
        <v>431.5</v>
      </c>
      <c r="O616" s="64">
        <f t="shared" si="37"/>
        <v>0</v>
      </c>
      <c r="P616" s="64">
        <f>IF(ISBLANK(I616),0,IF(L616&lt;0,-O616,IF(L616=0,0,((O616/($G616-1))*(1-$C$6)))))</f>
        <v>0</v>
      </c>
      <c r="Q616" s="65">
        <f t="shared" si="39"/>
        <v>374.00907458768029</v>
      </c>
    </row>
    <row r="617" spans="1:17" s="48" customFormat="1" ht="15" x14ac:dyDescent="0.2">
      <c r="A617" s="44"/>
      <c r="B617" s="45"/>
      <c r="C617" s="46"/>
      <c r="D617" s="46"/>
      <c r="E617" s="47"/>
      <c r="F617" s="47"/>
      <c r="G617" s="47"/>
      <c r="H617" s="47"/>
      <c r="I617" s="47"/>
      <c r="J617" s="53" t="str">
        <f>IF(ISBLANK(G617),"no",IF($I617="NR","no",IF($D617="0-0 at half time","no",IF($G617&lt;=$C$8,"yes","no"))))</f>
        <v>no</v>
      </c>
      <c r="K617" s="64">
        <f t="shared" si="36"/>
        <v>0</v>
      </c>
      <c r="L617" s="64">
        <f>IF(ISBLANK(I617),0,IF($J617="no",0,IF($I617="No",-(($G617-1)*($C$4*$E617)),$C$4*$E617*(1-$C$6))))</f>
        <v>0</v>
      </c>
      <c r="M617" s="64">
        <f>IF($J617="yes",($G617-1)*$C$4*$E617,0)</f>
        <v>0</v>
      </c>
      <c r="N617" s="65">
        <f t="shared" si="38"/>
        <v>431.5</v>
      </c>
      <c r="O617" s="64">
        <f t="shared" si="37"/>
        <v>0</v>
      </c>
      <c r="P617" s="64">
        <f>IF(ISBLANK(I617),0,IF(L617&lt;0,-O617,IF(L617=0,0,((O617/($G617-1))*(1-$C$6)))))</f>
        <v>0</v>
      </c>
      <c r="Q617" s="65">
        <f t="shared" si="39"/>
        <v>374.00907458768029</v>
      </c>
    </row>
    <row r="618" spans="1:17" s="48" customFormat="1" ht="15" x14ac:dyDescent="0.2">
      <c r="A618" s="44"/>
      <c r="B618" s="45"/>
      <c r="C618" s="46"/>
      <c r="D618" s="46"/>
      <c r="E618" s="47"/>
      <c r="F618" s="47"/>
      <c r="G618" s="47"/>
      <c r="H618" s="47"/>
      <c r="I618" s="47"/>
      <c r="J618" s="53" t="str">
        <f>IF(ISBLANK(G618),"no",IF($I618="NR","no",IF($D618="0-0 at half time","no",IF($G618&lt;=$C$8,"yes","no"))))</f>
        <v>no</v>
      </c>
      <c r="K618" s="64">
        <f t="shared" si="36"/>
        <v>0</v>
      </c>
      <c r="L618" s="64">
        <f>IF(ISBLANK(I618),0,IF($J618="no",0,IF($I618="No",-(($G618-1)*($C$4*$E618)),$C$4*$E618*(1-$C$6))))</f>
        <v>0</v>
      </c>
      <c r="M618" s="64">
        <f>IF($J618="yes",($G618-1)*$C$4*$E618,0)</f>
        <v>0</v>
      </c>
      <c r="N618" s="65">
        <f t="shared" si="38"/>
        <v>431.5</v>
      </c>
      <c r="O618" s="64">
        <f t="shared" si="37"/>
        <v>0</v>
      </c>
      <c r="P618" s="64">
        <f>IF(ISBLANK(I618),0,IF(L618&lt;0,-O618,IF(L618=0,0,((O618/($G618-1))*(1-$C$6)))))</f>
        <v>0</v>
      </c>
      <c r="Q618" s="65">
        <f t="shared" si="39"/>
        <v>374.00907458768029</v>
      </c>
    </row>
    <row r="619" spans="1:17" s="48" customFormat="1" ht="15" x14ac:dyDescent="0.2">
      <c r="A619" s="44"/>
      <c r="B619" s="45"/>
      <c r="C619" s="46"/>
      <c r="D619" s="46"/>
      <c r="E619" s="47"/>
      <c r="F619" s="47"/>
      <c r="G619" s="47"/>
      <c r="H619" s="47"/>
      <c r="I619" s="47"/>
      <c r="J619" s="53" t="str">
        <f>IF(ISBLANK(G619),"no",IF($I619="NR","no",IF($D619="0-0 at half time","no",IF($G619&lt;=$C$8,"yes","no"))))</f>
        <v>no</v>
      </c>
      <c r="K619" s="64">
        <f t="shared" si="36"/>
        <v>0</v>
      </c>
      <c r="L619" s="64">
        <f>IF(ISBLANK(I619),0,IF($J619="no",0,IF($I619="No",-(($G619-1)*($C$4*$E619)),$C$4*$E619*(1-$C$6))))</f>
        <v>0</v>
      </c>
      <c r="M619" s="64">
        <f>IF($J619="yes",($G619-1)*$C$4*$E619,0)</f>
        <v>0</v>
      </c>
      <c r="N619" s="65">
        <f t="shared" si="38"/>
        <v>431.5</v>
      </c>
      <c r="O619" s="64">
        <f t="shared" si="37"/>
        <v>0</v>
      </c>
      <c r="P619" s="64">
        <f>IF(ISBLANK(I619),0,IF(L619&lt;0,-O619,IF(L619=0,0,((O619/($G619-1))*(1-$C$6)))))</f>
        <v>0</v>
      </c>
      <c r="Q619" s="65">
        <f t="shared" si="39"/>
        <v>374.00907458768029</v>
      </c>
    </row>
    <row r="620" spans="1:17" s="48" customFormat="1" ht="15" x14ac:dyDescent="0.2">
      <c r="A620" s="44"/>
      <c r="B620" s="45"/>
      <c r="C620" s="46"/>
      <c r="D620" s="46"/>
      <c r="E620" s="47"/>
      <c r="F620" s="47"/>
      <c r="G620" s="47"/>
      <c r="H620" s="47"/>
      <c r="I620" s="47"/>
      <c r="J620" s="53" t="str">
        <f>IF(ISBLANK(G620),"no",IF($I620="NR","no",IF($D620="0-0 at half time","no",IF($G620&lt;=$C$8,"yes","no"))))</f>
        <v>no</v>
      </c>
      <c r="K620" s="64">
        <f t="shared" si="36"/>
        <v>0</v>
      </c>
      <c r="L620" s="64">
        <f>IF(ISBLANK(I620),0,IF($J620="no",0,IF($I620="No",-(($G620-1)*($C$4*$E620)),$C$4*$E620*(1-$C$6))))</f>
        <v>0</v>
      </c>
      <c r="M620" s="64">
        <f>IF($J620="yes",($G620-1)*$C$4*$E620,0)</f>
        <v>0</v>
      </c>
      <c r="N620" s="65">
        <f t="shared" si="38"/>
        <v>431.5</v>
      </c>
      <c r="O620" s="64">
        <f t="shared" si="37"/>
        <v>0</v>
      </c>
      <c r="P620" s="64">
        <f>IF(ISBLANK(I620),0,IF(L620&lt;0,-O620,IF(L620=0,0,((O620/($G620-1))*(1-$C$6)))))</f>
        <v>0</v>
      </c>
      <c r="Q620" s="65">
        <f t="shared" si="39"/>
        <v>374.00907458768029</v>
      </c>
    </row>
    <row r="621" spans="1:17" s="48" customFormat="1" ht="15" x14ac:dyDescent="0.2">
      <c r="A621" s="44"/>
      <c r="B621" s="45"/>
      <c r="C621" s="46"/>
      <c r="D621" s="46"/>
      <c r="E621" s="47"/>
      <c r="F621" s="47"/>
      <c r="G621" s="47"/>
      <c r="H621" s="47"/>
      <c r="I621" s="47"/>
      <c r="J621" s="53" t="str">
        <f>IF(ISBLANK(G621),"no",IF($I621="NR","no",IF($D621="0-0 at half time","no",IF($G621&lt;=$C$8,"yes","no"))))</f>
        <v>no</v>
      </c>
      <c r="K621" s="64">
        <f t="shared" si="36"/>
        <v>0</v>
      </c>
      <c r="L621" s="64">
        <f>IF(ISBLANK(I621),0,IF($J621="no",0,IF($I621="No",-(($G621-1)*($C$4*$E621)),$C$4*$E621*(1-$C$6))))</f>
        <v>0</v>
      </c>
      <c r="M621" s="64">
        <f>IF($J621="yes",($G621-1)*$C$4*$E621,0)</f>
        <v>0</v>
      </c>
      <c r="N621" s="65">
        <f t="shared" si="38"/>
        <v>431.5</v>
      </c>
      <c r="O621" s="64">
        <f t="shared" si="37"/>
        <v>0</v>
      </c>
      <c r="P621" s="64">
        <f>IF(ISBLANK(I621),0,IF(L621&lt;0,-O621,IF(L621=0,0,((O621/($G621-1))*(1-$C$6)))))</f>
        <v>0</v>
      </c>
      <c r="Q621" s="65">
        <f t="shared" si="39"/>
        <v>374.00907458768029</v>
      </c>
    </row>
    <row r="622" spans="1:17" s="48" customFormat="1" ht="15" x14ac:dyDescent="0.2">
      <c r="A622" s="44"/>
      <c r="B622" s="45"/>
      <c r="C622" s="46"/>
      <c r="D622" s="46"/>
      <c r="E622" s="47"/>
      <c r="F622" s="47"/>
      <c r="G622" s="47"/>
      <c r="H622" s="47"/>
      <c r="I622" s="47"/>
      <c r="J622" s="53" t="str">
        <f>IF(ISBLANK(G622),"no",IF($I622="NR","no",IF($D622="0-0 at half time","no",IF($G622&lt;=$C$8,"yes","no"))))</f>
        <v>no</v>
      </c>
      <c r="K622" s="64">
        <f t="shared" si="36"/>
        <v>0</v>
      </c>
      <c r="L622" s="64">
        <f>IF(ISBLANK(I622),0,IF($J622="no",0,IF($I622="No",-(($G622-1)*($C$4*$E622)),$C$4*$E622*(1-$C$6))))</f>
        <v>0</v>
      </c>
      <c r="M622" s="64">
        <f>IF($J622="yes",($G622-1)*$C$4*$E622,0)</f>
        <v>0</v>
      </c>
      <c r="N622" s="65">
        <f t="shared" si="38"/>
        <v>431.5</v>
      </c>
      <c r="O622" s="64">
        <f t="shared" si="37"/>
        <v>0</v>
      </c>
      <c r="P622" s="64">
        <f>IF(ISBLANK(I622),0,IF(L622&lt;0,-O622,IF(L622=0,0,((O622/($G622-1))*(1-$C$6)))))</f>
        <v>0</v>
      </c>
      <c r="Q622" s="65">
        <f t="shared" si="39"/>
        <v>374.00907458768029</v>
      </c>
    </row>
    <row r="623" spans="1:17" s="48" customFormat="1" ht="15" x14ac:dyDescent="0.2">
      <c r="A623" s="44"/>
      <c r="B623" s="45"/>
      <c r="C623" s="46"/>
      <c r="D623" s="46"/>
      <c r="E623" s="47"/>
      <c r="F623" s="47"/>
      <c r="G623" s="47"/>
      <c r="H623" s="47"/>
      <c r="I623" s="47"/>
      <c r="J623" s="53" t="str">
        <f>IF(ISBLANK(G623),"no",IF($I623="NR","no",IF($D623="0-0 at half time","no",IF($G623&lt;=$C$8,"yes","no"))))</f>
        <v>no</v>
      </c>
      <c r="K623" s="64">
        <f t="shared" si="36"/>
        <v>0</v>
      </c>
      <c r="L623" s="64">
        <f>IF(ISBLANK(I623),0,IF($J623="no",0,IF($I623="No",-(($G623-1)*($C$4*$E623)),$C$4*$E623*(1-$C$6))))</f>
        <v>0</v>
      </c>
      <c r="M623" s="64">
        <f>IF($J623="yes",($G623-1)*$C$4*$E623,0)</f>
        <v>0</v>
      </c>
      <c r="N623" s="65">
        <f t="shared" si="38"/>
        <v>431.5</v>
      </c>
      <c r="O623" s="64">
        <f t="shared" si="37"/>
        <v>0</v>
      </c>
      <c r="P623" s="64">
        <f>IF(ISBLANK(I623),0,IF(L623&lt;0,-O623,IF(L623=0,0,((O623/($G623-1))*(1-$C$6)))))</f>
        <v>0</v>
      </c>
      <c r="Q623" s="65">
        <f t="shared" si="39"/>
        <v>374.00907458768029</v>
      </c>
    </row>
    <row r="624" spans="1:17" s="48" customFormat="1" ht="15" x14ac:dyDescent="0.2">
      <c r="A624" s="44"/>
      <c r="B624" s="45"/>
      <c r="C624" s="46"/>
      <c r="D624" s="46"/>
      <c r="E624" s="47"/>
      <c r="F624" s="47"/>
      <c r="G624" s="47"/>
      <c r="H624" s="47"/>
      <c r="I624" s="47"/>
      <c r="J624" s="53" t="str">
        <f>IF(ISBLANK(G624),"no",IF($I624="NR","no",IF($D624="0-0 at half time","no",IF($G624&lt;=$C$8,"yes","no"))))</f>
        <v>no</v>
      </c>
      <c r="K624" s="64">
        <f t="shared" si="36"/>
        <v>0</v>
      </c>
      <c r="L624" s="64">
        <f>IF(ISBLANK(I624),0,IF($J624="no",0,IF($I624="No",-(($G624-1)*($C$4*$E624)),$C$4*$E624*(1-$C$6))))</f>
        <v>0</v>
      </c>
      <c r="M624" s="64">
        <f>IF($J624="yes",($G624-1)*$C$4*$E624,0)</f>
        <v>0</v>
      </c>
      <c r="N624" s="65">
        <f t="shared" si="38"/>
        <v>431.5</v>
      </c>
      <c r="O624" s="64">
        <f t="shared" si="37"/>
        <v>0</v>
      </c>
      <c r="P624" s="64">
        <f>IF(ISBLANK(I624),0,IF(L624&lt;0,-O624,IF(L624=0,0,((O624/($G624-1))*(1-$C$6)))))</f>
        <v>0</v>
      </c>
      <c r="Q624" s="65">
        <f t="shared" si="39"/>
        <v>374.00907458768029</v>
      </c>
    </row>
    <row r="625" spans="1:17" s="48" customFormat="1" ht="15" x14ac:dyDescent="0.2">
      <c r="A625" s="44"/>
      <c r="B625" s="45"/>
      <c r="C625" s="46"/>
      <c r="D625" s="46"/>
      <c r="E625" s="47"/>
      <c r="F625" s="47"/>
      <c r="G625" s="47"/>
      <c r="H625" s="47"/>
      <c r="I625" s="47"/>
      <c r="J625" s="53" t="str">
        <f>IF(ISBLANK(G625),"no",IF($I625="NR","no",IF($D625="0-0 at half time","no",IF($G625&lt;=$C$8,"yes","no"))))</f>
        <v>no</v>
      </c>
      <c r="K625" s="64">
        <f t="shared" si="36"/>
        <v>0</v>
      </c>
      <c r="L625" s="64">
        <f>IF(ISBLANK(I625),0,IF($J625="no",0,IF($I625="No",-(($G625-1)*($C$4*$E625)),$C$4*$E625*(1-$C$6))))</f>
        <v>0</v>
      </c>
      <c r="M625" s="64">
        <f>IF($J625="yes",($G625-1)*$C$4*$E625,0)</f>
        <v>0</v>
      </c>
      <c r="N625" s="65">
        <f t="shared" si="38"/>
        <v>431.5</v>
      </c>
      <c r="O625" s="64">
        <f t="shared" si="37"/>
        <v>0</v>
      </c>
      <c r="P625" s="64">
        <f>IF(ISBLANK(I625),0,IF(L625&lt;0,-O625,IF(L625=0,0,((O625/($G625-1))*(1-$C$6)))))</f>
        <v>0</v>
      </c>
      <c r="Q625" s="65">
        <f t="shared" si="39"/>
        <v>374.00907458768029</v>
      </c>
    </row>
    <row r="626" spans="1:17" s="48" customFormat="1" ht="15" x14ac:dyDescent="0.2">
      <c r="A626" s="44"/>
      <c r="B626" s="45"/>
      <c r="C626" s="46"/>
      <c r="D626" s="46"/>
      <c r="E626" s="47"/>
      <c r="F626" s="47"/>
      <c r="G626" s="47"/>
      <c r="H626" s="47"/>
      <c r="I626" s="47"/>
      <c r="J626" s="53" t="str">
        <f>IF(ISBLANK(G626),"no",IF($I626="NR","no",IF($D626="0-0 at half time","no",IF($G626&lt;=$C$8,"yes","no"))))</f>
        <v>no</v>
      </c>
      <c r="K626" s="64">
        <f t="shared" si="36"/>
        <v>0</v>
      </c>
      <c r="L626" s="64">
        <f>IF(ISBLANK(I626),0,IF($J626="no",0,IF($I626="No",-(($G626-1)*($C$4*$E626)),$C$4*$E626*(1-$C$6))))</f>
        <v>0</v>
      </c>
      <c r="M626" s="64">
        <f>IF($J626="yes",($G626-1)*$C$4*$E626,0)</f>
        <v>0</v>
      </c>
      <c r="N626" s="65">
        <f t="shared" si="38"/>
        <v>431.5</v>
      </c>
      <c r="O626" s="64">
        <f t="shared" si="37"/>
        <v>0</v>
      </c>
      <c r="P626" s="64">
        <f>IF(ISBLANK(I626),0,IF(L626&lt;0,-O626,IF(L626=0,0,((O626/($G626-1))*(1-$C$6)))))</f>
        <v>0</v>
      </c>
      <c r="Q626" s="65">
        <f t="shared" si="39"/>
        <v>374.00907458768029</v>
      </c>
    </row>
    <row r="627" spans="1:17" s="48" customFormat="1" ht="15" x14ac:dyDescent="0.2">
      <c r="A627" s="44"/>
      <c r="B627" s="45"/>
      <c r="C627" s="46"/>
      <c r="D627" s="46"/>
      <c r="E627" s="47"/>
      <c r="F627" s="47"/>
      <c r="G627" s="47"/>
      <c r="H627" s="47"/>
      <c r="I627" s="47"/>
      <c r="J627" s="53" t="str">
        <f>IF(ISBLANK(G627),"no",IF($I627="NR","no",IF($D627="0-0 at half time","no",IF($G627&lt;=$C$8,"yes","no"))))</f>
        <v>no</v>
      </c>
      <c r="K627" s="64">
        <f t="shared" si="36"/>
        <v>0</v>
      </c>
      <c r="L627" s="64">
        <f>IF(ISBLANK(I627),0,IF($J627="no",0,IF($I627="No",-(($G627-1)*($C$4*$E627)),$C$4*$E627*(1-$C$6))))</f>
        <v>0</v>
      </c>
      <c r="M627" s="64">
        <f>IF($J627="yes",($G627-1)*$C$4*$E627,0)</f>
        <v>0</v>
      </c>
      <c r="N627" s="65">
        <f t="shared" si="38"/>
        <v>431.5</v>
      </c>
      <c r="O627" s="64">
        <f t="shared" si="37"/>
        <v>0</v>
      </c>
      <c r="P627" s="64">
        <f>IF(ISBLANK(I627),0,IF(L627&lt;0,-O627,IF(L627=0,0,((O627/($G627-1))*(1-$C$6)))))</f>
        <v>0</v>
      </c>
      <c r="Q627" s="65">
        <f t="shared" si="39"/>
        <v>374.00907458768029</v>
      </c>
    </row>
    <row r="628" spans="1:17" s="48" customFormat="1" ht="15" x14ac:dyDescent="0.2">
      <c r="A628" s="44"/>
      <c r="B628" s="45"/>
      <c r="C628" s="46"/>
      <c r="D628" s="46"/>
      <c r="E628" s="47"/>
      <c r="F628" s="47"/>
      <c r="G628" s="47"/>
      <c r="H628" s="47"/>
      <c r="I628" s="47"/>
      <c r="J628" s="53" t="str">
        <f>IF(ISBLANK(G628),"no",IF($I628="NR","no",IF($D628="0-0 at half time","no",IF($G628&lt;=$C$8,"yes","no"))))</f>
        <v>no</v>
      </c>
      <c r="K628" s="64">
        <f t="shared" si="36"/>
        <v>0</v>
      </c>
      <c r="L628" s="64">
        <f>IF(ISBLANK(I628),0,IF($J628="no",0,IF($I628="No",-(($G628-1)*($C$4*$E628)),$C$4*$E628*(1-$C$6))))</f>
        <v>0</v>
      </c>
      <c r="M628" s="64">
        <f>IF($J628="yes",($G628-1)*$C$4*$E628,0)</f>
        <v>0</v>
      </c>
      <c r="N628" s="65">
        <f t="shared" si="38"/>
        <v>431.5</v>
      </c>
      <c r="O628" s="64">
        <f t="shared" si="37"/>
        <v>0</v>
      </c>
      <c r="P628" s="64">
        <f>IF(ISBLANK(I628),0,IF(L628&lt;0,-O628,IF(L628=0,0,((O628/($G628-1))*(1-$C$6)))))</f>
        <v>0</v>
      </c>
      <c r="Q628" s="65">
        <f t="shared" si="39"/>
        <v>374.00907458768029</v>
      </c>
    </row>
    <row r="629" spans="1:17" s="48" customFormat="1" ht="15" x14ac:dyDescent="0.2">
      <c r="A629" s="44"/>
      <c r="B629" s="45"/>
      <c r="C629" s="46"/>
      <c r="D629" s="46"/>
      <c r="E629" s="47"/>
      <c r="F629" s="47"/>
      <c r="G629" s="47"/>
      <c r="H629" s="47"/>
      <c r="I629" s="47"/>
      <c r="J629" s="53" t="str">
        <f>IF(ISBLANK(G629),"no",IF($I629="NR","no",IF($D629="0-0 at half time","no",IF($G629&lt;=$C$8,"yes","no"))))</f>
        <v>no</v>
      </c>
      <c r="K629" s="64">
        <f t="shared" si="36"/>
        <v>0</v>
      </c>
      <c r="L629" s="64">
        <f>IF(ISBLANK(I629),0,IF($J629="no",0,IF($I629="No",-(($G629-1)*($C$4*$E629)),$C$4*$E629*(1-$C$6))))</f>
        <v>0</v>
      </c>
      <c r="M629" s="64">
        <f>IF($J629="yes",($G629-1)*$C$4*$E629,0)</f>
        <v>0</v>
      </c>
      <c r="N629" s="65">
        <f t="shared" si="38"/>
        <v>431.5</v>
      </c>
      <c r="O629" s="64">
        <f t="shared" si="37"/>
        <v>0</v>
      </c>
      <c r="P629" s="64">
        <f>IF(ISBLANK(I629),0,IF(L629&lt;0,-O629,IF(L629=0,0,((O629/($G629-1))*(1-$C$6)))))</f>
        <v>0</v>
      </c>
      <c r="Q629" s="65">
        <f t="shared" si="39"/>
        <v>374.00907458768029</v>
      </c>
    </row>
    <row r="630" spans="1:17" s="48" customFormat="1" ht="15" x14ac:dyDescent="0.2">
      <c r="A630" s="44"/>
      <c r="B630" s="45"/>
      <c r="C630" s="46"/>
      <c r="D630" s="46"/>
      <c r="E630" s="47"/>
      <c r="F630" s="47"/>
      <c r="G630" s="47"/>
      <c r="H630" s="47"/>
      <c r="I630" s="47"/>
      <c r="J630" s="53" t="str">
        <f>IF(ISBLANK(G630),"no",IF($I630="NR","no",IF($D630="0-0 at half time","no",IF($G630&lt;=$C$8,"yes","no"))))</f>
        <v>no</v>
      </c>
      <c r="K630" s="64">
        <f t="shared" si="36"/>
        <v>0</v>
      </c>
      <c r="L630" s="64">
        <f>IF(ISBLANK(I630),0,IF($J630="no",0,IF($I630="No",-(($G630-1)*($C$4*$E630)),$C$4*$E630*(1-$C$6))))</f>
        <v>0</v>
      </c>
      <c r="M630" s="64">
        <f>IF($J630="yes",($G630-1)*$C$4*$E630,0)</f>
        <v>0</v>
      </c>
      <c r="N630" s="65">
        <f t="shared" si="38"/>
        <v>431.5</v>
      </c>
      <c r="O630" s="64">
        <f t="shared" si="37"/>
        <v>0</v>
      </c>
      <c r="P630" s="64">
        <f>IF(ISBLANK(I630),0,IF(L630&lt;0,-O630,IF(L630=0,0,((O630/($G630-1))*(1-$C$6)))))</f>
        <v>0</v>
      </c>
      <c r="Q630" s="65">
        <f t="shared" si="39"/>
        <v>374.00907458768029</v>
      </c>
    </row>
    <row r="631" spans="1:17" s="48" customFormat="1" ht="15" x14ac:dyDescent="0.2">
      <c r="A631" s="44"/>
      <c r="B631" s="45"/>
      <c r="C631" s="46"/>
      <c r="D631" s="46"/>
      <c r="E631" s="47"/>
      <c r="F631" s="47"/>
      <c r="G631" s="47"/>
      <c r="H631" s="47"/>
      <c r="I631" s="47"/>
      <c r="J631" s="53" t="str">
        <f>IF(ISBLANK(G631),"no",IF($I631="NR","no",IF($D631="0-0 at half time","no",IF($G631&lt;=$C$8,"yes","no"))))</f>
        <v>no</v>
      </c>
      <c r="K631" s="64">
        <f t="shared" si="36"/>
        <v>0</v>
      </c>
      <c r="L631" s="64">
        <f>IF(ISBLANK(I631),0,IF($J631="no",0,IF($I631="No",-(($G631-1)*($C$4*$E631)),$C$4*$E631*(1-$C$6))))</f>
        <v>0</v>
      </c>
      <c r="M631" s="64">
        <f>IF($J631="yes",($G631-1)*$C$4*$E631,0)</f>
        <v>0</v>
      </c>
      <c r="N631" s="65">
        <f t="shared" si="38"/>
        <v>431.5</v>
      </c>
      <c r="O631" s="64">
        <f t="shared" si="37"/>
        <v>0</v>
      </c>
      <c r="P631" s="64">
        <f>IF(ISBLANK(I631),0,IF(L631&lt;0,-O631,IF(L631=0,0,((O631/($G631-1))*(1-$C$6)))))</f>
        <v>0</v>
      </c>
      <c r="Q631" s="65">
        <f t="shared" si="39"/>
        <v>374.00907458768029</v>
      </c>
    </row>
    <row r="632" spans="1:17" s="48" customFormat="1" ht="15" x14ac:dyDescent="0.2">
      <c r="A632" s="44"/>
      <c r="B632" s="45"/>
      <c r="C632" s="46"/>
      <c r="D632" s="46"/>
      <c r="E632" s="47"/>
      <c r="F632" s="47"/>
      <c r="G632" s="47"/>
      <c r="H632" s="47"/>
      <c r="I632" s="47"/>
      <c r="J632" s="53" t="str">
        <f>IF(ISBLANK(G632),"no",IF($I632="NR","no",IF($D632="0-0 at half time","no",IF($G632&lt;=$C$8,"yes","no"))))</f>
        <v>no</v>
      </c>
      <c r="K632" s="64">
        <f t="shared" si="36"/>
        <v>0</v>
      </c>
      <c r="L632" s="64">
        <f>IF(ISBLANK(I632),0,IF($J632="no",0,IF($I632="No",-(($G632-1)*($C$4*$E632)),$C$4*$E632*(1-$C$6))))</f>
        <v>0</v>
      </c>
      <c r="M632" s="64">
        <f>IF($J632="yes",($G632-1)*$C$4*$E632,0)</f>
        <v>0</v>
      </c>
      <c r="N632" s="65">
        <f t="shared" si="38"/>
        <v>431.5</v>
      </c>
      <c r="O632" s="64">
        <f t="shared" si="37"/>
        <v>0</v>
      </c>
      <c r="P632" s="64">
        <f>IF(ISBLANK(I632),0,IF(L632&lt;0,-O632,IF(L632=0,0,((O632/($G632-1))*(1-$C$6)))))</f>
        <v>0</v>
      </c>
      <c r="Q632" s="65">
        <f t="shared" si="39"/>
        <v>374.00907458768029</v>
      </c>
    </row>
    <row r="633" spans="1:17" s="48" customFormat="1" ht="15" x14ac:dyDescent="0.2">
      <c r="A633" s="44"/>
      <c r="B633" s="45"/>
      <c r="C633" s="46"/>
      <c r="D633" s="46"/>
      <c r="E633" s="47"/>
      <c r="F633" s="47"/>
      <c r="G633" s="47"/>
      <c r="H633" s="47"/>
      <c r="I633" s="47"/>
      <c r="J633" s="53" t="str">
        <f>IF(ISBLANK(G633),"no",IF($I633="NR","no",IF($D633="0-0 at half time","no",IF($G633&lt;=$C$8,"yes","no"))))</f>
        <v>no</v>
      </c>
      <c r="K633" s="64">
        <f t="shared" si="36"/>
        <v>0</v>
      </c>
      <c r="L633" s="64">
        <f>IF(ISBLANK(I633),0,IF($J633="no",0,IF($I633="No",-(($G633-1)*($C$4*$E633)),$C$4*$E633*(1-$C$6))))</f>
        <v>0</v>
      </c>
      <c r="M633" s="64">
        <f>IF($J633="yes",($G633-1)*$C$4*$E633,0)</f>
        <v>0</v>
      </c>
      <c r="N633" s="65">
        <f t="shared" si="38"/>
        <v>431.5</v>
      </c>
      <c r="O633" s="64">
        <f t="shared" si="37"/>
        <v>0</v>
      </c>
      <c r="P633" s="64">
        <f>IF(ISBLANK(I633),0,IF(L633&lt;0,-O633,IF(L633=0,0,((O633/($G633-1))*(1-$C$6)))))</f>
        <v>0</v>
      </c>
      <c r="Q633" s="65">
        <f t="shared" si="39"/>
        <v>374.00907458768029</v>
      </c>
    </row>
    <row r="634" spans="1:17" s="48" customFormat="1" ht="15" x14ac:dyDescent="0.2">
      <c r="A634" s="44"/>
      <c r="B634" s="45"/>
      <c r="C634" s="46"/>
      <c r="D634" s="46"/>
      <c r="E634" s="47"/>
      <c r="F634" s="47"/>
      <c r="G634" s="47"/>
      <c r="H634" s="47"/>
      <c r="I634" s="47"/>
      <c r="J634" s="53" t="str">
        <f>IF(ISBLANK(G634),"no",IF($I634="NR","no",IF($D634="0-0 at half time","no",IF($G634&lt;=$C$8,"yes","no"))))</f>
        <v>no</v>
      </c>
      <c r="K634" s="64">
        <f t="shared" si="36"/>
        <v>0</v>
      </c>
      <c r="L634" s="64">
        <f>IF(ISBLANK(I634),0,IF($J634="no",0,IF($I634="No",-(($G634-1)*($C$4*$E634)),$C$4*$E634*(1-$C$6))))</f>
        <v>0</v>
      </c>
      <c r="M634" s="64">
        <f>IF($J634="yes",($G634-1)*$C$4*$E634,0)</f>
        <v>0</v>
      </c>
      <c r="N634" s="65">
        <f t="shared" si="38"/>
        <v>431.5</v>
      </c>
      <c r="O634" s="64">
        <f t="shared" si="37"/>
        <v>0</v>
      </c>
      <c r="P634" s="64">
        <f>IF(ISBLANK(I634),0,IF(L634&lt;0,-O634,IF(L634=0,0,((O634/($G634-1))*(1-$C$6)))))</f>
        <v>0</v>
      </c>
      <c r="Q634" s="65">
        <f t="shared" si="39"/>
        <v>374.00907458768029</v>
      </c>
    </row>
    <row r="635" spans="1:17" s="48" customFormat="1" ht="15" x14ac:dyDescent="0.2">
      <c r="A635" s="44"/>
      <c r="B635" s="45"/>
      <c r="C635" s="46"/>
      <c r="D635" s="46"/>
      <c r="E635" s="47"/>
      <c r="F635" s="47"/>
      <c r="G635" s="47"/>
      <c r="H635" s="47"/>
      <c r="I635" s="47"/>
      <c r="J635" s="53" t="str">
        <f>IF(ISBLANK(G635),"no",IF($I635="NR","no",IF($D635="0-0 at half time","no",IF($G635&lt;=$C$8,"yes","no"))))</f>
        <v>no</v>
      </c>
      <c r="K635" s="64">
        <f t="shared" si="36"/>
        <v>0</v>
      </c>
      <c r="L635" s="64">
        <f>IF(ISBLANK(I635),0,IF($J635="no",0,IF($I635="No",-(($G635-1)*($C$4*$E635)),$C$4*$E635*(1-$C$6))))</f>
        <v>0</v>
      </c>
      <c r="M635" s="64">
        <f>IF($J635="yes",($G635-1)*$C$4*$E635,0)</f>
        <v>0</v>
      </c>
      <c r="N635" s="65">
        <f t="shared" si="38"/>
        <v>431.5</v>
      </c>
      <c r="O635" s="64">
        <f t="shared" si="37"/>
        <v>0</v>
      </c>
      <c r="P635" s="64">
        <f>IF(ISBLANK(I635),0,IF(L635&lt;0,-O635,IF(L635=0,0,((O635/($G635-1))*(1-$C$6)))))</f>
        <v>0</v>
      </c>
      <c r="Q635" s="65">
        <f t="shared" si="39"/>
        <v>374.00907458768029</v>
      </c>
    </row>
    <row r="636" spans="1:17" s="48" customFormat="1" ht="15" x14ac:dyDescent="0.2">
      <c r="A636" s="44"/>
      <c r="B636" s="45"/>
      <c r="C636" s="46"/>
      <c r="D636" s="46"/>
      <c r="E636" s="47"/>
      <c r="F636" s="47"/>
      <c r="G636" s="47"/>
      <c r="H636" s="47"/>
      <c r="I636" s="47"/>
      <c r="J636" s="53" t="str">
        <f>IF(ISBLANK(G636),"no",IF($I636="NR","no",IF($D636="0-0 at half time","no",IF($G636&lt;=$C$8,"yes","no"))))</f>
        <v>no</v>
      </c>
      <c r="K636" s="64">
        <f t="shared" si="36"/>
        <v>0</v>
      </c>
      <c r="L636" s="64">
        <f>IF(ISBLANK(I636),0,IF($J636="no",0,IF($I636="No",-(($G636-1)*($C$4*$E636)),$C$4*$E636*(1-$C$6))))</f>
        <v>0</v>
      </c>
      <c r="M636" s="64">
        <f>IF($J636="yes",($G636-1)*$C$4*$E636,0)</f>
        <v>0</v>
      </c>
      <c r="N636" s="65">
        <f t="shared" si="38"/>
        <v>431.5</v>
      </c>
      <c r="O636" s="64">
        <f t="shared" si="37"/>
        <v>0</v>
      </c>
      <c r="P636" s="64">
        <f>IF(ISBLANK(I636),0,IF(L636&lt;0,-O636,IF(L636=0,0,((O636/($G636-1))*(1-$C$6)))))</f>
        <v>0</v>
      </c>
      <c r="Q636" s="65">
        <f t="shared" si="39"/>
        <v>374.00907458768029</v>
      </c>
    </row>
    <row r="637" spans="1:17" s="48" customFormat="1" ht="15" x14ac:dyDescent="0.2">
      <c r="A637" s="44"/>
      <c r="B637" s="45"/>
      <c r="C637" s="46"/>
      <c r="D637" s="46"/>
      <c r="E637" s="47"/>
      <c r="F637" s="47"/>
      <c r="G637" s="47"/>
      <c r="H637" s="47"/>
      <c r="I637" s="47"/>
      <c r="J637" s="53" t="str">
        <f>IF(ISBLANK(G637),"no",IF($I637="NR","no",IF($D637="0-0 at half time","no",IF($G637&lt;=$C$8,"yes","no"))))</f>
        <v>no</v>
      </c>
      <c r="K637" s="64">
        <f t="shared" si="36"/>
        <v>0</v>
      </c>
      <c r="L637" s="64">
        <f>IF(ISBLANK(I637),0,IF($J637="no",0,IF($I637="No",-(($G637-1)*($C$4*$E637)),$C$4*$E637*(1-$C$6))))</f>
        <v>0</v>
      </c>
      <c r="M637" s="64">
        <f>IF($J637="yes",($G637-1)*$C$4*$E637,0)</f>
        <v>0</v>
      </c>
      <c r="N637" s="65">
        <f t="shared" si="38"/>
        <v>431.5</v>
      </c>
      <c r="O637" s="64">
        <f t="shared" si="37"/>
        <v>0</v>
      </c>
      <c r="P637" s="64">
        <f>IF(ISBLANK(I637),0,IF(L637&lt;0,-O637,IF(L637=0,0,((O637/($G637-1))*(1-$C$6)))))</f>
        <v>0</v>
      </c>
      <c r="Q637" s="65">
        <f t="shared" si="39"/>
        <v>374.00907458768029</v>
      </c>
    </row>
    <row r="638" spans="1:17" s="48" customFormat="1" ht="15" x14ac:dyDescent="0.2">
      <c r="A638" s="44"/>
      <c r="B638" s="45"/>
      <c r="C638" s="46"/>
      <c r="D638" s="46"/>
      <c r="E638" s="47"/>
      <c r="F638" s="47"/>
      <c r="G638" s="47"/>
      <c r="H638" s="47"/>
      <c r="I638" s="47"/>
      <c r="J638" s="53" t="str">
        <f>IF(ISBLANK(G638),"no",IF($I638="NR","no",IF($D638="0-0 at half time","no",IF($G638&lt;=$C$8,"yes","no"))))</f>
        <v>no</v>
      </c>
      <c r="K638" s="64">
        <f t="shared" si="36"/>
        <v>0</v>
      </c>
      <c r="L638" s="64">
        <f>IF(ISBLANK(I638),0,IF($J638="no",0,IF($I638="No",-(($G638-1)*($C$4*$E638)),$C$4*$E638*(1-$C$6))))</f>
        <v>0</v>
      </c>
      <c r="M638" s="64">
        <f>IF($J638="yes",($G638-1)*$C$4*$E638,0)</f>
        <v>0</v>
      </c>
      <c r="N638" s="65">
        <f t="shared" si="38"/>
        <v>431.5</v>
      </c>
      <c r="O638" s="64">
        <f t="shared" si="37"/>
        <v>0</v>
      </c>
      <c r="P638" s="64">
        <f>IF(ISBLANK(I638),0,IF(L638&lt;0,-O638,IF(L638=0,0,((O638/($G638-1))*(1-$C$6)))))</f>
        <v>0</v>
      </c>
      <c r="Q638" s="65">
        <f t="shared" si="39"/>
        <v>374.00907458768029</v>
      </c>
    </row>
    <row r="639" spans="1:17" s="48" customFormat="1" ht="15" x14ac:dyDescent="0.2">
      <c r="A639" s="44"/>
      <c r="B639" s="45"/>
      <c r="C639" s="46"/>
      <c r="D639" s="46"/>
      <c r="E639" s="47"/>
      <c r="F639" s="47"/>
      <c r="G639" s="47"/>
      <c r="H639" s="47"/>
      <c r="I639" s="47"/>
      <c r="J639" s="53" t="str">
        <f>IF(ISBLANK(G639),"no",IF($I639="NR","no",IF($D639="0-0 at half time","no",IF($G639&lt;=$C$8,"yes","no"))))</f>
        <v>no</v>
      </c>
      <c r="K639" s="64">
        <f t="shared" si="36"/>
        <v>0</v>
      </c>
      <c r="L639" s="64">
        <f>IF(ISBLANK(I639),0,IF($J639="no",0,IF($I639="No",-(($G639-1)*($C$4*$E639)),$C$4*$E639*(1-$C$6))))</f>
        <v>0</v>
      </c>
      <c r="M639" s="64">
        <f>IF($J639="yes",($G639-1)*$C$4*$E639,0)</f>
        <v>0</v>
      </c>
      <c r="N639" s="65">
        <f t="shared" si="38"/>
        <v>431.5</v>
      </c>
      <c r="O639" s="64">
        <f t="shared" si="37"/>
        <v>0</v>
      </c>
      <c r="P639" s="64">
        <f>IF(ISBLANK(I639),0,IF(L639&lt;0,-O639,IF(L639=0,0,((O639/($G639-1))*(1-$C$6)))))</f>
        <v>0</v>
      </c>
      <c r="Q639" s="65">
        <f t="shared" si="39"/>
        <v>374.00907458768029</v>
      </c>
    </row>
    <row r="640" spans="1:17" s="48" customFormat="1" ht="15" x14ac:dyDescent="0.2">
      <c r="A640" s="44"/>
      <c r="B640" s="45"/>
      <c r="C640" s="46"/>
      <c r="D640" s="46"/>
      <c r="E640" s="47"/>
      <c r="F640" s="47"/>
      <c r="G640" s="47"/>
      <c r="H640" s="47"/>
      <c r="I640" s="47"/>
      <c r="J640" s="53" t="str">
        <f>IF(ISBLANK(G640),"no",IF($I640="NR","no",IF($D640="0-0 at half time","no",IF($G640&lt;=$C$8,"yes","no"))))</f>
        <v>no</v>
      </c>
      <c r="K640" s="64">
        <f t="shared" si="36"/>
        <v>0</v>
      </c>
      <c r="L640" s="64">
        <f>IF(ISBLANK(I640),0,IF($J640="no",0,IF($I640="No",-(($G640-1)*($C$4*$E640)),$C$4*$E640*(1-$C$6))))</f>
        <v>0</v>
      </c>
      <c r="M640" s="64">
        <f>IF($J640="yes",($G640-1)*$C$4*$E640,0)</f>
        <v>0</v>
      </c>
      <c r="N640" s="65">
        <f t="shared" si="38"/>
        <v>431.5</v>
      </c>
      <c r="O640" s="64">
        <f t="shared" si="37"/>
        <v>0</v>
      </c>
      <c r="P640" s="64">
        <f>IF(ISBLANK(I640),0,IF(L640&lt;0,-O640,IF(L640=0,0,((O640/($G640-1))*(1-$C$6)))))</f>
        <v>0</v>
      </c>
      <c r="Q640" s="65">
        <f t="shared" si="39"/>
        <v>374.00907458768029</v>
      </c>
    </row>
    <row r="641" spans="1:17" s="48" customFormat="1" ht="15" x14ac:dyDescent="0.2">
      <c r="A641" s="44"/>
      <c r="B641" s="45"/>
      <c r="C641" s="46"/>
      <c r="D641" s="46"/>
      <c r="E641" s="47"/>
      <c r="F641" s="47"/>
      <c r="G641" s="47"/>
      <c r="H641" s="47"/>
      <c r="I641" s="47"/>
      <c r="J641" s="53" t="str">
        <f>IF(ISBLANK(G641),"no",IF($I641="NR","no",IF($D641="0-0 at half time","no",IF($G641&lt;=$C$8,"yes","no"))))</f>
        <v>no</v>
      </c>
      <c r="K641" s="64">
        <f t="shared" si="36"/>
        <v>0</v>
      </c>
      <c r="L641" s="64">
        <f>IF(ISBLANK(I641),0,IF($J641="no",0,IF($I641="No",-(($G641-1)*($C$4*$E641)),$C$4*$E641*(1-$C$6))))</f>
        <v>0</v>
      </c>
      <c r="M641" s="64">
        <f>IF($J641="yes",($G641-1)*$C$4*$E641,0)</f>
        <v>0</v>
      </c>
      <c r="N641" s="65">
        <f t="shared" si="38"/>
        <v>431.5</v>
      </c>
      <c r="O641" s="64">
        <f t="shared" si="37"/>
        <v>0</v>
      </c>
      <c r="P641" s="64">
        <f>IF(ISBLANK(I641),0,IF(L641&lt;0,-O641,IF(L641=0,0,((O641/($G641-1))*(1-$C$6)))))</f>
        <v>0</v>
      </c>
      <c r="Q641" s="65">
        <f t="shared" si="39"/>
        <v>374.00907458768029</v>
      </c>
    </row>
    <row r="642" spans="1:17" s="48" customFormat="1" ht="15" x14ac:dyDescent="0.2">
      <c r="A642" s="44"/>
      <c r="B642" s="45"/>
      <c r="C642" s="46"/>
      <c r="D642" s="46"/>
      <c r="E642" s="47"/>
      <c r="F642" s="47"/>
      <c r="G642" s="47"/>
      <c r="H642" s="47"/>
      <c r="I642" s="47"/>
      <c r="J642" s="53" t="str">
        <f>IF(ISBLANK(G642),"no",IF($I642="NR","no",IF($D642="0-0 at half time","no",IF($G642&lt;=$C$8,"yes","no"))))</f>
        <v>no</v>
      </c>
      <c r="K642" s="64">
        <f t="shared" si="36"/>
        <v>0</v>
      </c>
      <c r="L642" s="64">
        <f>IF(ISBLANK(I642),0,IF($J642="no",0,IF($I642="No",-(($G642-1)*($C$4*$E642)),$C$4*$E642*(1-$C$6))))</f>
        <v>0</v>
      </c>
      <c r="M642" s="64">
        <f>IF($J642="yes",($G642-1)*$C$4*$E642,0)</f>
        <v>0</v>
      </c>
      <c r="N642" s="65">
        <f t="shared" si="38"/>
        <v>431.5</v>
      </c>
      <c r="O642" s="64">
        <f t="shared" si="37"/>
        <v>0</v>
      </c>
      <c r="P642" s="64">
        <f>IF(ISBLANK(I642),0,IF(L642&lt;0,-O642,IF(L642=0,0,((O642/($G642-1))*(1-$C$6)))))</f>
        <v>0</v>
      </c>
      <c r="Q642" s="65">
        <f t="shared" si="39"/>
        <v>374.00907458768029</v>
      </c>
    </row>
    <row r="643" spans="1:17" s="48" customFormat="1" ht="15" x14ac:dyDescent="0.2">
      <c r="A643" s="44"/>
      <c r="B643" s="45"/>
      <c r="C643" s="46"/>
      <c r="D643" s="46"/>
      <c r="E643" s="47"/>
      <c r="F643" s="47"/>
      <c r="G643" s="47"/>
      <c r="H643" s="47"/>
      <c r="I643" s="47"/>
      <c r="J643" s="53" t="str">
        <f>IF(ISBLANK(G643),"no",IF($I643="NR","no",IF($D643="0-0 at half time","no",IF($G643&lt;=$C$8,"yes","no"))))</f>
        <v>no</v>
      </c>
      <c r="K643" s="64">
        <f t="shared" si="36"/>
        <v>0</v>
      </c>
      <c r="L643" s="64">
        <f>IF(ISBLANK(I643),0,IF($J643="no",0,IF($I643="No",-(($G643-1)*($C$4*$E643)),$C$4*$E643*(1-$C$6))))</f>
        <v>0</v>
      </c>
      <c r="M643" s="64">
        <f>IF($J643="yes",($G643-1)*$C$4*$E643,0)</f>
        <v>0</v>
      </c>
      <c r="N643" s="65">
        <f t="shared" si="38"/>
        <v>431.5</v>
      </c>
      <c r="O643" s="64">
        <f t="shared" si="37"/>
        <v>0</v>
      </c>
      <c r="P643" s="64">
        <f>IF(ISBLANK(I643),0,IF(L643&lt;0,-O643,IF(L643=0,0,((O643/($G643-1))*(1-$C$6)))))</f>
        <v>0</v>
      </c>
      <c r="Q643" s="65">
        <f t="shared" si="39"/>
        <v>374.00907458768029</v>
      </c>
    </row>
    <row r="644" spans="1:17" s="48" customFormat="1" ht="15" x14ac:dyDescent="0.2">
      <c r="A644" s="44"/>
      <c r="B644" s="45"/>
      <c r="C644" s="46"/>
      <c r="D644" s="46"/>
      <c r="E644" s="47"/>
      <c r="F644" s="47"/>
      <c r="G644" s="47"/>
      <c r="H644" s="47"/>
      <c r="I644" s="47"/>
      <c r="J644" s="53" t="str">
        <f>IF(ISBLANK(G644),"no",IF($I644="NR","no",IF($D644="0-0 at half time","no",IF($G644&lt;=$C$8,"yes","no"))))</f>
        <v>no</v>
      </c>
      <c r="K644" s="64">
        <f t="shared" si="36"/>
        <v>0</v>
      </c>
      <c r="L644" s="64">
        <f>IF(ISBLANK(I644),0,IF($J644="no",0,IF($I644="No",-(($G644-1)*($C$4*$E644)),$C$4*$E644*(1-$C$6))))</f>
        <v>0</v>
      </c>
      <c r="M644" s="64">
        <f>IF($J644="yes",($G644-1)*$C$4*$E644,0)</f>
        <v>0</v>
      </c>
      <c r="N644" s="65">
        <f t="shared" si="38"/>
        <v>431.5</v>
      </c>
      <c r="O644" s="64">
        <f t="shared" si="37"/>
        <v>0</v>
      </c>
      <c r="P644" s="64">
        <f>IF(ISBLANK(I644),0,IF(L644&lt;0,-O644,IF(L644=0,0,((O644/($G644-1))*(1-$C$6)))))</f>
        <v>0</v>
      </c>
      <c r="Q644" s="65">
        <f t="shared" si="39"/>
        <v>374.00907458768029</v>
      </c>
    </row>
    <row r="645" spans="1:17" s="48" customFormat="1" ht="15" x14ac:dyDescent="0.2">
      <c r="A645" s="44"/>
      <c r="B645" s="45"/>
      <c r="C645" s="46"/>
      <c r="D645" s="46"/>
      <c r="E645" s="47"/>
      <c r="F645" s="47"/>
      <c r="G645" s="47"/>
      <c r="H645" s="47"/>
      <c r="I645" s="47"/>
      <c r="J645" s="53" t="str">
        <f>IF(ISBLANK(G645),"no",IF($I645="NR","no",IF($D645="0-0 at half time","no",IF($G645&lt;=$C$8,"yes","no"))))</f>
        <v>no</v>
      </c>
      <c r="K645" s="64">
        <f t="shared" si="36"/>
        <v>0</v>
      </c>
      <c r="L645" s="64">
        <f>IF(ISBLANK(I645),0,IF($J645="no",0,IF($I645="No",-(($G645-1)*($C$4*$E645)),$C$4*$E645*(1-$C$6))))</f>
        <v>0</v>
      </c>
      <c r="M645" s="64">
        <f>IF($J645="yes",($G645-1)*$C$4*$E645,0)</f>
        <v>0</v>
      </c>
      <c r="N645" s="65">
        <f t="shared" si="38"/>
        <v>431.5</v>
      </c>
      <c r="O645" s="64">
        <f t="shared" si="37"/>
        <v>0</v>
      </c>
      <c r="P645" s="64">
        <f>IF(ISBLANK(I645),0,IF(L645&lt;0,-O645,IF(L645=0,0,((O645/($G645-1))*(1-$C$6)))))</f>
        <v>0</v>
      </c>
      <c r="Q645" s="65">
        <f t="shared" si="39"/>
        <v>374.00907458768029</v>
      </c>
    </row>
    <row r="646" spans="1:17" s="48" customFormat="1" ht="15" x14ac:dyDescent="0.2">
      <c r="A646" s="44"/>
      <c r="B646" s="45"/>
      <c r="C646" s="46"/>
      <c r="D646" s="46"/>
      <c r="E646" s="47"/>
      <c r="F646" s="47"/>
      <c r="G646" s="47"/>
      <c r="H646" s="47"/>
      <c r="I646" s="47"/>
      <c r="J646" s="53" t="str">
        <f>IF(ISBLANK(G646),"no",IF($I646="NR","no",IF($D646="0-0 at half time","no",IF($G646&lt;=$C$8,"yes","no"))))</f>
        <v>no</v>
      </c>
      <c r="K646" s="64">
        <f t="shared" si="36"/>
        <v>0</v>
      </c>
      <c r="L646" s="64">
        <f>IF(ISBLANK(I646),0,IF($J646="no",0,IF($I646="No",-(($G646-1)*($C$4*$E646)),$C$4*$E646*(1-$C$6))))</f>
        <v>0</v>
      </c>
      <c r="M646" s="64">
        <f>IF($J646="yes",($G646-1)*$C$4*$E646,0)</f>
        <v>0</v>
      </c>
      <c r="N646" s="65">
        <f t="shared" si="38"/>
        <v>431.5</v>
      </c>
      <c r="O646" s="64">
        <f t="shared" si="37"/>
        <v>0</v>
      </c>
      <c r="P646" s="64">
        <f>IF(ISBLANK(I646),0,IF(L646&lt;0,-O646,IF(L646=0,0,((O646/($G646-1))*(1-$C$6)))))</f>
        <v>0</v>
      </c>
      <c r="Q646" s="65">
        <f t="shared" si="39"/>
        <v>374.00907458768029</v>
      </c>
    </row>
    <row r="647" spans="1:17" s="48" customFormat="1" ht="15" x14ac:dyDescent="0.2">
      <c r="A647" s="44"/>
      <c r="B647" s="45"/>
      <c r="C647" s="46"/>
      <c r="D647" s="46"/>
      <c r="E647" s="47"/>
      <c r="F647" s="47"/>
      <c r="G647" s="47"/>
      <c r="H647" s="47"/>
      <c r="I647" s="47"/>
      <c r="J647" s="53" t="str">
        <f>IF(ISBLANK(G647),"no",IF($I647="NR","no",IF($D647="0-0 at half time","no",IF($G647&lt;=$C$8,"yes","no"))))</f>
        <v>no</v>
      </c>
      <c r="K647" s="64">
        <f t="shared" si="36"/>
        <v>0</v>
      </c>
      <c r="L647" s="64">
        <f>IF(ISBLANK(I647),0,IF($J647="no",0,IF($I647="No",-(($G647-1)*($C$4*$E647)),$C$4*$E647*(1-$C$6))))</f>
        <v>0</v>
      </c>
      <c r="M647" s="64">
        <f>IF($J647="yes",($G647-1)*$C$4*$E647,0)</f>
        <v>0</v>
      </c>
      <c r="N647" s="65">
        <f t="shared" si="38"/>
        <v>431.5</v>
      </c>
      <c r="O647" s="64">
        <f t="shared" si="37"/>
        <v>0</v>
      </c>
      <c r="P647" s="64">
        <f>IF(ISBLANK(I647),0,IF(L647&lt;0,-O647,IF(L647=0,0,((O647/($G647-1))*(1-$C$6)))))</f>
        <v>0</v>
      </c>
      <c r="Q647" s="65">
        <f t="shared" si="39"/>
        <v>374.00907458768029</v>
      </c>
    </row>
    <row r="648" spans="1:17" s="48" customFormat="1" ht="15" x14ac:dyDescent="0.2">
      <c r="A648" s="44"/>
      <c r="B648" s="45"/>
      <c r="C648" s="46"/>
      <c r="D648" s="46"/>
      <c r="E648" s="47"/>
      <c r="F648" s="47"/>
      <c r="G648" s="47"/>
      <c r="H648" s="47"/>
      <c r="I648" s="47"/>
      <c r="J648" s="53" t="str">
        <f>IF(ISBLANK(G648),"no",IF($I648="NR","no",IF($D648="0-0 at half time","no",IF($G648&lt;=$C$8,"yes","no"))))</f>
        <v>no</v>
      </c>
      <c r="K648" s="64">
        <f t="shared" si="36"/>
        <v>0</v>
      </c>
      <c r="L648" s="64">
        <f>IF(ISBLANK(I648),0,IF($J648="no",0,IF($I648="No",-(($G648-1)*($C$4*$E648)),$C$4*$E648*(1-$C$6))))</f>
        <v>0</v>
      </c>
      <c r="M648" s="64">
        <f>IF($J648="yes",($G648-1)*$C$4*$E648,0)</f>
        <v>0</v>
      </c>
      <c r="N648" s="65">
        <f t="shared" si="38"/>
        <v>431.5</v>
      </c>
      <c r="O648" s="64">
        <f t="shared" si="37"/>
        <v>0</v>
      </c>
      <c r="P648" s="64">
        <f>IF(ISBLANK(I648),0,IF(L648&lt;0,-O648,IF(L648=0,0,((O648/($G648-1))*(1-$C$6)))))</f>
        <v>0</v>
      </c>
      <c r="Q648" s="65">
        <f t="shared" si="39"/>
        <v>374.00907458768029</v>
      </c>
    </row>
    <row r="649" spans="1:17" s="48" customFormat="1" ht="15" x14ac:dyDescent="0.2">
      <c r="A649" s="44"/>
      <c r="B649" s="45"/>
      <c r="C649" s="46"/>
      <c r="D649" s="46"/>
      <c r="E649" s="47"/>
      <c r="F649" s="47"/>
      <c r="G649" s="47"/>
      <c r="H649" s="47"/>
      <c r="I649" s="47"/>
      <c r="J649" s="53" t="str">
        <f>IF(ISBLANK(G649),"no",IF($I649="NR","no",IF($D649="0-0 at half time","no",IF($G649&lt;=$C$8,"yes","no"))))</f>
        <v>no</v>
      </c>
      <c r="K649" s="64">
        <f t="shared" si="36"/>
        <v>0</v>
      </c>
      <c r="L649" s="64">
        <f>IF(ISBLANK(I649),0,IF($J649="no",0,IF($I649="No",-(($G649-1)*($C$4*$E649)),$C$4*$E649*(1-$C$6))))</f>
        <v>0</v>
      </c>
      <c r="M649" s="64">
        <f>IF($J649="yes",($G649-1)*$C$4*$E649,0)</f>
        <v>0</v>
      </c>
      <c r="N649" s="65">
        <f t="shared" si="38"/>
        <v>431.5</v>
      </c>
      <c r="O649" s="64">
        <f t="shared" si="37"/>
        <v>0</v>
      </c>
      <c r="P649" s="64">
        <f>IF(ISBLANK(I649),0,IF(L649&lt;0,-O649,IF(L649=0,0,((O649/($G649-1))*(1-$C$6)))))</f>
        <v>0</v>
      </c>
      <c r="Q649" s="65">
        <f t="shared" si="39"/>
        <v>374.00907458768029</v>
      </c>
    </row>
    <row r="650" spans="1:17" s="48" customFormat="1" ht="15" x14ac:dyDescent="0.2">
      <c r="A650" s="44"/>
      <c r="B650" s="45"/>
      <c r="C650" s="46"/>
      <c r="D650" s="46"/>
      <c r="E650" s="47"/>
      <c r="F650" s="47"/>
      <c r="G650" s="47"/>
      <c r="H650" s="47"/>
      <c r="I650" s="47"/>
      <c r="J650" s="53" t="str">
        <f>IF(ISBLANK(G650),"no",IF($I650="NR","no",IF($D650="0-0 at half time","no",IF($G650&lt;=$C$8,"yes","no"))))</f>
        <v>no</v>
      </c>
      <c r="K650" s="64">
        <f t="shared" si="36"/>
        <v>0</v>
      </c>
      <c r="L650" s="64">
        <f>IF(ISBLANK(I650),0,IF($J650="no",0,IF($I650="No",-(($G650-1)*($C$4*$E650)),$C$4*$E650*(1-$C$6))))</f>
        <v>0</v>
      </c>
      <c r="M650" s="64">
        <f>IF($J650="yes",($G650-1)*$C$4*$E650,0)</f>
        <v>0</v>
      </c>
      <c r="N650" s="65">
        <f t="shared" si="38"/>
        <v>431.5</v>
      </c>
      <c r="O650" s="64">
        <f t="shared" si="37"/>
        <v>0</v>
      </c>
      <c r="P650" s="64">
        <f>IF(ISBLANK(I650),0,IF(L650&lt;0,-O650,IF(L650=0,0,((O650/($G650-1))*(1-$C$6)))))</f>
        <v>0</v>
      </c>
      <c r="Q650" s="65">
        <f t="shared" si="39"/>
        <v>374.00907458768029</v>
      </c>
    </row>
    <row r="651" spans="1:17" s="48" customFormat="1" ht="15" x14ac:dyDescent="0.2">
      <c r="A651" s="44"/>
      <c r="B651" s="45"/>
      <c r="C651" s="46"/>
      <c r="D651" s="46"/>
      <c r="E651" s="47"/>
      <c r="F651" s="47"/>
      <c r="G651" s="47"/>
      <c r="H651" s="47"/>
      <c r="I651" s="47"/>
      <c r="J651" s="53" t="str">
        <f>IF(ISBLANK(G651),"no",IF($I651="NR","no",IF($D651="0-0 at half time","no",IF($G651&lt;=$C$8,"yes","no"))))</f>
        <v>no</v>
      </c>
      <c r="K651" s="64">
        <f t="shared" si="36"/>
        <v>0</v>
      </c>
      <c r="L651" s="64">
        <f>IF(ISBLANK(I651),0,IF($J651="no",0,IF($I651="No",-(($G651-1)*($C$4*$E651)),$C$4*$E651*(1-$C$6))))</f>
        <v>0</v>
      </c>
      <c r="M651" s="64">
        <f>IF($J651="yes",($G651-1)*$C$4*$E651,0)</f>
        <v>0</v>
      </c>
      <c r="N651" s="65">
        <f t="shared" si="38"/>
        <v>431.5</v>
      </c>
      <c r="O651" s="64">
        <f t="shared" si="37"/>
        <v>0</v>
      </c>
      <c r="P651" s="64">
        <f>IF(ISBLANK(I651),0,IF(L651&lt;0,-O651,IF(L651=0,0,((O651/($G651-1))*(1-$C$6)))))</f>
        <v>0</v>
      </c>
      <c r="Q651" s="65">
        <f t="shared" si="39"/>
        <v>374.00907458768029</v>
      </c>
    </row>
    <row r="652" spans="1:17" s="48" customFormat="1" ht="15" x14ac:dyDescent="0.2">
      <c r="A652" s="44"/>
      <c r="B652" s="45"/>
      <c r="C652" s="46"/>
      <c r="D652" s="46"/>
      <c r="E652" s="47"/>
      <c r="F652" s="47"/>
      <c r="G652" s="47"/>
      <c r="H652" s="47"/>
      <c r="I652" s="47"/>
      <c r="J652" s="53" t="str">
        <f>IF(ISBLANK(G652),"no",IF($I652="NR","no",IF($D652="0-0 at half time","no",IF($G652&lt;=$C$8,"yes","no"))))</f>
        <v>no</v>
      </c>
      <c r="K652" s="64">
        <f t="shared" si="36"/>
        <v>0</v>
      </c>
      <c r="L652" s="64">
        <f>IF(ISBLANK(I652),0,IF($J652="no",0,IF($I652="No",-(($G652-1)*($C$4*$E652)),$C$4*$E652*(1-$C$6))))</f>
        <v>0</v>
      </c>
      <c r="M652" s="64">
        <f>IF($J652="yes",($G652-1)*$C$4*$E652,0)</f>
        <v>0</v>
      </c>
      <c r="N652" s="65">
        <f t="shared" si="38"/>
        <v>431.5</v>
      </c>
      <c r="O652" s="64">
        <f t="shared" si="37"/>
        <v>0</v>
      </c>
      <c r="P652" s="64">
        <f>IF(ISBLANK(I652),0,IF(L652&lt;0,-O652,IF(L652=0,0,((O652/($G652-1))*(1-$C$6)))))</f>
        <v>0</v>
      </c>
      <c r="Q652" s="65">
        <f t="shared" si="39"/>
        <v>374.00907458768029</v>
      </c>
    </row>
    <row r="653" spans="1:17" s="48" customFormat="1" ht="15" x14ac:dyDescent="0.2">
      <c r="A653" s="44"/>
      <c r="B653" s="45"/>
      <c r="C653" s="46"/>
      <c r="D653" s="46"/>
      <c r="E653" s="47"/>
      <c r="F653" s="47"/>
      <c r="G653" s="47"/>
      <c r="H653" s="47"/>
      <c r="I653" s="47"/>
      <c r="J653" s="53" t="str">
        <f>IF(ISBLANK(G653),"no",IF($I653="NR","no",IF($D653="0-0 at half time","no",IF($G653&lt;=$C$8,"yes","no"))))</f>
        <v>no</v>
      </c>
      <c r="K653" s="64">
        <f t="shared" ref="K653:K716" si="40">$E653*$C$4</f>
        <v>0</v>
      </c>
      <c r="L653" s="64">
        <f>IF(ISBLANK(I653),0,IF($J653="no",0,IF($I653="No",-(($G653-1)*($C$4*$E653)),$C$4*$E653*(1-$C$6))))</f>
        <v>0</v>
      </c>
      <c r="M653" s="64">
        <f>IF($J653="yes",($G653-1)*$C$4*$E653,0)</f>
        <v>0</v>
      </c>
      <c r="N653" s="65">
        <f t="shared" si="38"/>
        <v>431.5</v>
      </c>
      <c r="O653" s="64">
        <f t="shared" ref="O653:O716" si="41">IF(J653="no",0,$E653*$C$5)</f>
        <v>0</v>
      </c>
      <c r="P653" s="64">
        <f>IF(ISBLANK(I653),0,IF(L653&lt;0,-O653,IF(L653=0,0,((O653/($G653-1))*(1-$C$6)))))</f>
        <v>0</v>
      </c>
      <c r="Q653" s="65">
        <f t="shared" si="39"/>
        <v>374.00907458768029</v>
      </c>
    </row>
    <row r="654" spans="1:17" s="48" customFormat="1" ht="15" x14ac:dyDescent="0.2">
      <c r="A654" s="44"/>
      <c r="B654" s="45"/>
      <c r="C654" s="46"/>
      <c r="D654" s="46"/>
      <c r="E654" s="47"/>
      <c r="F654" s="47"/>
      <c r="G654" s="47"/>
      <c r="H654" s="47"/>
      <c r="I654" s="47"/>
      <c r="J654" s="53" t="str">
        <f>IF(ISBLANK(G654),"no",IF($I654="NR","no",IF($D654="0-0 at half time","no",IF($G654&lt;=$C$8,"yes","no"))))</f>
        <v>no</v>
      </c>
      <c r="K654" s="64">
        <f t="shared" si="40"/>
        <v>0</v>
      </c>
      <c r="L654" s="64">
        <f>IF(ISBLANK(I654),0,IF($J654="no",0,IF($I654="No",-(($G654-1)*($C$4*$E654)),$C$4*$E654*(1-$C$6))))</f>
        <v>0</v>
      </c>
      <c r="M654" s="64">
        <f>IF($J654="yes",($G654-1)*$C$4*$E654,0)</f>
        <v>0</v>
      </c>
      <c r="N654" s="65">
        <f t="shared" si="38"/>
        <v>431.5</v>
      </c>
      <c r="O654" s="64">
        <f t="shared" si="41"/>
        <v>0</v>
      </c>
      <c r="P654" s="64">
        <f>IF(ISBLANK(I654),0,IF(L654&lt;0,-O654,IF(L654=0,0,((O654/($G654-1))*(1-$C$6)))))</f>
        <v>0</v>
      </c>
      <c r="Q654" s="65">
        <f t="shared" si="39"/>
        <v>374.00907458768029</v>
      </c>
    </row>
    <row r="655" spans="1:17" s="48" customFormat="1" ht="15" x14ac:dyDescent="0.2">
      <c r="A655" s="44"/>
      <c r="B655" s="45"/>
      <c r="C655" s="46"/>
      <c r="D655" s="46"/>
      <c r="E655" s="47"/>
      <c r="F655" s="47"/>
      <c r="G655" s="47"/>
      <c r="H655" s="47"/>
      <c r="I655" s="47"/>
      <c r="J655" s="53" t="str">
        <f>IF(ISBLANK(G655),"no",IF($I655="NR","no",IF($D655="0-0 at half time","no",IF($G655&lt;=$C$8,"yes","no"))))</f>
        <v>no</v>
      </c>
      <c r="K655" s="64">
        <f t="shared" si="40"/>
        <v>0</v>
      </c>
      <c r="L655" s="64">
        <f>IF(ISBLANK(I655),0,IF($J655="no",0,IF($I655="No",-(($G655-1)*($C$4*$E655)),$C$4*$E655*(1-$C$6))))</f>
        <v>0</v>
      </c>
      <c r="M655" s="64">
        <f>IF($J655="yes",($G655-1)*$C$4*$E655,0)</f>
        <v>0</v>
      </c>
      <c r="N655" s="65">
        <f t="shared" ref="N655:N718" si="42">L655+N654</f>
        <v>431.5</v>
      </c>
      <c r="O655" s="64">
        <f t="shared" si="41"/>
        <v>0</v>
      </c>
      <c r="P655" s="64">
        <f>IF(ISBLANK(I655),0,IF(L655&lt;0,-O655,IF(L655=0,0,((O655/($G655-1))*(1-$C$6)))))</f>
        <v>0</v>
      </c>
      <c r="Q655" s="65">
        <f t="shared" ref="Q655:Q718" si="43">Q654+P655</f>
        <v>374.00907458768029</v>
      </c>
    </row>
    <row r="656" spans="1:17" s="48" customFormat="1" ht="15" x14ac:dyDescent="0.2">
      <c r="A656" s="44"/>
      <c r="B656" s="45"/>
      <c r="C656" s="46"/>
      <c r="D656" s="46"/>
      <c r="E656" s="47"/>
      <c r="F656" s="47"/>
      <c r="G656" s="47"/>
      <c r="H656" s="47"/>
      <c r="I656" s="47"/>
      <c r="J656" s="53" t="str">
        <f>IF(ISBLANK(G656),"no",IF($I656="NR","no",IF($D656="0-0 at half time","no",IF($G656&lt;=$C$8,"yes","no"))))</f>
        <v>no</v>
      </c>
      <c r="K656" s="64">
        <f t="shared" si="40"/>
        <v>0</v>
      </c>
      <c r="L656" s="64">
        <f>IF(ISBLANK(I656),0,IF($J656="no",0,IF($I656="No",-(($G656-1)*($C$4*$E656)),$C$4*$E656*(1-$C$6))))</f>
        <v>0</v>
      </c>
      <c r="M656" s="64">
        <f>IF($J656="yes",($G656-1)*$C$4*$E656,0)</f>
        <v>0</v>
      </c>
      <c r="N656" s="65">
        <f t="shared" si="42"/>
        <v>431.5</v>
      </c>
      <c r="O656" s="64">
        <f t="shared" si="41"/>
        <v>0</v>
      </c>
      <c r="P656" s="64">
        <f>IF(ISBLANK(I656),0,IF(L656&lt;0,-O656,IF(L656=0,0,((O656/($G656-1))*(1-$C$6)))))</f>
        <v>0</v>
      </c>
      <c r="Q656" s="65">
        <f t="shared" si="43"/>
        <v>374.00907458768029</v>
      </c>
    </row>
    <row r="657" spans="1:17" s="48" customFormat="1" ht="15" x14ac:dyDescent="0.2">
      <c r="A657" s="44"/>
      <c r="B657" s="45"/>
      <c r="C657" s="46"/>
      <c r="D657" s="46"/>
      <c r="E657" s="47"/>
      <c r="F657" s="47"/>
      <c r="G657" s="47"/>
      <c r="H657" s="47"/>
      <c r="I657" s="47"/>
      <c r="J657" s="53" t="str">
        <f>IF(ISBLANK(G657),"no",IF($I657="NR","no",IF($D657="0-0 at half time","no",IF($G657&lt;=$C$8,"yes","no"))))</f>
        <v>no</v>
      </c>
      <c r="K657" s="64">
        <f t="shared" si="40"/>
        <v>0</v>
      </c>
      <c r="L657" s="64">
        <f>IF(ISBLANK(I657),0,IF($J657="no",0,IF($I657="No",-(($G657-1)*($C$4*$E657)),$C$4*$E657*(1-$C$6))))</f>
        <v>0</v>
      </c>
      <c r="M657" s="64">
        <f>IF($J657="yes",($G657-1)*$C$4*$E657,0)</f>
        <v>0</v>
      </c>
      <c r="N657" s="65">
        <f t="shared" si="42"/>
        <v>431.5</v>
      </c>
      <c r="O657" s="64">
        <f t="shared" si="41"/>
        <v>0</v>
      </c>
      <c r="P657" s="64">
        <f>IF(ISBLANK(I657),0,IF(L657&lt;0,-O657,IF(L657=0,0,((O657/($G657-1))*(1-$C$6)))))</f>
        <v>0</v>
      </c>
      <c r="Q657" s="65">
        <f t="shared" si="43"/>
        <v>374.00907458768029</v>
      </c>
    </row>
    <row r="658" spans="1:17" s="48" customFormat="1" ht="15" x14ac:dyDescent="0.2">
      <c r="A658" s="44"/>
      <c r="B658" s="45"/>
      <c r="C658" s="46"/>
      <c r="D658" s="46"/>
      <c r="E658" s="47"/>
      <c r="F658" s="47"/>
      <c r="G658" s="47"/>
      <c r="H658" s="47"/>
      <c r="I658" s="47"/>
      <c r="J658" s="53" t="str">
        <f>IF(ISBLANK(G658),"no",IF($I658="NR","no",IF($D658="0-0 at half time","no",IF($G658&lt;=$C$8,"yes","no"))))</f>
        <v>no</v>
      </c>
      <c r="K658" s="64">
        <f t="shared" si="40"/>
        <v>0</v>
      </c>
      <c r="L658" s="64">
        <f>IF(ISBLANK(I658),0,IF($J658="no",0,IF($I658="No",-(($G658-1)*($C$4*$E658)),$C$4*$E658*(1-$C$6))))</f>
        <v>0</v>
      </c>
      <c r="M658" s="64">
        <f>IF($J658="yes",($G658-1)*$C$4*$E658,0)</f>
        <v>0</v>
      </c>
      <c r="N658" s="65">
        <f t="shared" si="42"/>
        <v>431.5</v>
      </c>
      <c r="O658" s="64">
        <f t="shared" si="41"/>
        <v>0</v>
      </c>
      <c r="P658" s="64">
        <f>IF(ISBLANK(I658),0,IF(L658&lt;0,-O658,IF(L658=0,0,((O658/($G658-1))*(1-$C$6)))))</f>
        <v>0</v>
      </c>
      <c r="Q658" s="65">
        <f t="shared" si="43"/>
        <v>374.00907458768029</v>
      </c>
    </row>
    <row r="659" spans="1:17" s="48" customFormat="1" ht="15" x14ac:dyDescent="0.2">
      <c r="A659" s="44"/>
      <c r="B659" s="45"/>
      <c r="C659" s="46"/>
      <c r="D659" s="46"/>
      <c r="E659" s="47"/>
      <c r="F659" s="47"/>
      <c r="G659" s="47"/>
      <c r="H659" s="47"/>
      <c r="I659" s="47"/>
      <c r="J659" s="53" t="str">
        <f>IF(ISBLANK(G659),"no",IF($I659="NR","no",IF($D659="0-0 at half time","no",IF($G659&lt;=$C$8,"yes","no"))))</f>
        <v>no</v>
      </c>
      <c r="K659" s="64">
        <f t="shared" si="40"/>
        <v>0</v>
      </c>
      <c r="L659" s="64">
        <f>IF(ISBLANK(I659),0,IF($J659="no",0,IF($I659="No",-(($G659-1)*($C$4*$E659)),$C$4*$E659*(1-$C$6))))</f>
        <v>0</v>
      </c>
      <c r="M659" s="64">
        <f>IF($J659="yes",($G659-1)*$C$4*$E659,0)</f>
        <v>0</v>
      </c>
      <c r="N659" s="65">
        <f t="shared" si="42"/>
        <v>431.5</v>
      </c>
      <c r="O659" s="64">
        <f t="shared" si="41"/>
        <v>0</v>
      </c>
      <c r="P659" s="64">
        <f>IF(ISBLANK(I659),0,IF(L659&lt;0,-O659,IF(L659=0,0,((O659/($G659-1))*(1-$C$6)))))</f>
        <v>0</v>
      </c>
      <c r="Q659" s="65">
        <f t="shared" si="43"/>
        <v>374.00907458768029</v>
      </c>
    </row>
    <row r="660" spans="1:17" s="48" customFormat="1" ht="15" x14ac:dyDescent="0.2">
      <c r="A660" s="44"/>
      <c r="B660" s="45"/>
      <c r="C660" s="46"/>
      <c r="D660" s="46"/>
      <c r="E660" s="47"/>
      <c r="F660" s="47"/>
      <c r="G660" s="47"/>
      <c r="H660" s="47"/>
      <c r="I660" s="47"/>
      <c r="J660" s="53" t="str">
        <f>IF(ISBLANK(G660),"no",IF($I660="NR","no",IF($D660="0-0 at half time","no",IF($G660&lt;=$C$8,"yes","no"))))</f>
        <v>no</v>
      </c>
      <c r="K660" s="64">
        <f t="shared" si="40"/>
        <v>0</v>
      </c>
      <c r="L660" s="64">
        <f>IF(ISBLANK(I660),0,IF($J660="no",0,IF($I660="No",-(($G660-1)*($C$4*$E660)),$C$4*$E660*(1-$C$6))))</f>
        <v>0</v>
      </c>
      <c r="M660" s="64">
        <f>IF($J660="yes",($G660-1)*$C$4*$E660,0)</f>
        <v>0</v>
      </c>
      <c r="N660" s="65">
        <f t="shared" si="42"/>
        <v>431.5</v>
      </c>
      <c r="O660" s="64">
        <f t="shared" si="41"/>
        <v>0</v>
      </c>
      <c r="P660" s="64">
        <f>IF(ISBLANK(I660),0,IF(L660&lt;0,-O660,IF(L660=0,0,((O660/($G660-1))*(1-$C$6)))))</f>
        <v>0</v>
      </c>
      <c r="Q660" s="65">
        <f t="shared" si="43"/>
        <v>374.00907458768029</v>
      </c>
    </row>
    <row r="661" spans="1:17" s="48" customFormat="1" ht="15" x14ac:dyDescent="0.2">
      <c r="A661" s="44"/>
      <c r="B661" s="45"/>
      <c r="C661" s="46"/>
      <c r="D661" s="46"/>
      <c r="E661" s="47"/>
      <c r="F661" s="47"/>
      <c r="G661" s="47"/>
      <c r="H661" s="47"/>
      <c r="I661" s="47"/>
      <c r="J661" s="53" t="str">
        <f>IF(ISBLANK(G661),"no",IF($I661="NR","no",IF($D661="0-0 at half time","no",IF($G661&lt;=$C$8,"yes","no"))))</f>
        <v>no</v>
      </c>
      <c r="K661" s="64">
        <f t="shared" si="40"/>
        <v>0</v>
      </c>
      <c r="L661" s="64">
        <f>IF(ISBLANK(I661),0,IF($J661="no",0,IF($I661="No",-(($G661-1)*($C$4*$E661)),$C$4*$E661*(1-$C$6))))</f>
        <v>0</v>
      </c>
      <c r="M661" s="64">
        <f>IF($J661="yes",($G661-1)*$C$4*$E661,0)</f>
        <v>0</v>
      </c>
      <c r="N661" s="65">
        <f t="shared" si="42"/>
        <v>431.5</v>
      </c>
      <c r="O661" s="64">
        <f t="shared" si="41"/>
        <v>0</v>
      </c>
      <c r="P661" s="64">
        <f>IF(ISBLANK(I661),0,IF(L661&lt;0,-O661,IF(L661=0,0,((O661/($G661-1))*(1-$C$6)))))</f>
        <v>0</v>
      </c>
      <c r="Q661" s="65">
        <f t="shared" si="43"/>
        <v>374.00907458768029</v>
      </c>
    </row>
    <row r="662" spans="1:17" s="48" customFormat="1" ht="15" x14ac:dyDescent="0.2">
      <c r="A662" s="44"/>
      <c r="B662" s="45"/>
      <c r="C662" s="46"/>
      <c r="D662" s="46"/>
      <c r="E662" s="47"/>
      <c r="F662" s="47"/>
      <c r="G662" s="47"/>
      <c r="H662" s="47"/>
      <c r="I662" s="47"/>
      <c r="J662" s="53" t="str">
        <f>IF(ISBLANK(G662),"no",IF($I662="NR","no",IF($D662="0-0 at half time","no",IF($G662&lt;=$C$8,"yes","no"))))</f>
        <v>no</v>
      </c>
      <c r="K662" s="64">
        <f t="shared" si="40"/>
        <v>0</v>
      </c>
      <c r="L662" s="64">
        <f>IF(ISBLANK(I662),0,IF($J662="no",0,IF($I662="No",-(($G662-1)*($C$4*$E662)),$C$4*$E662*(1-$C$6))))</f>
        <v>0</v>
      </c>
      <c r="M662" s="64">
        <f>IF($J662="yes",($G662-1)*$C$4*$E662,0)</f>
        <v>0</v>
      </c>
      <c r="N662" s="65">
        <f t="shared" si="42"/>
        <v>431.5</v>
      </c>
      <c r="O662" s="64">
        <f t="shared" si="41"/>
        <v>0</v>
      </c>
      <c r="P662" s="64">
        <f>IF(ISBLANK(I662),0,IF(L662&lt;0,-O662,IF(L662=0,0,((O662/($G662-1))*(1-$C$6)))))</f>
        <v>0</v>
      </c>
      <c r="Q662" s="65">
        <f t="shared" si="43"/>
        <v>374.00907458768029</v>
      </c>
    </row>
    <row r="663" spans="1:17" s="48" customFormat="1" ht="15" x14ac:dyDescent="0.2">
      <c r="A663" s="44"/>
      <c r="B663" s="45"/>
      <c r="C663" s="46"/>
      <c r="D663" s="46"/>
      <c r="E663" s="47"/>
      <c r="F663" s="47"/>
      <c r="G663" s="47"/>
      <c r="H663" s="47"/>
      <c r="I663" s="47"/>
      <c r="J663" s="53" t="str">
        <f>IF(ISBLANK(G663),"no",IF($I663="NR","no",IF($D663="0-0 at half time","no",IF($G663&lt;=$C$8,"yes","no"))))</f>
        <v>no</v>
      </c>
      <c r="K663" s="64">
        <f t="shared" si="40"/>
        <v>0</v>
      </c>
      <c r="L663" s="64">
        <f>IF(ISBLANK(I663),0,IF($J663="no",0,IF($I663="No",-(($G663-1)*($C$4*$E663)),$C$4*$E663*(1-$C$6))))</f>
        <v>0</v>
      </c>
      <c r="M663" s="64">
        <f>IF($J663="yes",($G663-1)*$C$4*$E663,0)</f>
        <v>0</v>
      </c>
      <c r="N663" s="65">
        <f t="shared" si="42"/>
        <v>431.5</v>
      </c>
      <c r="O663" s="64">
        <f t="shared" si="41"/>
        <v>0</v>
      </c>
      <c r="P663" s="64">
        <f>IF(ISBLANK(I663),0,IF(L663&lt;0,-O663,IF(L663=0,0,((O663/($G663-1))*(1-$C$6)))))</f>
        <v>0</v>
      </c>
      <c r="Q663" s="65">
        <f t="shared" si="43"/>
        <v>374.00907458768029</v>
      </c>
    </row>
    <row r="664" spans="1:17" s="48" customFormat="1" ht="15" x14ac:dyDescent="0.2">
      <c r="A664" s="44"/>
      <c r="B664" s="45"/>
      <c r="C664" s="46"/>
      <c r="D664" s="46"/>
      <c r="E664" s="47"/>
      <c r="F664" s="47"/>
      <c r="G664" s="47"/>
      <c r="H664" s="47"/>
      <c r="I664" s="47"/>
      <c r="J664" s="53" t="str">
        <f>IF(ISBLANK(G664),"no",IF($I664="NR","no",IF($D664="0-0 at half time","no",IF($G664&lt;=$C$8,"yes","no"))))</f>
        <v>no</v>
      </c>
      <c r="K664" s="64">
        <f t="shared" si="40"/>
        <v>0</v>
      </c>
      <c r="L664" s="64">
        <f>IF(ISBLANK(I664),0,IF($J664="no",0,IF($I664="No",-(($G664-1)*($C$4*$E664)),$C$4*$E664*(1-$C$6))))</f>
        <v>0</v>
      </c>
      <c r="M664" s="64">
        <f>IF($J664="yes",($G664-1)*$C$4*$E664,0)</f>
        <v>0</v>
      </c>
      <c r="N664" s="65">
        <f t="shared" si="42"/>
        <v>431.5</v>
      </c>
      <c r="O664" s="64">
        <f t="shared" si="41"/>
        <v>0</v>
      </c>
      <c r="P664" s="64">
        <f>IF(ISBLANK(I664),0,IF(L664&lt;0,-O664,IF(L664=0,0,((O664/($G664-1))*(1-$C$6)))))</f>
        <v>0</v>
      </c>
      <c r="Q664" s="65">
        <f t="shared" si="43"/>
        <v>374.00907458768029</v>
      </c>
    </row>
    <row r="665" spans="1:17" s="48" customFormat="1" ht="15" x14ac:dyDescent="0.2">
      <c r="A665" s="44"/>
      <c r="B665" s="45"/>
      <c r="C665" s="46"/>
      <c r="D665" s="46"/>
      <c r="E665" s="47"/>
      <c r="F665" s="47"/>
      <c r="G665" s="47"/>
      <c r="H665" s="47"/>
      <c r="I665" s="47"/>
      <c r="J665" s="53" t="str">
        <f>IF(ISBLANK(G665),"no",IF($I665="NR","no",IF($D665="0-0 at half time","no",IF($G665&lt;=$C$8,"yes","no"))))</f>
        <v>no</v>
      </c>
      <c r="K665" s="64">
        <f t="shared" si="40"/>
        <v>0</v>
      </c>
      <c r="L665" s="64">
        <f>IF(ISBLANK(I665),0,IF($J665="no",0,IF($I665="No",-(($G665-1)*($C$4*$E665)),$C$4*$E665*(1-$C$6))))</f>
        <v>0</v>
      </c>
      <c r="M665" s="64">
        <f>IF($J665="yes",($G665-1)*$C$4*$E665,0)</f>
        <v>0</v>
      </c>
      <c r="N665" s="65">
        <f t="shared" si="42"/>
        <v>431.5</v>
      </c>
      <c r="O665" s="64">
        <f t="shared" si="41"/>
        <v>0</v>
      </c>
      <c r="P665" s="64">
        <f>IF(ISBLANK(I665),0,IF(L665&lt;0,-O665,IF(L665=0,0,((O665/($G665-1))*(1-$C$6)))))</f>
        <v>0</v>
      </c>
      <c r="Q665" s="65">
        <f t="shared" si="43"/>
        <v>374.00907458768029</v>
      </c>
    </row>
    <row r="666" spans="1:17" s="48" customFormat="1" ht="15" x14ac:dyDescent="0.2">
      <c r="A666" s="44"/>
      <c r="B666" s="45"/>
      <c r="C666" s="46"/>
      <c r="D666" s="46"/>
      <c r="E666" s="47"/>
      <c r="F666" s="47"/>
      <c r="G666" s="47"/>
      <c r="H666" s="47"/>
      <c r="I666" s="47"/>
      <c r="J666" s="53" t="str">
        <f>IF(ISBLANK(G666),"no",IF($I666="NR","no",IF($D666="0-0 at half time","no",IF($G666&lt;=$C$8,"yes","no"))))</f>
        <v>no</v>
      </c>
      <c r="K666" s="64">
        <f t="shared" si="40"/>
        <v>0</v>
      </c>
      <c r="L666" s="64">
        <f>IF(ISBLANK(I666),0,IF($J666="no",0,IF($I666="No",-(($G666-1)*($C$4*$E666)),$C$4*$E666*(1-$C$6))))</f>
        <v>0</v>
      </c>
      <c r="M666" s="64">
        <f>IF($J666="yes",($G666-1)*$C$4*$E666,0)</f>
        <v>0</v>
      </c>
      <c r="N666" s="65">
        <f t="shared" si="42"/>
        <v>431.5</v>
      </c>
      <c r="O666" s="64">
        <f t="shared" si="41"/>
        <v>0</v>
      </c>
      <c r="P666" s="64">
        <f>IF(ISBLANK(I666),0,IF(L666&lt;0,-O666,IF(L666=0,0,((O666/($G666-1))*(1-$C$6)))))</f>
        <v>0</v>
      </c>
      <c r="Q666" s="65">
        <f t="shared" si="43"/>
        <v>374.00907458768029</v>
      </c>
    </row>
    <row r="667" spans="1:17" s="48" customFormat="1" ht="15" x14ac:dyDescent="0.2">
      <c r="A667" s="44"/>
      <c r="B667" s="45"/>
      <c r="C667" s="46"/>
      <c r="D667" s="46"/>
      <c r="E667" s="47"/>
      <c r="F667" s="47"/>
      <c r="G667" s="47"/>
      <c r="H667" s="47"/>
      <c r="I667" s="47"/>
      <c r="J667" s="53" t="str">
        <f>IF(ISBLANK(G667),"no",IF($I667="NR","no",IF($D667="0-0 at half time","no",IF($G667&lt;=$C$8,"yes","no"))))</f>
        <v>no</v>
      </c>
      <c r="K667" s="64">
        <f t="shared" si="40"/>
        <v>0</v>
      </c>
      <c r="L667" s="64">
        <f>IF(ISBLANK(I667),0,IF($J667="no",0,IF($I667="No",-(($G667-1)*($C$4*$E667)),$C$4*$E667*(1-$C$6))))</f>
        <v>0</v>
      </c>
      <c r="M667" s="64">
        <f>IF($J667="yes",($G667-1)*$C$4*$E667,0)</f>
        <v>0</v>
      </c>
      <c r="N667" s="65">
        <f t="shared" si="42"/>
        <v>431.5</v>
      </c>
      <c r="O667" s="64">
        <f t="shared" si="41"/>
        <v>0</v>
      </c>
      <c r="P667" s="64">
        <f>IF(ISBLANK(I667),0,IF(L667&lt;0,-O667,IF(L667=0,0,((O667/($G667-1))*(1-$C$6)))))</f>
        <v>0</v>
      </c>
      <c r="Q667" s="65">
        <f t="shared" si="43"/>
        <v>374.00907458768029</v>
      </c>
    </row>
    <row r="668" spans="1:17" s="48" customFormat="1" ht="15" x14ac:dyDescent="0.2">
      <c r="A668" s="44"/>
      <c r="B668" s="45"/>
      <c r="C668" s="46"/>
      <c r="D668" s="46"/>
      <c r="E668" s="47"/>
      <c r="F668" s="47"/>
      <c r="G668" s="47"/>
      <c r="H668" s="47"/>
      <c r="I668" s="47"/>
      <c r="J668" s="53" t="str">
        <f>IF(ISBLANK(G668),"no",IF($I668="NR","no",IF($D668="0-0 at half time","no",IF($G668&lt;=$C$8,"yes","no"))))</f>
        <v>no</v>
      </c>
      <c r="K668" s="64">
        <f t="shared" si="40"/>
        <v>0</v>
      </c>
      <c r="L668" s="64">
        <f>IF(ISBLANK(I668),0,IF($J668="no",0,IF($I668="No",-(($G668-1)*($C$4*$E668)),$C$4*$E668*(1-$C$6))))</f>
        <v>0</v>
      </c>
      <c r="M668" s="64">
        <f>IF($J668="yes",($G668-1)*$C$4*$E668,0)</f>
        <v>0</v>
      </c>
      <c r="N668" s="65">
        <f t="shared" si="42"/>
        <v>431.5</v>
      </c>
      <c r="O668" s="64">
        <f t="shared" si="41"/>
        <v>0</v>
      </c>
      <c r="P668" s="64">
        <f>IF(ISBLANK(I668),0,IF(L668&lt;0,-O668,IF(L668=0,0,((O668/($G668-1))*(1-$C$6)))))</f>
        <v>0</v>
      </c>
      <c r="Q668" s="65">
        <f t="shared" si="43"/>
        <v>374.00907458768029</v>
      </c>
    </row>
    <row r="669" spans="1:17" s="48" customFormat="1" ht="15" x14ac:dyDescent="0.2">
      <c r="A669" s="44"/>
      <c r="B669" s="45"/>
      <c r="C669" s="46"/>
      <c r="D669" s="46"/>
      <c r="E669" s="47"/>
      <c r="F669" s="47"/>
      <c r="G669" s="47"/>
      <c r="H669" s="47"/>
      <c r="I669" s="47"/>
      <c r="J669" s="53" t="str">
        <f>IF(ISBLANK(G669),"no",IF($I669="NR","no",IF($D669="0-0 at half time","no",IF($G669&lt;=$C$8,"yes","no"))))</f>
        <v>no</v>
      </c>
      <c r="K669" s="64">
        <f t="shared" si="40"/>
        <v>0</v>
      </c>
      <c r="L669" s="64">
        <f>IF(ISBLANK(I669),0,IF($J669="no",0,IF($I669="No",-(($G669-1)*($C$4*$E669)),$C$4*$E669*(1-$C$6))))</f>
        <v>0</v>
      </c>
      <c r="M669" s="64">
        <f>IF($J669="yes",($G669-1)*$C$4*$E669,0)</f>
        <v>0</v>
      </c>
      <c r="N669" s="65">
        <f t="shared" si="42"/>
        <v>431.5</v>
      </c>
      <c r="O669" s="64">
        <f t="shared" si="41"/>
        <v>0</v>
      </c>
      <c r="P669" s="64">
        <f>IF(ISBLANK(I669),0,IF(L669&lt;0,-O669,IF(L669=0,0,((O669/($G669-1))*(1-$C$6)))))</f>
        <v>0</v>
      </c>
      <c r="Q669" s="65">
        <f t="shared" si="43"/>
        <v>374.00907458768029</v>
      </c>
    </row>
    <row r="670" spans="1:17" s="48" customFormat="1" ht="15" x14ac:dyDescent="0.2">
      <c r="A670" s="44"/>
      <c r="B670" s="45"/>
      <c r="C670" s="46"/>
      <c r="D670" s="46"/>
      <c r="E670" s="47"/>
      <c r="F670" s="47"/>
      <c r="G670" s="47"/>
      <c r="H670" s="47"/>
      <c r="I670" s="47"/>
      <c r="J670" s="53" t="str">
        <f>IF(ISBLANK(G670),"no",IF($I670="NR","no",IF($D670="0-0 at half time","no",IF($G670&lt;=$C$8,"yes","no"))))</f>
        <v>no</v>
      </c>
      <c r="K670" s="64">
        <f t="shared" si="40"/>
        <v>0</v>
      </c>
      <c r="L670" s="64">
        <f>IF(ISBLANK(I670),0,IF($J670="no",0,IF($I670="No",-(($G670-1)*($C$4*$E670)),$C$4*$E670*(1-$C$6))))</f>
        <v>0</v>
      </c>
      <c r="M670" s="64">
        <f>IF($J670="yes",($G670-1)*$C$4*$E670,0)</f>
        <v>0</v>
      </c>
      <c r="N670" s="65">
        <f t="shared" si="42"/>
        <v>431.5</v>
      </c>
      <c r="O670" s="64">
        <f t="shared" si="41"/>
        <v>0</v>
      </c>
      <c r="P670" s="64">
        <f>IF(ISBLANK(I670),0,IF(L670&lt;0,-O670,IF(L670=0,0,((O670/($G670-1))*(1-$C$6)))))</f>
        <v>0</v>
      </c>
      <c r="Q670" s="65">
        <f t="shared" si="43"/>
        <v>374.00907458768029</v>
      </c>
    </row>
    <row r="671" spans="1:17" s="48" customFormat="1" ht="15" x14ac:dyDescent="0.2">
      <c r="A671" s="44"/>
      <c r="B671" s="45"/>
      <c r="C671" s="46"/>
      <c r="D671" s="46"/>
      <c r="E671" s="47"/>
      <c r="F671" s="47"/>
      <c r="G671" s="47"/>
      <c r="H671" s="47"/>
      <c r="I671" s="47"/>
      <c r="J671" s="53" t="str">
        <f>IF(ISBLANK(G671),"no",IF($I671="NR","no",IF($D671="0-0 at half time","no",IF($G671&lt;=$C$8,"yes","no"))))</f>
        <v>no</v>
      </c>
      <c r="K671" s="64">
        <f t="shared" si="40"/>
        <v>0</v>
      </c>
      <c r="L671" s="64">
        <f>IF(ISBLANK(I671),0,IF($J671="no",0,IF($I671="No",-(($G671-1)*($C$4*$E671)),$C$4*$E671*(1-$C$6))))</f>
        <v>0</v>
      </c>
      <c r="M671" s="64">
        <f>IF($J671="yes",($G671-1)*$C$4*$E671,0)</f>
        <v>0</v>
      </c>
      <c r="N671" s="65">
        <f t="shared" si="42"/>
        <v>431.5</v>
      </c>
      <c r="O671" s="64">
        <f t="shared" si="41"/>
        <v>0</v>
      </c>
      <c r="P671" s="64">
        <f>IF(ISBLANK(I671),0,IF(L671&lt;0,-O671,IF(L671=0,0,((O671/($G671-1))*(1-$C$6)))))</f>
        <v>0</v>
      </c>
      <c r="Q671" s="65">
        <f t="shared" si="43"/>
        <v>374.00907458768029</v>
      </c>
    </row>
    <row r="672" spans="1:17" s="48" customFormat="1" ht="15" x14ac:dyDescent="0.2">
      <c r="A672" s="44"/>
      <c r="B672" s="45"/>
      <c r="C672" s="46"/>
      <c r="D672" s="46"/>
      <c r="E672" s="47"/>
      <c r="F672" s="47"/>
      <c r="G672" s="47"/>
      <c r="H672" s="47"/>
      <c r="I672" s="47"/>
      <c r="J672" s="53" t="str">
        <f>IF(ISBLANK(G672),"no",IF($I672="NR","no",IF($D672="0-0 at half time","no",IF($G672&lt;=$C$8,"yes","no"))))</f>
        <v>no</v>
      </c>
      <c r="K672" s="64">
        <f t="shared" si="40"/>
        <v>0</v>
      </c>
      <c r="L672" s="64">
        <f>IF(ISBLANK(I672),0,IF($J672="no",0,IF($I672="No",-(($G672-1)*($C$4*$E672)),$C$4*$E672*(1-$C$6))))</f>
        <v>0</v>
      </c>
      <c r="M672" s="64">
        <f>IF($J672="yes",($G672-1)*$C$4*$E672,0)</f>
        <v>0</v>
      </c>
      <c r="N672" s="65">
        <f t="shared" si="42"/>
        <v>431.5</v>
      </c>
      <c r="O672" s="64">
        <f t="shared" si="41"/>
        <v>0</v>
      </c>
      <c r="P672" s="64">
        <f>IF(ISBLANK(I672),0,IF(L672&lt;0,-O672,IF(L672=0,0,((O672/($G672-1))*(1-$C$6)))))</f>
        <v>0</v>
      </c>
      <c r="Q672" s="65">
        <f t="shared" si="43"/>
        <v>374.00907458768029</v>
      </c>
    </row>
    <row r="673" spans="1:17" s="48" customFormat="1" ht="15" x14ac:dyDescent="0.2">
      <c r="A673" s="44"/>
      <c r="B673" s="45"/>
      <c r="C673" s="46"/>
      <c r="D673" s="46"/>
      <c r="E673" s="47"/>
      <c r="F673" s="47"/>
      <c r="G673" s="47"/>
      <c r="H673" s="47"/>
      <c r="I673" s="47"/>
      <c r="J673" s="53" t="str">
        <f>IF(ISBLANK(G673),"no",IF($I673="NR","no",IF($D673="0-0 at half time","no",IF($G673&lt;=$C$8,"yes","no"))))</f>
        <v>no</v>
      </c>
      <c r="K673" s="64">
        <f t="shared" si="40"/>
        <v>0</v>
      </c>
      <c r="L673" s="64">
        <f>IF(ISBLANK(I673),0,IF($J673="no",0,IF($I673="No",-(($G673-1)*($C$4*$E673)),$C$4*$E673*(1-$C$6))))</f>
        <v>0</v>
      </c>
      <c r="M673" s="64">
        <f>IF($J673="yes",($G673-1)*$C$4*$E673,0)</f>
        <v>0</v>
      </c>
      <c r="N673" s="65">
        <f t="shared" si="42"/>
        <v>431.5</v>
      </c>
      <c r="O673" s="64">
        <f t="shared" si="41"/>
        <v>0</v>
      </c>
      <c r="P673" s="64">
        <f>IF(ISBLANK(I673),0,IF(L673&lt;0,-O673,IF(L673=0,0,((O673/($G673-1))*(1-$C$6)))))</f>
        <v>0</v>
      </c>
      <c r="Q673" s="65">
        <f t="shared" si="43"/>
        <v>374.00907458768029</v>
      </c>
    </row>
    <row r="674" spans="1:17" s="48" customFormat="1" ht="15" x14ac:dyDescent="0.2">
      <c r="A674" s="44"/>
      <c r="B674" s="45"/>
      <c r="C674" s="46"/>
      <c r="D674" s="46"/>
      <c r="E674" s="47"/>
      <c r="F674" s="47"/>
      <c r="G674" s="47"/>
      <c r="H674" s="47"/>
      <c r="I674" s="47"/>
      <c r="J674" s="53" t="str">
        <f>IF(ISBLANK(G674),"no",IF($I674="NR","no",IF($D674="0-0 at half time","no",IF($G674&lt;=$C$8,"yes","no"))))</f>
        <v>no</v>
      </c>
      <c r="K674" s="64">
        <f t="shared" si="40"/>
        <v>0</v>
      </c>
      <c r="L674" s="64">
        <f>IF(ISBLANK(I674),0,IF($J674="no",0,IF($I674="No",-(($G674-1)*($C$4*$E674)),$C$4*$E674*(1-$C$6))))</f>
        <v>0</v>
      </c>
      <c r="M674" s="64">
        <f>IF($J674="yes",($G674-1)*$C$4*$E674,0)</f>
        <v>0</v>
      </c>
      <c r="N674" s="65">
        <f t="shared" si="42"/>
        <v>431.5</v>
      </c>
      <c r="O674" s="64">
        <f t="shared" si="41"/>
        <v>0</v>
      </c>
      <c r="P674" s="64">
        <f>IF(ISBLANK(I674),0,IF(L674&lt;0,-O674,IF(L674=0,0,((O674/($G674-1))*(1-$C$6)))))</f>
        <v>0</v>
      </c>
      <c r="Q674" s="65">
        <f t="shared" si="43"/>
        <v>374.00907458768029</v>
      </c>
    </row>
    <row r="675" spans="1:17" s="48" customFormat="1" ht="15" x14ac:dyDescent="0.2">
      <c r="A675" s="44"/>
      <c r="B675" s="45"/>
      <c r="C675" s="46"/>
      <c r="D675" s="46"/>
      <c r="E675" s="47"/>
      <c r="F675" s="47"/>
      <c r="G675" s="47"/>
      <c r="H675" s="47"/>
      <c r="I675" s="47"/>
      <c r="J675" s="53" t="str">
        <f>IF(ISBLANK(G675),"no",IF($I675="NR","no",IF($D675="0-0 at half time","no",IF($G675&lt;=$C$8,"yes","no"))))</f>
        <v>no</v>
      </c>
      <c r="K675" s="64">
        <f t="shared" si="40"/>
        <v>0</v>
      </c>
      <c r="L675" s="64">
        <f>IF(ISBLANK(I675),0,IF($J675="no",0,IF($I675="No",-(($G675-1)*($C$4*$E675)),$C$4*$E675*(1-$C$6))))</f>
        <v>0</v>
      </c>
      <c r="M675" s="64">
        <f>IF($J675="yes",($G675-1)*$C$4*$E675,0)</f>
        <v>0</v>
      </c>
      <c r="N675" s="65">
        <f t="shared" si="42"/>
        <v>431.5</v>
      </c>
      <c r="O675" s="64">
        <f t="shared" si="41"/>
        <v>0</v>
      </c>
      <c r="P675" s="64">
        <f>IF(ISBLANK(I675),0,IF(L675&lt;0,-O675,IF(L675=0,0,((O675/($G675-1))*(1-$C$6)))))</f>
        <v>0</v>
      </c>
      <c r="Q675" s="65">
        <f t="shared" si="43"/>
        <v>374.00907458768029</v>
      </c>
    </row>
    <row r="676" spans="1:17" s="48" customFormat="1" ht="15" x14ac:dyDescent="0.2">
      <c r="A676" s="44"/>
      <c r="B676" s="45"/>
      <c r="C676" s="46"/>
      <c r="D676" s="46"/>
      <c r="E676" s="47"/>
      <c r="F676" s="47"/>
      <c r="G676" s="47"/>
      <c r="H676" s="47"/>
      <c r="I676" s="47"/>
      <c r="J676" s="53" t="str">
        <f>IF(ISBLANK(G676),"no",IF($I676="NR","no",IF($D676="0-0 at half time","no",IF($G676&lt;=$C$8,"yes","no"))))</f>
        <v>no</v>
      </c>
      <c r="K676" s="64">
        <f t="shared" si="40"/>
        <v>0</v>
      </c>
      <c r="L676" s="64">
        <f>IF(ISBLANK(I676),0,IF($J676="no",0,IF($I676="No",-(($G676-1)*($C$4*$E676)),$C$4*$E676*(1-$C$6))))</f>
        <v>0</v>
      </c>
      <c r="M676" s="64">
        <f>IF($J676="yes",($G676-1)*$C$4*$E676,0)</f>
        <v>0</v>
      </c>
      <c r="N676" s="65">
        <f t="shared" si="42"/>
        <v>431.5</v>
      </c>
      <c r="O676" s="64">
        <f t="shared" si="41"/>
        <v>0</v>
      </c>
      <c r="P676" s="64">
        <f>IF(ISBLANK(I676),0,IF(L676&lt;0,-O676,IF(L676=0,0,((O676/($G676-1))*(1-$C$6)))))</f>
        <v>0</v>
      </c>
      <c r="Q676" s="65">
        <f t="shared" si="43"/>
        <v>374.00907458768029</v>
      </c>
    </row>
    <row r="677" spans="1:17" s="48" customFormat="1" ht="15" x14ac:dyDescent="0.2">
      <c r="A677" s="44"/>
      <c r="B677" s="45"/>
      <c r="C677" s="46"/>
      <c r="D677" s="46"/>
      <c r="E677" s="47"/>
      <c r="F677" s="47"/>
      <c r="G677" s="47"/>
      <c r="H677" s="47"/>
      <c r="I677" s="47"/>
      <c r="J677" s="53" t="str">
        <f>IF(ISBLANK(G677),"no",IF($I677="NR","no",IF($D677="0-0 at half time","no",IF($G677&lt;=$C$8,"yes","no"))))</f>
        <v>no</v>
      </c>
      <c r="K677" s="64">
        <f t="shared" si="40"/>
        <v>0</v>
      </c>
      <c r="L677" s="64">
        <f>IF(ISBLANK(I677),0,IF($J677="no",0,IF($I677="No",-(($G677-1)*($C$4*$E677)),$C$4*$E677*(1-$C$6))))</f>
        <v>0</v>
      </c>
      <c r="M677" s="64">
        <f>IF($J677="yes",($G677-1)*$C$4*$E677,0)</f>
        <v>0</v>
      </c>
      <c r="N677" s="65">
        <f t="shared" si="42"/>
        <v>431.5</v>
      </c>
      <c r="O677" s="64">
        <f t="shared" si="41"/>
        <v>0</v>
      </c>
      <c r="P677" s="64">
        <f>IF(ISBLANK(I677),0,IF(L677&lt;0,-O677,IF(L677=0,0,((O677/($G677-1))*(1-$C$6)))))</f>
        <v>0</v>
      </c>
      <c r="Q677" s="65">
        <f t="shared" si="43"/>
        <v>374.00907458768029</v>
      </c>
    </row>
    <row r="678" spans="1:17" s="48" customFormat="1" ht="15" x14ac:dyDescent="0.2">
      <c r="A678" s="44"/>
      <c r="B678" s="45"/>
      <c r="C678" s="46"/>
      <c r="D678" s="46"/>
      <c r="E678" s="47"/>
      <c r="F678" s="47"/>
      <c r="G678" s="47"/>
      <c r="H678" s="47"/>
      <c r="I678" s="47"/>
      <c r="J678" s="53" t="str">
        <f>IF(ISBLANK(G678),"no",IF($I678="NR","no",IF($D678="0-0 at half time","no",IF($G678&lt;=$C$8,"yes","no"))))</f>
        <v>no</v>
      </c>
      <c r="K678" s="64">
        <f t="shared" si="40"/>
        <v>0</v>
      </c>
      <c r="L678" s="64">
        <f>IF(ISBLANK(I678),0,IF($J678="no",0,IF($I678="No",-(($G678-1)*($C$4*$E678)),$C$4*$E678*(1-$C$6))))</f>
        <v>0</v>
      </c>
      <c r="M678" s="64">
        <f>IF($J678="yes",($G678-1)*$C$4*$E678,0)</f>
        <v>0</v>
      </c>
      <c r="N678" s="65">
        <f t="shared" si="42"/>
        <v>431.5</v>
      </c>
      <c r="O678" s="64">
        <f t="shared" si="41"/>
        <v>0</v>
      </c>
      <c r="P678" s="64">
        <f>IF(ISBLANK(I678),0,IF(L678&lt;0,-O678,IF(L678=0,0,((O678/($G678-1))*(1-$C$6)))))</f>
        <v>0</v>
      </c>
      <c r="Q678" s="65">
        <f t="shared" si="43"/>
        <v>374.00907458768029</v>
      </c>
    </row>
    <row r="679" spans="1:17" s="48" customFormat="1" ht="15" x14ac:dyDescent="0.2">
      <c r="A679" s="44"/>
      <c r="B679" s="45"/>
      <c r="C679" s="46"/>
      <c r="D679" s="46"/>
      <c r="E679" s="47"/>
      <c r="F679" s="47"/>
      <c r="G679" s="47"/>
      <c r="H679" s="47"/>
      <c r="I679" s="47"/>
      <c r="J679" s="53" t="str">
        <f>IF(ISBLANK(G679),"no",IF($I679="NR","no",IF($D679="0-0 at half time","no",IF($G679&lt;=$C$8,"yes","no"))))</f>
        <v>no</v>
      </c>
      <c r="K679" s="64">
        <f t="shared" si="40"/>
        <v>0</v>
      </c>
      <c r="L679" s="64">
        <f>IF(ISBLANK(I679),0,IF($J679="no",0,IF($I679="No",-(($G679-1)*($C$4*$E679)),$C$4*$E679*(1-$C$6))))</f>
        <v>0</v>
      </c>
      <c r="M679" s="64">
        <f>IF($J679="yes",($G679-1)*$C$4*$E679,0)</f>
        <v>0</v>
      </c>
      <c r="N679" s="65">
        <f t="shared" si="42"/>
        <v>431.5</v>
      </c>
      <c r="O679" s="64">
        <f t="shared" si="41"/>
        <v>0</v>
      </c>
      <c r="P679" s="64">
        <f>IF(ISBLANK(I679),0,IF(L679&lt;0,-O679,IF(L679=0,0,((O679/($G679-1))*(1-$C$6)))))</f>
        <v>0</v>
      </c>
      <c r="Q679" s="65">
        <f t="shared" si="43"/>
        <v>374.00907458768029</v>
      </c>
    </row>
    <row r="680" spans="1:17" s="48" customFormat="1" ht="15" x14ac:dyDescent="0.2">
      <c r="A680" s="44"/>
      <c r="B680" s="45"/>
      <c r="C680" s="46"/>
      <c r="D680" s="46"/>
      <c r="E680" s="47"/>
      <c r="F680" s="47"/>
      <c r="G680" s="47"/>
      <c r="H680" s="47"/>
      <c r="I680" s="47"/>
      <c r="J680" s="53" t="str">
        <f>IF(ISBLANK(G680),"no",IF($I680="NR","no",IF($D680="0-0 at half time","no",IF($G680&lt;=$C$8,"yes","no"))))</f>
        <v>no</v>
      </c>
      <c r="K680" s="64">
        <f t="shared" si="40"/>
        <v>0</v>
      </c>
      <c r="L680" s="64">
        <f>IF(ISBLANK(I680),0,IF($J680="no",0,IF($I680="No",-(($G680-1)*($C$4*$E680)),$C$4*$E680*(1-$C$6))))</f>
        <v>0</v>
      </c>
      <c r="M680" s="64">
        <f>IF($J680="yes",($G680-1)*$C$4*$E680,0)</f>
        <v>0</v>
      </c>
      <c r="N680" s="65">
        <f t="shared" si="42"/>
        <v>431.5</v>
      </c>
      <c r="O680" s="64">
        <f t="shared" si="41"/>
        <v>0</v>
      </c>
      <c r="P680" s="64">
        <f>IF(ISBLANK(I680),0,IF(L680&lt;0,-O680,IF(L680=0,0,((O680/($G680-1))*(1-$C$6)))))</f>
        <v>0</v>
      </c>
      <c r="Q680" s="65">
        <f t="shared" si="43"/>
        <v>374.00907458768029</v>
      </c>
    </row>
    <row r="681" spans="1:17" s="48" customFormat="1" ht="15" x14ac:dyDescent="0.2">
      <c r="A681" s="44"/>
      <c r="B681" s="45"/>
      <c r="C681" s="46"/>
      <c r="D681" s="46"/>
      <c r="E681" s="47"/>
      <c r="F681" s="47"/>
      <c r="G681" s="47"/>
      <c r="H681" s="47"/>
      <c r="I681" s="47"/>
      <c r="J681" s="53" t="str">
        <f>IF(ISBLANK(G681),"no",IF($I681="NR","no",IF($D681="0-0 at half time","no",IF($G681&lt;=$C$8,"yes","no"))))</f>
        <v>no</v>
      </c>
      <c r="K681" s="64">
        <f t="shared" si="40"/>
        <v>0</v>
      </c>
      <c r="L681" s="64">
        <f>IF(ISBLANK(I681),0,IF($J681="no",0,IF($I681="No",-(($G681-1)*($C$4*$E681)),$C$4*$E681*(1-$C$6))))</f>
        <v>0</v>
      </c>
      <c r="M681" s="64">
        <f>IF($J681="yes",($G681-1)*$C$4*$E681,0)</f>
        <v>0</v>
      </c>
      <c r="N681" s="65">
        <f t="shared" si="42"/>
        <v>431.5</v>
      </c>
      <c r="O681" s="64">
        <f t="shared" si="41"/>
        <v>0</v>
      </c>
      <c r="P681" s="64">
        <f>IF(ISBLANK(I681),0,IF(L681&lt;0,-O681,IF(L681=0,0,((O681/($G681-1))*(1-$C$6)))))</f>
        <v>0</v>
      </c>
      <c r="Q681" s="65">
        <f t="shared" si="43"/>
        <v>374.00907458768029</v>
      </c>
    </row>
    <row r="682" spans="1:17" s="48" customFormat="1" ht="15" x14ac:dyDescent="0.2">
      <c r="A682" s="44"/>
      <c r="B682" s="45"/>
      <c r="C682" s="46"/>
      <c r="D682" s="46"/>
      <c r="E682" s="47"/>
      <c r="F682" s="47"/>
      <c r="G682" s="47"/>
      <c r="H682" s="47"/>
      <c r="I682" s="47"/>
      <c r="J682" s="53" t="str">
        <f>IF(ISBLANK(G682),"no",IF($I682="NR","no",IF($D682="0-0 at half time","no",IF($G682&lt;=$C$8,"yes","no"))))</f>
        <v>no</v>
      </c>
      <c r="K682" s="64">
        <f t="shared" si="40"/>
        <v>0</v>
      </c>
      <c r="L682" s="64">
        <f>IF(ISBLANK(I682),0,IF($J682="no",0,IF($I682="No",-(($G682-1)*($C$4*$E682)),$C$4*$E682*(1-$C$6))))</f>
        <v>0</v>
      </c>
      <c r="M682" s="64">
        <f>IF($J682="yes",($G682-1)*$C$4*$E682,0)</f>
        <v>0</v>
      </c>
      <c r="N682" s="65">
        <f t="shared" si="42"/>
        <v>431.5</v>
      </c>
      <c r="O682" s="64">
        <f t="shared" si="41"/>
        <v>0</v>
      </c>
      <c r="P682" s="64">
        <f>IF(ISBLANK(I682),0,IF(L682&lt;0,-O682,IF(L682=0,0,((O682/($G682-1))*(1-$C$6)))))</f>
        <v>0</v>
      </c>
      <c r="Q682" s="65">
        <f t="shared" si="43"/>
        <v>374.00907458768029</v>
      </c>
    </row>
    <row r="683" spans="1:17" s="48" customFormat="1" ht="15" x14ac:dyDescent="0.2">
      <c r="A683" s="44"/>
      <c r="B683" s="45"/>
      <c r="C683" s="46"/>
      <c r="D683" s="46"/>
      <c r="E683" s="47"/>
      <c r="F683" s="47"/>
      <c r="G683" s="47"/>
      <c r="H683" s="47"/>
      <c r="I683" s="47"/>
      <c r="J683" s="53" t="str">
        <f>IF(ISBLANK(G683),"no",IF($I683="NR","no",IF($D683="0-0 at half time","no",IF($G683&lt;=$C$8,"yes","no"))))</f>
        <v>no</v>
      </c>
      <c r="K683" s="64">
        <f t="shared" si="40"/>
        <v>0</v>
      </c>
      <c r="L683" s="64">
        <f>IF(ISBLANK(I683),0,IF($J683="no",0,IF($I683="No",-(($G683-1)*($C$4*$E683)),$C$4*$E683*(1-$C$6))))</f>
        <v>0</v>
      </c>
      <c r="M683" s="64">
        <f>IF($J683="yes",($G683-1)*$C$4*$E683,0)</f>
        <v>0</v>
      </c>
      <c r="N683" s="65">
        <f t="shared" si="42"/>
        <v>431.5</v>
      </c>
      <c r="O683" s="64">
        <f t="shared" si="41"/>
        <v>0</v>
      </c>
      <c r="P683" s="64">
        <f>IF(ISBLANK(I683),0,IF(L683&lt;0,-O683,IF(L683=0,0,((O683/($G683-1))*(1-$C$6)))))</f>
        <v>0</v>
      </c>
      <c r="Q683" s="65">
        <f t="shared" si="43"/>
        <v>374.00907458768029</v>
      </c>
    </row>
    <row r="684" spans="1:17" s="48" customFormat="1" ht="15" x14ac:dyDescent="0.2">
      <c r="A684" s="44"/>
      <c r="B684" s="45"/>
      <c r="C684" s="46"/>
      <c r="D684" s="46"/>
      <c r="E684" s="47"/>
      <c r="F684" s="47"/>
      <c r="G684" s="47"/>
      <c r="H684" s="47"/>
      <c r="I684" s="47"/>
      <c r="J684" s="53" t="str">
        <f>IF(ISBLANK(G684),"no",IF($I684="NR","no",IF($D684="0-0 at half time","no",IF($G684&lt;=$C$8,"yes","no"))))</f>
        <v>no</v>
      </c>
      <c r="K684" s="64">
        <f t="shared" si="40"/>
        <v>0</v>
      </c>
      <c r="L684" s="64">
        <f>IF(ISBLANK(I684),0,IF($J684="no",0,IF($I684="No",-(($G684-1)*($C$4*$E684)),$C$4*$E684*(1-$C$6))))</f>
        <v>0</v>
      </c>
      <c r="M684" s="64">
        <f>IF($J684="yes",($G684-1)*$C$4*$E684,0)</f>
        <v>0</v>
      </c>
      <c r="N684" s="65">
        <f t="shared" si="42"/>
        <v>431.5</v>
      </c>
      <c r="O684" s="64">
        <f t="shared" si="41"/>
        <v>0</v>
      </c>
      <c r="P684" s="64">
        <f>IF(ISBLANK(I684),0,IF(L684&lt;0,-O684,IF(L684=0,0,((O684/($G684-1))*(1-$C$6)))))</f>
        <v>0</v>
      </c>
      <c r="Q684" s="65">
        <f t="shared" si="43"/>
        <v>374.00907458768029</v>
      </c>
    </row>
    <row r="685" spans="1:17" s="48" customFormat="1" ht="15" x14ac:dyDescent="0.2">
      <c r="A685" s="44"/>
      <c r="B685" s="45"/>
      <c r="C685" s="46"/>
      <c r="D685" s="46"/>
      <c r="E685" s="47"/>
      <c r="F685" s="47"/>
      <c r="G685" s="47"/>
      <c r="H685" s="47"/>
      <c r="I685" s="47"/>
      <c r="J685" s="53" t="str">
        <f>IF(ISBLANK(G685),"no",IF($I685="NR","no",IF($D685="0-0 at half time","no",IF($G685&lt;=$C$8,"yes","no"))))</f>
        <v>no</v>
      </c>
      <c r="K685" s="64">
        <f t="shared" si="40"/>
        <v>0</v>
      </c>
      <c r="L685" s="64">
        <f>IF(ISBLANK(I685),0,IF($J685="no",0,IF($I685="No",-(($G685-1)*($C$4*$E685)),$C$4*$E685*(1-$C$6))))</f>
        <v>0</v>
      </c>
      <c r="M685" s="64">
        <f>IF($J685="yes",($G685-1)*$C$4*$E685,0)</f>
        <v>0</v>
      </c>
      <c r="N685" s="65">
        <f t="shared" si="42"/>
        <v>431.5</v>
      </c>
      <c r="O685" s="64">
        <f t="shared" si="41"/>
        <v>0</v>
      </c>
      <c r="P685" s="64">
        <f>IF(ISBLANK(I685),0,IF(L685&lt;0,-O685,IF(L685=0,0,((O685/($G685-1))*(1-$C$6)))))</f>
        <v>0</v>
      </c>
      <c r="Q685" s="65">
        <f t="shared" si="43"/>
        <v>374.00907458768029</v>
      </c>
    </row>
    <row r="686" spans="1:17" s="48" customFormat="1" ht="15" x14ac:dyDescent="0.2">
      <c r="A686" s="44"/>
      <c r="B686" s="45"/>
      <c r="C686" s="46"/>
      <c r="D686" s="46"/>
      <c r="E686" s="47"/>
      <c r="F686" s="47"/>
      <c r="G686" s="47"/>
      <c r="H686" s="47"/>
      <c r="I686" s="47"/>
      <c r="J686" s="53" t="str">
        <f>IF(ISBLANK(G686),"no",IF($I686="NR","no",IF($D686="0-0 at half time","no",IF($G686&lt;=$C$8,"yes","no"))))</f>
        <v>no</v>
      </c>
      <c r="K686" s="64">
        <f t="shared" si="40"/>
        <v>0</v>
      </c>
      <c r="L686" s="64">
        <f>IF(ISBLANK(I686),0,IF($J686="no",0,IF($I686="No",-(($G686-1)*($C$4*$E686)),$C$4*$E686*(1-$C$6))))</f>
        <v>0</v>
      </c>
      <c r="M686" s="64">
        <f>IF($J686="yes",($G686-1)*$C$4*$E686,0)</f>
        <v>0</v>
      </c>
      <c r="N686" s="65">
        <f t="shared" si="42"/>
        <v>431.5</v>
      </c>
      <c r="O686" s="64">
        <f t="shared" si="41"/>
        <v>0</v>
      </c>
      <c r="P686" s="64">
        <f>IF(ISBLANK(I686),0,IF(L686&lt;0,-O686,IF(L686=0,0,((O686/($G686-1))*(1-$C$6)))))</f>
        <v>0</v>
      </c>
      <c r="Q686" s="65">
        <f t="shared" si="43"/>
        <v>374.00907458768029</v>
      </c>
    </row>
    <row r="687" spans="1:17" s="48" customFormat="1" ht="15" x14ac:dyDescent="0.2">
      <c r="A687" s="44"/>
      <c r="B687" s="45"/>
      <c r="C687" s="46"/>
      <c r="D687" s="46"/>
      <c r="E687" s="47"/>
      <c r="F687" s="47"/>
      <c r="G687" s="47"/>
      <c r="H687" s="47"/>
      <c r="I687" s="47"/>
      <c r="J687" s="53" t="str">
        <f>IF(ISBLANK(G687),"no",IF($I687="NR","no",IF($D687="0-0 at half time","no",IF($G687&lt;=$C$8,"yes","no"))))</f>
        <v>no</v>
      </c>
      <c r="K687" s="64">
        <f t="shared" si="40"/>
        <v>0</v>
      </c>
      <c r="L687" s="64">
        <f>IF(ISBLANK(I687),0,IF($J687="no",0,IF($I687="No",-(($G687-1)*($C$4*$E687)),$C$4*$E687*(1-$C$6))))</f>
        <v>0</v>
      </c>
      <c r="M687" s="64">
        <f>IF($J687="yes",($G687-1)*$C$4*$E687,0)</f>
        <v>0</v>
      </c>
      <c r="N687" s="65">
        <f t="shared" si="42"/>
        <v>431.5</v>
      </c>
      <c r="O687" s="64">
        <f t="shared" si="41"/>
        <v>0</v>
      </c>
      <c r="P687" s="64">
        <f>IF(ISBLANK(I687),0,IF(L687&lt;0,-O687,IF(L687=0,0,((O687/($G687-1))*(1-$C$6)))))</f>
        <v>0</v>
      </c>
      <c r="Q687" s="65">
        <f t="shared" si="43"/>
        <v>374.00907458768029</v>
      </c>
    </row>
    <row r="688" spans="1:17" s="48" customFormat="1" ht="15" x14ac:dyDescent="0.2">
      <c r="A688" s="44"/>
      <c r="B688" s="45"/>
      <c r="C688" s="46"/>
      <c r="D688" s="46"/>
      <c r="E688" s="47"/>
      <c r="F688" s="47"/>
      <c r="G688" s="47"/>
      <c r="H688" s="47"/>
      <c r="I688" s="47"/>
      <c r="J688" s="53" t="str">
        <f>IF(ISBLANK(G688),"no",IF($I688="NR","no",IF($D688="0-0 at half time","no",IF($G688&lt;=$C$8,"yes","no"))))</f>
        <v>no</v>
      </c>
      <c r="K688" s="64">
        <f t="shared" si="40"/>
        <v>0</v>
      </c>
      <c r="L688" s="64">
        <f>IF(ISBLANK(I688),0,IF($J688="no",0,IF($I688="No",-(($G688-1)*($C$4*$E688)),$C$4*$E688*(1-$C$6))))</f>
        <v>0</v>
      </c>
      <c r="M688" s="64">
        <f>IF($J688="yes",($G688-1)*$C$4*$E688,0)</f>
        <v>0</v>
      </c>
      <c r="N688" s="65">
        <f t="shared" si="42"/>
        <v>431.5</v>
      </c>
      <c r="O688" s="64">
        <f t="shared" si="41"/>
        <v>0</v>
      </c>
      <c r="P688" s="64">
        <f>IF(ISBLANK(I688),0,IF(L688&lt;0,-O688,IF(L688=0,0,((O688/($G688-1))*(1-$C$6)))))</f>
        <v>0</v>
      </c>
      <c r="Q688" s="65">
        <f t="shared" si="43"/>
        <v>374.00907458768029</v>
      </c>
    </row>
    <row r="689" spans="1:17" s="48" customFormat="1" ht="15" x14ac:dyDescent="0.2">
      <c r="A689" s="44"/>
      <c r="B689" s="45"/>
      <c r="C689" s="46"/>
      <c r="D689" s="46"/>
      <c r="E689" s="47"/>
      <c r="F689" s="47"/>
      <c r="G689" s="47"/>
      <c r="H689" s="47"/>
      <c r="I689" s="47"/>
      <c r="J689" s="53" t="str">
        <f>IF(ISBLANK(G689),"no",IF($I689="NR","no",IF($D689="0-0 at half time","no",IF($G689&lt;=$C$8,"yes","no"))))</f>
        <v>no</v>
      </c>
      <c r="K689" s="64">
        <f t="shared" si="40"/>
        <v>0</v>
      </c>
      <c r="L689" s="64">
        <f>IF(ISBLANK(I689),0,IF($J689="no",0,IF($I689="No",-(($G689-1)*($C$4*$E689)),$C$4*$E689*(1-$C$6))))</f>
        <v>0</v>
      </c>
      <c r="M689" s="64">
        <f>IF($J689="yes",($G689-1)*$C$4*$E689,0)</f>
        <v>0</v>
      </c>
      <c r="N689" s="65">
        <f t="shared" si="42"/>
        <v>431.5</v>
      </c>
      <c r="O689" s="64">
        <f t="shared" si="41"/>
        <v>0</v>
      </c>
      <c r="P689" s="64">
        <f>IF(ISBLANK(I689),0,IF(L689&lt;0,-O689,IF(L689=0,0,((O689/($G689-1))*(1-$C$6)))))</f>
        <v>0</v>
      </c>
      <c r="Q689" s="65">
        <f t="shared" si="43"/>
        <v>374.00907458768029</v>
      </c>
    </row>
    <row r="690" spans="1:17" s="48" customFormat="1" ht="15" x14ac:dyDescent="0.2">
      <c r="A690" s="44"/>
      <c r="B690" s="45"/>
      <c r="C690" s="46"/>
      <c r="D690" s="46"/>
      <c r="E690" s="47"/>
      <c r="F690" s="47"/>
      <c r="G690" s="47"/>
      <c r="H690" s="47"/>
      <c r="I690" s="47"/>
      <c r="J690" s="53" t="str">
        <f>IF(ISBLANK(G690),"no",IF($I690="NR","no",IF($D690="0-0 at half time","no",IF($G690&lt;=$C$8,"yes","no"))))</f>
        <v>no</v>
      </c>
      <c r="K690" s="64">
        <f t="shared" si="40"/>
        <v>0</v>
      </c>
      <c r="L690" s="64">
        <f>IF(ISBLANK(I690),0,IF($J690="no",0,IF($I690="No",-(($G690-1)*($C$4*$E690)),$C$4*$E690*(1-$C$6))))</f>
        <v>0</v>
      </c>
      <c r="M690" s="64">
        <f>IF($J690="yes",($G690-1)*$C$4*$E690,0)</f>
        <v>0</v>
      </c>
      <c r="N690" s="65">
        <f t="shared" si="42"/>
        <v>431.5</v>
      </c>
      <c r="O690" s="64">
        <f t="shared" si="41"/>
        <v>0</v>
      </c>
      <c r="P690" s="64">
        <f>IF(ISBLANK(I690),0,IF(L690&lt;0,-O690,IF(L690=0,0,((O690/($G690-1))*(1-$C$6)))))</f>
        <v>0</v>
      </c>
      <c r="Q690" s="65">
        <f t="shared" si="43"/>
        <v>374.00907458768029</v>
      </c>
    </row>
    <row r="691" spans="1:17" s="48" customFormat="1" ht="15" x14ac:dyDescent="0.2">
      <c r="A691" s="44"/>
      <c r="B691" s="45"/>
      <c r="C691" s="46"/>
      <c r="D691" s="46"/>
      <c r="E691" s="47"/>
      <c r="F691" s="47"/>
      <c r="G691" s="47"/>
      <c r="H691" s="47"/>
      <c r="I691" s="47"/>
      <c r="J691" s="53" t="str">
        <f>IF(ISBLANK(G691),"no",IF($I691="NR","no",IF($D691="0-0 at half time","no",IF($G691&lt;=$C$8,"yes","no"))))</f>
        <v>no</v>
      </c>
      <c r="K691" s="64">
        <f t="shared" si="40"/>
        <v>0</v>
      </c>
      <c r="L691" s="64">
        <f>IF(ISBLANK(I691),0,IF($J691="no",0,IF($I691="No",-(($G691-1)*($C$4*$E691)),$C$4*$E691*(1-$C$6))))</f>
        <v>0</v>
      </c>
      <c r="M691" s="64">
        <f>IF($J691="yes",($G691-1)*$C$4*$E691,0)</f>
        <v>0</v>
      </c>
      <c r="N691" s="65">
        <f t="shared" si="42"/>
        <v>431.5</v>
      </c>
      <c r="O691" s="64">
        <f t="shared" si="41"/>
        <v>0</v>
      </c>
      <c r="P691" s="64">
        <f>IF(ISBLANK(I691),0,IF(L691&lt;0,-O691,IF(L691=0,0,((O691/($G691-1))*(1-$C$6)))))</f>
        <v>0</v>
      </c>
      <c r="Q691" s="65">
        <f t="shared" si="43"/>
        <v>374.00907458768029</v>
      </c>
    </row>
    <row r="692" spans="1:17" s="48" customFormat="1" ht="15" x14ac:dyDescent="0.2">
      <c r="A692" s="44"/>
      <c r="B692" s="45"/>
      <c r="C692" s="46"/>
      <c r="D692" s="46"/>
      <c r="E692" s="47"/>
      <c r="F692" s="47"/>
      <c r="G692" s="47"/>
      <c r="H692" s="47"/>
      <c r="I692" s="47"/>
      <c r="J692" s="53" t="str">
        <f>IF(ISBLANK(G692),"no",IF($I692="NR","no",IF($D692="0-0 at half time","no",IF($G692&lt;=$C$8,"yes","no"))))</f>
        <v>no</v>
      </c>
      <c r="K692" s="64">
        <f t="shared" si="40"/>
        <v>0</v>
      </c>
      <c r="L692" s="64">
        <f>IF(ISBLANK(I692),0,IF($J692="no",0,IF($I692="No",-(($G692-1)*($C$4*$E692)),$C$4*$E692*(1-$C$6))))</f>
        <v>0</v>
      </c>
      <c r="M692" s="64">
        <f>IF($J692="yes",($G692-1)*$C$4*$E692,0)</f>
        <v>0</v>
      </c>
      <c r="N692" s="65">
        <f t="shared" si="42"/>
        <v>431.5</v>
      </c>
      <c r="O692" s="64">
        <f t="shared" si="41"/>
        <v>0</v>
      </c>
      <c r="P692" s="64">
        <f>IF(ISBLANK(I692),0,IF(L692&lt;0,-O692,IF(L692=0,0,((O692/($G692-1))*(1-$C$6)))))</f>
        <v>0</v>
      </c>
      <c r="Q692" s="65">
        <f t="shared" si="43"/>
        <v>374.00907458768029</v>
      </c>
    </row>
    <row r="693" spans="1:17" s="48" customFormat="1" ht="15" x14ac:dyDescent="0.2">
      <c r="A693" s="44"/>
      <c r="B693" s="45"/>
      <c r="C693" s="46"/>
      <c r="D693" s="46"/>
      <c r="E693" s="47"/>
      <c r="F693" s="47"/>
      <c r="G693" s="47"/>
      <c r="H693" s="47"/>
      <c r="I693" s="47"/>
      <c r="J693" s="53" t="str">
        <f>IF(ISBLANK(G693),"no",IF($I693="NR","no",IF($D693="0-0 at half time","no",IF($G693&lt;=$C$8,"yes","no"))))</f>
        <v>no</v>
      </c>
      <c r="K693" s="64">
        <f t="shared" si="40"/>
        <v>0</v>
      </c>
      <c r="L693" s="64">
        <f>IF(ISBLANK(I693),0,IF($J693="no",0,IF($I693="No",-(($G693-1)*($C$4*$E693)),$C$4*$E693*(1-$C$6))))</f>
        <v>0</v>
      </c>
      <c r="M693" s="64">
        <f>IF($J693="yes",($G693-1)*$C$4*$E693,0)</f>
        <v>0</v>
      </c>
      <c r="N693" s="65">
        <f t="shared" si="42"/>
        <v>431.5</v>
      </c>
      <c r="O693" s="64">
        <f t="shared" si="41"/>
        <v>0</v>
      </c>
      <c r="P693" s="64">
        <f>IF(ISBLANK(I693),0,IF(L693&lt;0,-O693,IF(L693=0,0,((O693/($G693-1))*(1-$C$6)))))</f>
        <v>0</v>
      </c>
      <c r="Q693" s="65">
        <f t="shared" si="43"/>
        <v>374.00907458768029</v>
      </c>
    </row>
    <row r="694" spans="1:17" s="48" customFormat="1" ht="15" x14ac:dyDescent="0.2">
      <c r="A694" s="44"/>
      <c r="B694" s="45"/>
      <c r="C694" s="46"/>
      <c r="D694" s="46"/>
      <c r="E694" s="47"/>
      <c r="F694" s="47"/>
      <c r="G694" s="47"/>
      <c r="H694" s="47"/>
      <c r="I694" s="47"/>
      <c r="J694" s="53" t="str">
        <f>IF(ISBLANK(G694),"no",IF($I694="NR","no",IF($D694="0-0 at half time","no",IF($G694&lt;=$C$8,"yes","no"))))</f>
        <v>no</v>
      </c>
      <c r="K694" s="64">
        <f t="shared" si="40"/>
        <v>0</v>
      </c>
      <c r="L694" s="64">
        <f>IF(ISBLANK(I694),0,IF($J694="no",0,IF($I694="No",-(($G694-1)*($C$4*$E694)),$C$4*$E694*(1-$C$6))))</f>
        <v>0</v>
      </c>
      <c r="M694" s="64">
        <f>IF($J694="yes",($G694-1)*$C$4*$E694,0)</f>
        <v>0</v>
      </c>
      <c r="N694" s="65">
        <f t="shared" si="42"/>
        <v>431.5</v>
      </c>
      <c r="O694" s="64">
        <f t="shared" si="41"/>
        <v>0</v>
      </c>
      <c r="P694" s="64">
        <f>IF(ISBLANK(I694),0,IF(L694&lt;0,-O694,IF(L694=0,0,((O694/($G694-1))*(1-$C$6)))))</f>
        <v>0</v>
      </c>
      <c r="Q694" s="65">
        <f t="shared" si="43"/>
        <v>374.00907458768029</v>
      </c>
    </row>
    <row r="695" spans="1:17" s="48" customFormat="1" ht="15" x14ac:dyDescent="0.2">
      <c r="A695" s="44"/>
      <c r="B695" s="45"/>
      <c r="C695" s="46"/>
      <c r="D695" s="46"/>
      <c r="E695" s="47"/>
      <c r="F695" s="47"/>
      <c r="G695" s="47"/>
      <c r="H695" s="47"/>
      <c r="I695" s="47"/>
      <c r="J695" s="53" t="str">
        <f>IF(ISBLANK(G695),"no",IF($I695="NR","no",IF($D695="0-0 at half time","no",IF($G695&lt;=$C$8,"yes","no"))))</f>
        <v>no</v>
      </c>
      <c r="K695" s="64">
        <f t="shared" si="40"/>
        <v>0</v>
      </c>
      <c r="L695" s="64">
        <f>IF(ISBLANK(I695),0,IF($J695="no",0,IF($I695="No",-(($G695-1)*($C$4*$E695)),$C$4*$E695*(1-$C$6))))</f>
        <v>0</v>
      </c>
      <c r="M695" s="64">
        <f>IF($J695="yes",($G695-1)*$C$4*$E695,0)</f>
        <v>0</v>
      </c>
      <c r="N695" s="65">
        <f t="shared" si="42"/>
        <v>431.5</v>
      </c>
      <c r="O695" s="64">
        <f t="shared" si="41"/>
        <v>0</v>
      </c>
      <c r="P695" s="64">
        <f>IF(ISBLANK(I695),0,IF(L695&lt;0,-O695,IF(L695=0,0,((O695/($G695-1))*(1-$C$6)))))</f>
        <v>0</v>
      </c>
      <c r="Q695" s="65">
        <f t="shared" si="43"/>
        <v>374.00907458768029</v>
      </c>
    </row>
    <row r="696" spans="1:17" s="48" customFormat="1" ht="15" x14ac:dyDescent="0.2">
      <c r="A696" s="44"/>
      <c r="B696" s="45"/>
      <c r="C696" s="46"/>
      <c r="D696" s="46"/>
      <c r="E696" s="47"/>
      <c r="F696" s="47"/>
      <c r="G696" s="47"/>
      <c r="H696" s="47"/>
      <c r="I696" s="47"/>
      <c r="J696" s="53" t="str">
        <f>IF(ISBLANK(G696),"no",IF($I696="NR","no",IF($D696="0-0 at half time","no",IF($G696&lt;=$C$8,"yes","no"))))</f>
        <v>no</v>
      </c>
      <c r="K696" s="64">
        <f t="shared" si="40"/>
        <v>0</v>
      </c>
      <c r="L696" s="64">
        <f>IF(ISBLANK(I696),0,IF($J696="no",0,IF($I696="No",-(($G696-1)*($C$4*$E696)),$C$4*$E696*(1-$C$6))))</f>
        <v>0</v>
      </c>
      <c r="M696" s="64">
        <f>IF($J696="yes",($G696-1)*$C$4*$E696,0)</f>
        <v>0</v>
      </c>
      <c r="N696" s="65">
        <f t="shared" si="42"/>
        <v>431.5</v>
      </c>
      <c r="O696" s="64">
        <f t="shared" si="41"/>
        <v>0</v>
      </c>
      <c r="P696" s="64">
        <f>IF(ISBLANK(I696),0,IF(L696&lt;0,-O696,IF(L696=0,0,((O696/($G696-1))*(1-$C$6)))))</f>
        <v>0</v>
      </c>
      <c r="Q696" s="65">
        <f t="shared" si="43"/>
        <v>374.00907458768029</v>
      </c>
    </row>
    <row r="697" spans="1:17" s="48" customFormat="1" ht="15" x14ac:dyDescent="0.2">
      <c r="A697" s="44"/>
      <c r="B697" s="45"/>
      <c r="C697" s="46"/>
      <c r="D697" s="46"/>
      <c r="E697" s="47"/>
      <c r="F697" s="47"/>
      <c r="G697" s="47"/>
      <c r="H697" s="47"/>
      <c r="I697" s="47"/>
      <c r="J697" s="53" t="str">
        <f>IF(ISBLANK(G697),"no",IF($I697="NR","no",IF($D697="0-0 at half time","no",IF($G697&lt;=$C$8,"yes","no"))))</f>
        <v>no</v>
      </c>
      <c r="K697" s="64">
        <f t="shared" si="40"/>
        <v>0</v>
      </c>
      <c r="L697" s="64">
        <f>IF(ISBLANK(I697),0,IF($J697="no",0,IF($I697="No",-(($G697-1)*($C$4*$E697)),$C$4*$E697*(1-$C$6))))</f>
        <v>0</v>
      </c>
      <c r="M697" s="64">
        <f>IF($J697="yes",($G697-1)*$C$4*$E697,0)</f>
        <v>0</v>
      </c>
      <c r="N697" s="65">
        <f t="shared" si="42"/>
        <v>431.5</v>
      </c>
      <c r="O697" s="64">
        <f t="shared" si="41"/>
        <v>0</v>
      </c>
      <c r="P697" s="64">
        <f>IF(ISBLANK(I697),0,IF(L697&lt;0,-O697,IF(L697=0,0,((O697/($G697-1))*(1-$C$6)))))</f>
        <v>0</v>
      </c>
      <c r="Q697" s="65">
        <f t="shared" si="43"/>
        <v>374.00907458768029</v>
      </c>
    </row>
    <row r="698" spans="1:17" s="48" customFormat="1" ht="15" x14ac:dyDescent="0.2">
      <c r="A698" s="44"/>
      <c r="B698" s="45"/>
      <c r="C698" s="46"/>
      <c r="D698" s="46"/>
      <c r="E698" s="47"/>
      <c r="F698" s="47"/>
      <c r="G698" s="47"/>
      <c r="H698" s="47"/>
      <c r="I698" s="47"/>
      <c r="J698" s="53" t="str">
        <f>IF(ISBLANK(G698),"no",IF($I698="NR","no",IF($D698="0-0 at half time","no",IF($G698&lt;=$C$8,"yes","no"))))</f>
        <v>no</v>
      </c>
      <c r="K698" s="64">
        <f t="shared" si="40"/>
        <v>0</v>
      </c>
      <c r="L698" s="64">
        <f>IF(ISBLANK(I698),0,IF($J698="no",0,IF($I698="No",-(($G698-1)*($C$4*$E698)),$C$4*$E698*(1-$C$6))))</f>
        <v>0</v>
      </c>
      <c r="M698" s="64">
        <f>IF($J698="yes",($G698-1)*$C$4*$E698,0)</f>
        <v>0</v>
      </c>
      <c r="N698" s="65">
        <f t="shared" si="42"/>
        <v>431.5</v>
      </c>
      <c r="O698" s="64">
        <f t="shared" si="41"/>
        <v>0</v>
      </c>
      <c r="P698" s="64">
        <f>IF(ISBLANK(I698),0,IF(L698&lt;0,-O698,IF(L698=0,0,((O698/($G698-1))*(1-$C$6)))))</f>
        <v>0</v>
      </c>
      <c r="Q698" s="65">
        <f t="shared" si="43"/>
        <v>374.00907458768029</v>
      </c>
    </row>
    <row r="699" spans="1:17" s="48" customFormat="1" ht="15" x14ac:dyDescent="0.2">
      <c r="A699" s="44"/>
      <c r="B699" s="45"/>
      <c r="C699" s="46"/>
      <c r="D699" s="46"/>
      <c r="E699" s="47"/>
      <c r="F699" s="47"/>
      <c r="G699" s="47"/>
      <c r="H699" s="47"/>
      <c r="I699" s="47"/>
      <c r="J699" s="53" t="str">
        <f>IF(ISBLANK(G699),"no",IF($I699="NR","no",IF($D699="0-0 at half time","no",IF($G699&lt;=$C$8,"yes","no"))))</f>
        <v>no</v>
      </c>
      <c r="K699" s="64">
        <f t="shared" si="40"/>
        <v>0</v>
      </c>
      <c r="L699" s="64">
        <f>IF(ISBLANK(I699),0,IF($J699="no",0,IF($I699="No",-(($G699-1)*($C$4*$E699)),$C$4*$E699*(1-$C$6))))</f>
        <v>0</v>
      </c>
      <c r="M699" s="64">
        <f>IF($J699="yes",($G699-1)*$C$4*$E699,0)</f>
        <v>0</v>
      </c>
      <c r="N699" s="65">
        <f t="shared" si="42"/>
        <v>431.5</v>
      </c>
      <c r="O699" s="64">
        <f t="shared" si="41"/>
        <v>0</v>
      </c>
      <c r="P699" s="64">
        <f>IF(ISBLANK(I699),0,IF(L699&lt;0,-O699,IF(L699=0,0,((O699/($G699-1))*(1-$C$6)))))</f>
        <v>0</v>
      </c>
      <c r="Q699" s="65">
        <f t="shared" si="43"/>
        <v>374.00907458768029</v>
      </c>
    </row>
    <row r="700" spans="1:17" s="48" customFormat="1" ht="15" x14ac:dyDescent="0.2">
      <c r="A700" s="44"/>
      <c r="B700" s="45"/>
      <c r="C700" s="46"/>
      <c r="D700" s="46"/>
      <c r="E700" s="47"/>
      <c r="F700" s="47"/>
      <c r="G700" s="47"/>
      <c r="H700" s="47"/>
      <c r="I700" s="47"/>
      <c r="J700" s="53" t="str">
        <f>IF(ISBLANK(G700),"no",IF($I700="NR","no",IF($D700="0-0 at half time","no",IF($G700&lt;=$C$8,"yes","no"))))</f>
        <v>no</v>
      </c>
      <c r="K700" s="64">
        <f t="shared" si="40"/>
        <v>0</v>
      </c>
      <c r="L700" s="64">
        <f>IF(ISBLANK(I700),0,IF($J700="no",0,IF($I700="No",-(($G700-1)*($C$4*$E700)),$C$4*$E700*(1-$C$6))))</f>
        <v>0</v>
      </c>
      <c r="M700" s="64">
        <f>IF($J700="yes",($G700-1)*$C$4*$E700,0)</f>
        <v>0</v>
      </c>
      <c r="N700" s="65">
        <f t="shared" si="42"/>
        <v>431.5</v>
      </c>
      <c r="O700" s="64">
        <f t="shared" si="41"/>
        <v>0</v>
      </c>
      <c r="P700" s="64">
        <f>IF(ISBLANK(I700),0,IF(L700&lt;0,-O700,IF(L700=0,0,((O700/($G700-1))*(1-$C$6)))))</f>
        <v>0</v>
      </c>
      <c r="Q700" s="65">
        <f t="shared" si="43"/>
        <v>374.00907458768029</v>
      </c>
    </row>
    <row r="701" spans="1:17" s="48" customFormat="1" ht="15" x14ac:dyDescent="0.2">
      <c r="A701" s="44"/>
      <c r="B701" s="45"/>
      <c r="C701" s="46"/>
      <c r="D701" s="46"/>
      <c r="E701" s="47"/>
      <c r="F701" s="47"/>
      <c r="G701" s="47"/>
      <c r="H701" s="47"/>
      <c r="I701" s="47"/>
      <c r="J701" s="53" t="str">
        <f>IF(ISBLANK(G701),"no",IF($I701="NR","no",IF($D701="0-0 at half time","no",IF($G701&lt;=$C$8,"yes","no"))))</f>
        <v>no</v>
      </c>
      <c r="K701" s="64">
        <f t="shared" si="40"/>
        <v>0</v>
      </c>
      <c r="L701" s="64">
        <f>IF(ISBLANK(I701),0,IF($J701="no",0,IF($I701="No",-(($G701-1)*($C$4*$E701)),$C$4*$E701*(1-$C$6))))</f>
        <v>0</v>
      </c>
      <c r="M701" s="64">
        <f>IF($J701="yes",($G701-1)*$C$4*$E701,0)</f>
        <v>0</v>
      </c>
      <c r="N701" s="65">
        <f t="shared" si="42"/>
        <v>431.5</v>
      </c>
      <c r="O701" s="64">
        <f t="shared" si="41"/>
        <v>0</v>
      </c>
      <c r="P701" s="64">
        <f>IF(ISBLANK(I701),0,IF(L701&lt;0,-O701,IF(L701=0,0,((O701/($G701-1))*(1-$C$6)))))</f>
        <v>0</v>
      </c>
      <c r="Q701" s="65">
        <f t="shared" si="43"/>
        <v>374.00907458768029</v>
      </c>
    </row>
    <row r="702" spans="1:17" s="48" customFormat="1" ht="15" x14ac:dyDescent="0.2">
      <c r="A702" s="44"/>
      <c r="B702" s="45"/>
      <c r="C702" s="46"/>
      <c r="D702" s="46"/>
      <c r="E702" s="47"/>
      <c r="F702" s="47"/>
      <c r="G702" s="47"/>
      <c r="H702" s="47"/>
      <c r="I702" s="47"/>
      <c r="J702" s="53" t="str">
        <f>IF(ISBLANK(G702),"no",IF($I702="NR","no",IF($D702="0-0 at half time","no",IF($G702&lt;=$C$8,"yes","no"))))</f>
        <v>no</v>
      </c>
      <c r="K702" s="64">
        <f t="shared" si="40"/>
        <v>0</v>
      </c>
      <c r="L702" s="64">
        <f>IF(ISBLANK(I702),0,IF($J702="no",0,IF($I702="No",-(($G702-1)*($C$4*$E702)),$C$4*$E702*(1-$C$6))))</f>
        <v>0</v>
      </c>
      <c r="M702" s="64">
        <f>IF($J702="yes",($G702-1)*$C$4*$E702,0)</f>
        <v>0</v>
      </c>
      <c r="N702" s="65">
        <f t="shared" si="42"/>
        <v>431.5</v>
      </c>
      <c r="O702" s="64">
        <f t="shared" si="41"/>
        <v>0</v>
      </c>
      <c r="P702" s="64">
        <f>IF(ISBLANK(I702),0,IF(L702&lt;0,-O702,IF(L702=0,0,((O702/($G702-1))*(1-$C$6)))))</f>
        <v>0</v>
      </c>
      <c r="Q702" s="65">
        <f t="shared" si="43"/>
        <v>374.00907458768029</v>
      </c>
    </row>
    <row r="703" spans="1:17" s="48" customFormat="1" ht="15" x14ac:dyDescent="0.2">
      <c r="A703" s="44"/>
      <c r="B703" s="45"/>
      <c r="C703" s="46"/>
      <c r="D703" s="46"/>
      <c r="E703" s="47"/>
      <c r="F703" s="47"/>
      <c r="G703" s="47"/>
      <c r="H703" s="47"/>
      <c r="I703" s="47"/>
      <c r="J703" s="53" t="str">
        <f>IF(ISBLANK(G703),"no",IF($I703="NR","no",IF($D703="0-0 at half time","no",IF($G703&lt;=$C$8,"yes","no"))))</f>
        <v>no</v>
      </c>
      <c r="K703" s="64">
        <f t="shared" si="40"/>
        <v>0</v>
      </c>
      <c r="L703" s="64">
        <f>IF(ISBLANK(I703),0,IF($J703="no",0,IF($I703="No",-(($G703-1)*($C$4*$E703)),$C$4*$E703*(1-$C$6))))</f>
        <v>0</v>
      </c>
      <c r="M703" s="64">
        <f>IF($J703="yes",($G703-1)*$C$4*$E703,0)</f>
        <v>0</v>
      </c>
      <c r="N703" s="65">
        <f t="shared" si="42"/>
        <v>431.5</v>
      </c>
      <c r="O703" s="64">
        <f t="shared" si="41"/>
        <v>0</v>
      </c>
      <c r="P703" s="64">
        <f>IF(ISBLANK(I703),0,IF(L703&lt;0,-O703,IF(L703=0,0,((O703/($G703-1))*(1-$C$6)))))</f>
        <v>0</v>
      </c>
      <c r="Q703" s="65">
        <f t="shared" si="43"/>
        <v>374.00907458768029</v>
      </c>
    </row>
    <row r="704" spans="1:17" s="48" customFormat="1" ht="15" x14ac:dyDescent="0.2">
      <c r="A704" s="44"/>
      <c r="B704" s="45"/>
      <c r="C704" s="46"/>
      <c r="D704" s="46"/>
      <c r="E704" s="47"/>
      <c r="F704" s="47"/>
      <c r="G704" s="47"/>
      <c r="H704" s="47"/>
      <c r="I704" s="47"/>
      <c r="J704" s="53" t="str">
        <f>IF(ISBLANK(G704),"no",IF($I704="NR","no",IF($D704="0-0 at half time","no",IF($G704&lt;=$C$8,"yes","no"))))</f>
        <v>no</v>
      </c>
      <c r="K704" s="64">
        <f t="shared" si="40"/>
        <v>0</v>
      </c>
      <c r="L704" s="64">
        <f>IF(ISBLANK(I704),0,IF($J704="no",0,IF($I704="No",-(($G704-1)*($C$4*$E704)),$C$4*$E704*(1-$C$6))))</f>
        <v>0</v>
      </c>
      <c r="M704" s="64">
        <f>IF($J704="yes",($G704-1)*$C$4*$E704,0)</f>
        <v>0</v>
      </c>
      <c r="N704" s="65">
        <f t="shared" si="42"/>
        <v>431.5</v>
      </c>
      <c r="O704" s="64">
        <f t="shared" si="41"/>
        <v>0</v>
      </c>
      <c r="P704" s="64">
        <f>IF(ISBLANK(I704),0,IF(L704&lt;0,-O704,IF(L704=0,0,((O704/($G704-1))*(1-$C$6)))))</f>
        <v>0</v>
      </c>
      <c r="Q704" s="65">
        <f t="shared" si="43"/>
        <v>374.00907458768029</v>
      </c>
    </row>
    <row r="705" spans="1:17" s="48" customFormat="1" ht="15" x14ac:dyDescent="0.2">
      <c r="A705" s="44"/>
      <c r="B705" s="45"/>
      <c r="C705" s="46"/>
      <c r="D705" s="46"/>
      <c r="E705" s="47"/>
      <c r="F705" s="47"/>
      <c r="G705" s="47"/>
      <c r="H705" s="47"/>
      <c r="I705" s="47"/>
      <c r="J705" s="53" t="str">
        <f>IF(ISBLANK(G705),"no",IF($I705="NR","no",IF($D705="0-0 at half time","no",IF($G705&lt;=$C$8,"yes","no"))))</f>
        <v>no</v>
      </c>
      <c r="K705" s="64">
        <f t="shared" si="40"/>
        <v>0</v>
      </c>
      <c r="L705" s="64">
        <f>IF(ISBLANK(I705),0,IF($J705="no",0,IF($I705="No",-(($G705-1)*($C$4*$E705)),$C$4*$E705*(1-$C$6))))</f>
        <v>0</v>
      </c>
      <c r="M705" s="64">
        <f>IF($J705="yes",($G705-1)*$C$4*$E705,0)</f>
        <v>0</v>
      </c>
      <c r="N705" s="65">
        <f t="shared" si="42"/>
        <v>431.5</v>
      </c>
      <c r="O705" s="64">
        <f t="shared" si="41"/>
        <v>0</v>
      </c>
      <c r="P705" s="64">
        <f>IF(ISBLANK(I705),0,IF(L705&lt;0,-O705,IF(L705=0,0,((O705/($G705-1))*(1-$C$6)))))</f>
        <v>0</v>
      </c>
      <c r="Q705" s="65">
        <f t="shared" si="43"/>
        <v>374.00907458768029</v>
      </c>
    </row>
    <row r="706" spans="1:17" s="48" customFormat="1" ht="15" x14ac:dyDescent="0.2">
      <c r="A706" s="44"/>
      <c r="B706" s="45"/>
      <c r="C706" s="46"/>
      <c r="D706" s="46"/>
      <c r="E706" s="47"/>
      <c r="F706" s="47"/>
      <c r="G706" s="47"/>
      <c r="H706" s="47"/>
      <c r="I706" s="47"/>
      <c r="J706" s="53" t="str">
        <f>IF(ISBLANK(G706),"no",IF($I706="NR","no",IF($D706="0-0 at half time","no",IF($G706&lt;=$C$8,"yes","no"))))</f>
        <v>no</v>
      </c>
      <c r="K706" s="64">
        <f t="shared" si="40"/>
        <v>0</v>
      </c>
      <c r="L706" s="64">
        <f>IF(ISBLANK(I706),0,IF($J706="no",0,IF($I706="No",-(($G706-1)*($C$4*$E706)),$C$4*$E706*(1-$C$6))))</f>
        <v>0</v>
      </c>
      <c r="M706" s="64">
        <f>IF($J706="yes",($G706-1)*$C$4*$E706,0)</f>
        <v>0</v>
      </c>
      <c r="N706" s="65">
        <f t="shared" si="42"/>
        <v>431.5</v>
      </c>
      <c r="O706" s="64">
        <f t="shared" si="41"/>
        <v>0</v>
      </c>
      <c r="P706" s="64">
        <f>IF(ISBLANK(I706),0,IF(L706&lt;0,-O706,IF(L706=0,0,((O706/($G706-1))*(1-$C$6)))))</f>
        <v>0</v>
      </c>
      <c r="Q706" s="65">
        <f t="shared" si="43"/>
        <v>374.00907458768029</v>
      </c>
    </row>
    <row r="707" spans="1:17" s="48" customFormat="1" ht="15" x14ac:dyDescent="0.2">
      <c r="A707" s="44"/>
      <c r="B707" s="45"/>
      <c r="C707" s="46"/>
      <c r="D707" s="46"/>
      <c r="E707" s="47"/>
      <c r="F707" s="47"/>
      <c r="G707" s="47"/>
      <c r="H707" s="47"/>
      <c r="I707" s="47"/>
      <c r="J707" s="53" t="str">
        <f>IF(ISBLANK(G707),"no",IF($I707="NR","no",IF($D707="0-0 at half time","no",IF($G707&lt;=$C$8,"yes","no"))))</f>
        <v>no</v>
      </c>
      <c r="K707" s="64">
        <f t="shared" si="40"/>
        <v>0</v>
      </c>
      <c r="L707" s="64">
        <f>IF(ISBLANK(I707),0,IF($J707="no",0,IF($I707="No",-(($G707-1)*($C$4*$E707)),$C$4*$E707*(1-$C$6))))</f>
        <v>0</v>
      </c>
      <c r="M707" s="64">
        <f>IF($J707="yes",($G707-1)*$C$4*$E707,0)</f>
        <v>0</v>
      </c>
      <c r="N707" s="65">
        <f t="shared" si="42"/>
        <v>431.5</v>
      </c>
      <c r="O707" s="64">
        <f t="shared" si="41"/>
        <v>0</v>
      </c>
      <c r="P707" s="64">
        <f>IF(ISBLANK(I707),0,IF(L707&lt;0,-O707,IF(L707=0,0,((O707/($G707-1))*(1-$C$6)))))</f>
        <v>0</v>
      </c>
      <c r="Q707" s="65">
        <f t="shared" si="43"/>
        <v>374.00907458768029</v>
      </c>
    </row>
    <row r="708" spans="1:17" s="48" customFormat="1" ht="15" x14ac:dyDescent="0.2">
      <c r="A708" s="44"/>
      <c r="B708" s="45"/>
      <c r="C708" s="46"/>
      <c r="D708" s="46"/>
      <c r="E708" s="47"/>
      <c r="F708" s="47"/>
      <c r="G708" s="47"/>
      <c r="H708" s="47"/>
      <c r="I708" s="47"/>
      <c r="J708" s="53" t="str">
        <f>IF(ISBLANK(G708),"no",IF($I708="NR","no",IF($D708="0-0 at half time","no",IF($G708&lt;=$C$8,"yes","no"))))</f>
        <v>no</v>
      </c>
      <c r="K708" s="64">
        <f t="shared" si="40"/>
        <v>0</v>
      </c>
      <c r="L708" s="64">
        <f>IF(ISBLANK(I708),0,IF($J708="no",0,IF($I708="No",-(($G708-1)*($C$4*$E708)),$C$4*$E708*(1-$C$6))))</f>
        <v>0</v>
      </c>
      <c r="M708" s="64">
        <f>IF($J708="yes",($G708-1)*$C$4*$E708,0)</f>
        <v>0</v>
      </c>
      <c r="N708" s="65">
        <f t="shared" si="42"/>
        <v>431.5</v>
      </c>
      <c r="O708" s="64">
        <f t="shared" si="41"/>
        <v>0</v>
      </c>
      <c r="P708" s="64">
        <f>IF(ISBLANK(I708),0,IF(L708&lt;0,-O708,IF(L708=0,0,((O708/($G708-1))*(1-$C$6)))))</f>
        <v>0</v>
      </c>
      <c r="Q708" s="65">
        <f t="shared" si="43"/>
        <v>374.00907458768029</v>
      </c>
    </row>
    <row r="709" spans="1:17" s="48" customFormat="1" ht="15" x14ac:dyDescent="0.2">
      <c r="A709" s="44"/>
      <c r="B709" s="45"/>
      <c r="C709" s="46"/>
      <c r="D709" s="46"/>
      <c r="E709" s="47"/>
      <c r="F709" s="47"/>
      <c r="G709" s="47"/>
      <c r="H709" s="47"/>
      <c r="I709" s="47"/>
      <c r="J709" s="53" t="str">
        <f>IF(ISBLANK(G709),"no",IF($I709="NR","no",IF($D709="0-0 at half time","no",IF($G709&lt;=$C$8,"yes","no"))))</f>
        <v>no</v>
      </c>
      <c r="K709" s="64">
        <f t="shared" si="40"/>
        <v>0</v>
      </c>
      <c r="L709" s="64">
        <f>IF(ISBLANK(I709),0,IF($J709="no",0,IF($I709="No",-(($G709-1)*($C$4*$E709)),$C$4*$E709*(1-$C$6))))</f>
        <v>0</v>
      </c>
      <c r="M709" s="64">
        <f>IF($J709="yes",($G709-1)*$C$4*$E709,0)</f>
        <v>0</v>
      </c>
      <c r="N709" s="65">
        <f t="shared" si="42"/>
        <v>431.5</v>
      </c>
      <c r="O709" s="64">
        <f t="shared" si="41"/>
        <v>0</v>
      </c>
      <c r="P709" s="64">
        <f>IF(ISBLANK(I709),0,IF(L709&lt;0,-O709,IF(L709=0,0,((O709/($G709-1))*(1-$C$6)))))</f>
        <v>0</v>
      </c>
      <c r="Q709" s="65">
        <f t="shared" si="43"/>
        <v>374.00907458768029</v>
      </c>
    </row>
    <row r="710" spans="1:17" s="48" customFormat="1" ht="15" x14ac:dyDescent="0.2">
      <c r="A710" s="44"/>
      <c r="B710" s="45"/>
      <c r="C710" s="46"/>
      <c r="D710" s="46"/>
      <c r="E710" s="47"/>
      <c r="F710" s="47"/>
      <c r="G710" s="47"/>
      <c r="H710" s="47"/>
      <c r="I710" s="47"/>
      <c r="J710" s="53" t="str">
        <f>IF(ISBLANK(G710),"no",IF($I710="NR","no",IF($D710="0-0 at half time","no",IF($G710&lt;=$C$8,"yes","no"))))</f>
        <v>no</v>
      </c>
      <c r="K710" s="64">
        <f t="shared" si="40"/>
        <v>0</v>
      </c>
      <c r="L710" s="64">
        <f>IF(ISBLANK(I710),0,IF($J710="no",0,IF($I710="No",-(($G710-1)*($C$4*$E710)),$C$4*$E710*(1-$C$6))))</f>
        <v>0</v>
      </c>
      <c r="M710" s="64">
        <f>IF($J710="yes",($G710-1)*$C$4*$E710,0)</f>
        <v>0</v>
      </c>
      <c r="N710" s="65">
        <f t="shared" si="42"/>
        <v>431.5</v>
      </c>
      <c r="O710" s="64">
        <f t="shared" si="41"/>
        <v>0</v>
      </c>
      <c r="P710" s="64">
        <f>IF(ISBLANK(I710),0,IF(L710&lt;0,-O710,IF(L710=0,0,((O710/($G710-1))*(1-$C$6)))))</f>
        <v>0</v>
      </c>
      <c r="Q710" s="65">
        <f t="shared" si="43"/>
        <v>374.00907458768029</v>
      </c>
    </row>
    <row r="711" spans="1:17" s="48" customFormat="1" ht="15" x14ac:dyDescent="0.2">
      <c r="A711" s="44"/>
      <c r="B711" s="45"/>
      <c r="C711" s="46"/>
      <c r="D711" s="46"/>
      <c r="E711" s="47"/>
      <c r="F711" s="47"/>
      <c r="G711" s="47"/>
      <c r="H711" s="47"/>
      <c r="I711" s="47"/>
      <c r="J711" s="53" t="str">
        <f>IF(ISBLANK(G711),"no",IF($I711="NR","no",IF($D711="0-0 at half time","no",IF($G711&lt;=$C$8,"yes","no"))))</f>
        <v>no</v>
      </c>
      <c r="K711" s="64">
        <f t="shared" si="40"/>
        <v>0</v>
      </c>
      <c r="L711" s="64">
        <f>IF(ISBLANK(I711),0,IF($J711="no",0,IF($I711="No",-(($G711-1)*($C$4*$E711)),$C$4*$E711*(1-$C$6))))</f>
        <v>0</v>
      </c>
      <c r="M711" s="64">
        <f>IF($J711="yes",($G711-1)*$C$4*$E711,0)</f>
        <v>0</v>
      </c>
      <c r="N711" s="65">
        <f t="shared" si="42"/>
        <v>431.5</v>
      </c>
      <c r="O711" s="64">
        <f t="shared" si="41"/>
        <v>0</v>
      </c>
      <c r="P711" s="64">
        <f>IF(ISBLANK(I711),0,IF(L711&lt;0,-O711,IF(L711=0,0,((O711/($G711-1))*(1-$C$6)))))</f>
        <v>0</v>
      </c>
      <c r="Q711" s="65">
        <f t="shared" si="43"/>
        <v>374.00907458768029</v>
      </c>
    </row>
    <row r="712" spans="1:17" s="48" customFormat="1" ht="15" x14ac:dyDescent="0.2">
      <c r="A712" s="44"/>
      <c r="B712" s="45"/>
      <c r="C712" s="46"/>
      <c r="D712" s="46"/>
      <c r="E712" s="47"/>
      <c r="F712" s="47"/>
      <c r="G712" s="47"/>
      <c r="H712" s="47"/>
      <c r="I712" s="47"/>
      <c r="J712" s="53" t="str">
        <f>IF(ISBLANK(G712),"no",IF($I712="NR","no",IF($D712="0-0 at half time","no",IF($G712&lt;=$C$8,"yes","no"))))</f>
        <v>no</v>
      </c>
      <c r="K712" s="64">
        <f t="shared" si="40"/>
        <v>0</v>
      </c>
      <c r="L712" s="64">
        <f>IF(ISBLANK(I712),0,IF($J712="no",0,IF($I712="No",-(($G712-1)*($C$4*$E712)),$C$4*$E712*(1-$C$6))))</f>
        <v>0</v>
      </c>
      <c r="M712" s="64">
        <f>IF($J712="yes",($G712-1)*$C$4*$E712,0)</f>
        <v>0</v>
      </c>
      <c r="N712" s="65">
        <f t="shared" si="42"/>
        <v>431.5</v>
      </c>
      <c r="O712" s="64">
        <f t="shared" si="41"/>
        <v>0</v>
      </c>
      <c r="P712" s="64">
        <f>IF(ISBLANK(I712),0,IF(L712&lt;0,-O712,IF(L712=0,0,((O712/($G712-1))*(1-$C$6)))))</f>
        <v>0</v>
      </c>
      <c r="Q712" s="65">
        <f t="shared" si="43"/>
        <v>374.00907458768029</v>
      </c>
    </row>
    <row r="713" spans="1:17" s="48" customFormat="1" ht="15" x14ac:dyDescent="0.2">
      <c r="A713" s="44"/>
      <c r="B713" s="45"/>
      <c r="C713" s="46"/>
      <c r="D713" s="46"/>
      <c r="E713" s="47"/>
      <c r="F713" s="47"/>
      <c r="G713" s="47"/>
      <c r="H713" s="47"/>
      <c r="I713" s="47"/>
      <c r="J713" s="53" t="str">
        <f>IF(ISBLANK(G713),"no",IF($I713="NR","no",IF($D713="0-0 at half time","no",IF($G713&lt;=$C$8,"yes","no"))))</f>
        <v>no</v>
      </c>
      <c r="K713" s="64">
        <f t="shared" si="40"/>
        <v>0</v>
      </c>
      <c r="L713" s="64">
        <f>IF(ISBLANK(I713),0,IF($J713="no",0,IF($I713="No",-(($G713-1)*($C$4*$E713)),$C$4*$E713*(1-$C$6))))</f>
        <v>0</v>
      </c>
      <c r="M713" s="64">
        <f>IF($J713="yes",($G713-1)*$C$4*$E713,0)</f>
        <v>0</v>
      </c>
      <c r="N713" s="65">
        <f t="shared" si="42"/>
        <v>431.5</v>
      </c>
      <c r="O713" s="64">
        <f t="shared" si="41"/>
        <v>0</v>
      </c>
      <c r="P713" s="64">
        <f>IF(ISBLANK(I713),0,IF(L713&lt;0,-O713,IF(L713=0,0,((O713/($G713-1))*(1-$C$6)))))</f>
        <v>0</v>
      </c>
      <c r="Q713" s="65">
        <f t="shared" si="43"/>
        <v>374.00907458768029</v>
      </c>
    </row>
    <row r="714" spans="1:17" s="48" customFormat="1" ht="15" x14ac:dyDescent="0.2">
      <c r="A714" s="44"/>
      <c r="B714" s="45"/>
      <c r="C714" s="46"/>
      <c r="D714" s="46"/>
      <c r="E714" s="47"/>
      <c r="F714" s="47"/>
      <c r="G714" s="47"/>
      <c r="H714" s="47"/>
      <c r="I714" s="47"/>
      <c r="J714" s="53" t="str">
        <f>IF(ISBLANK(G714),"no",IF($I714="NR","no",IF($D714="0-0 at half time","no",IF($G714&lt;=$C$8,"yes","no"))))</f>
        <v>no</v>
      </c>
      <c r="K714" s="64">
        <f t="shared" si="40"/>
        <v>0</v>
      </c>
      <c r="L714" s="64">
        <f>IF(ISBLANK(I714),0,IF($J714="no",0,IF($I714="No",-(($G714-1)*($C$4*$E714)),$C$4*$E714*(1-$C$6))))</f>
        <v>0</v>
      </c>
      <c r="M714" s="64">
        <f>IF($J714="yes",($G714-1)*$C$4*$E714,0)</f>
        <v>0</v>
      </c>
      <c r="N714" s="65">
        <f t="shared" si="42"/>
        <v>431.5</v>
      </c>
      <c r="O714" s="64">
        <f t="shared" si="41"/>
        <v>0</v>
      </c>
      <c r="P714" s="64">
        <f>IF(ISBLANK(I714),0,IF(L714&lt;0,-O714,IF(L714=0,0,((O714/($G714-1))*(1-$C$6)))))</f>
        <v>0</v>
      </c>
      <c r="Q714" s="65">
        <f t="shared" si="43"/>
        <v>374.00907458768029</v>
      </c>
    </row>
    <row r="715" spans="1:17" s="48" customFormat="1" ht="15" x14ac:dyDescent="0.2">
      <c r="A715" s="44"/>
      <c r="B715" s="45"/>
      <c r="C715" s="46"/>
      <c r="D715" s="46"/>
      <c r="E715" s="47"/>
      <c r="F715" s="47"/>
      <c r="G715" s="47"/>
      <c r="H715" s="47"/>
      <c r="I715" s="47"/>
      <c r="J715" s="53" t="str">
        <f>IF(ISBLANK(G715),"no",IF($I715="NR","no",IF($D715="0-0 at half time","no",IF($G715&lt;=$C$8,"yes","no"))))</f>
        <v>no</v>
      </c>
      <c r="K715" s="64">
        <f t="shared" si="40"/>
        <v>0</v>
      </c>
      <c r="L715" s="64">
        <f>IF(ISBLANK(I715),0,IF($J715="no",0,IF($I715="No",-(($G715-1)*($C$4*$E715)),$C$4*$E715*(1-$C$6))))</f>
        <v>0</v>
      </c>
      <c r="M715" s="64">
        <f>IF($J715="yes",($G715-1)*$C$4*$E715,0)</f>
        <v>0</v>
      </c>
      <c r="N715" s="65">
        <f t="shared" si="42"/>
        <v>431.5</v>
      </c>
      <c r="O715" s="64">
        <f t="shared" si="41"/>
        <v>0</v>
      </c>
      <c r="P715" s="64">
        <f>IF(ISBLANK(I715),0,IF(L715&lt;0,-O715,IF(L715=0,0,((O715/($G715-1))*(1-$C$6)))))</f>
        <v>0</v>
      </c>
      <c r="Q715" s="65">
        <f t="shared" si="43"/>
        <v>374.00907458768029</v>
      </c>
    </row>
    <row r="716" spans="1:17" s="48" customFormat="1" ht="15" x14ac:dyDescent="0.2">
      <c r="A716" s="44"/>
      <c r="B716" s="45"/>
      <c r="C716" s="46"/>
      <c r="D716" s="46"/>
      <c r="E716" s="47"/>
      <c r="F716" s="47"/>
      <c r="G716" s="47"/>
      <c r="H716" s="47"/>
      <c r="I716" s="47"/>
      <c r="J716" s="53" t="str">
        <f>IF(ISBLANK(G716),"no",IF($I716="NR","no",IF($D716="0-0 at half time","no",IF($G716&lt;=$C$8,"yes","no"))))</f>
        <v>no</v>
      </c>
      <c r="K716" s="64">
        <f t="shared" si="40"/>
        <v>0</v>
      </c>
      <c r="L716" s="64">
        <f>IF(ISBLANK(I716),0,IF($J716="no",0,IF($I716="No",-(($G716-1)*($C$4*$E716)),$C$4*$E716*(1-$C$6))))</f>
        <v>0</v>
      </c>
      <c r="M716" s="64">
        <f>IF($J716="yes",($G716-1)*$C$4*$E716,0)</f>
        <v>0</v>
      </c>
      <c r="N716" s="65">
        <f t="shared" si="42"/>
        <v>431.5</v>
      </c>
      <c r="O716" s="64">
        <f t="shared" si="41"/>
        <v>0</v>
      </c>
      <c r="P716" s="64">
        <f>IF(ISBLANK(I716),0,IF(L716&lt;0,-O716,IF(L716=0,0,((O716/($G716-1))*(1-$C$6)))))</f>
        <v>0</v>
      </c>
      <c r="Q716" s="65">
        <f t="shared" si="43"/>
        <v>374.00907458768029</v>
      </c>
    </row>
    <row r="717" spans="1:17" s="48" customFormat="1" ht="15" x14ac:dyDescent="0.2">
      <c r="A717" s="44"/>
      <c r="B717" s="45"/>
      <c r="C717" s="46"/>
      <c r="D717" s="46"/>
      <c r="E717" s="47"/>
      <c r="F717" s="47"/>
      <c r="G717" s="47"/>
      <c r="H717" s="47"/>
      <c r="I717" s="47"/>
      <c r="J717" s="53" t="str">
        <f>IF(ISBLANK(G717),"no",IF($I717="NR","no",IF($D717="0-0 at half time","no",IF($G717&lt;=$C$8,"yes","no"))))</f>
        <v>no</v>
      </c>
      <c r="K717" s="64">
        <f t="shared" ref="K717:K780" si="44">$E717*$C$4</f>
        <v>0</v>
      </c>
      <c r="L717" s="64">
        <f>IF(ISBLANK(I717),0,IF($J717="no",0,IF($I717="No",-(($G717-1)*($C$4*$E717)),$C$4*$E717*(1-$C$6))))</f>
        <v>0</v>
      </c>
      <c r="M717" s="64">
        <f>IF($J717="yes",($G717-1)*$C$4*$E717,0)</f>
        <v>0</v>
      </c>
      <c r="N717" s="65">
        <f t="shared" si="42"/>
        <v>431.5</v>
      </c>
      <c r="O717" s="64">
        <f t="shared" ref="O717:O780" si="45">IF(J717="no",0,$E717*$C$5)</f>
        <v>0</v>
      </c>
      <c r="P717" s="64">
        <f>IF(ISBLANK(I717),0,IF(L717&lt;0,-O717,IF(L717=0,0,((O717/($G717-1))*(1-$C$6)))))</f>
        <v>0</v>
      </c>
      <c r="Q717" s="65">
        <f t="shared" si="43"/>
        <v>374.00907458768029</v>
      </c>
    </row>
    <row r="718" spans="1:17" s="48" customFormat="1" ht="15" x14ac:dyDescent="0.2">
      <c r="A718" s="44"/>
      <c r="B718" s="45"/>
      <c r="C718" s="46"/>
      <c r="D718" s="46"/>
      <c r="E718" s="47"/>
      <c r="F718" s="47"/>
      <c r="G718" s="47"/>
      <c r="H718" s="47"/>
      <c r="I718" s="47"/>
      <c r="J718" s="53" t="str">
        <f>IF(ISBLANK(G718),"no",IF($I718="NR","no",IF($D718="0-0 at half time","no",IF($G718&lt;=$C$8,"yes","no"))))</f>
        <v>no</v>
      </c>
      <c r="K718" s="64">
        <f t="shared" si="44"/>
        <v>0</v>
      </c>
      <c r="L718" s="64">
        <f>IF(ISBLANK(I718),0,IF($J718="no",0,IF($I718="No",-(($G718-1)*($C$4*$E718)),$C$4*$E718*(1-$C$6))))</f>
        <v>0</v>
      </c>
      <c r="M718" s="64">
        <f>IF($J718="yes",($G718-1)*$C$4*$E718,0)</f>
        <v>0</v>
      </c>
      <c r="N718" s="65">
        <f t="shared" si="42"/>
        <v>431.5</v>
      </c>
      <c r="O718" s="64">
        <f t="shared" si="45"/>
        <v>0</v>
      </c>
      <c r="P718" s="64">
        <f>IF(ISBLANK(I718),0,IF(L718&lt;0,-O718,IF(L718=0,0,((O718/($G718-1))*(1-$C$6)))))</f>
        <v>0</v>
      </c>
      <c r="Q718" s="65">
        <f t="shared" si="43"/>
        <v>374.00907458768029</v>
      </c>
    </row>
    <row r="719" spans="1:17" s="48" customFormat="1" ht="15" x14ac:dyDescent="0.2">
      <c r="A719" s="44"/>
      <c r="B719" s="45"/>
      <c r="C719" s="46"/>
      <c r="D719" s="46"/>
      <c r="E719" s="47"/>
      <c r="F719" s="47"/>
      <c r="G719" s="47"/>
      <c r="H719" s="47"/>
      <c r="I719" s="47"/>
      <c r="J719" s="53" t="str">
        <f>IF(ISBLANK(G719),"no",IF($I719="NR","no",IF($D719="0-0 at half time","no",IF($G719&lt;=$C$8,"yes","no"))))</f>
        <v>no</v>
      </c>
      <c r="K719" s="64">
        <f t="shared" si="44"/>
        <v>0</v>
      </c>
      <c r="L719" s="64">
        <f>IF(ISBLANK(I719),0,IF($J719="no",0,IF($I719="No",-(($G719-1)*($C$4*$E719)),$C$4*$E719*(1-$C$6))))</f>
        <v>0</v>
      </c>
      <c r="M719" s="64">
        <f>IF($J719="yes",($G719-1)*$C$4*$E719,0)</f>
        <v>0</v>
      </c>
      <c r="N719" s="65">
        <f t="shared" ref="N719:N782" si="46">L719+N718</f>
        <v>431.5</v>
      </c>
      <c r="O719" s="64">
        <f t="shared" si="45"/>
        <v>0</v>
      </c>
      <c r="P719" s="64">
        <f>IF(ISBLANK(I719),0,IF(L719&lt;0,-O719,IF(L719=0,0,((O719/($G719-1))*(1-$C$6)))))</f>
        <v>0</v>
      </c>
      <c r="Q719" s="65">
        <f t="shared" ref="Q719:Q782" si="47">Q718+P719</f>
        <v>374.00907458768029</v>
      </c>
    </row>
    <row r="720" spans="1:17" s="48" customFormat="1" ht="15" x14ac:dyDescent="0.2">
      <c r="A720" s="44"/>
      <c r="B720" s="45"/>
      <c r="C720" s="46"/>
      <c r="D720" s="46"/>
      <c r="E720" s="47"/>
      <c r="F720" s="47"/>
      <c r="G720" s="47"/>
      <c r="H720" s="47"/>
      <c r="I720" s="47"/>
      <c r="J720" s="53" t="str">
        <f>IF(ISBLANK(G720),"no",IF($I720="NR","no",IF($D720="0-0 at half time","no",IF($G720&lt;=$C$8,"yes","no"))))</f>
        <v>no</v>
      </c>
      <c r="K720" s="64">
        <f t="shared" si="44"/>
        <v>0</v>
      </c>
      <c r="L720" s="64">
        <f>IF(ISBLANK(I720),0,IF($J720="no",0,IF($I720="No",-(($G720-1)*($C$4*$E720)),$C$4*$E720*(1-$C$6))))</f>
        <v>0</v>
      </c>
      <c r="M720" s="64">
        <f>IF($J720="yes",($G720-1)*$C$4*$E720,0)</f>
        <v>0</v>
      </c>
      <c r="N720" s="65">
        <f t="shared" si="46"/>
        <v>431.5</v>
      </c>
      <c r="O720" s="64">
        <f t="shared" si="45"/>
        <v>0</v>
      </c>
      <c r="P720" s="64">
        <f>IF(ISBLANK(I720),0,IF(L720&lt;0,-O720,IF(L720=0,0,((O720/($G720-1))*(1-$C$6)))))</f>
        <v>0</v>
      </c>
      <c r="Q720" s="65">
        <f t="shared" si="47"/>
        <v>374.00907458768029</v>
      </c>
    </row>
    <row r="721" spans="1:17" s="48" customFormat="1" ht="15" x14ac:dyDescent="0.2">
      <c r="A721" s="44"/>
      <c r="B721" s="45"/>
      <c r="C721" s="46"/>
      <c r="D721" s="46"/>
      <c r="E721" s="47"/>
      <c r="F721" s="47"/>
      <c r="G721" s="47"/>
      <c r="H721" s="47"/>
      <c r="I721" s="47"/>
      <c r="J721" s="53" t="str">
        <f>IF(ISBLANK(G721),"no",IF($I721="NR","no",IF($D721="0-0 at half time","no",IF($G721&lt;=$C$8,"yes","no"))))</f>
        <v>no</v>
      </c>
      <c r="K721" s="64">
        <f t="shared" si="44"/>
        <v>0</v>
      </c>
      <c r="L721" s="64">
        <f>IF(ISBLANK(I721),0,IF($J721="no",0,IF($I721="No",-(($G721-1)*($C$4*$E721)),$C$4*$E721*(1-$C$6))))</f>
        <v>0</v>
      </c>
      <c r="M721" s="64">
        <f>IF($J721="yes",($G721-1)*$C$4*$E721,0)</f>
        <v>0</v>
      </c>
      <c r="N721" s="65">
        <f t="shared" si="46"/>
        <v>431.5</v>
      </c>
      <c r="O721" s="64">
        <f t="shared" si="45"/>
        <v>0</v>
      </c>
      <c r="P721" s="64">
        <f>IF(ISBLANK(I721),0,IF(L721&lt;0,-O721,IF(L721=0,0,((O721/($G721-1))*(1-$C$6)))))</f>
        <v>0</v>
      </c>
      <c r="Q721" s="65">
        <f t="shared" si="47"/>
        <v>374.00907458768029</v>
      </c>
    </row>
    <row r="722" spans="1:17" s="48" customFormat="1" ht="15" x14ac:dyDescent="0.2">
      <c r="A722" s="44"/>
      <c r="B722" s="45"/>
      <c r="C722" s="46"/>
      <c r="D722" s="46"/>
      <c r="E722" s="47"/>
      <c r="F722" s="47"/>
      <c r="G722" s="47"/>
      <c r="H722" s="47"/>
      <c r="I722" s="47"/>
      <c r="J722" s="53" t="str">
        <f>IF(ISBLANK(G722),"no",IF($I722="NR","no",IF($D722="0-0 at half time","no",IF($G722&lt;=$C$8,"yes","no"))))</f>
        <v>no</v>
      </c>
      <c r="K722" s="64">
        <f t="shared" si="44"/>
        <v>0</v>
      </c>
      <c r="L722" s="64">
        <f>IF(ISBLANK(I722),0,IF($J722="no",0,IF($I722="No",-(($G722-1)*($C$4*$E722)),$C$4*$E722*(1-$C$6))))</f>
        <v>0</v>
      </c>
      <c r="M722" s="64">
        <f>IF($J722="yes",($G722-1)*$C$4*$E722,0)</f>
        <v>0</v>
      </c>
      <c r="N722" s="65">
        <f t="shared" si="46"/>
        <v>431.5</v>
      </c>
      <c r="O722" s="64">
        <f t="shared" si="45"/>
        <v>0</v>
      </c>
      <c r="P722" s="64">
        <f>IF(ISBLANK(I722),0,IF(L722&lt;0,-O722,IF(L722=0,0,((O722/($G722-1))*(1-$C$6)))))</f>
        <v>0</v>
      </c>
      <c r="Q722" s="65">
        <f t="shared" si="47"/>
        <v>374.00907458768029</v>
      </c>
    </row>
    <row r="723" spans="1:17" s="48" customFormat="1" ht="15" x14ac:dyDescent="0.2">
      <c r="A723" s="44"/>
      <c r="B723" s="45"/>
      <c r="C723" s="46"/>
      <c r="D723" s="46"/>
      <c r="E723" s="47"/>
      <c r="F723" s="47"/>
      <c r="G723" s="47"/>
      <c r="H723" s="47"/>
      <c r="I723" s="47"/>
      <c r="J723" s="53" t="str">
        <f>IF(ISBLANK(G723),"no",IF($I723="NR","no",IF($D723="0-0 at half time","no",IF($G723&lt;=$C$8,"yes","no"))))</f>
        <v>no</v>
      </c>
      <c r="K723" s="64">
        <f t="shared" si="44"/>
        <v>0</v>
      </c>
      <c r="L723" s="64">
        <f>IF(ISBLANK(I723),0,IF($J723="no",0,IF($I723="No",-(($G723-1)*($C$4*$E723)),$C$4*$E723*(1-$C$6))))</f>
        <v>0</v>
      </c>
      <c r="M723" s="64">
        <f>IF($J723="yes",($G723-1)*$C$4*$E723,0)</f>
        <v>0</v>
      </c>
      <c r="N723" s="65">
        <f t="shared" si="46"/>
        <v>431.5</v>
      </c>
      <c r="O723" s="64">
        <f t="shared" si="45"/>
        <v>0</v>
      </c>
      <c r="P723" s="64">
        <f>IF(ISBLANK(I723),0,IF(L723&lt;0,-O723,IF(L723=0,0,((O723/($G723-1))*(1-$C$6)))))</f>
        <v>0</v>
      </c>
      <c r="Q723" s="65">
        <f t="shared" si="47"/>
        <v>374.00907458768029</v>
      </c>
    </row>
    <row r="724" spans="1:17" s="48" customFormat="1" ht="15" x14ac:dyDescent="0.2">
      <c r="A724" s="44"/>
      <c r="B724" s="45"/>
      <c r="C724" s="46"/>
      <c r="D724" s="46"/>
      <c r="E724" s="47"/>
      <c r="F724" s="47"/>
      <c r="G724" s="47"/>
      <c r="H724" s="47"/>
      <c r="I724" s="47"/>
      <c r="J724" s="53" t="str">
        <f>IF(ISBLANK(G724),"no",IF($I724="NR","no",IF($D724="0-0 at half time","no",IF($G724&lt;=$C$8,"yes","no"))))</f>
        <v>no</v>
      </c>
      <c r="K724" s="64">
        <f t="shared" si="44"/>
        <v>0</v>
      </c>
      <c r="L724" s="64">
        <f>IF(ISBLANK(I724),0,IF($J724="no",0,IF($I724="No",-(($G724-1)*($C$4*$E724)),$C$4*$E724*(1-$C$6))))</f>
        <v>0</v>
      </c>
      <c r="M724" s="64">
        <f>IF($J724="yes",($G724-1)*$C$4*$E724,0)</f>
        <v>0</v>
      </c>
      <c r="N724" s="65">
        <f t="shared" si="46"/>
        <v>431.5</v>
      </c>
      <c r="O724" s="64">
        <f t="shared" si="45"/>
        <v>0</v>
      </c>
      <c r="P724" s="64">
        <f>IF(ISBLANK(I724),0,IF(L724&lt;0,-O724,IF(L724=0,0,((O724/($G724-1))*(1-$C$6)))))</f>
        <v>0</v>
      </c>
      <c r="Q724" s="65">
        <f t="shared" si="47"/>
        <v>374.00907458768029</v>
      </c>
    </row>
    <row r="725" spans="1:17" s="48" customFormat="1" ht="15" x14ac:dyDescent="0.2">
      <c r="A725" s="44"/>
      <c r="B725" s="45"/>
      <c r="C725" s="46"/>
      <c r="D725" s="46"/>
      <c r="E725" s="47"/>
      <c r="F725" s="47"/>
      <c r="G725" s="47"/>
      <c r="H725" s="47"/>
      <c r="I725" s="47"/>
      <c r="J725" s="53" t="str">
        <f>IF(ISBLANK(G725),"no",IF($I725="NR","no",IF($D725="0-0 at half time","no",IF($G725&lt;=$C$8,"yes","no"))))</f>
        <v>no</v>
      </c>
      <c r="K725" s="64">
        <f t="shared" si="44"/>
        <v>0</v>
      </c>
      <c r="L725" s="64">
        <f>IF(ISBLANK(I725),0,IF($J725="no",0,IF($I725="No",-(($G725-1)*($C$4*$E725)),$C$4*$E725*(1-$C$6))))</f>
        <v>0</v>
      </c>
      <c r="M725" s="64">
        <f>IF($J725="yes",($G725-1)*$C$4*$E725,0)</f>
        <v>0</v>
      </c>
      <c r="N725" s="65">
        <f t="shared" si="46"/>
        <v>431.5</v>
      </c>
      <c r="O725" s="64">
        <f t="shared" si="45"/>
        <v>0</v>
      </c>
      <c r="P725" s="64">
        <f>IF(ISBLANK(I725),0,IF(L725&lt;0,-O725,IF(L725=0,0,((O725/($G725-1))*(1-$C$6)))))</f>
        <v>0</v>
      </c>
      <c r="Q725" s="65">
        <f t="shared" si="47"/>
        <v>374.00907458768029</v>
      </c>
    </row>
    <row r="726" spans="1:17" s="48" customFormat="1" ht="15" x14ac:dyDescent="0.2">
      <c r="A726" s="44"/>
      <c r="B726" s="45"/>
      <c r="C726" s="46"/>
      <c r="D726" s="46"/>
      <c r="E726" s="47"/>
      <c r="F726" s="47"/>
      <c r="G726" s="47"/>
      <c r="H726" s="47"/>
      <c r="I726" s="47"/>
      <c r="J726" s="53" t="str">
        <f>IF(ISBLANK(G726),"no",IF($I726="NR","no",IF($D726="0-0 at half time","no",IF($G726&lt;=$C$8,"yes","no"))))</f>
        <v>no</v>
      </c>
      <c r="K726" s="64">
        <f t="shared" si="44"/>
        <v>0</v>
      </c>
      <c r="L726" s="64">
        <f>IF(ISBLANK(I726),0,IF($J726="no",0,IF($I726="No",-(($G726-1)*($C$4*$E726)),$C$4*$E726*(1-$C$6))))</f>
        <v>0</v>
      </c>
      <c r="M726" s="64">
        <f>IF($J726="yes",($G726-1)*$C$4*$E726,0)</f>
        <v>0</v>
      </c>
      <c r="N726" s="65">
        <f t="shared" si="46"/>
        <v>431.5</v>
      </c>
      <c r="O726" s="64">
        <f t="shared" si="45"/>
        <v>0</v>
      </c>
      <c r="P726" s="64">
        <f>IF(ISBLANK(I726),0,IF(L726&lt;0,-O726,IF(L726=0,0,((O726/($G726-1))*(1-$C$6)))))</f>
        <v>0</v>
      </c>
      <c r="Q726" s="65">
        <f t="shared" si="47"/>
        <v>374.00907458768029</v>
      </c>
    </row>
    <row r="727" spans="1:17" s="48" customFormat="1" ht="15" x14ac:dyDescent="0.2">
      <c r="A727" s="44"/>
      <c r="B727" s="45"/>
      <c r="C727" s="46"/>
      <c r="D727" s="46"/>
      <c r="E727" s="47"/>
      <c r="F727" s="47"/>
      <c r="G727" s="47"/>
      <c r="H727" s="47"/>
      <c r="I727" s="47"/>
      <c r="J727" s="53" t="str">
        <f>IF(ISBLANK(G727),"no",IF($I727="NR","no",IF($D727="0-0 at half time","no",IF($G727&lt;=$C$8,"yes","no"))))</f>
        <v>no</v>
      </c>
      <c r="K727" s="64">
        <f t="shared" si="44"/>
        <v>0</v>
      </c>
      <c r="L727" s="64">
        <f>IF(ISBLANK(I727),0,IF($J727="no",0,IF($I727="No",-(($G727-1)*($C$4*$E727)),$C$4*$E727*(1-$C$6))))</f>
        <v>0</v>
      </c>
      <c r="M727" s="64">
        <f>IF($J727="yes",($G727-1)*$C$4*$E727,0)</f>
        <v>0</v>
      </c>
      <c r="N727" s="65">
        <f t="shared" si="46"/>
        <v>431.5</v>
      </c>
      <c r="O727" s="64">
        <f t="shared" si="45"/>
        <v>0</v>
      </c>
      <c r="P727" s="64">
        <f>IF(ISBLANK(I727),0,IF(L727&lt;0,-O727,IF(L727=0,0,((O727/($G727-1))*(1-$C$6)))))</f>
        <v>0</v>
      </c>
      <c r="Q727" s="65">
        <f t="shared" si="47"/>
        <v>374.00907458768029</v>
      </c>
    </row>
    <row r="728" spans="1:17" s="48" customFormat="1" ht="15" x14ac:dyDescent="0.2">
      <c r="A728" s="44"/>
      <c r="B728" s="45"/>
      <c r="C728" s="46"/>
      <c r="D728" s="46"/>
      <c r="E728" s="47"/>
      <c r="F728" s="47"/>
      <c r="G728" s="47"/>
      <c r="H728" s="47"/>
      <c r="I728" s="47"/>
      <c r="J728" s="53" t="str">
        <f>IF(ISBLANK(G728),"no",IF($I728="NR","no",IF($D728="0-0 at half time","no",IF($G728&lt;=$C$8,"yes","no"))))</f>
        <v>no</v>
      </c>
      <c r="K728" s="64">
        <f t="shared" si="44"/>
        <v>0</v>
      </c>
      <c r="L728" s="64">
        <f>IF(ISBLANK(I728),0,IF($J728="no",0,IF($I728="No",-(($G728-1)*($C$4*$E728)),$C$4*$E728*(1-$C$6))))</f>
        <v>0</v>
      </c>
      <c r="M728" s="64">
        <f>IF($J728="yes",($G728-1)*$C$4*$E728,0)</f>
        <v>0</v>
      </c>
      <c r="N728" s="65">
        <f t="shared" si="46"/>
        <v>431.5</v>
      </c>
      <c r="O728" s="64">
        <f t="shared" si="45"/>
        <v>0</v>
      </c>
      <c r="P728" s="64">
        <f>IF(ISBLANK(I728),0,IF(L728&lt;0,-O728,IF(L728=0,0,((O728/($G728-1))*(1-$C$6)))))</f>
        <v>0</v>
      </c>
      <c r="Q728" s="65">
        <f t="shared" si="47"/>
        <v>374.00907458768029</v>
      </c>
    </row>
    <row r="729" spans="1:17" s="48" customFormat="1" ht="15" x14ac:dyDescent="0.2">
      <c r="A729" s="44"/>
      <c r="B729" s="45"/>
      <c r="C729" s="46"/>
      <c r="D729" s="46"/>
      <c r="E729" s="47"/>
      <c r="F729" s="47"/>
      <c r="G729" s="47"/>
      <c r="H729" s="47"/>
      <c r="I729" s="47"/>
      <c r="J729" s="53" t="str">
        <f>IF(ISBLANK(G729),"no",IF($I729="NR","no",IF($D729="0-0 at half time","no",IF($G729&lt;=$C$8,"yes","no"))))</f>
        <v>no</v>
      </c>
      <c r="K729" s="64">
        <f t="shared" si="44"/>
        <v>0</v>
      </c>
      <c r="L729" s="64">
        <f>IF(ISBLANK(I729),0,IF($J729="no",0,IF($I729="No",-(($G729-1)*($C$4*$E729)),$C$4*$E729*(1-$C$6))))</f>
        <v>0</v>
      </c>
      <c r="M729" s="64">
        <f>IF($J729="yes",($G729-1)*$C$4*$E729,0)</f>
        <v>0</v>
      </c>
      <c r="N729" s="65">
        <f t="shared" si="46"/>
        <v>431.5</v>
      </c>
      <c r="O729" s="64">
        <f t="shared" si="45"/>
        <v>0</v>
      </c>
      <c r="P729" s="64">
        <f>IF(ISBLANK(I729),0,IF(L729&lt;0,-O729,IF(L729=0,0,((O729/($G729-1))*(1-$C$6)))))</f>
        <v>0</v>
      </c>
      <c r="Q729" s="65">
        <f t="shared" si="47"/>
        <v>374.00907458768029</v>
      </c>
    </row>
    <row r="730" spans="1:17" s="48" customFormat="1" ht="15" x14ac:dyDescent="0.2">
      <c r="A730" s="44"/>
      <c r="B730" s="45"/>
      <c r="C730" s="46"/>
      <c r="D730" s="46"/>
      <c r="E730" s="47"/>
      <c r="F730" s="47"/>
      <c r="G730" s="47"/>
      <c r="H730" s="47"/>
      <c r="I730" s="47"/>
      <c r="J730" s="53" t="str">
        <f>IF(ISBLANK(G730),"no",IF($I730="NR","no",IF($D730="0-0 at half time","no",IF($G730&lt;=$C$8,"yes","no"))))</f>
        <v>no</v>
      </c>
      <c r="K730" s="64">
        <f t="shared" si="44"/>
        <v>0</v>
      </c>
      <c r="L730" s="64">
        <f>IF(ISBLANK(I730),0,IF($J730="no",0,IF($I730="No",-(($G730-1)*($C$4*$E730)),$C$4*$E730*(1-$C$6))))</f>
        <v>0</v>
      </c>
      <c r="M730" s="64">
        <f>IF($J730="yes",($G730-1)*$C$4*$E730,0)</f>
        <v>0</v>
      </c>
      <c r="N730" s="65">
        <f t="shared" si="46"/>
        <v>431.5</v>
      </c>
      <c r="O730" s="64">
        <f t="shared" si="45"/>
        <v>0</v>
      </c>
      <c r="P730" s="64">
        <f>IF(ISBLANK(I730),0,IF(L730&lt;0,-O730,IF(L730=0,0,((O730/($G730-1))*(1-$C$6)))))</f>
        <v>0</v>
      </c>
      <c r="Q730" s="65">
        <f t="shared" si="47"/>
        <v>374.00907458768029</v>
      </c>
    </row>
    <row r="731" spans="1:17" s="48" customFormat="1" ht="15" x14ac:dyDescent="0.2">
      <c r="A731" s="44"/>
      <c r="B731" s="45"/>
      <c r="C731" s="46"/>
      <c r="D731" s="46"/>
      <c r="E731" s="47"/>
      <c r="F731" s="47"/>
      <c r="G731" s="47"/>
      <c r="H731" s="47"/>
      <c r="I731" s="47"/>
      <c r="J731" s="53" t="str">
        <f>IF(ISBLANK(G731),"no",IF($I731="NR","no",IF($D731="0-0 at half time","no",IF($G731&lt;=$C$8,"yes","no"))))</f>
        <v>no</v>
      </c>
      <c r="K731" s="64">
        <f t="shared" si="44"/>
        <v>0</v>
      </c>
      <c r="L731" s="64">
        <f>IF(ISBLANK(I731),0,IF($J731="no",0,IF($I731="No",-(($G731-1)*($C$4*$E731)),$C$4*$E731*(1-$C$6))))</f>
        <v>0</v>
      </c>
      <c r="M731" s="64">
        <f>IF($J731="yes",($G731-1)*$C$4*$E731,0)</f>
        <v>0</v>
      </c>
      <c r="N731" s="65">
        <f t="shared" si="46"/>
        <v>431.5</v>
      </c>
      <c r="O731" s="64">
        <f t="shared" si="45"/>
        <v>0</v>
      </c>
      <c r="P731" s="64">
        <f>IF(ISBLANK(I731),0,IF(L731&lt;0,-O731,IF(L731=0,0,((O731/($G731-1))*(1-$C$6)))))</f>
        <v>0</v>
      </c>
      <c r="Q731" s="65">
        <f t="shared" si="47"/>
        <v>374.00907458768029</v>
      </c>
    </row>
    <row r="732" spans="1:17" s="48" customFormat="1" ht="15" x14ac:dyDescent="0.2">
      <c r="A732" s="44"/>
      <c r="B732" s="45"/>
      <c r="C732" s="46"/>
      <c r="D732" s="46"/>
      <c r="E732" s="47"/>
      <c r="F732" s="47"/>
      <c r="G732" s="47"/>
      <c r="H732" s="47"/>
      <c r="I732" s="47"/>
      <c r="J732" s="53" t="str">
        <f>IF(ISBLANK(G732),"no",IF($I732="NR","no",IF($D732="0-0 at half time","no",IF($G732&lt;=$C$8,"yes","no"))))</f>
        <v>no</v>
      </c>
      <c r="K732" s="64">
        <f t="shared" si="44"/>
        <v>0</v>
      </c>
      <c r="L732" s="64">
        <f>IF(ISBLANK(I732),0,IF($J732="no",0,IF($I732="No",-(($G732-1)*($C$4*$E732)),$C$4*$E732*(1-$C$6))))</f>
        <v>0</v>
      </c>
      <c r="M732" s="64">
        <f>IF($J732="yes",($G732-1)*$C$4*$E732,0)</f>
        <v>0</v>
      </c>
      <c r="N732" s="65">
        <f t="shared" si="46"/>
        <v>431.5</v>
      </c>
      <c r="O732" s="64">
        <f t="shared" si="45"/>
        <v>0</v>
      </c>
      <c r="P732" s="64">
        <f>IF(ISBLANK(I732),0,IF(L732&lt;0,-O732,IF(L732=0,0,((O732/($G732-1))*(1-$C$6)))))</f>
        <v>0</v>
      </c>
      <c r="Q732" s="65">
        <f t="shared" si="47"/>
        <v>374.00907458768029</v>
      </c>
    </row>
    <row r="733" spans="1:17" s="48" customFormat="1" ht="15" x14ac:dyDescent="0.2">
      <c r="A733" s="44"/>
      <c r="B733" s="45"/>
      <c r="C733" s="46"/>
      <c r="D733" s="46"/>
      <c r="E733" s="47"/>
      <c r="F733" s="47"/>
      <c r="G733" s="47"/>
      <c r="H733" s="47"/>
      <c r="I733" s="47"/>
      <c r="J733" s="53" t="str">
        <f>IF(ISBLANK(G733),"no",IF($I733="NR","no",IF($D733="0-0 at half time","no",IF($G733&lt;=$C$8,"yes","no"))))</f>
        <v>no</v>
      </c>
      <c r="K733" s="64">
        <f t="shared" si="44"/>
        <v>0</v>
      </c>
      <c r="L733" s="64">
        <f>IF(ISBLANK(I733),0,IF($J733="no",0,IF($I733="No",-(($G733-1)*($C$4*$E733)),$C$4*$E733*(1-$C$6))))</f>
        <v>0</v>
      </c>
      <c r="M733" s="64">
        <f>IF($J733="yes",($G733-1)*$C$4*$E733,0)</f>
        <v>0</v>
      </c>
      <c r="N733" s="65">
        <f t="shared" si="46"/>
        <v>431.5</v>
      </c>
      <c r="O733" s="64">
        <f t="shared" si="45"/>
        <v>0</v>
      </c>
      <c r="P733" s="64">
        <f>IF(ISBLANK(I733),0,IF(L733&lt;0,-O733,IF(L733=0,0,((O733/($G733-1))*(1-$C$6)))))</f>
        <v>0</v>
      </c>
      <c r="Q733" s="65">
        <f t="shared" si="47"/>
        <v>374.00907458768029</v>
      </c>
    </row>
    <row r="734" spans="1:17" s="48" customFormat="1" ht="15" x14ac:dyDescent="0.2">
      <c r="A734" s="44"/>
      <c r="B734" s="45"/>
      <c r="C734" s="46"/>
      <c r="D734" s="46"/>
      <c r="E734" s="47"/>
      <c r="F734" s="47"/>
      <c r="G734" s="47"/>
      <c r="H734" s="47"/>
      <c r="I734" s="47"/>
      <c r="J734" s="53" t="str">
        <f>IF(ISBLANK(G734),"no",IF($I734="NR","no",IF($D734="0-0 at half time","no",IF($G734&lt;=$C$8,"yes","no"))))</f>
        <v>no</v>
      </c>
      <c r="K734" s="64">
        <f t="shared" si="44"/>
        <v>0</v>
      </c>
      <c r="L734" s="64">
        <f>IF(ISBLANK(I734),0,IF($J734="no",0,IF($I734="No",-(($G734-1)*($C$4*$E734)),$C$4*$E734*(1-$C$6))))</f>
        <v>0</v>
      </c>
      <c r="M734" s="64">
        <f>IF($J734="yes",($G734-1)*$C$4*$E734,0)</f>
        <v>0</v>
      </c>
      <c r="N734" s="65">
        <f t="shared" si="46"/>
        <v>431.5</v>
      </c>
      <c r="O734" s="64">
        <f t="shared" si="45"/>
        <v>0</v>
      </c>
      <c r="P734" s="64">
        <f>IF(ISBLANK(I734),0,IF(L734&lt;0,-O734,IF(L734=0,0,((O734/($G734-1))*(1-$C$6)))))</f>
        <v>0</v>
      </c>
      <c r="Q734" s="65">
        <f t="shared" si="47"/>
        <v>374.00907458768029</v>
      </c>
    </row>
    <row r="735" spans="1:17" s="48" customFormat="1" ht="15" x14ac:dyDescent="0.2">
      <c r="A735" s="44"/>
      <c r="B735" s="45"/>
      <c r="C735" s="46"/>
      <c r="D735" s="46"/>
      <c r="E735" s="47"/>
      <c r="F735" s="47"/>
      <c r="G735" s="47"/>
      <c r="H735" s="47"/>
      <c r="I735" s="47"/>
      <c r="J735" s="53" t="str">
        <f>IF(ISBLANK(G735),"no",IF($I735="NR","no",IF($D735="0-0 at half time","no",IF($G735&lt;=$C$8,"yes","no"))))</f>
        <v>no</v>
      </c>
      <c r="K735" s="64">
        <f t="shared" si="44"/>
        <v>0</v>
      </c>
      <c r="L735" s="64">
        <f>IF(ISBLANK(I735),0,IF($J735="no",0,IF($I735="No",-(($G735-1)*($C$4*$E735)),$C$4*$E735*(1-$C$6))))</f>
        <v>0</v>
      </c>
      <c r="M735" s="64">
        <f>IF($J735="yes",($G735-1)*$C$4*$E735,0)</f>
        <v>0</v>
      </c>
      <c r="N735" s="65">
        <f t="shared" si="46"/>
        <v>431.5</v>
      </c>
      <c r="O735" s="64">
        <f t="shared" si="45"/>
        <v>0</v>
      </c>
      <c r="P735" s="64">
        <f>IF(ISBLANK(I735),0,IF(L735&lt;0,-O735,IF(L735=0,0,((O735/($G735-1))*(1-$C$6)))))</f>
        <v>0</v>
      </c>
      <c r="Q735" s="65">
        <f t="shared" si="47"/>
        <v>374.00907458768029</v>
      </c>
    </row>
    <row r="736" spans="1:17" s="48" customFormat="1" ht="15" x14ac:dyDescent="0.2">
      <c r="A736" s="44"/>
      <c r="B736" s="45"/>
      <c r="C736" s="46"/>
      <c r="D736" s="46"/>
      <c r="E736" s="47"/>
      <c r="F736" s="47"/>
      <c r="G736" s="47"/>
      <c r="H736" s="47"/>
      <c r="I736" s="47"/>
      <c r="J736" s="53" t="str">
        <f>IF(ISBLANK(G736),"no",IF($I736="NR","no",IF($D736="0-0 at half time","no",IF($G736&lt;=$C$8,"yes","no"))))</f>
        <v>no</v>
      </c>
      <c r="K736" s="64">
        <f t="shared" si="44"/>
        <v>0</v>
      </c>
      <c r="L736" s="64">
        <f>IF(ISBLANK(I736),0,IF($J736="no",0,IF($I736="No",-(($G736-1)*($C$4*$E736)),$C$4*$E736*(1-$C$6))))</f>
        <v>0</v>
      </c>
      <c r="M736" s="64">
        <f>IF($J736="yes",($G736-1)*$C$4*$E736,0)</f>
        <v>0</v>
      </c>
      <c r="N736" s="65">
        <f t="shared" si="46"/>
        <v>431.5</v>
      </c>
      <c r="O736" s="64">
        <f t="shared" si="45"/>
        <v>0</v>
      </c>
      <c r="P736" s="64">
        <f>IF(ISBLANK(I736),0,IF(L736&lt;0,-O736,IF(L736=0,0,((O736/($G736-1))*(1-$C$6)))))</f>
        <v>0</v>
      </c>
      <c r="Q736" s="65">
        <f t="shared" si="47"/>
        <v>374.00907458768029</v>
      </c>
    </row>
    <row r="737" spans="1:17" s="48" customFormat="1" ht="15" x14ac:dyDescent="0.2">
      <c r="A737" s="44"/>
      <c r="B737" s="45"/>
      <c r="C737" s="46"/>
      <c r="D737" s="46"/>
      <c r="E737" s="47"/>
      <c r="F737" s="47"/>
      <c r="G737" s="47"/>
      <c r="H737" s="47"/>
      <c r="I737" s="47"/>
      <c r="J737" s="53" t="str">
        <f>IF(ISBLANK(G737),"no",IF($I737="NR","no",IF($D737="0-0 at half time","no",IF($G737&lt;=$C$8,"yes","no"))))</f>
        <v>no</v>
      </c>
      <c r="K737" s="64">
        <f t="shared" si="44"/>
        <v>0</v>
      </c>
      <c r="L737" s="64">
        <f>IF(ISBLANK(I737),0,IF($J737="no",0,IF($I737="No",-(($G737-1)*($C$4*$E737)),$C$4*$E737*(1-$C$6))))</f>
        <v>0</v>
      </c>
      <c r="M737" s="64">
        <f>IF($J737="yes",($G737-1)*$C$4*$E737,0)</f>
        <v>0</v>
      </c>
      <c r="N737" s="65">
        <f t="shared" si="46"/>
        <v>431.5</v>
      </c>
      <c r="O737" s="64">
        <f t="shared" si="45"/>
        <v>0</v>
      </c>
      <c r="P737" s="64">
        <f>IF(ISBLANK(I737),0,IF(L737&lt;0,-O737,IF(L737=0,0,((O737/($G737-1))*(1-$C$6)))))</f>
        <v>0</v>
      </c>
      <c r="Q737" s="65">
        <f t="shared" si="47"/>
        <v>374.00907458768029</v>
      </c>
    </row>
    <row r="738" spans="1:17" s="48" customFormat="1" ht="15" x14ac:dyDescent="0.2">
      <c r="A738" s="44"/>
      <c r="B738" s="45"/>
      <c r="C738" s="46"/>
      <c r="D738" s="46"/>
      <c r="E738" s="47"/>
      <c r="F738" s="47"/>
      <c r="G738" s="47"/>
      <c r="H738" s="47"/>
      <c r="I738" s="47"/>
      <c r="J738" s="53" t="str">
        <f>IF(ISBLANK(G738),"no",IF($I738="NR","no",IF($D738="0-0 at half time","no",IF($G738&lt;=$C$8,"yes","no"))))</f>
        <v>no</v>
      </c>
      <c r="K738" s="64">
        <f t="shared" si="44"/>
        <v>0</v>
      </c>
      <c r="L738" s="64">
        <f>IF(ISBLANK(I738),0,IF($J738="no",0,IF($I738="No",-(($G738-1)*($C$4*$E738)),$C$4*$E738*(1-$C$6))))</f>
        <v>0</v>
      </c>
      <c r="M738" s="64">
        <f>IF($J738="yes",($G738-1)*$C$4*$E738,0)</f>
        <v>0</v>
      </c>
      <c r="N738" s="65">
        <f t="shared" si="46"/>
        <v>431.5</v>
      </c>
      <c r="O738" s="64">
        <f t="shared" si="45"/>
        <v>0</v>
      </c>
      <c r="P738" s="64">
        <f>IF(ISBLANK(I738),0,IF(L738&lt;0,-O738,IF(L738=0,0,((O738/($G738-1))*(1-$C$6)))))</f>
        <v>0</v>
      </c>
      <c r="Q738" s="65">
        <f t="shared" si="47"/>
        <v>374.00907458768029</v>
      </c>
    </row>
    <row r="739" spans="1:17" s="48" customFormat="1" ht="15" x14ac:dyDescent="0.2">
      <c r="A739" s="44"/>
      <c r="B739" s="45"/>
      <c r="C739" s="46"/>
      <c r="D739" s="46"/>
      <c r="E739" s="47"/>
      <c r="F739" s="47"/>
      <c r="G739" s="47"/>
      <c r="H739" s="47"/>
      <c r="I739" s="47"/>
      <c r="J739" s="53" t="str">
        <f>IF(ISBLANK(G739),"no",IF($I739="NR","no",IF($D739="0-0 at half time","no",IF($G739&lt;=$C$8,"yes","no"))))</f>
        <v>no</v>
      </c>
      <c r="K739" s="64">
        <f t="shared" si="44"/>
        <v>0</v>
      </c>
      <c r="L739" s="64">
        <f>IF(ISBLANK(I739),0,IF($J739="no",0,IF($I739="No",-(($G739-1)*($C$4*$E739)),$C$4*$E739*(1-$C$6))))</f>
        <v>0</v>
      </c>
      <c r="M739" s="64">
        <f>IF($J739="yes",($G739-1)*$C$4*$E739,0)</f>
        <v>0</v>
      </c>
      <c r="N739" s="65">
        <f t="shared" si="46"/>
        <v>431.5</v>
      </c>
      <c r="O739" s="64">
        <f t="shared" si="45"/>
        <v>0</v>
      </c>
      <c r="P739" s="64">
        <f>IF(ISBLANK(I739),0,IF(L739&lt;0,-O739,IF(L739=0,0,((O739/($G739-1))*(1-$C$6)))))</f>
        <v>0</v>
      </c>
      <c r="Q739" s="65">
        <f t="shared" si="47"/>
        <v>374.00907458768029</v>
      </c>
    </row>
    <row r="740" spans="1:17" s="48" customFormat="1" ht="15" x14ac:dyDescent="0.2">
      <c r="A740" s="44"/>
      <c r="B740" s="45"/>
      <c r="C740" s="46"/>
      <c r="D740" s="46"/>
      <c r="E740" s="47"/>
      <c r="F740" s="47"/>
      <c r="G740" s="47"/>
      <c r="H740" s="47"/>
      <c r="I740" s="47"/>
      <c r="J740" s="53" t="str">
        <f>IF(ISBLANK(G740),"no",IF($I740="NR","no",IF($D740="0-0 at half time","no",IF($G740&lt;=$C$8,"yes","no"))))</f>
        <v>no</v>
      </c>
      <c r="K740" s="64">
        <f t="shared" si="44"/>
        <v>0</v>
      </c>
      <c r="L740" s="64">
        <f>IF(ISBLANK(I740),0,IF($J740="no",0,IF($I740="No",-(($G740-1)*($C$4*$E740)),$C$4*$E740*(1-$C$6))))</f>
        <v>0</v>
      </c>
      <c r="M740" s="64">
        <f>IF($J740="yes",($G740-1)*$C$4*$E740,0)</f>
        <v>0</v>
      </c>
      <c r="N740" s="65">
        <f t="shared" si="46"/>
        <v>431.5</v>
      </c>
      <c r="O740" s="64">
        <f t="shared" si="45"/>
        <v>0</v>
      </c>
      <c r="P740" s="64">
        <f>IF(ISBLANK(I740),0,IF(L740&lt;0,-O740,IF(L740=0,0,((O740/($G740-1))*(1-$C$6)))))</f>
        <v>0</v>
      </c>
      <c r="Q740" s="65">
        <f t="shared" si="47"/>
        <v>374.00907458768029</v>
      </c>
    </row>
    <row r="741" spans="1:17" s="48" customFormat="1" ht="15" x14ac:dyDescent="0.2">
      <c r="A741" s="44"/>
      <c r="B741" s="45"/>
      <c r="C741" s="46"/>
      <c r="D741" s="46"/>
      <c r="E741" s="47"/>
      <c r="F741" s="47"/>
      <c r="G741" s="47"/>
      <c r="H741" s="47"/>
      <c r="I741" s="47"/>
      <c r="J741" s="53" t="str">
        <f>IF(ISBLANK(G741),"no",IF($I741="NR","no",IF($D741="0-0 at half time","no",IF($G741&lt;=$C$8,"yes","no"))))</f>
        <v>no</v>
      </c>
      <c r="K741" s="64">
        <f t="shared" si="44"/>
        <v>0</v>
      </c>
      <c r="L741" s="64">
        <f>IF(ISBLANK(I741),0,IF($J741="no",0,IF($I741="No",-(($G741-1)*($C$4*$E741)),$C$4*$E741*(1-$C$6))))</f>
        <v>0</v>
      </c>
      <c r="M741" s="64">
        <f>IF($J741="yes",($G741-1)*$C$4*$E741,0)</f>
        <v>0</v>
      </c>
      <c r="N741" s="65">
        <f t="shared" si="46"/>
        <v>431.5</v>
      </c>
      <c r="O741" s="64">
        <f t="shared" si="45"/>
        <v>0</v>
      </c>
      <c r="P741" s="64">
        <f>IF(ISBLANK(I741),0,IF(L741&lt;0,-O741,IF(L741=0,0,((O741/($G741-1))*(1-$C$6)))))</f>
        <v>0</v>
      </c>
      <c r="Q741" s="65">
        <f t="shared" si="47"/>
        <v>374.00907458768029</v>
      </c>
    </row>
    <row r="742" spans="1:17" s="48" customFormat="1" ht="15" x14ac:dyDescent="0.2">
      <c r="A742" s="44"/>
      <c r="B742" s="45"/>
      <c r="C742" s="46"/>
      <c r="D742" s="46"/>
      <c r="E742" s="47"/>
      <c r="F742" s="47"/>
      <c r="G742" s="47"/>
      <c r="H742" s="47"/>
      <c r="I742" s="47"/>
      <c r="J742" s="53" t="str">
        <f>IF(ISBLANK(G742),"no",IF($I742="NR","no",IF($D742="0-0 at half time","no",IF($G742&lt;=$C$8,"yes","no"))))</f>
        <v>no</v>
      </c>
      <c r="K742" s="64">
        <f t="shared" si="44"/>
        <v>0</v>
      </c>
      <c r="L742" s="64">
        <f>IF(ISBLANK(I742),0,IF($J742="no",0,IF($I742="No",-(($G742-1)*($C$4*$E742)),$C$4*$E742*(1-$C$6))))</f>
        <v>0</v>
      </c>
      <c r="M742" s="64">
        <f>IF($J742="yes",($G742-1)*$C$4*$E742,0)</f>
        <v>0</v>
      </c>
      <c r="N742" s="65">
        <f t="shared" si="46"/>
        <v>431.5</v>
      </c>
      <c r="O742" s="64">
        <f t="shared" si="45"/>
        <v>0</v>
      </c>
      <c r="P742" s="64">
        <f>IF(ISBLANK(I742),0,IF(L742&lt;0,-O742,IF(L742=0,0,((O742/($G742-1))*(1-$C$6)))))</f>
        <v>0</v>
      </c>
      <c r="Q742" s="65">
        <f t="shared" si="47"/>
        <v>374.00907458768029</v>
      </c>
    </row>
    <row r="743" spans="1:17" s="48" customFormat="1" ht="15" x14ac:dyDescent="0.2">
      <c r="A743" s="44"/>
      <c r="B743" s="45"/>
      <c r="C743" s="46"/>
      <c r="D743" s="46"/>
      <c r="E743" s="47"/>
      <c r="F743" s="47"/>
      <c r="G743" s="47"/>
      <c r="H743" s="47"/>
      <c r="I743" s="47"/>
      <c r="J743" s="53" t="str">
        <f>IF(ISBLANK(G743),"no",IF($I743="NR","no",IF($D743="0-0 at half time","no",IF($G743&lt;=$C$8,"yes","no"))))</f>
        <v>no</v>
      </c>
      <c r="K743" s="64">
        <f t="shared" si="44"/>
        <v>0</v>
      </c>
      <c r="L743" s="64">
        <f>IF(ISBLANK(I743),0,IF($J743="no",0,IF($I743="No",-(($G743-1)*($C$4*$E743)),$C$4*$E743*(1-$C$6))))</f>
        <v>0</v>
      </c>
      <c r="M743" s="64">
        <f>IF($J743="yes",($G743-1)*$C$4*$E743,0)</f>
        <v>0</v>
      </c>
      <c r="N743" s="65">
        <f t="shared" si="46"/>
        <v>431.5</v>
      </c>
      <c r="O743" s="64">
        <f t="shared" si="45"/>
        <v>0</v>
      </c>
      <c r="P743" s="64">
        <f>IF(ISBLANK(I743),0,IF(L743&lt;0,-O743,IF(L743=0,0,((O743/($G743-1))*(1-$C$6)))))</f>
        <v>0</v>
      </c>
      <c r="Q743" s="65">
        <f t="shared" si="47"/>
        <v>374.00907458768029</v>
      </c>
    </row>
    <row r="744" spans="1:17" s="48" customFormat="1" ht="15" x14ac:dyDescent="0.2">
      <c r="A744" s="44"/>
      <c r="B744" s="45"/>
      <c r="C744" s="46"/>
      <c r="D744" s="46"/>
      <c r="E744" s="47"/>
      <c r="F744" s="47"/>
      <c r="G744" s="47"/>
      <c r="H744" s="47"/>
      <c r="I744" s="47"/>
      <c r="J744" s="53" t="str">
        <f>IF(ISBLANK(G744),"no",IF($I744="NR","no",IF($D744="0-0 at half time","no",IF($G744&lt;=$C$8,"yes","no"))))</f>
        <v>no</v>
      </c>
      <c r="K744" s="64">
        <f t="shared" si="44"/>
        <v>0</v>
      </c>
      <c r="L744" s="64">
        <f>IF(ISBLANK(I744),0,IF($J744="no",0,IF($I744="No",-(($G744-1)*($C$4*$E744)),$C$4*$E744*(1-$C$6))))</f>
        <v>0</v>
      </c>
      <c r="M744" s="64">
        <f>IF($J744="yes",($G744-1)*$C$4*$E744,0)</f>
        <v>0</v>
      </c>
      <c r="N744" s="65">
        <f t="shared" si="46"/>
        <v>431.5</v>
      </c>
      <c r="O744" s="64">
        <f t="shared" si="45"/>
        <v>0</v>
      </c>
      <c r="P744" s="64">
        <f>IF(ISBLANK(I744),0,IF(L744&lt;0,-O744,IF(L744=0,0,((O744/($G744-1))*(1-$C$6)))))</f>
        <v>0</v>
      </c>
      <c r="Q744" s="65">
        <f t="shared" si="47"/>
        <v>374.00907458768029</v>
      </c>
    </row>
    <row r="745" spans="1:17" s="48" customFormat="1" ht="15" x14ac:dyDescent="0.2">
      <c r="A745" s="44"/>
      <c r="B745" s="45"/>
      <c r="C745" s="46"/>
      <c r="D745" s="46"/>
      <c r="E745" s="47"/>
      <c r="F745" s="47"/>
      <c r="G745" s="47"/>
      <c r="H745" s="47"/>
      <c r="I745" s="47"/>
      <c r="J745" s="53" t="str">
        <f>IF(ISBLANK(G745),"no",IF($I745="NR","no",IF($D745="0-0 at half time","no",IF($G745&lt;=$C$8,"yes","no"))))</f>
        <v>no</v>
      </c>
      <c r="K745" s="64">
        <f t="shared" si="44"/>
        <v>0</v>
      </c>
      <c r="L745" s="64">
        <f>IF(ISBLANK(I745),0,IF($J745="no",0,IF($I745="No",-(($G745-1)*($C$4*$E745)),$C$4*$E745*(1-$C$6))))</f>
        <v>0</v>
      </c>
      <c r="M745" s="64">
        <f>IF($J745="yes",($G745-1)*$C$4*$E745,0)</f>
        <v>0</v>
      </c>
      <c r="N745" s="65">
        <f t="shared" si="46"/>
        <v>431.5</v>
      </c>
      <c r="O745" s="64">
        <f t="shared" si="45"/>
        <v>0</v>
      </c>
      <c r="P745" s="64">
        <f>IF(ISBLANK(I745),0,IF(L745&lt;0,-O745,IF(L745=0,0,((O745/($G745-1))*(1-$C$6)))))</f>
        <v>0</v>
      </c>
      <c r="Q745" s="65">
        <f t="shared" si="47"/>
        <v>374.00907458768029</v>
      </c>
    </row>
    <row r="746" spans="1:17" s="48" customFormat="1" ht="15" x14ac:dyDescent="0.2">
      <c r="A746" s="44"/>
      <c r="B746" s="45"/>
      <c r="C746" s="46"/>
      <c r="D746" s="46"/>
      <c r="E746" s="47"/>
      <c r="F746" s="47"/>
      <c r="G746" s="47"/>
      <c r="H746" s="47"/>
      <c r="I746" s="47"/>
      <c r="J746" s="53" t="str">
        <f>IF(ISBLANK(G746),"no",IF($I746="NR","no",IF($D746="0-0 at half time","no",IF($G746&lt;=$C$8,"yes","no"))))</f>
        <v>no</v>
      </c>
      <c r="K746" s="64">
        <f t="shared" si="44"/>
        <v>0</v>
      </c>
      <c r="L746" s="64">
        <f>IF(ISBLANK(I746),0,IF($J746="no",0,IF($I746="No",-(($G746-1)*($C$4*$E746)),$C$4*$E746*(1-$C$6))))</f>
        <v>0</v>
      </c>
      <c r="M746" s="64">
        <f>IF($J746="yes",($G746-1)*$C$4*$E746,0)</f>
        <v>0</v>
      </c>
      <c r="N746" s="65">
        <f t="shared" si="46"/>
        <v>431.5</v>
      </c>
      <c r="O746" s="64">
        <f t="shared" si="45"/>
        <v>0</v>
      </c>
      <c r="P746" s="64">
        <f>IF(ISBLANK(I746),0,IF(L746&lt;0,-O746,IF(L746=0,0,((O746/($G746-1))*(1-$C$6)))))</f>
        <v>0</v>
      </c>
      <c r="Q746" s="65">
        <f t="shared" si="47"/>
        <v>374.00907458768029</v>
      </c>
    </row>
    <row r="747" spans="1:17" s="48" customFormat="1" ht="15" x14ac:dyDescent="0.2">
      <c r="A747" s="44"/>
      <c r="B747" s="45"/>
      <c r="C747" s="46"/>
      <c r="D747" s="46"/>
      <c r="E747" s="47"/>
      <c r="F747" s="47"/>
      <c r="G747" s="47"/>
      <c r="H747" s="47"/>
      <c r="I747" s="47"/>
      <c r="J747" s="53" t="str">
        <f>IF(ISBLANK(G747),"no",IF($I747="NR","no",IF($D747="0-0 at half time","no",IF($G747&lt;=$C$8,"yes","no"))))</f>
        <v>no</v>
      </c>
      <c r="K747" s="64">
        <f t="shared" si="44"/>
        <v>0</v>
      </c>
      <c r="L747" s="64">
        <f>IF(ISBLANK(I747),0,IF($J747="no",0,IF($I747="No",-(($G747-1)*($C$4*$E747)),$C$4*$E747*(1-$C$6))))</f>
        <v>0</v>
      </c>
      <c r="M747" s="64">
        <f>IF($J747="yes",($G747-1)*$C$4*$E747,0)</f>
        <v>0</v>
      </c>
      <c r="N747" s="65">
        <f t="shared" si="46"/>
        <v>431.5</v>
      </c>
      <c r="O747" s="64">
        <f t="shared" si="45"/>
        <v>0</v>
      </c>
      <c r="P747" s="64">
        <f>IF(ISBLANK(I747),0,IF(L747&lt;0,-O747,IF(L747=0,0,((O747/($G747-1))*(1-$C$6)))))</f>
        <v>0</v>
      </c>
      <c r="Q747" s="65">
        <f t="shared" si="47"/>
        <v>374.00907458768029</v>
      </c>
    </row>
    <row r="748" spans="1:17" s="48" customFormat="1" ht="15" x14ac:dyDescent="0.2">
      <c r="A748" s="44"/>
      <c r="B748" s="45"/>
      <c r="C748" s="46"/>
      <c r="D748" s="46"/>
      <c r="E748" s="47"/>
      <c r="F748" s="47"/>
      <c r="G748" s="47"/>
      <c r="H748" s="47"/>
      <c r="I748" s="47"/>
      <c r="J748" s="53" t="str">
        <f>IF(ISBLANK(G748),"no",IF($I748="NR","no",IF($D748="0-0 at half time","no",IF($G748&lt;=$C$8,"yes","no"))))</f>
        <v>no</v>
      </c>
      <c r="K748" s="64">
        <f t="shared" si="44"/>
        <v>0</v>
      </c>
      <c r="L748" s="64">
        <f>IF(ISBLANK(I748),0,IF($J748="no",0,IF($I748="No",-(($G748-1)*($C$4*$E748)),$C$4*$E748*(1-$C$6))))</f>
        <v>0</v>
      </c>
      <c r="M748" s="64">
        <f>IF($J748="yes",($G748-1)*$C$4*$E748,0)</f>
        <v>0</v>
      </c>
      <c r="N748" s="65">
        <f t="shared" si="46"/>
        <v>431.5</v>
      </c>
      <c r="O748" s="64">
        <f t="shared" si="45"/>
        <v>0</v>
      </c>
      <c r="P748" s="64">
        <f>IF(ISBLANK(I748),0,IF(L748&lt;0,-O748,IF(L748=0,0,((O748/($G748-1))*(1-$C$6)))))</f>
        <v>0</v>
      </c>
      <c r="Q748" s="65">
        <f t="shared" si="47"/>
        <v>374.00907458768029</v>
      </c>
    </row>
    <row r="749" spans="1:17" s="48" customFormat="1" ht="15" x14ac:dyDescent="0.2">
      <c r="A749" s="44"/>
      <c r="B749" s="45"/>
      <c r="C749" s="46"/>
      <c r="D749" s="46"/>
      <c r="E749" s="47"/>
      <c r="F749" s="47"/>
      <c r="G749" s="47"/>
      <c r="H749" s="47"/>
      <c r="I749" s="47"/>
      <c r="J749" s="53" t="str">
        <f>IF(ISBLANK(G749),"no",IF($I749="NR","no",IF($D749="0-0 at half time","no",IF($G749&lt;=$C$8,"yes","no"))))</f>
        <v>no</v>
      </c>
      <c r="K749" s="64">
        <f t="shared" si="44"/>
        <v>0</v>
      </c>
      <c r="L749" s="64">
        <f>IF(ISBLANK(I749),0,IF($J749="no",0,IF($I749="No",-(($G749-1)*($C$4*$E749)),$C$4*$E749*(1-$C$6))))</f>
        <v>0</v>
      </c>
      <c r="M749" s="64">
        <f>IF($J749="yes",($G749-1)*$C$4*$E749,0)</f>
        <v>0</v>
      </c>
      <c r="N749" s="65">
        <f t="shared" si="46"/>
        <v>431.5</v>
      </c>
      <c r="O749" s="64">
        <f t="shared" si="45"/>
        <v>0</v>
      </c>
      <c r="P749" s="64">
        <f>IF(ISBLANK(I749),0,IF(L749&lt;0,-O749,IF(L749=0,0,((O749/($G749-1))*(1-$C$6)))))</f>
        <v>0</v>
      </c>
      <c r="Q749" s="65">
        <f t="shared" si="47"/>
        <v>374.00907458768029</v>
      </c>
    </row>
    <row r="750" spans="1:17" s="48" customFormat="1" ht="15" x14ac:dyDescent="0.2">
      <c r="A750" s="44"/>
      <c r="B750" s="45"/>
      <c r="C750" s="46"/>
      <c r="D750" s="46"/>
      <c r="E750" s="47"/>
      <c r="F750" s="47"/>
      <c r="G750" s="47"/>
      <c r="H750" s="47"/>
      <c r="I750" s="47"/>
      <c r="J750" s="53" t="str">
        <f>IF(ISBLANK(G750),"no",IF($I750="NR","no",IF($D750="0-0 at half time","no",IF($G750&lt;=$C$8,"yes","no"))))</f>
        <v>no</v>
      </c>
      <c r="K750" s="64">
        <f t="shared" si="44"/>
        <v>0</v>
      </c>
      <c r="L750" s="64">
        <f>IF(ISBLANK(I750),0,IF($J750="no",0,IF($I750="No",-(($G750-1)*($C$4*$E750)),$C$4*$E750*(1-$C$6))))</f>
        <v>0</v>
      </c>
      <c r="M750" s="64">
        <f>IF($J750="yes",($G750-1)*$C$4*$E750,0)</f>
        <v>0</v>
      </c>
      <c r="N750" s="65">
        <f t="shared" si="46"/>
        <v>431.5</v>
      </c>
      <c r="O750" s="64">
        <f t="shared" si="45"/>
        <v>0</v>
      </c>
      <c r="P750" s="64">
        <f>IF(ISBLANK(I750),0,IF(L750&lt;0,-O750,IF(L750=0,0,((O750/($G750-1))*(1-$C$6)))))</f>
        <v>0</v>
      </c>
      <c r="Q750" s="65">
        <f t="shared" si="47"/>
        <v>374.00907458768029</v>
      </c>
    </row>
    <row r="751" spans="1:17" s="48" customFormat="1" ht="15" x14ac:dyDescent="0.2">
      <c r="A751" s="44"/>
      <c r="B751" s="45"/>
      <c r="C751" s="46"/>
      <c r="D751" s="46"/>
      <c r="E751" s="47"/>
      <c r="F751" s="47"/>
      <c r="G751" s="47"/>
      <c r="H751" s="47"/>
      <c r="I751" s="47"/>
      <c r="J751" s="53" t="str">
        <f>IF(ISBLANK(G751),"no",IF($I751="NR","no",IF($D751="0-0 at half time","no",IF($G751&lt;=$C$8,"yes","no"))))</f>
        <v>no</v>
      </c>
      <c r="K751" s="64">
        <f t="shared" si="44"/>
        <v>0</v>
      </c>
      <c r="L751" s="64">
        <f>IF(ISBLANK(I751),0,IF($J751="no",0,IF($I751="No",-(($G751-1)*($C$4*$E751)),$C$4*$E751*(1-$C$6))))</f>
        <v>0</v>
      </c>
      <c r="M751" s="64">
        <f>IF($J751="yes",($G751-1)*$C$4*$E751,0)</f>
        <v>0</v>
      </c>
      <c r="N751" s="65">
        <f t="shared" si="46"/>
        <v>431.5</v>
      </c>
      <c r="O751" s="64">
        <f t="shared" si="45"/>
        <v>0</v>
      </c>
      <c r="P751" s="64">
        <f>IF(ISBLANK(I751),0,IF(L751&lt;0,-O751,IF(L751=0,0,((O751/($G751-1))*(1-$C$6)))))</f>
        <v>0</v>
      </c>
      <c r="Q751" s="65">
        <f t="shared" si="47"/>
        <v>374.00907458768029</v>
      </c>
    </row>
    <row r="752" spans="1:17" s="48" customFormat="1" ht="15" x14ac:dyDescent="0.2">
      <c r="A752" s="44"/>
      <c r="B752" s="45"/>
      <c r="C752" s="46"/>
      <c r="D752" s="46"/>
      <c r="E752" s="47"/>
      <c r="F752" s="47"/>
      <c r="G752" s="47"/>
      <c r="H752" s="47"/>
      <c r="I752" s="47"/>
      <c r="J752" s="53" t="str">
        <f>IF(ISBLANK(G752),"no",IF($I752="NR","no",IF($D752="0-0 at half time","no",IF($G752&lt;=$C$8,"yes","no"))))</f>
        <v>no</v>
      </c>
      <c r="K752" s="64">
        <f t="shared" si="44"/>
        <v>0</v>
      </c>
      <c r="L752" s="64">
        <f>IF(ISBLANK(I752),0,IF($J752="no",0,IF($I752="No",-(($G752-1)*($C$4*$E752)),$C$4*$E752*(1-$C$6))))</f>
        <v>0</v>
      </c>
      <c r="M752" s="64">
        <f>IF($J752="yes",($G752-1)*$C$4*$E752,0)</f>
        <v>0</v>
      </c>
      <c r="N752" s="65">
        <f t="shared" si="46"/>
        <v>431.5</v>
      </c>
      <c r="O752" s="64">
        <f t="shared" si="45"/>
        <v>0</v>
      </c>
      <c r="P752" s="64">
        <f>IF(ISBLANK(I752),0,IF(L752&lt;0,-O752,IF(L752=0,0,((O752/($G752-1))*(1-$C$6)))))</f>
        <v>0</v>
      </c>
      <c r="Q752" s="65">
        <f t="shared" si="47"/>
        <v>374.00907458768029</v>
      </c>
    </row>
    <row r="753" spans="1:17" s="48" customFormat="1" ht="15" x14ac:dyDescent="0.2">
      <c r="A753" s="44"/>
      <c r="B753" s="45"/>
      <c r="C753" s="46"/>
      <c r="D753" s="46"/>
      <c r="E753" s="47"/>
      <c r="F753" s="47"/>
      <c r="G753" s="47"/>
      <c r="H753" s="47"/>
      <c r="I753" s="47"/>
      <c r="J753" s="53" t="str">
        <f>IF(ISBLANK(G753),"no",IF($I753="NR","no",IF($D753="0-0 at half time","no",IF($G753&lt;=$C$8,"yes","no"))))</f>
        <v>no</v>
      </c>
      <c r="K753" s="64">
        <f t="shared" si="44"/>
        <v>0</v>
      </c>
      <c r="L753" s="64">
        <f>IF(ISBLANK(I753),0,IF($J753="no",0,IF($I753="No",-(($G753-1)*($C$4*$E753)),$C$4*$E753*(1-$C$6))))</f>
        <v>0</v>
      </c>
      <c r="M753" s="64">
        <f>IF($J753="yes",($G753-1)*$C$4*$E753,0)</f>
        <v>0</v>
      </c>
      <c r="N753" s="65">
        <f t="shared" si="46"/>
        <v>431.5</v>
      </c>
      <c r="O753" s="64">
        <f t="shared" si="45"/>
        <v>0</v>
      </c>
      <c r="P753" s="64">
        <f>IF(ISBLANK(I753),0,IF(L753&lt;0,-O753,IF(L753=0,0,((O753/($G753-1))*(1-$C$6)))))</f>
        <v>0</v>
      </c>
      <c r="Q753" s="65">
        <f t="shared" si="47"/>
        <v>374.00907458768029</v>
      </c>
    </row>
    <row r="754" spans="1:17" s="48" customFormat="1" ht="15" x14ac:dyDescent="0.2">
      <c r="A754" s="44"/>
      <c r="B754" s="45"/>
      <c r="C754" s="46"/>
      <c r="D754" s="46"/>
      <c r="E754" s="47"/>
      <c r="F754" s="47"/>
      <c r="G754" s="47"/>
      <c r="H754" s="47"/>
      <c r="I754" s="47"/>
      <c r="J754" s="53" t="str">
        <f>IF(ISBLANK(G754),"no",IF($I754="NR","no",IF($D754="0-0 at half time","no",IF($G754&lt;=$C$8,"yes","no"))))</f>
        <v>no</v>
      </c>
      <c r="K754" s="64">
        <f t="shared" si="44"/>
        <v>0</v>
      </c>
      <c r="L754" s="64">
        <f>IF(ISBLANK(I754),0,IF($J754="no",0,IF($I754="No",-(($G754-1)*($C$4*$E754)),$C$4*$E754*(1-$C$6))))</f>
        <v>0</v>
      </c>
      <c r="M754" s="64">
        <f>IF($J754="yes",($G754-1)*$C$4*$E754,0)</f>
        <v>0</v>
      </c>
      <c r="N754" s="65">
        <f t="shared" si="46"/>
        <v>431.5</v>
      </c>
      <c r="O754" s="64">
        <f t="shared" si="45"/>
        <v>0</v>
      </c>
      <c r="P754" s="64">
        <f>IF(ISBLANK(I754),0,IF(L754&lt;0,-O754,IF(L754=0,0,((O754/($G754-1))*(1-$C$6)))))</f>
        <v>0</v>
      </c>
      <c r="Q754" s="65">
        <f t="shared" si="47"/>
        <v>374.00907458768029</v>
      </c>
    </row>
    <row r="755" spans="1:17" s="48" customFormat="1" ht="15" x14ac:dyDescent="0.2">
      <c r="A755" s="44"/>
      <c r="B755" s="45"/>
      <c r="C755" s="46"/>
      <c r="D755" s="46"/>
      <c r="E755" s="47"/>
      <c r="F755" s="47"/>
      <c r="G755" s="47"/>
      <c r="H755" s="47"/>
      <c r="I755" s="47"/>
      <c r="J755" s="53" t="str">
        <f>IF(ISBLANK(G755),"no",IF($I755="NR","no",IF($D755="0-0 at half time","no",IF($G755&lt;=$C$8,"yes","no"))))</f>
        <v>no</v>
      </c>
      <c r="K755" s="64">
        <f t="shared" si="44"/>
        <v>0</v>
      </c>
      <c r="L755" s="64">
        <f>IF(ISBLANK(I755),0,IF($J755="no",0,IF($I755="No",-(($G755-1)*($C$4*$E755)),$C$4*$E755*(1-$C$6))))</f>
        <v>0</v>
      </c>
      <c r="M755" s="64">
        <f>IF($J755="yes",($G755-1)*$C$4*$E755,0)</f>
        <v>0</v>
      </c>
      <c r="N755" s="65">
        <f t="shared" si="46"/>
        <v>431.5</v>
      </c>
      <c r="O755" s="64">
        <f t="shared" si="45"/>
        <v>0</v>
      </c>
      <c r="P755" s="64">
        <f>IF(ISBLANK(I755),0,IF(L755&lt;0,-O755,IF(L755=0,0,((O755/($G755-1))*(1-$C$6)))))</f>
        <v>0</v>
      </c>
      <c r="Q755" s="65">
        <f t="shared" si="47"/>
        <v>374.00907458768029</v>
      </c>
    </row>
    <row r="756" spans="1:17" s="48" customFormat="1" ht="15" x14ac:dyDescent="0.2">
      <c r="A756" s="44"/>
      <c r="B756" s="45"/>
      <c r="C756" s="46"/>
      <c r="D756" s="46"/>
      <c r="E756" s="47"/>
      <c r="F756" s="47"/>
      <c r="G756" s="47"/>
      <c r="H756" s="47"/>
      <c r="I756" s="47"/>
      <c r="J756" s="53" t="str">
        <f>IF(ISBLANK(G756),"no",IF($I756="NR","no",IF($D756="0-0 at half time","no",IF($G756&lt;=$C$8,"yes","no"))))</f>
        <v>no</v>
      </c>
      <c r="K756" s="64">
        <f t="shared" si="44"/>
        <v>0</v>
      </c>
      <c r="L756" s="64">
        <f>IF(ISBLANK(I756),0,IF($J756="no",0,IF($I756="No",-(($G756-1)*($C$4*$E756)),$C$4*$E756*(1-$C$6))))</f>
        <v>0</v>
      </c>
      <c r="M756" s="64">
        <f>IF($J756="yes",($G756-1)*$C$4*$E756,0)</f>
        <v>0</v>
      </c>
      <c r="N756" s="65">
        <f t="shared" si="46"/>
        <v>431.5</v>
      </c>
      <c r="O756" s="64">
        <f t="shared" si="45"/>
        <v>0</v>
      </c>
      <c r="P756" s="64">
        <f>IF(ISBLANK(I756),0,IF(L756&lt;0,-O756,IF(L756=0,0,((O756/($G756-1))*(1-$C$6)))))</f>
        <v>0</v>
      </c>
      <c r="Q756" s="65">
        <f t="shared" si="47"/>
        <v>374.00907458768029</v>
      </c>
    </row>
    <row r="757" spans="1:17" s="48" customFormat="1" ht="15" x14ac:dyDescent="0.2">
      <c r="A757" s="44"/>
      <c r="B757" s="45"/>
      <c r="C757" s="46"/>
      <c r="D757" s="46"/>
      <c r="E757" s="47"/>
      <c r="F757" s="47"/>
      <c r="G757" s="47"/>
      <c r="H757" s="47"/>
      <c r="I757" s="47"/>
      <c r="J757" s="53" t="str">
        <f>IF(ISBLANK(G757),"no",IF($I757="NR","no",IF($D757="0-0 at half time","no",IF($G757&lt;=$C$8,"yes","no"))))</f>
        <v>no</v>
      </c>
      <c r="K757" s="64">
        <f t="shared" si="44"/>
        <v>0</v>
      </c>
      <c r="L757" s="64">
        <f>IF(ISBLANK(I757),0,IF($J757="no",0,IF($I757="No",-(($G757-1)*($C$4*$E757)),$C$4*$E757*(1-$C$6))))</f>
        <v>0</v>
      </c>
      <c r="M757" s="64">
        <f>IF($J757="yes",($G757-1)*$C$4*$E757,0)</f>
        <v>0</v>
      </c>
      <c r="N757" s="65">
        <f t="shared" si="46"/>
        <v>431.5</v>
      </c>
      <c r="O757" s="64">
        <f t="shared" si="45"/>
        <v>0</v>
      </c>
      <c r="P757" s="64">
        <f>IF(ISBLANK(I757),0,IF(L757&lt;0,-O757,IF(L757=0,0,((O757/($G757-1))*(1-$C$6)))))</f>
        <v>0</v>
      </c>
      <c r="Q757" s="65">
        <f t="shared" si="47"/>
        <v>374.00907458768029</v>
      </c>
    </row>
    <row r="758" spans="1:17" s="48" customFormat="1" ht="15" x14ac:dyDescent="0.2">
      <c r="A758" s="44"/>
      <c r="B758" s="45"/>
      <c r="C758" s="46"/>
      <c r="D758" s="46"/>
      <c r="E758" s="47"/>
      <c r="F758" s="47"/>
      <c r="G758" s="47"/>
      <c r="H758" s="47"/>
      <c r="I758" s="47"/>
      <c r="J758" s="53" t="str">
        <f>IF(ISBLANK(G758),"no",IF($I758="NR","no",IF($D758="0-0 at half time","no",IF($G758&lt;=$C$8,"yes","no"))))</f>
        <v>no</v>
      </c>
      <c r="K758" s="64">
        <f t="shared" si="44"/>
        <v>0</v>
      </c>
      <c r="L758" s="64">
        <f>IF(ISBLANK(I758),0,IF($J758="no",0,IF($I758="No",-(($G758-1)*($C$4*$E758)),$C$4*$E758*(1-$C$6))))</f>
        <v>0</v>
      </c>
      <c r="M758" s="64">
        <f>IF($J758="yes",($G758-1)*$C$4*$E758,0)</f>
        <v>0</v>
      </c>
      <c r="N758" s="65">
        <f t="shared" si="46"/>
        <v>431.5</v>
      </c>
      <c r="O758" s="64">
        <f t="shared" si="45"/>
        <v>0</v>
      </c>
      <c r="P758" s="64">
        <f>IF(ISBLANK(I758),0,IF(L758&lt;0,-O758,IF(L758=0,0,((O758/($G758-1))*(1-$C$6)))))</f>
        <v>0</v>
      </c>
      <c r="Q758" s="65">
        <f t="shared" si="47"/>
        <v>374.00907458768029</v>
      </c>
    </row>
    <row r="759" spans="1:17" s="48" customFormat="1" ht="15" x14ac:dyDescent="0.2">
      <c r="A759" s="44"/>
      <c r="B759" s="45"/>
      <c r="C759" s="46"/>
      <c r="D759" s="46"/>
      <c r="E759" s="47"/>
      <c r="F759" s="47"/>
      <c r="G759" s="47"/>
      <c r="H759" s="47"/>
      <c r="I759" s="47"/>
      <c r="J759" s="53" t="str">
        <f>IF(ISBLANK(G759),"no",IF($I759="NR","no",IF($D759="0-0 at half time","no",IF($G759&lt;=$C$8,"yes","no"))))</f>
        <v>no</v>
      </c>
      <c r="K759" s="64">
        <f t="shared" si="44"/>
        <v>0</v>
      </c>
      <c r="L759" s="64">
        <f>IF(ISBLANK(I759),0,IF($J759="no",0,IF($I759="No",-(($G759-1)*($C$4*$E759)),$C$4*$E759*(1-$C$6))))</f>
        <v>0</v>
      </c>
      <c r="M759" s="64">
        <f>IF($J759="yes",($G759-1)*$C$4*$E759,0)</f>
        <v>0</v>
      </c>
      <c r="N759" s="65">
        <f t="shared" si="46"/>
        <v>431.5</v>
      </c>
      <c r="O759" s="64">
        <f t="shared" si="45"/>
        <v>0</v>
      </c>
      <c r="P759" s="64">
        <f>IF(ISBLANK(I759),0,IF(L759&lt;0,-O759,IF(L759=0,0,((O759/($G759-1))*(1-$C$6)))))</f>
        <v>0</v>
      </c>
      <c r="Q759" s="65">
        <f t="shared" si="47"/>
        <v>374.00907458768029</v>
      </c>
    </row>
    <row r="760" spans="1:17" s="48" customFormat="1" ht="15" x14ac:dyDescent="0.2">
      <c r="A760" s="44"/>
      <c r="B760" s="45"/>
      <c r="C760" s="46"/>
      <c r="D760" s="46"/>
      <c r="E760" s="47"/>
      <c r="F760" s="47"/>
      <c r="G760" s="47"/>
      <c r="H760" s="47"/>
      <c r="I760" s="47"/>
      <c r="J760" s="53" t="str">
        <f>IF(ISBLANK(G760),"no",IF($I760="NR","no",IF($D760="0-0 at half time","no",IF($G760&lt;=$C$8,"yes","no"))))</f>
        <v>no</v>
      </c>
      <c r="K760" s="64">
        <f t="shared" si="44"/>
        <v>0</v>
      </c>
      <c r="L760" s="64">
        <f>IF(ISBLANK(I760),0,IF($J760="no",0,IF($I760="No",-(($G760-1)*($C$4*$E760)),$C$4*$E760*(1-$C$6))))</f>
        <v>0</v>
      </c>
      <c r="M760" s="64">
        <f>IF($J760="yes",($G760-1)*$C$4*$E760,0)</f>
        <v>0</v>
      </c>
      <c r="N760" s="65">
        <f t="shared" si="46"/>
        <v>431.5</v>
      </c>
      <c r="O760" s="64">
        <f t="shared" si="45"/>
        <v>0</v>
      </c>
      <c r="P760" s="64">
        <f>IF(ISBLANK(I760),0,IF(L760&lt;0,-O760,IF(L760=0,0,((O760/($G760-1))*(1-$C$6)))))</f>
        <v>0</v>
      </c>
      <c r="Q760" s="65">
        <f t="shared" si="47"/>
        <v>374.00907458768029</v>
      </c>
    </row>
    <row r="761" spans="1:17" s="48" customFormat="1" ht="15" x14ac:dyDescent="0.2">
      <c r="A761" s="44"/>
      <c r="B761" s="45"/>
      <c r="C761" s="46"/>
      <c r="D761" s="46"/>
      <c r="E761" s="47"/>
      <c r="F761" s="47"/>
      <c r="G761" s="47"/>
      <c r="H761" s="47"/>
      <c r="I761" s="47"/>
      <c r="J761" s="53" t="str">
        <f>IF(ISBLANK(G761),"no",IF($I761="NR","no",IF($D761="0-0 at half time","no",IF($G761&lt;=$C$8,"yes","no"))))</f>
        <v>no</v>
      </c>
      <c r="K761" s="64">
        <f t="shared" si="44"/>
        <v>0</v>
      </c>
      <c r="L761" s="64">
        <f>IF(ISBLANK(I761),0,IF($J761="no",0,IF($I761="No",-(($G761-1)*($C$4*$E761)),$C$4*$E761*(1-$C$6))))</f>
        <v>0</v>
      </c>
      <c r="M761" s="64">
        <f>IF($J761="yes",($G761-1)*$C$4*$E761,0)</f>
        <v>0</v>
      </c>
      <c r="N761" s="65">
        <f t="shared" si="46"/>
        <v>431.5</v>
      </c>
      <c r="O761" s="64">
        <f t="shared" si="45"/>
        <v>0</v>
      </c>
      <c r="P761" s="64">
        <f>IF(ISBLANK(I761),0,IF(L761&lt;0,-O761,IF(L761=0,0,((O761/($G761-1))*(1-$C$6)))))</f>
        <v>0</v>
      </c>
      <c r="Q761" s="65">
        <f t="shared" si="47"/>
        <v>374.00907458768029</v>
      </c>
    </row>
    <row r="762" spans="1:17" s="48" customFormat="1" ht="15" x14ac:dyDescent="0.2">
      <c r="A762" s="44"/>
      <c r="B762" s="45"/>
      <c r="C762" s="46"/>
      <c r="D762" s="46"/>
      <c r="E762" s="47"/>
      <c r="F762" s="47"/>
      <c r="G762" s="47"/>
      <c r="H762" s="47"/>
      <c r="I762" s="47"/>
      <c r="J762" s="53" t="str">
        <f>IF(ISBLANK(G762),"no",IF($I762="NR","no",IF($D762="0-0 at half time","no",IF($G762&lt;=$C$8,"yes","no"))))</f>
        <v>no</v>
      </c>
      <c r="K762" s="64">
        <f t="shared" si="44"/>
        <v>0</v>
      </c>
      <c r="L762" s="64">
        <f>IF(ISBLANK(I762),0,IF($J762="no",0,IF($I762="No",-(($G762-1)*($C$4*$E762)),$C$4*$E762*(1-$C$6))))</f>
        <v>0</v>
      </c>
      <c r="M762" s="64">
        <f>IF($J762="yes",($G762-1)*$C$4*$E762,0)</f>
        <v>0</v>
      </c>
      <c r="N762" s="65">
        <f t="shared" si="46"/>
        <v>431.5</v>
      </c>
      <c r="O762" s="64">
        <f t="shared" si="45"/>
        <v>0</v>
      </c>
      <c r="P762" s="64">
        <f>IF(ISBLANK(I762),0,IF(L762&lt;0,-O762,IF(L762=0,0,((O762/($G762-1))*(1-$C$6)))))</f>
        <v>0</v>
      </c>
      <c r="Q762" s="65">
        <f t="shared" si="47"/>
        <v>374.00907458768029</v>
      </c>
    </row>
    <row r="763" spans="1:17" s="48" customFormat="1" ht="15" x14ac:dyDescent="0.2">
      <c r="A763" s="44"/>
      <c r="B763" s="45"/>
      <c r="C763" s="46"/>
      <c r="D763" s="46"/>
      <c r="E763" s="47"/>
      <c r="F763" s="47"/>
      <c r="G763" s="47"/>
      <c r="H763" s="47"/>
      <c r="I763" s="47"/>
      <c r="J763" s="53" t="str">
        <f>IF(ISBLANK(G763),"no",IF($I763="NR","no",IF($D763="0-0 at half time","no",IF($G763&lt;=$C$8,"yes","no"))))</f>
        <v>no</v>
      </c>
      <c r="K763" s="64">
        <f t="shared" si="44"/>
        <v>0</v>
      </c>
      <c r="L763" s="64">
        <f>IF(ISBLANK(I763),0,IF($J763="no",0,IF($I763="No",-(($G763-1)*($C$4*$E763)),$C$4*$E763*(1-$C$6))))</f>
        <v>0</v>
      </c>
      <c r="M763" s="64">
        <f>IF($J763="yes",($G763-1)*$C$4*$E763,0)</f>
        <v>0</v>
      </c>
      <c r="N763" s="65">
        <f t="shared" si="46"/>
        <v>431.5</v>
      </c>
      <c r="O763" s="64">
        <f t="shared" si="45"/>
        <v>0</v>
      </c>
      <c r="P763" s="64">
        <f>IF(ISBLANK(I763),0,IF(L763&lt;0,-O763,IF(L763=0,0,((O763/($G763-1))*(1-$C$6)))))</f>
        <v>0</v>
      </c>
      <c r="Q763" s="65">
        <f t="shared" si="47"/>
        <v>374.00907458768029</v>
      </c>
    </row>
    <row r="764" spans="1:17" s="48" customFormat="1" ht="15" x14ac:dyDescent="0.2">
      <c r="A764" s="44"/>
      <c r="B764" s="45"/>
      <c r="C764" s="46"/>
      <c r="D764" s="46"/>
      <c r="E764" s="47"/>
      <c r="F764" s="47"/>
      <c r="G764" s="47"/>
      <c r="H764" s="47"/>
      <c r="I764" s="47"/>
      <c r="J764" s="53" t="str">
        <f>IF(ISBLANK(G764),"no",IF($I764="NR","no",IF($D764="0-0 at half time","no",IF($G764&lt;=$C$8,"yes","no"))))</f>
        <v>no</v>
      </c>
      <c r="K764" s="64">
        <f t="shared" si="44"/>
        <v>0</v>
      </c>
      <c r="L764" s="64">
        <f>IF(ISBLANK(I764),0,IF($J764="no",0,IF($I764="No",-(($G764-1)*($C$4*$E764)),$C$4*$E764*(1-$C$6))))</f>
        <v>0</v>
      </c>
      <c r="M764" s="64">
        <f>IF($J764="yes",($G764-1)*$C$4*$E764,0)</f>
        <v>0</v>
      </c>
      <c r="N764" s="65">
        <f t="shared" si="46"/>
        <v>431.5</v>
      </c>
      <c r="O764" s="64">
        <f t="shared" si="45"/>
        <v>0</v>
      </c>
      <c r="P764" s="64">
        <f>IF(ISBLANK(I764),0,IF(L764&lt;0,-O764,IF(L764=0,0,((O764/($G764-1))*(1-$C$6)))))</f>
        <v>0</v>
      </c>
      <c r="Q764" s="65">
        <f t="shared" si="47"/>
        <v>374.00907458768029</v>
      </c>
    </row>
    <row r="765" spans="1:17" s="48" customFormat="1" ht="15" x14ac:dyDescent="0.2">
      <c r="A765" s="44"/>
      <c r="B765" s="45"/>
      <c r="C765" s="46"/>
      <c r="D765" s="46"/>
      <c r="E765" s="47"/>
      <c r="F765" s="47"/>
      <c r="G765" s="47"/>
      <c r="H765" s="47"/>
      <c r="I765" s="47"/>
      <c r="J765" s="53" t="str">
        <f>IF(ISBLANK(G765),"no",IF($I765="NR","no",IF($D765="0-0 at half time","no",IF($G765&lt;=$C$8,"yes","no"))))</f>
        <v>no</v>
      </c>
      <c r="K765" s="64">
        <f t="shared" si="44"/>
        <v>0</v>
      </c>
      <c r="L765" s="64">
        <f>IF(ISBLANK(I765),0,IF($J765="no",0,IF($I765="No",-(($G765-1)*($C$4*$E765)),$C$4*$E765*(1-$C$6))))</f>
        <v>0</v>
      </c>
      <c r="M765" s="64">
        <f>IF($J765="yes",($G765-1)*$C$4*$E765,0)</f>
        <v>0</v>
      </c>
      <c r="N765" s="65">
        <f t="shared" si="46"/>
        <v>431.5</v>
      </c>
      <c r="O765" s="64">
        <f t="shared" si="45"/>
        <v>0</v>
      </c>
      <c r="P765" s="64">
        <f>IF(ISBLANK(I765),0,IF(L765&lt;0,-O765,IF(L765=0,0,((O765/($G765-1))*(1-$C$6)))))</f>
        <v>0</v>
      </c>
      <c r="Q765" s="65">
        <f t="shared" si="47"/>
        <v>374.00907458768029</v>
      </c>
    </row>
    <row r="766" spans="1:17" s="48" customFormat="1" ht="15" x14ac:dyDescent="0.2">
      <c r="A766" s="44"/>
      <c r="B766" s="45"/>
      <c r="C766" s="46"/>
      <c r="D766" s="46"/>
      <c r="E766" s="47"/>
      <c r="F766" s="47"/>
      <c r="G766" s="47"/>
      <c r="H766" s="47"/>
      <c r="I766" s="47"/>
      <c r="J766" s="53" t="str">
        <f>IF(ISBLANK(G766),"no",IF($I766="NR","no",IF($D766="0-0 at half time","no",IF($G766&lt;=$C$8,"yes","no"))))</f>
        <v>no</v>
      </c>
      <c r="K766" s="64">
        <f t="shared" si="44"/>
        <v>0</v>
      </c>
      <c r="L766" s="64">
        <f>IF(ISBLANK(I766),0,IF($J766="no",0,IF($I766="No",-(($G766-1)*($C$4*$E766)),$C$4*$E766*(1-$C$6))))</f>
        <v>0</v>
      </c>
      <c r="M766" s="64">
        <f>IF($J766="yes",($G766-1)*$C$4*$E766,0)</f>
        <v>0</v>
      </c>
      <c r="N766" s="65">
        <f t="shared" si="46"/>
        <v>431.5</v>
      </c>
      <c r="O766" s="64">
        <f t="shared" si="45"/>
        <v>0</v>
      </c>
      <c r="P766" s="64">
        <f>IF(ISBLANK(I766),0,IF(L766&lt;0,-O766,IF(L766=0,0,((O766/($G766-1))*(1-$C$6)))))</f>
        <v>0</v>
      </c>
      <c r="Q766" s="65">
        <f t="shared" si="47"/>
        <v>374.00907458768029</v>
      </c>
    </row>
    <row r="767" spans="1:17" s="48" customFormat="1" ht="15" x14ac:dyDescent="0.2">
      <c r="A767" s="44"/>
      <c r="B767" s="45"/>
      <c r="C767" s="46"/>
      <c r="D767" s="46"/>
      <c r="E767" s="47"/>
      <c r="F767" s="47"/>
      <c r="G767" s="47"/>
      <c r="H767" s="47"/>
      <c r="I767" s="47"/>
      <c r="J767" s="53" t="str">
        <f>IF(ISBLANK(G767),"no",IF($I767="NR","no",IF($D767="0-0 at half time","no",IF($G767&lt;=$C$8,"yes","no"))))</f>
        <v>no</v>
      </c>
      <c r="K767" s="64">
        <f t="shared" si="44"/>
        <v>0</v>
      </c>
      <c r="L767" s="64">
        <f>IF(ISBLANK(I767),0,IF($J767="no",0,IF($I767="No",-(($G767-1)*($C$4*$E767)),$C$4*$E767*(1-$C$6))))</f>
        <v>0</v>
      </c>
      <c r="M767" s="64">
        <f>IF($J767="yes",($G767-1)*$C$4*$E767,0)</f>
        <v>0</v>
      </c>
      <c r="N767" s="65">
        <f t="shared" si="46"/>
        <v>431.5</v>
      </c>
      <c r="O767" s="64">
        <f t="shared" si="45"/>
        <v>0</v>
      </c>
      <c r="P767" s="64">
        <f>IF(ISBLANK(I767),0,IF(L767&lt;0,-O767,IF(L767=0,0,((O767/($G767-1))*(1-$C$6)))))</f>
        <v>0</v>
      </c>
      <c r="Q767" s="65">
        <f t="shared" si="47"/>
        <v>374.00907458768029</v>
      </c>
    </row>
    <row r="768" spans="1:17" s="48" customFormat="1" ht="15" x14ac:dyDescent="0.2">
      <c r="A768" s="44"/>
      <c r="B768" s="45"/>
      <c r="C768" s="46"/>
      <c r="D768" s="46"/>
      <c r="E768" s="47"/>
      <c r="F768" s="47"/>
      <c r="G768" s="47"/>
      <c r="H768" s="47"/>
      <c r="I768" s="47"/>
      <c r="J768" s="53" t="str">
        <f>IF(ISBLANK(G768),"no",IF($I768="NR","no",IF($D768="0-0 at half time","no",IF($G768&lt;=$C$8,"yes","no"))))</f>
        <v>no</v>
      </c>
      <c r="K768" s="64">
        <f t="shared" si="44"/>
        <v>0</v>
      </c>
      <c r="L768" s="64">
        <f>IF(ISBLANK(I768),0,IF($J768="no",0,IF($I768="No",-(($G768-1)*($C$4*$E768)),$C$4*$E768*(1-$C$6))))</f>
        <v>0</v>
      </c>
      <c r="M768" s="64">
        <f>IF($J768="yes",($G768-1)*$C$4*$E768,0)</f>
        <v>0</v>
      </c>
      <c r="N768" s="65">
        <f t="shared" si="46"/>
        <v>431.5</v>
      </c>
      <c r="O768" s="64">
        <f t="shared" si="45"/>
        <v>0</v>
      </c>
      <c r="P768" s="64">
        <f>IF(ISBLANK(I768),0,IF(L768&lt;0,-O768,IF(L768=0,0,((O768/($G768-1))*(1-$C$6)))))</f>
        <v>0</v>
      </c>
      <c r="Q768" s="65">
        <f t="shared" si="47"/>
        <v>374.00907458768029</v>
      </c>
    </row>
    <row r="769" spans="1:17" s="48" customFormat="1" ht="15" x14ac:dyDescent="0.2">
      <c r="A769" s="44"/>
      <c r="B769" s="45"/>
      <c r="C769" s="46"/>
      <c r="D769" s="46"/>
      <c r="E769" s="47"/>
      <c r="F769" s="47"/>
      <c r="G769" s="47"/>
      <c r="H769" s="47"/>
      <c r="I769" s="47"/>
      <c r="J769" s="53" t="str">
        <f>IF(ISBLANK(G769),"no",IF($I769="NR","no",IF($D769="0-0 at half time","no",IF($G769&lt;=$C$8,"yes","no"))))</f>
        <v>no</v>
      </c>
      <c r="K769" s="64">
        <f t="shared" si="44"/>
        <v>0</v>
      </c>
      <c r="L769" s="64">
        <f>IF(ISBLANK(I769),0,IF($J769="no",0,IF($I769="No",-(($G769-1)*($C$4*$E769)),$C$4*$E769*(1-$C$6))))</f>
        <v>0</v>
      </c>
      <c r="M769" s="64">
        <f>IF($J769="yes",($G769-1)*$C$4*$E769,0)</f>
        <v>0</v>
      </c>
      <c r="N769" s="65">
        <f t="shared" si="46"/>
        <v>431.5</v>
      </c>
      <c r="O769" s="64">
        <f t="shared" si="45"/>
        <v>0</v>
      </c>
      <c r="P769" s="64">
        <f>IF(ISBLANK(I769),0,IF(L769&lt;0,-O769,IF(L769=0,0,((O769/($G769-1))*(1-$C$6)))))</f>
        <v>0</v>
      </c>
      <c r="Q769" s="65">
        <f t="shared" si="47"/>
        <v>374.00907458768029</v>
      </c>
    </row>
    <row r="770" spans="1:17" s="48" customFormat="1" ht="15" x14ac:dyDescent="0.2">
      <c r="A770" s="44"/>
      <c r="B770" s="45"/>
      <c r="C770" s="46"/>
      <c r="D770" s="46"/>
      <c r="E770" s="47"/>
      <c r="F770" s="47"/>
      <c r="G770" s="47"/>
      <c r="H770" s="47"/>
      <c r="I770" s="47"/>
      <c r="J770" s="53" t="str">
        <f>IF(ISBLANK(G770),"no",IF($I770="NR","no",IF($D770="0-0 at half time","no",IF($G770&lt;=$C$8,"yes","no"))))</f>
        <v>no</v>
      </c>
      <c r="K770" s="64">
        <f t="shared" si="44"/>
        <v>0</v>
      </c>
      <c r="L770" s="64">
        <f>IF(ISBLANK(I770),0,IF($J770="no",0,IF($I770="No",-(($G770-1)*($C$4*$E770)),$C$4*$E770*(1-$C$6))))</f>
        <v>0</v>
      </c>
      <c r="M770" s="64">
        <f>IF($J770="yes",($G770-1)*$C$4*$E770,0)</f>
        <v>0</v>
      </c>
      <c r="N770" s="65">
        <f t="shared" si="46"/>
        <v>431.5</v>
      </c>
      <c r="O770" s="64">
        <f t="shared" si="45"/>
        <v>0</v>
      </c>
      <c r="P770" s="64">
        <f>IF(ISBLANK(I770),0,IF(L770&lt;0,-O770,IF(L770=0,0,((O770/($G770-1))*(1-$C$6)))))</f>
        <v>0</v>
      </c>
      <c r="Q770" s="65">
        <f t="shared" si="47"/>
        <v>374.00907458768029</v>
      </c>
    </row>
    <row r="771" spans="1:17" s="48" customFormat="1" ht="15" x14ac:dyDescent="0.2">
      <c r="A771" s="44"/>
      <c r="B771" s="45"/>
      <c r="C771" s="46"/>
      <c r="D771" s="46"/>
      <c r="E771" s="47"/>
      <c r="F771" s="47"/>
      <c r="G771" s="47"/>
      <c r="H771" s="47"/>
      <c r="I771" s="47"/>
      <c r="J771" s="53" t="str">
        <f>IF(ISBLANK(G771),"no",IF($I771="NR","no",IF($D771="0-0 at half time","no",IF($G771&lt;=$C$8,"yes","no"))))</f>
        <v>no</v>
      </c>
      <c r="K771" s="64">
        <f t="shared" si="44"/>
        <v>0</v>
      </c>
      <c r="L771" s="64">
        <f>IF(ISBLANK(I771),0,IF($J771="no",0,IF($I771="No",-(($G771-1)*($C$4*$E771)),$C$4*$E771*(1-$C$6))))</f>
        <v>0</v>
      </c>
      <c r="M771" s="64">
        <f>IF($J771="yes",($G771-1)*$C$4*$E771,0)</f>
        <v>0</v>
      </c>
      <c r="N771" s="65">
        <f t="shared" si="46"/>
        <v>431.5</v>
      </c>
      <c r="O771" s="64">
        <f t="shared" si="45"/>
        <v>0</v>
      </c>
      <c r="P771" s="64">
        <f>IF(ISBLANK(I771),0,IF(L771&lt;0,-O771,IF(L771=0,0,((O771/($G771-1))*(1-$C$6)))))</f>
        <v>0</v>
      </c>
      <c r="Q771" s="65">
        <f t="shared" si="47"/>
        <v>374.00907458768029</v>
      </c>
    </row>
    <row r="772" spans="1:17" s="48" customFormat="1" ht="15" x14ac:dyDescent="0.2">
      <c r="A772" s="44"/>
      <c r="B772" s="45"/>
      <c r="C772" s="46"/>
      <c r="D772" s="46"/>
      <c r="E772" s="47"/>
      <c r="F772" s="47"/>
      <c r="G772" s="47"/>
      <c r="H772" s="47"/>
      <c r="I772" s="47"/>
      <c r="J772" s="53" t="str">
        <f>IF(ISBLANK(G772),"no",IF($I772="NR","no",IF($D772="0-0 at half time","no",IF($G772&lt;=$C$8,"yes","no"))))</f>
        <v>no</v>
      </c>
      <c r="K772" s="64">
        <f t="shared" si="44"/>
        <v>0</v>
      </c>
      <c r="L772" s="64">
        <f>IF(ISBLANK(I772),0,IF($J772="no",0,IF($I772="No",-(($G772-1)*($C$4*$E772)),$C$4*$E772*(1-$C$6))))</f>
        <v>0</v>
      </c>
      <c r="M772" s="64">
        <f>IF($J772="yes",($G772-1)*$C$4*$E772,0)</f>
        <v>0</v>
      </c>
      <c r="N772" s="65">
        <f t="shared" si="46"/>
        <v>431.5</v>
      </c>
      <c r="O772" s="64">
        <f t="shared" si="45"/>
        <v>0</v>
      </c>
      <c r="P772" s="64">
        <f>IF(ISBLANK(I772),0,IF(L772&lt;0,-O772,IF(L772=0,0,((O772/($G772-1))*(1-$C$6)))))</f>
        <v>0</v>
      </c>
      <c r="Q772" s="65">
        <f t="shared" si="47"/>
        <v>374.00907458768029</v>
      </c>
    </row>
    <row r="773" spans="1:17" s="48" customFormat="1" ht="15" x14ac:dyDescent="0.2">
      <c r="A773" s="44"/>
      <c r="B773" s="45"/>
      <c r="C773" s="46"/>
      <c r="D773" s="46"/>
      <c r="E773" s="47"/>
      <c r="F773" s="47"/>
      <c r="G773" s="47"/>
      <c r="H773" s="47"/>
      <c r="I773" s="47"/>
      <c r="J773" s="53" t="str">
        <f>IF(ISBLANK(G773),"no",IF($I773="NR","no",IF($D773="0-0 at half time","no",IF($G773&lt;=$C$8,"yes","no"))))</f>
        <v>no</v>
      </c>
      <c r="K773" s="64">
        <f t="shared" si="44"/>
        <v>0</v>
      </c>
      <c r="L773" s="64">
        <f>IF(ISBLANK(I773),0,IF($J773="no",0,IF($I773="No",-(($G773-1)*($C$4*$E773)),$C$4*$E773*(1-$C$6))))</f>
        <v>0</v>
      </c>
      <c r="M773" s="64">
        <f>IF($J773="yes",($G773-1)*$C$4*$E773,0)</f>
        <v>0</v>
      </c>
      <c r="N773" s="65">
        <f t="shared" si="46"/>
        <v>431.5</v>
      </c>
      <c r="O773" s="64">
        <f t="shared" si="45"/>
        <v>0</v>
      </c>
      <c r="P773" s="64">
        <f>IF(ISBLANK(I773),0,IF(L773&lt;0,-O773,IF(L773=0,0,((O773/($G773-1))*(1-$C$6)))))</f>
        <v>0</v>
      </c>
      <c r="Q773" s="65">
        <f t="shared" si="47"/>
        <v>374.00907458768029</v>
      </c>
    </row>
    <row r="774" spans="1:17" s="48" customFormat="1" ht="15" x14ac:dyDescent="0.2">
      <c r="A774" s="44"/>
      <c r="B774" s="45"/>
      <c r="C774" s="46"/>
      <c r="D774" s="46"/>
      <c r="E774" s="47"/>
      <c r="F774" s="47"/>
      <c r="G774" s="47"/>
      <c r="H774" s="47"/>
      <c r="I774" s="47"/>
      <c r="J774" s="53" t="str">
        <f>IF(ISBLANK(G774),"no",IF($I774="NR","no",IF($D774="0-0 at half time","no",IF($G774&lt;=$C$8,"yes","no"))))</f>
        <v>no</v>
      </c>
      <c r="K774" s="64">
        <f t="shared" si="44"/>
        <v>0</v>
      </c>
      <c r="L774" s="64">
        <f>IF(ISBLANK(I774),0,IF($J774="no",0,IF($I774="No",-(($G774-1)*($C$4*$E774)),$C$4*$E774*(1-$C$6))))</f>
        <v>0</v>
      </c>
      <c r="M774" s="64">
        <f>IF($J774="yes",($G774-1)*$C$4*$E774,0)</f>
        <v>0</v>
      </c>
      <c r="N774" s="65">
        <f t="shared" si="46"/>
        <v>431.5</v>
      </c>
      <c r="O774" s="64">
        <f t="shared" si="45"/>
        <v>0</v>
      </c>
      <c r="P774" s="64">
        <f>IF(ISBLANK(I774),0,IF(L774&lt;0,-O774,IF(L774=0,0,((O774/($G774-1))*(1-$C$6)))))</f>
        <v>0</v>
      </c>
      <c r="Q774" s="65">
        <f t="shared" si="47"/>
        <v>374.00907458768029</v>
      </c>
    </row>
    <row r="775" spans="1:17" s="48" customFormat="1" ht="15" x14ac:dyDescent="0.2">
      <c r="A775" s="44"/>
      <c r="B775" s="45"/>
      <c r="C775" s="46"/>
      <c r="D775" s="46"/>
      <c r="E775" s="47"/>
      <c r="F775" s="47"/>
      <c r="G775" s="47"/>
      <c r="H775" s="47"/>
      <c r="I775" s="47"/>
      <c r="J775" s="53" t="str">
        <f>IF(ISBLANK(G775),"no",IF($I775="NR","no",IF($D775="0-0 at half time","no",IF($G775&lt;=$C$8,"yes","no"))))</f>
        <v>no</v>
      </c>
      <c r="K775" s="64">
        <f t="shared" si="44"/>
        <v>0</v>
      </c>
      <c r="L775" s="64">
        <f>IF(ISBLANK(I775),0,IF($J775="no",0,IF($I775="No",-(($G775-1)*($C$4*$E775)),$C$4*$E775*(1-$C$6))))</f>
        <v>0</v>
      </c>
      <c r="M775" s="64">
        <f>IF($J775="yes",($G775-1)*$C$4*$E775,0)</f>
        <v>0</v>
      </c>
      <c r="N775" s="65">
        <f t="shared" si="46"/>
        <v>431.5</v>
      </c>
      <c r="O775" s="64">
        <f t="shared" si="45"/>
        <v>0</v>
      </c>
      <c r="P775" s="64">
        <f>IF(ISBLANK(I775),0,IF(L775&lt;0,-O775,IF(L775=0,0,((O775/($G775-1))*(1-$C$6)))))</f>
        <v>0</v>
      </c>
      <c r="Q775" s="65">
        <f t="shared" si="47"/>
        <v>374.00907458768029</v>
      </c>
    </row>
    <row r="776" spans="1:17" s="48" customFormat="1" ht="15" x14ac:dyDescent="0.2">
      <c r="A776" s="44"/>
      <c r="B776" s="45"/>
      <c r="C776" s="46"/>
      <c r="D776" s="46"/>
      <c r="E776" s="47"/>
      <c r="F776" s="47"/>
      <c r="G776" s="47"/>
      <c r="H776" s="47"/>
      <c r="I776" s="47"/>
      <c r="J776" s="53" t="str">
        <f>IF(ISBLANK(G776),"no",IF($I776="NR","no",IF($D776="0-0 at half time","no",IF($G776&lt;=$C$8,"yes","no"))))</f>
        <v>no</v>
      </c>
      <c r="K776" s="64">
        <f t="shared" si="44"/>
        <v>0</v>
      </c>
      <c r="L776" s="64">
        <f>IF(ISBLANK(I776),0,IF($J776="no",0,IF($I776="No",-(($G776-1)*($C$4*$E776)),$C$4*$E776*(1-$C$6))))</f>
        <v>0</v>
      </c>
      <c r="M776" s="64">
        <f>IF($J776="yes",($G776-1)*$C$4*$E776,0)</f>
        <v>0</v>
      </c>
      <c r="N776" s="65">
        <f t="shared" si="46"/>
        <v>431.5</v>
      </c>
      <c r="O776" s="64">
        <f t="shared" si="45"/>
        <v>0</v>
      </c>
      <c r="P776" s="64">
        <f>IF(ISBLANK(I776),0,IF(L776&lt;0,-O776,IF(L776=0,0,((O776/($G776-1))*(1-$C$6)))))</f>
        <v>0</v>
      </c>
      <c r="Q776" s="65">
        <f t="shared" si="47"/>
        <v>374.00907458768029</v>
      </c>
    </row>
    <row r="777" spans="1:17" s="48" customFormat="1" ht="15" x14ac:dyDescent="0.2">
      <c r="A777" s="44"/>
      <c r="B777" s="45"/>
      <c r="C777" s="46"/>
      <c r="D777" s="46"/>
      <c r="E777" s="47"/>
      <c r="F777" s="47"/>
      <c r="G777" s="47"/>
      <c r="H777" s="47"/>
      <c r="I777" s="47"/>
      <c r="J777" s="53" t="str">
        <f>IF(ISBLANK(G777),"no",IF($I777="NR","no",IF($D777="0-0 at half time","no",IF($G777&lt;=$C$8,"yes","no"))))</f>
        <v>no</v>
      </c>
      <c r="K777" s="64">
        <f t="shared" si="44"/>
        <v>0</v>
      </c>
      <c r="L777" s="64">
        <f>IF(ISBLANK(I777),0,IF($J777="no",0,IF($I777="No",-(($G777-1)*($C$4*$E777)),$C$4*$E777*(1-$C$6))))</f>
        <v>0</v>
      </c>
      <c r="M777" s="64">
        <f>IF($J777="yes",($G777-1)*$C$4*$E777,0)</f>
        <v>0</v>
      </c>
      <c r="N777" s="65">
        <f t="shared" si="46"/>
        <v>431.5</v>
      </c>
      <c r="O777" s="64">
        <f t="shared" si="45"/>
        <v>0</v>
      </c>
      <c r="P777" s="64">
        <f>IF(ISBLANK(I777),0,IF(L777&lt;0,-O777,IF(L777=0,0,((O777/($G777-1))*(1-$C$6)))))</f>
        <v>0</v>
      </c>
      <c r="Q777" s="65">
        <f t="shared" si="47"/>
        <v>374.00907458768029</v>
      </c>
    </row>
    <row r="778" spans="1:17" s="48" customFormat="1" ht="15" x14ac:dyDescent="0.2">
      <c r="A778" s="44"/>
      <c r="B778" s="45"/>
      <c r="C778" s="46"/>
      <c r="D778" s="46"/>
      <c r="E778" s="47"/>
      <c r="F778" s="47"/>
      <c r="G778" s="47"/>
      <c r="H778" s="47"/>
      <c r="I778" s="47"/>
      <c r="J778" s="53" t="str">
        <f>IF(ISBLANK(G778),"no",IF($I778="NR","no",IF($D778="0-0 at half time","no",IF($G778&lt;=$C$8,"yes","no"))))</f>
        <v>no</v>
      </c>
      <c r="K778" s="64">
        <f t="shared" si="44"/>
        <v>0</v>
      </c>
      <c r="L778" s="64">
        <f>IF(ISBLANK(I778),0,IF($J778="no",0,IF($I778="No",-(($G778-1)*($C$4*$E778)),$C$4*$E778*(1-$C$6))))</f>
        <v>0</v>
      </c>
      <c r="M778" s="64">
        <f>IF($J778="yes",($G778-1)*$C$4*$E778,0)</f>
        <v>0</v>
      </c>
      <c r="N778" s="65">
        <f t="shared" si="46"/>
        <v>431.5</v>
      </c>
      <c r="O778" s="64">
        <f t="shared" si="45"/>
        <v>0</v>
      </c>
      <c r="P778" s="64">
        <f>IF(ISBLANK(I778),0,IF(L778&lt;0,-O778,IF(L778=0,0,((O778/($G778-1))*(1-$C$6)))))</f>
        <v>0</v>
      </c>
      <c r="Q778" s="65">
        <f t="shared" si="47"/>
        <v>374.00907458768029</v>
      </c>
    </row>
    <row r="779" spans="1:17" s="48" customFormat="1" ht="15" x14ac:dyDescent="0.2">
      <c r="A779" s="44"/>
      <c r="B779" s="45"/>
      <c r="C779" s="46"/>
      <c r="D779" s="46"/>
      <c r="E779" s="47"/>
      <c r="F779" s="47"/>
      <c r="G779" s="47"/>
      <c r="H779" s="47"/>
      <c r="I779" s="47"/>
      <c r="J779" s="53" t="str">
        <f>IF(ISBLANK(G779),"no",IF($I779="NR","no",IF($D779="0-0 at half time","no",IF($G779&lt;=$C$8,"yes","no"))))</f>
        <v>no</v>
      </c>
      <c r="K779" s="64">
        <f t="shared" si="44"/>
        <v>0</v>
      </c>
      <c r="L779" s="64">
        <f>IF(ISBLANK(I779),0,IF($J779="no",0,IF($I779="No",-(($G779-1)*($C$4*$E779)),$C$4*$E779*(1-$C$6))))</f>
        <v>0</v>
      </c>
      <c r="M779" s="64">
        <f>IF($J779="yes",($G779-1)*$C$4*$E779,0)</f>
        <v>0</v>
      </c>
      <c r="N779" s="65">
        <f t="shared" si="46"/>
        <v>431.5</v>
      </c>
      <c r="O779" s="64">
        <f t="shared" si="45"/>
        <v>0</v>
      </c>
      <c r="P779" s="64">
        <f>IF(ISBLANK(I779),0,IF(L779&lt;0,-O779,IF(L779=0,0,((O779/($G779-1))*(1-$C$6)))))</f>
        <v>0</v>
      </c>
      <c r="Q779" s="65">
        <f t="shared" si="47"/>
        <v>374.00907458768029</v>
      </c>
    </row>
    <row r="780" spans="1:17" s="48" customFormat="1" ht="15" x14ac:dyDescent="0.2">
      <c r="A780" s="44"/>
      <c r="B780" s="45"/>
      <c r="C780" s="46"/>
      <c r="D780" s="46"/>
      <c r="E780" s="47"/>
      <c r="F780" s="47"/>
      <c r="G780" s="47"/>
      <c r="H780" s="47"/>
      <c r="I780" s="47"/>
      <c r="J780" s="53" t="str">
        <f>IF(ISBLANK(G780),"no",IF($I780="NR","no",IF($D780="0-0 at half time","no",IF($G780&lt;=$C$8,"yes","no"))))</f>
        <v>no</v>
      </c>
      <c r="K780" s="64">
        <f t="shared" si="44"/>
        <v>0</v>
      </c>
      <c r="L780" s="64">
        <f>IF(ISBLANK(I780),0,IF($J780="no",0,IF($I780="No",-(($G780-1)*($C$4*$E780)),$C$4*$E780*(1-$C$6))))</f>
        <v>0</v>
      </c>
      <c r="M780" s="64">
        <f>IF($J780="yes",($G780-1)*$C$4*$E780,0)</f>
        <v>0</v>
      </c>
      <c r="N780" s="65">
        <f t="shared" si="46"/>
        <v>431.5</v>
      </c>
      <c r="O780" s="64">
        <f t="shared" si="45"/>
        <v>0</v>
      </c>
      <c r="P780" s="64">
        <f>IF(ISBLANK(I780),0,IF(L780&lt;0,-O780,IF(L780=0,0,((O780/($G780-1))*(1-$C$6)))))</f>
        <v>0</v>
      </c>
      <c r="Q780" s="65">
        <f t="shared" si="47"/>
        <v>374.00907458768029</v>
      </c>
    </row>
    <row r="781" spans="1:17" s="48" customFormat="1" ht="15" x14ac:dyDescent="0.2">
      <c r="A781" s="44"/>
      <c r="B781" s="45"/>
      <c r="C781" s="46"/>
      <c r="D781" s="46"/>
      <c r="E781" s="47"/>
      <c r="F781" s="47"/>
      <c r="G781" s="47"/>
      <c r="H781" s="47"/>
      <c r="I781" s="47"/>
      <c r="J781" s="53" t="str">
        <f>IF(ISBLANK(G781),"no",IF($I781="NR","no",IF($D781="0-0 at half time","no",IF($G781&lt;=$C$8,"yes","no"))))</f>
        <v>no</v>
      </c>
      <c r="K781" s="64">
        <f t="shared" ref="K781:K844" si="48">$E781*$C$4</f>
        <v>0</v>
      </c>
      <c r="L781" s="64">
        <f>IF(ISBLANK(I781),0,IF($J781="no",0,IF($I781="No",-(($G781-1)*($C$4*$E781)),$C$4*$E781*(1-$C$6))))</f>
        <v>0</v>
      </c>
      <c r="M781" s="64">
        <f>IF($J781="yes",($G781-1)*$C$4*$E781,0)</f>
        <v>0</v>
      </c>
      <c r="N781" s="65">
        <f t="shared" si="46"/>
        <v>431.5</v>
      </c>
      <c r="O781" s="64">
        <f t="shared" ref="O781:O844" si="49">IF(J781="no",0,$E781*$C$5)</f>
        <v>0</v>
      </c>
      <c r="P781" s="64">
        <f>IF(ISBLANK(I781),0,IF(L781&lt;0,-O781,IF(L781=0,0,((O781/($G781-1))*(1-$C$6)))))</f>
        <v>0</v>
      </c>
      <c r="Q781" s="65">
        <f t="shared" si="47"/>
        <v>374.00907458768029</v>
      </c>
    </row>
    <row r="782" spans="1:17" s="48" customFormat="1" ht="15" x14ac:dyDescent="0.2">
      <c r="A782" s="44"/>
      <c r="B782" s="45"/>
      <c r="C782" s="46"/>
      <c r="D782" s="46"/>
      <c r="E782" s="47"/>
      <c r="F782" s="47"/>
      <c r="G782" s="47"/>
      <c r="H782" s="47"/>
      <c r="I782" s="47"/>
      <c r="J782" s="53" t="str">
        <f>IF(ISBLANK(G782),"no",IF($I782="NR","no",IF($D782="0-0 at half time","no",IF($G782&lt;=$C$8,"yes","no"))))</f>
        <v>no</v>
      </c>
      <c r="K782" s="64">
        <f t="shared" si="48"/>
        <v>0</v>
      </c>
      <c r="L782" s="64">
        <f>IF(ISBLANK(I782),0,IF($J782="no",0,IF($I782="No",-(($G782-1)*($C$4*$E782)),$C$4*$E782*(1-$C$6))))</f>
        <v>0</v>
      </c>
      <c r="M782" s="64">
        <f>IF($J782="yes",($G782-1)*$C$4*$E782,0)</f>
        <v>0</v>
      </c>
      <c r="N782" s="65">
        <f t="shared" si="46"/>
        <v>431.5</v>
      </c>
      <c r="O782" s="64">
        <f t="shared" si="49"/>
        <v>0</v>
      </c>
      <c r="P782" s="64">
        <f>IF(ISBLANK(I782),0,IF(L782&lt;0,-O782,IF(L782=0,0,((O782/($G782-1))*(1-$C$6)))))</f>
        <v>0</v>
      </c>
      <c r="Q782" s="65">
        <f t="shared" si="47"/>
        <v>374.00907458768029</v>
      </c>
    </row>
    <row r="783" spans="1:17" s="48" customFormat="1" ht="15" x14ac:dyDescent="0.2">
      <c r="A783" s="44"/>
      <c r="B783" s="45"/>
      <c r="C783" s="46"/>
      <c r="D783" s="46"/>
      <c r="E783" s="47"/>
      <c r="F783" s="47"/>
      <c r="G783" s="47"/>
      <c r="H783" s="47"/>
      <c r="I783" s="47"/>
      <c r="J783" s="53" t="str">
        <f>IF(ISBLANK(G783),"no",IF($I783="NR","no",IF($D783="0-0 at half time","no",IF($G783&lt;=$C$8,"yes","no"))))</f>
        <v>no</v>
      </c>
      <c r="K783" s="64">
        <f t="shared" si="48"/>
        <v>0</v>
      </c>
      <c r="L783" s="64">
        <f>IF(ISBLANK(I783),0,IF($J783="no",0,IF($I783="No",-(($G783-1)*($C$4*$E783)),$C$4*$E783*(1-$C$6))))</f>
        <v>0</v>
      </c>
      <c r="M783" s="64">
        <f>IF($J783="yes",($G783-1)*$C$4*$E783,0)</f>
        <v>0</v>
      </c>
      <c r="N783" s="65">
        <f t="shared" ref="N783:N846" si="50">L783+N782</f>
        <v>431.5</v>
      </c>
      <c r="O783" s="64">
        <f t="shared" si="49"/>
        <v>0</v>
      </c>
      <c r="P783" s="64">
        <f>IF(ISBLANK(I783),0,IF(L783&lt;0,-O783,IF(L783=0,0,((O783/($G783-1))*(1-$C$6)))))</f>
        <v>0</v>
      </c>
      <c r="Q783" s="65">
        <f t="shared" ref="Q783:Q846" si="51">Q782+P783</f>
        <v>374.00907458768029</v>
      </c>
    </row>
    <row r="784" spans="1:17" s="48" customFormat="1" ht="15" x14ac:dyDescent="0.2">
      <c r="A784" s="44"/>
      <c r="B784" s="45"/>
      <c r="C784" s="46"/>
      <c r="D784" s="46"/>
      <c r="E784" s="47"/>
      <c r="F784" s="47"/>
      <c r="G784" s="47"/>
      <c r="H784" s="47"/>
      <c r="I784" s="47"/>
      <c r="J784" s="53" t="str">
        <f>IF(ISBLANK(G784),"no",IF($I784="NR","no",IF($D784="0-0 at half time","no",IF($G784&lt;=$C$8,"yes","no"))))</f>
        <v>no</v>
      </c>
      <c r="K784" s="64">
        <f t="shared" si="48"/>
        <v>0</v>
      </c>
      <c r="L784" s="64">
        <f>IF(ISBLANK(I784),0,IF($J784="no",0,IF($I784="No",-(($G784-1)*($C$4*$E784)),$C$4*$E784*(1-$C$6))))</f>
        <v>0</v>
      </c>
      <c r="M784" s="64">
        <f>IF($J784="yes",($G784-1)*$C$4*$E784,0)</f>
        <v>0</v>
      </c>
      <c r="N784" s="65">
        <f t="shared" si="50"/>
        <v>431.5</v>
      </c>
      <c r="O784" s="64">
        <f t="shared" si="49"/>
        <v>0</v>
      </c>
      <c r="P784" s="64">
        <f>IF(ISBLANK(I784),0,IF(L784&lt;0,-O784,IF(L784=0,0,((O784/($G784-1))*(1-$C$6)))))</f>
        <v>0</v>
      </c>
      <c r="Q784" s="65">
        <f t="shared" si="51"/>
        <v>374.00907458768029</v>
      </c>
    </row>
    <row r="785" spans="1:17" s="48" customFormat="1" ht="15" x14ac:dyDescent="0.2">
      <c r="A785" s="44"/>
      <c r="B785" s="45"/>
      <c r="C785" s="46"/>
      <c r="D785" s="46"/>
      <c r="E785" s="47"/>
      <c r="F785" s="47"/>
      <c r="G785" s="47"/>
      <c r="H785" s="47"/>
      <c r="I785" s="47"/>
      <c r="J785" s="53" t="str">
        <f>IF(ISBLANK(G785),"no",IF($I785="NR","no",IF($D785="0-0 at half time","no",IF($G785&lt;=$C$8,"yes","no"))))</f>
        <v>no</v>
      </c>
      <c r="K785" s="64">
        <f t="shared" si="48"/>
        <v>0</v>
      </c>
      <c r="L785" s="64">
        <f>IF(ISBLANK(I785),0,IF($J785="no",0,IF($I785="No",-(($G785-1)*($C$4*$E785)),$C$4*$E785*(1-$C$6))))</f>
        <v>0</v>
      </c>
      <c r="M785" s="64">
        <f>IF($J785="yes",($G785-1)*$C$4*$E785,0)</f>
        <v>0</v>
      </c>
      <c r="N785" s="65">
        <f t="shared" si="50"/>
        <v>431.5</v>
      </c>
      <c r="O785" s="64">
        <f t="shared" si="49"/>
        <v>0</v>
      </c>
      <c r="P785" s="64">
        <f>IF(ISBLANK(I785),0,IF(L785&lt;0,-O785,IF(L785=0,0,((O785/($G785-1))*(1-$C$6)))))</f>
        <v>0</v>
      </c>
      <c r="Q785" s="65">
        <f t="shared" si="51"/>
        <v>374.00907458768029</v>
      </c>
    </row>
    <row r="786" spans="1:17" s="48" customFormat="1" ht="15" x14ac:dyDescent="0.2">
      <c r="A786" s="44"/>
      <c r="B786" s="45"/>
      <c r="C786" s="46"/>
      <c r="D786" s="46"/>
      <c r="E786" s="47"/>
      <c r="F786" s="47"/>
      <c r="G786" s="47"/>
      <c r="H786" s="47"/>
      <c r="I786" s="47"/>
      <c r="J786" s="53" t="str">
        <f>IF(ISBLANK(G786),"no",IF($I786="NR","no",IF($D786="0-0 at half time","no",IF($G786&lt;=$C$8,"yes","no"))))</f>
        <v>no</v>
      </c>
      <c r="K786" s="64">
        <f t="shared" si="48"/>
        <v>0</v>
      </c>
      <c r="L786" s="64">
        <f>IF(ISBLANK(I786),0,IF($J786="no",0,IF($I786="No",-(($G786-1)*($C$4*$E786)),$C$4*$E786*(1-$C$6))))</f>
        <v>0</v>
      </c>
      <c r="M786" s="64">
        <f>IF($J786="yes",($G786-1)*$C$4*$E786,0)</f>
        <v>0</v>
      </c>
      <c r="N786" s="65">
        <f t="shared" si="50"/>
        <v>431.5</v>
      </c>
      <c r="O786" s="64">
        <f t="shared" si="49"/>
        <v>0</v>
      </c>
      <c r="P786" s="64">
        <f>IF(ISBLANK(I786),0,IF(L786&lt;0,-O786,IF(L786=0,0,((O786/($G786-1))*(1-$C$6)))))</f>
        <v>0</v>
      </c>
      <c r="Q786" s="65">
        <f t="shared" si="51"/>
        <v>374.00907458768029</v>
      </c>
    </row>
    <row r="787" spans="1:17" s="48" customFormat="1" ht="15" x14ac:dyDescent="0.2">
      <c r="A787" s="44"/>
      <c r="B787" s="45"/>
      <c r="C787" s="46"/>
      <c r="D787" s="46"/>
      <c r="E787" s="47"/>
      <c r="F787" s="47"/>
      <c r="G787" s="47"/>
      <c r="H787" s="47"/>
      <c r="I787" s="47"/>
      <c r="J787" s="53" t="str">
        <f>IF(ISBLANK(G787),"no",IF($I787="NR","no",IF($D787="0-0 at half time","no",IF($G787&lt;=$C$8,"yes","no"))))</f>
        <v>no</v>
      </c>
      <c r="K787" s="64">
        <f t="shared" si="48"/>
        <v>0</v>
      </c>
      <c r="L787" s="64">
        <f>IF(ISBLANK(I787),0,IF($J787="no",0,IF($I787="No",-(($G787-1)*($C$4*$E787)),$C$4*$E787*(1-$C$6))))</f>
        <v>0</v>
      </c>
      <c r="M787" s="64">
        <f>IF($J787="yes",($G787-1)*$C$4*$E787,0)</f>
        <v>0</v>
      </c>
      <c r="N787" s="65">
        <f t="shared" si="50"/>
        <v>431.5</v>
      </c>
      <c r="O787" s="64">
        <f t="shared" si="49"/>
        <v>0</v>
      </c>
      <c r="P787" s="64">
        <f>IF(ISBLANK(I787),0,IF(L787&lt;0,-O787,IF(L787=0,0,((O787/($G787-1))*(1-$C$6)))))</f>
        <v>0</v>
      </c>
      <c r="Q787" s="65">
        <f t="shared" si="51"/>
        <v>374.00907458768029</v>
      </c>
    </row>
    <row r="788" spans="1:17" s="48" customFormat="1" ht="15" x14ac:dyDescent="0.2">
      <c r="A788" s="44"/>
      <c r="B788" s="45"/>
      <c r="C788" s="46"/>
      <c r="D788" s="46"/>
      <c r="E788" s="47"/>
      <c r="F788" s="47"/>
      <c r="G788" s="47"/>
      <c r="H788" s="47"/>
      <c r="I788" s="47"/>
      <c r="J788" s="53" t="str">
        <f>IF(ISBLANK(G788),"no",IF($I788="NR","no",IF($D788="0-0 at half time","no",IF($G788&lt;=$C$8,"yes","no"))))</f>
        <v>no</v>
      </c>
      <c r="K788" s="64">
        <f t="shared" si="48"/>
        <v>0</v>
      </c>
      <c r="L788" s="64">
        <f>IF(ISBLANK(I788),0,IF($J788="no",0,IF($I788="No",-(($G788-1)*($C$4*$E788)),$C$4*$E788*(1-$C$6))))</f>
        <v>0</v>
      </c>
      <c r="M788" s="64">
        <f>IF($J788="yes",($G788-1)*$C$4*$E788,0)</f>
        <v>0</v>
      </c>
      <c r="N788" s="65">
        <f t="shared" si="50"/>
        <v>431.5</v>
      </c>
      <c r="O788" s="64">
        <f t="shared" si="49"/>
        <v>0</v>
      </c>
      <c r="P788" s="64">
        <f>IF(ISBLANK(I788),0,IF(L788&lt;0,-O788,IF(L788=0,0,((O788/($G788-1))*(1-$C$6)))))</f>
        <v>0</v>
      </c>
      <c r="Q788" s="65">
        <f t="shared" si="51"/>
        <v>374.00907458768029</v>
      </c>
    </row>
    <row r="789" spans="1:17" s="48" customFormat="1" ht="15" x14ac:dyDescent="0.2">
      <c r="A789" s="44"/>
      <c r="B789" s="45"/>
      <c r="C789" s="46"/>
      <c r="D789" s="46"/>
      <c r="E789" s="47"/>
      <c r="F789" s="47"/>
      <c r="G789" s="47"/>
      <c r="H789" s="47"/>
      <c r="I789" s="47"/>
      <c r="J789" s="53" t="str">
        <f>IF(ISBLANK(G789),"no",IF($I789="NR","no",IF($D789="0-0 at half time","no",IF($G789&lt;=$C$8,"yes","no"))))</f>
        <v>no</v>
      </c>
      <c r="K789" s="64">
        <f t="shared" si="48"/>
        <v>0</v>
      </c>
      <c r="L789" s="64">
        <f>IF(ISBLANK(I789),0,IF($J789="no",0,IF($I789="No",-(($G789-1)*($C$4*$E789)),$C$4*$E789*(1-$C$6))))</f>
        <v>0</v>
      </c>
      <c r="M789" s="64">
        <f>IF($J789="yes",($G789-1)*$C$4*$E789,0)</f>
        <v>0</v>
      </c>
      <c r="N789" s="65">
        <f t="shared" si="50"/>
        <v>431.5</v>
      </c>
      <c r="O789" s="64">
        <f t="shared" si="49"/>
        <v>0</v>
      </c>
      <c r="P789" s="64">
        <f>IF(ISBLANK(I789),0,IF(L789&lt;0,-O789,IF(L789=0,0,((O789/($G789-1))*(1-$C$6)))))</f>
        <v>0</v>
      </c>
      <c r="Q789" s="65">
        <f t="shared" si="51"/>
        <v>374.00907458768029</v>
      </c>
    </row>
    <row r="790" spans="1:17" s="48" customFormat="1" ht="15" x14ac:dyDescent="0.2">
      <c r="A790" s="44"/>
      <c r="B790" s="45"/>
      <c r="C790" s="46"/>
      <c r="D790" s="46"/>
      <c r="E790" s="47"/>
      <c r="F790" s="47"/>
      <c r="G790" s="47"/>
      <c r="H790" s="47"/>
      <c r="I790" s="47"/>
      <c r="J790" s="53" t="str">
        <f>IF(ISBLANK(G790),"no",IF($I790="NR","no",IF($D790="0-0 at half time","no",IF($G790&lt;=$C$8,"yes","no"))))</f>
        <v>no</v>
      </c>
      <c r="K790" s="64">
        <f t="shared" si="48"/>
        <v>0</v>
      </c>
      <c r="L790" s="64">
        <f>IF(ISBLANK(I790),0,IF($J790="no",0,IF($I790="No",-(($G790-1)*($C$4*$E790)),$C$4*$E790*(1-$C$6))))</f>
        <v>0</v>
      </c>
      <c r="M790" s="64">
        <f>IF($J790="yes",($G790-1)*$C$4*$E790,0)</f>
        <v>0</v>
      </c>
      <c r="N790" s="65">
        <f t="shared" si="50"/>
        <v>431.5</v>
      </c>
      <c r="O790" s="64">
        <f t="shared" si="49"/>
        <v>0</v>
      </c>
      <c r="P790" s="64">
        <f>IF(ISBLANK(I790),0,IF(L790&lt;0,-O790,IF(L790=0,0,((O790/($G790-1))*(1-$C$6)))))</f>
        <v>0</v>
      </c>
      <c r="Q790" s="65">
        <f t="shared" si="51"/>
        <v>374.00907458768029</v>
      </c>
    </row>
    <row r="791" spans="1:17" s="48" customFormat="1" ht="15" x14ac:dyDescent="0.2">
      <c r="A791" s="44"/>
      <c r="B791" s="45"/>
      <c r="C791" s="46"/>
      <c r="D791" s="46"/>
      <c r="E791" s="47"/>
      <c r="F791" s="47"/>
      <c r="G791" s="47"/>
      <c r="H791" s="47"/>
      <c r="I791" s="47"/>
      <c r="J791" s="53" t="str">
        <f>IF(ISBLANK(G791),"no",IF($I791="NR","no",IF($D791="0-0 at half time","no",IF($G791&lt;=$C$8,"yes","no"))))</f>
        <v>no</v>
      </c>
      <c r="K791" s="64">
        <f t="shared" si="48"/>
        <v>0</v>
      </c>
      <c r="L791" s="64">
        <f>IF(ISBLANK(I791),0,IF($J791="no",0,IF($I791="No",-(($G791-1)*($C$4*$E791)),$C$4*$E791*(1-$C$6))))</f>
        <v>0</v>
      </c>
      <c r="M791" s="64">
        <f>IF($J791="yes",($G791-1)*$C$4*$E791,0)</f>
        <v>0</v>
      </c>
      <c r="N791" s="65">
        <f t="shared" si="50"/>
        <v>431.5</v>
      </c>
      <c r="O791" s="64">
        <f t="shared" si="49"/>
        <v>0</v>
      </c>
      <c r="P791" s="64">
        <f>IF(ISBLANK(I791),0,IF(L791&lt;0,-O791,IF(L791=0,0,((O791/($G791-1))*(1-$C$6)))))</f>
        <v>0</v>
      </c>
      <c r="Q791" s="65">
        <f t="shared" si="51"/>
        <v>374.00907458768029</v>
      </c>
    </row>
    <row r="792" spans="1:17" s="48" customFormat="1" ht="15" x14ac:dyDescent="0.2">
      <c r="A792" s="44"/>
      <c r="B792" s="45"/>
      <c r="C792" s="46"/>
      <c r="D792" s="46"/>
      <c r="E792" s="47"/>
      <c r="F792" s="47"/>
      <c r="G792" s="47"/>
      <c r="H792" s="47"/>
      <c r="I792" s="47"/>
      <c r="J792" s="53" t="str">
        <f>IF(ISBLANK(G792),"no",IF($I792="NR","no",IF($D792="0-0 at half time","no",IF($G792&lt;=$C$8,"yes","no"))))</f>
        <v>no</v>
      </c>
      <c r="K792" s="64">
        <f t="shared" si="48"/>
        <v>0</v>
      </c>
      <c r="L792" s="64">
        <f>IF(ISBLANK(I792),0,IF($J792="no",0,IF($I792="No",-(($G792-1)*($C$4*$E792)),$C$4*$E792*(1-$C$6))))</f>
        <v>0</v>
      </c>
      <c r="M792" s="64">
        <f>IF($J792="yes",($G792-1)*$C$4*$E792,0)</f>
        <v>0</v>
      </c>
      <c r="N792" s="65">
        <f t="shared" si="50"/>
        <v>431.5</v>
      </c>
      <c r="O792" s="64">
        <f t="shared" si="49"/>
        <v>0</v>
      </c>
      <c r="P792" s="64">
        <f>IF(ISBLANK(I792),0,IF(L792&lt;0,-O792,IF(L792=0,0,((O792/($G792-1))*(1-$C$6)))))</f>
        <v>0</v>
      </c>
      <c r="Q792" s="65">
        <f t="shared" si="51"/>
        <v>374.00907458768029</v>
      </c>
    </row>
    <row r="793" spans="1:17" s="48" customFormat="1" ht="15" x14ac:dyDescent="0.2">
      <c r="A793" s="44"/>
      <c r="B793" s="45"/>
      <c r="C793" s="46"/>
      <c r="D793" s="46"/>
      <c r="E793" s="47"/>
      <c r="F793" s="47"/>
      <c r="G793" s="47"/>
      <c r="H793" s="47"/>
      <c r="I793" s="47"/>
      <c r="J793" s="53" t="str">
        <f>IF(ISBLANK(G793),"no",IF($I793="NR","no",IF($D793="0-0 at half time","no",IF($G793&lt;=$C$8,"yes","no"))))</f>
        <v>no</v>
      </c>
      <c r="K793" s="64">
        <f t="shared" si="48"/>
        <v>0</v>
      </c>
      <c r="L793" s="64">
        <f>IF(ISBLANK(I793),0,IF($J793="no",0,IF($I793="No",-(($G793-1)*($C$4*$E793)),$C$4*$E793*(1-$C$6))))</f>
        <v>0</v>
      </c>
      <c r="M793" s="64">
        <f>IF($J793="yes",($G793-1)*$C$4*$E793,0)</f>
        <v>0</v>
      </c>
      <c r="N793" s="65">
        <f t="shared" si="50"/>
        <v>431.5</v>
      </c>
      <c r="O793" s="64">
        <f t="shared" si="49"/>
        <v>0</v>
      </c>
      <c r="P793" s="64">
        <f>IF(ISBLANK(I793),0,IF(L793&lt;0,-O793,IF(L793=0,0,((O793/($G793-1))*(1-$C$6)))))</f>
        <v>0</v>
      </c>
      <c r="Q793" s="65">
        <f t="shared" si="51"/>
        <v>374.00907458768029</v>
      </c>
    </row>
    <row r="794" spans="1:17" s="48" customFormat="1" ht="15" x14ac:dyDescent="0.2">
      <c r="A794" s="44"/>
      <c r="B794" s="45"/>
      <c r="C794" s="46"/>
      <c r="D794" s="46"/>
      <c r="E794" s="47"/>
      <c r="F794" s="47"/>
      <c r="G794" s="47"/>
      <c r="H794" s="47"/>
      <c r="I794" s="47"/>
      <c r="J794" s="53" t="str">
        <f>IF(ISBLANK(G794),"no",IF($I794="NR","no",IF($D794="0-0 at half time","no",IF($G794&lt;=$C$8,"yes","no"))))</f>
        <v>no</v>
      </c>
      <c r="K794" s="64">
        <f t="shared" si="48"/>
        <v>0</v>
      </c>
      <c r="L794" s="64">
        <f>IF(ISBLANK(I794),0,IF($J794="no",0,IF($I794="No",-(($G794-1)*($C$4*$E794)),$C$4*$E794*(1-$C$6))))</f>
        <v>0</v>
      </c>
      <c r="M794" s="64">
        <f>IF($J794="yes",($G794-1)*$C$4*$E794,0)</f>
        <v>0</v>
      </c>
      <c r="N794" s="65">
        <f t="shared" si="50"/>
        <v>431.5</v>
      </c>
      <c r="O794" s="64">
        <f t="shared" si="49"/>
        <v>0</v>
      </c>
      <c r="P794" s="64">
        <f>IF(ISBLANK(I794),0,IF(L794&lt;0,-O794,IF(L794=0,0,((O794/($G794-1))*(1-$C$6)))))</f>
        <v>0</v>
      </c>
      <c r="Q794" s="65">
        <f t="shared" si="51"/>
        <v>374.00907458768029</v>
      </c>
    </row>
    <row r="795" spans="1:17" s="48" customFormat="1" ht="15" x14ac:dyDescent="0.2">
      <c r="A795" s="44"/>
      <c r="B795" s="45"/>
      <c r="C795" s="46"/>
      <c r="D795" s="46"/>
      <c r="E795" s="47"/>
      <c r="F795" s="47"/>
      <c r="G795" s="47"/>
      <c r="H795" s="47"/>
      <c r="I795" s="47"/>
      <c r="J795" s="53" t="str">
        <f>IF(ISBLANK(G795),"no",IF($I795="NR","no",IF($D795="0-0 at half time","no",IF($G795&lt;=$C$8,"yes","no"))))</f>
        <v>no</v>
      </c>
      <c r="K795" s="64">
        <f t="shared" si="48"/>
        <v>0</v>
      </c>
      <c r="L795" s="64">
        <f>IF(ISBLANK(I795),0,IF($J795="no",0,IF($I795="No",-(($G795-1)*($C$4*$E795)),$C$4*$E795*(1-$C$6))))</f>
        <v>0</v>
      </c>
      <c r="M795" s="64">
        <f>IF($J795="yes",($G795-1)*$C$4*$E795,0)</f>
        <v>0</v>
      </c>
      <c r="N795" s="65">
        <f t="shared" si="50"/>
        <v>431.5</v>
      </c>
      <c r="O795" s="64">
        <f t="shared" si="49"/>
        <v>0</v>
      </c>
      <c r="P795" s="64">
        <f>IF(ISBLANK(I795),0,IF(L795&lt;0,-O795,IF(L795=0,0,((O795/($G795-1))*(1-$C$6)))))</f>
        <v>0</v>
      </c>
      <c r="Q795" s="65">
        <f t="shared" si="51"/>
        <v>374.00907458768029</v>
      </c>
    </row>
    <row r="796" spans="1:17" s="48" customFormat="1" ht="15" x14ac:dyDescent="0.2">
      <c r="A796" s="44"/>
      <c r="B796" s="45"/>
      <c r="C796" s="46"/>
      <c r="D796" s="46"/>
      <c r="E796" s="47"/>
      <c r="F796" s="47"/>
      <c r="G796" s="47"/>
      <c r="H796" s="47"/>
      <c r="I796" s="47"/>
      <c r="J796" s="53" t="str">
        <f>IF(ISBLANK(G796),"no",IF($I796="NR","no",IF($D796="0-0 at half time","no",IF($G796&lt;=$C$8,"yes","no"))))</f>
        <v>no</v>
      </c>
      <c r="K796" s="64">
        <f t="shared" si="48"/>
        <v>0</v>
      </c>
      <c r="L796" s="64">
        <f>IF(ISBLANK(I796),0,IF($J796="no",0,IF($I796="No",-(($G796-1)*($C$4*$E796)),$C$4*$E796*(1-$C$6))))</f>
        <v>0</v>
      </c>
      <c r="M796" s="64">
        <f>IF($J796="yes",($G796-1)*$C$4*$E796,0)</f>
        <v>0</v>
      </c>
      <c r="N796" s="65">
        <f t="shared" si="50"/>
        <v>431.5</v>
      </c>
      <c r="O796" s="64">
        <f t="shared" si="49"/>
        <v>0</v>
      </c>
      <c r="P796" s="64">
        <f>IF(ISBLANK(I796),0,IF(L796&lt;0,-O796,IF(L796=0,0,((O796/($G796-1))*(1-$C$6)))))</f>
        <v>0</v>
      </c>
      <c r="Q796" s="65">
        <f t="shared" si="51"/>
        <v>374.00907458768029</v>
      </c>
    </row>
    <row r="797" spans="1:17" s="48" customFormat="1" ht="15" x14ac:dyDescent="0.2">
      <c r="A797" s="44"/>
      <c r="B797" s="45"/>
      <c r="C797" s="46"/>
      <c r="D797" s="46"/>
      <c r="E797" s="47"/>
      <c r="F797" s="47"/>
      <c r="G797" s="47"/>
      <c r="H797" s="47"/>
      <c r="I797" s="47"/>
      <c r="J797" s="53" t="str">
        <f>IF(ISBLANK(G797),"no",IF($I797="NR","no",IF($D797="0-0 at half time","no",IF($G797&lt;=$C$8,"yes","no"))))</f>
        <v>no</v>
      </c>
      <c r="K797" s="64">
        <f t="shared" si="48"/>
        <v>0</v>
      </c>
      <c r="L797" s="64">
        <f>IF(ISBLANK(I797),0,IF($J797="no",0,IF($I797="No",-(($G797-1)*($C$4*$E797)),$C$4*$E797*(1-$C$6))))</f>
        <v>0</v>
      </c>
      <c r="M797" s="64">
        <f>IF($J797="yes",($G797-1)*$C$4*$E797,0)</f>
        <v>0</v>
      </c>
      <c r="N797" s="65">
        <f t="shared" si="50"/>
        <v>431.5</v>
      </c>
      <c r="O797" s="64">
        <f t="shared" si="49"/>
        <v>0</v>
      </c>
      <c r="P797" s="64">
        <f>IF(ISBLANK(I797),0,IF(L797&lt;0,-O797,IF(L797=0,0,((O797/($G797-1))*(1-$C$6)))))</f>
        <v>0</v>
      </c>
      <c r="Q797" s="65">
        <f t="shared" si="51"/>
        <v>374.00907458768029</v>
      </c>
    </row>
    <row r="798" spans="1:17" s="48" customFormat="1" ht="15" x14ac:dyDescent="0.2">
      <c r="A798" s="44"/>
      <c r="B798" s="45"/>
      <c r="C798" s="46"/>
      <c r="D798" s="46"/>
      <c r="E798" s="47"/>
      <c r="F798" s="47"/>
      <c r="G798" s="47"/>
      <c r="H798" s="47"/>
      <c r="I798" s="47"/>
      <c r="J798" s="53" t="str">
        <f>IF(ISBLANK(G798),"no",IF($I798="NR","no",IF($D798="0-0 at half time","no",IF($G798&lt;=$C$8,"yes","no"))))</f>
        <v>no</v>
      </c>
      <c r="K798" s="64">
        <f t="shared" si="48"/>
        <v>0</v>
      </c>
      <c r="L798" s="64">
        <f>IF(ISBLANK(I798),0,IF($J798="no",0,IF($I798="No",-(($G798-1)*($C$4*$E798)),$C$4*$E798*(1-$C$6))))</f>
        <v>0</v>
      </c>
      <c r="M798" s="64">
        <f>IF($J798="yes",($G798-1)*$C$4*$E798,0)</f>
        <v>0</v>
      </c>
      <c r="N798" s="65">
        <f t="shared" si="50"/>
        <v>431.5</v>
      </c>
      <c r="O798" s="64">
        <f t="shared" si="49"/>
        <v>0</v>
      </c>
      <c r="P798" s="64">
        <f>IF(ISBLANK(I798),0,IF(L798&lt;0,-O798,IF(L798=0,0,((O798/($G798-1))*(1-$C$6)))))</f>
        <v>0</v>
      </c>
      <c r="Q798" s="65">
        <f t="shared" si="51"/>
        <v>374.00907458768029</v>
      </c>
    </row>
    <row r="799" spans="1:17" s="48" customFormat="1" ht="15" x14ac:dyDescent="0.2">
      <c r="A799" s="44"/>
      <c r="B799" s="45"/>
      <c r="C799" s="46"/>
      <c r="D799" s="46"/>
      <c r="E799" s="47"/>
      <c r="F799" s="47"/>
      <c r="G799" s="47"/>
      <c r="H799" s="47"/>
      <c r="I799" s="47"/>
      <c r="J799" s="53" t="str">
        <f>IF(ISBLANK(G799),"no",IF($I799="NR","no",IF($D799="0-0 at half time","no",IF($G799&lt;=$C$8,"yes","no"))))</f>
        <v>no</v>
      </c>
      <c r="K799" s="64">
        <f t="shared" si="48"/>
        <v>0</v>
      </c>
      <c r="L799" s="64">
        <f>IF(ISBLANK(I799),0,IF($J799="no",0,IF($I799="No",-(($G799-1)*($C$4*$E799)),$C$4*$E799*(1-$C$6))))</f>
        <v>0</v>
      </c>
      <c r="M799" s="64">
        <f>IF($J799="yes",($G799-1)*$C$4*$E799,0)</f>
        <v>0</v>
      </c>
      <c r="N799" s="65">
        <f t="shared" si="50"/>
        <v>431.5</v>
      </c>
      <c r="O799" s="64">
        <f t="shared" si="49"/>
        <v>0</v>
      </c>
      <c r="P799" s="64">
        <f>IF(ISBLANK(I799),0,IF(L799&lt;0,-O799,IF(L799=0,0,((O799/($G799-1))*(1-$C$6)))))</f>
        <v>0</v>
      </c>
      <c r="Q799" s="65">
        <f t="shared" si="51"/>
        <v>374.00907458768029</v>
      </c>
    </row>
    <row r="800" spans="1:17" s="48" customFormat="1" ht="15" x14ac:dyDescent="0.2">
      <c r="A800" s="44"/>
      <c r="B800" s="45"/>
      <c r="C800" s="46"/>
      <c r="D800" s="46"/>
      <c r="E800" s="47"/>
      <c r="F800" s="47"/>
      <c r="G800" s="47"/>
      <c r="H800" s="47"/>
      <c r="I800" s="47"/>
      <c r="J800" s="53" t="str">
        <f>IF(ISBLANK(G800),"no",IF($I800="NR","no",IF($D800="0-0 at half time","no",IF($G800&lt;=$C$8,"yes","no"))))</f>
        <v>no</v>
      </c>
      <c r="K800" s="64">
        <f t="shared" si="48"/>
        <v>0</v>
      </c>
      <c r="L800" s="64">
        <f>IF(ISBLANK(I800),0,IF($J800="no",0,IF($I800="No",-(($G800-1)*($C$4*$E800)),$C$4*$E800*(1-$C$6))))</f>
        <v>0</v>
      </c>
      <c r="M800" s="64">
        <f>IF($J800="yes",($G800-1)*$C$4*$E800,0)</f>
        <v>0</v>
      </c>
      <c r="N800" s="65">
        <f t="shared" si="50"/>
        <v>431.5</v>
      </c>
      <c r="O800" s="64">
        <f t="shared" si="49"/>
        <v>0</v>
      </c>
      <c r="P800" s="64">
        <f>IF(ISBLANK(I800),0,IF(L800&lt;0,-O800,IF(L800=0,0,((O800/($G800-1))*(1-$C$6)))))</f>
        <v>0</v>
      </c>
      <c r="Q800" s="65">
        <f t="shared" si="51"/>
        <v>374.00907458768029</v>
      </c>
    </row>
    <row r="801" spans="1:17" s="48" customFormat="1" ht="15" x14ac:dyDescent="0.2">
      <c r="A801" s="44"/>
      <c r="B801" s="45"/>
      <c r="C801" s="46"/>
      <c r="D801" s="46"/>
      <c r="E801" s="47"/>
      <c r="F801" s="47"/>
      <c r="G801" s="47"/>
      <c r="H801" s="47"/>
      <c r="I801" s="47"/>
      <c r="J801" s="53" t="str">
        <f>IF(ISBLANK(G801),"no",IF($I801="NR","no",IF($D801="0-0 at half time","no",IF($G801&lt;=$C$8,"yes","no"))))</f>
        <v>no</v>
      </c>
      <c r="K801" s="64">
        <f t="shared" si="48"/>
        <v>0</v>
      </c>
      <c r="L801" s="64">
        <f>IF(ISBLANK(I801),0,IF($J801="no",0,IF($I801="No",-(($G801-1)*($C$4*$E801)),$C$4*$E801*(1-$C$6))))</f>
        <v>0</v>
      </c>
      <c r="M801" s="64">
        <f>IF($J801="yes",($G801-1)*$C$4*$E801,0)</f>
        <v>0</v>
      </c>
      <c r="N801" s="65">
        <f t="shared" si="50"/>
        <v>431.5</v>
      </c>
      <c r="O801" s="64">
        <f t="shared" si="49"/>
        <v>0</v>
      </c>
      <c r="P801" s="64">
        <f>IF(ISBLANK(I801),0,IF(L801&lt;0,-O801,IF(L801=0,0,((O801/($G801-1))*(1-$C$6)))))</f>
        <v>0</v>
      </c>
      <c r="Q801" s="65">
        <f t="shared" si="51"/>
        <v>374.00907458768029</v>
      </c>
    </row>
    <row r="802" spans="1:17" s="48" customFormat="1" ht="15" x14ac:dyDescent="0.2">
      <c r="A802" s="44"/>
      <c r="B802" s="45"/>
      <c r="C802" s="46"/>
      <c r="D802" s="46"/>
      <c r="E802" s="47"/>
      <c r="F802" s="47"/>
      <c r="G802" s="47"/>
      <c r="H802" s="47"/>
      <c r="I802" s="47"/>
      <c r="J802" s="53" t="str">
        <f>IF(ISBLANK(G802),"no",IF($I802="NR","no",IF($D802="0-0 at half time","no",IF($G802&lt;=$C$8,"yes","no"))))</f>
        <v>no</v>
      </c>
      <c r="K802" s="64">
        <f t="shared" si="48"/>
        <v>0</v>
      </c>
      <c r="L802" s="64">
        <f>IF(ISBLANK(I802),0,IF($J802="no",0,IF($I802="No",-(($G802-1)*($C$4*$E802)),$C$4*$E802*(1-$C$6))))</f>
        <v>0</v>
      </c>
      <c r="M802" s="64">
        <f>IF($J802="yes",($G802-1)*$C$4*$E802,0)</f>
        <v>0</v>
      </c>
      <c r="N802" s="65">
        <f t="shared" si="50"/>
        <v>431.5</v>
      </c>
      <c r="O802" s="64">
        <f t="shared" si="49"/>
        <v>0</v>
      </c>
      <c r="P802" s="64">
        <f>IF(ISBLANK(I802),0,IF(L802&lt;0,-O802,IF(L802=0,0,((O802/($G802-1))*(1-$C$6)))))</f>
        <v>0</v>
      </c>
      <c r="Q802" s="65">
        <f t="shared" si="51"/>
        <v>374.00907458768029</v>
      </c>
    </row>
    <row r="803" spans="1:17" s="48" customFormat="1" ht="15" x14ac:dyDescent="0.2">
      <c r="A803" s="44"/>
      <c r="B803" s="45"/>
      <c r="C803" s="46"/>
      <c r="D803" s="46"/>
      <c r="E803" s="47"/>
      <c r="F803" s="47"/>
      <c r="G803" s="47"/>
      <c r="H803" s="47"/>
      <c r="I803" s="47"/>
      <c r="J803" s="53" t="str">
        <f>IF(ISBLANK(G803),"no",IF($I803="NR","no",IF($D803="0-0 at half time","no",IF($G803&lt;=$C$8,"yes","no"))))</f>
        <v>no</v>
      </c>
      <c r="K803" s="64">
        <f t="shared" si="48"/>
        <v>0</v>
      </c>
      <c r="L803" s="64">
        <f>IF(ISBLANK(I803),0,IF($J803="no",0,IF($I803="No",-(($G803-1)*($C$4*$E803)),$C$4*$E803*(1-$C$6))))</f>
        <v>0</v>
      </c>
      <c r="M803" s="64">
        <f>IF($J803="yes",($G803-1)*$C$4*$E803,0)</f>
        <v>0</v>
      </c>
      <c r="N803" s="65">
        <f t="shared" si="50"/>
        <v>431.5</v>
      </c>
      <c r="O803" s="64">
        <f t="shared" si="49"/>
        <v>0</v>
      </c>
      <c r="P803" s="64">
        <f>IF(ISBLANK(I803),0,IF(L803&lt;0,-O803,IF(L803=0,0,((O803/($G803-1))*(1-$C$6)))))</f>
        <v>0</v>
      </c>
      <c r="Q803" s="65">
        <f t="shared" si="51"/>
        <v>374.00907458768029</v>
      </c>
    </row>
    <row r="804" spans="1:17" s="48" customFormat="1" ht="15" x14ac:dyDescent="0.2">
      <c r="A804" s="44"/>
      <c r="B804" s="45"/>
      <c r="C804" s="46"/>
      <c r="D804" s="46"/>
      <c r="E804" s="47"/>
      <c r="F804" s="47"/>
      <c r="G804" s="47"/>
      <c r="H804" s="47"/>
      <c r="I804" s="47"/>
      <c r="J804" s="53" t="str">
        <f>IF(ISBLANK(G804),"no",IF($I804="NR","no",IF($D804="0-0 at half time","no",IF($G804&lt;=$C$8,"yes","no"))))</f>
        <v>no</v>
      </c>
      <c r="K804" s="64">
        <f t="shared" si="48"/>
        <v>0</v>
      </c>
      <c r="L804" s="64">
        <f>IF(ISBLANK(I804),0,IF($J804="no",0,IF($I804="No",-(($G804-1)*($C$4*$E804)),$C$4*$E804*(1-$C$6))))</f>
        <v>0</v>
      </c>
      <c r="M804" s="64">
        <f>IF($J804="yes",($G804-1)*$C$4*$E804,0)</f>
        <v>0</v>
      </c>
      <c r="N804" s="65">
        <f t="shared" si="50"/>
        <v>431.5</v>
      </c>
      <c r="O804" s="64">
        <f t="shared" si="49"/>
        <v>0</v>
      </c>
      <c r="P804" s="64">
        <f>IF(ISBLANK(I804),0,IF(L804&lt;0,-O804,IF(L804=0,0,((O804/($G804-1))*(1-$C$6)))))</f>
        <v>0</v>
      </c>
      <c r="Q804" s="65">
        <f t="shared" si="51"/>
        <v>374.00907458768029</v>
      </c>
    </row>
    <row r="805" spans="1:17" s="48" customFormat="1" ht="15" x14ac:dyDescent="0.2">
      <c r="A805" s="44"/>
      <c r="B805" s="45"/>
      <c r="C805" s="46"/>
      <c r="D805" s="46"/>
      <c r="E805" s="47"/>
      <c r="F805" s="47"/>
      <c r="G805" s="47"/>
      <c r="H805" s="47"/>
      <c r="I805" s="47"/>
      <c r="J805" s="53" t="str">
        <f>IF(ISBLANK(G805),"no",IF($I805="NR","no",IF($D805="0-0 at half time","no",IF($G805&lt;=$C$8,"yes","no"))))</f>
        <v>no</v>
      </c>
      <c r="K805" s="64">
        <f t="shared" si="48"/>
        <v>0</v>
      </c>
      <c r="L805" s="64">
        <f>IF(ISBLANK(I805),0,IF($J805="no",0,IF($I805="No",-(($G805-1)*($C$4*$E805)),$C$4*$E805*(1-$C$6))))</f>
        <v>0</v>
      </c>
      <c r="M805" s="64">
        <f>IF($J805="yes",($G805-1)*$C$4*$E805,0)</f>
        <v>0</v>
      </c>
      <c r="N805" s="65">
        <f t="shared" si="50"/>
        <v>431.5</v>
      </c>
      <c r="O805" s="64">
        <f t="shared" si="49"/>
        <v>0</v>
      </c>
      <c r="P805" s="64">
        <f>IF(ISBLANK(I805),0,IF(L805&lt;0,-O805,IF(L805=0,0,((O805/($G805-1))*(1-$C$6)))))</f>
        <v>0</v>
      </c>
      <c r="Q805" s="65">
        <f t="shared" si="51"/>
        <v>374.00907458768029</v>
      </c>
    </row>
    <row r="806" spans="1:17" s="48" customFormat="1" ht="15" x14ac:dyDescent="0.2">
      <c r="A806" s="44"/>
      <c r="B806" s="45"/>
      <c r="C806" s="46"/>
      <c r="D806" s="46"/>
      <c r="E806" s="47"/>
      <c r="F806" s="47"/>
      <c r="G806" s="47"/>
      <c r="H806" s="47"/>
      <c r="I806" s="47"/>
      <c r="J806" s="53" t="str">
        <f>IF(ISBLANK(G806),"no",IF($I806="NR","no",IF($D806="0-0 at half time","no",IF($G806&lt;=$C$8,"yes","no"))))</f>
        <v>no</v>
      </c>
      <c r="K806" s="64">
        <f t="shared" si="48"/>
        <v>0</v>
      </c>
      <c r="L806" s="64">
        <f>IF(ISBLANK(I806),0,IF($J806="no",0,IF($I806="No",-(($G806-1)*($C$4*$E806)),$C$4*$E806*(1-$C$6))))</f>
        <v>0</v>
      </c>
      <c r="M806" s="64">
        <f>IF($J806="yes",($G806-1)*$C$4*$E806,0)</f>
        <v>0</v>
      </c>
      <c r="N806" s="65">
        <f t="shared" si="50"/>
        <v>431.5</v>
      </c>
      <c r="O806" s="64">
        <f t="shared" si="49"/>
        <v>0</v>
      </c>
      <c r="P806" s="64">
        <f>IF(ISBLANK(I806),0,IF(L806&lt;0,-O806,IF(L806=0,0,((O806/($G806-1))*(1-$C$6)))))</f>
        <v>0</v>
      </c>
      <c r="Q806" s="65">
        <f t="shared" si="51"/>
        <v>374.00907458768029</v>
      </c>
    </row>
    <row r="807" spans="1:17" s="48" customFormat="1" ht="15" x14ac:dyDescent="0.2">
      <c r="A807" s="44"/>
      <c r="B807" s="45"/>
      <c r="C807" s="46"/>
      <c r="D807" s="46"/>
      <c r="E807" s="47"/>
      <c r="F807" s="47"/>
      <c r="G807" s="47"/>
      <c r="H807" s="47"/>
      <c r="I807" s="47"/>
      <c r="J807" s="53" t="str">
        <f>IF(ISBLANK(G807),"no",IF($I807="NR","no",IF($D807="0-0 at half time","no",IF($G807&lt;=$C$8,"yes","no"))))</f>
        <v>no</v>
      </c>
      <c r="K807" s="64">
        <f t="shared" si="48"/>
        <v>0</v>
      </c>
      <c r="L807" s="64">
        <f>IF(ISBLANK(I807),0,IF($J807="no",0,IF($I807="No",-(($G807-1)*($C$4*$E807)),$C$4*$E807*(1-$C$6))))</f>
        <v>0</v>
      </c>
      <c r="M807" s="64">
        <f>IF($J807="yes",($G807-1)*$C$4*$E807,0)</f>
        <v>0</v>
      </c>
      <c r="N807" s="65">
        <f t="shared" si="50"/>
        <v>431.5</v>
      </c>
      <c r="O807" s="64">
        <f t="shared" si="49"/>
        <v>0</v>
      </c>
      <c r="P807" s="64">
        <f>IF(ISBLANK(I807),0,IF(L807&lt;0,-O807,IF(L807=0,0,((O807/($G807-1))*(1-$C$6)))))</f>
        <v>0</v>
      </c>
      <c r="Q807" s="65">
        <f t="shared" si="51"/>
        <v>374.00907458768029</v>
      </c>
    </row>
    <row r="808" spans="1:17" s="48" customFormat="1" ht="15" x14ac:dyDescent="0.2">
      <c r="A808" s="44"/>
      <c r="B808" s="45"/>
      <c r="C808" s="46"/>
      <c r="D808" s="46"/>
      <c r="E808" s="47"/>
      <c r="F808" s="47"/>
      <c r="G808" s="47"/>
      <c r="H808" s="47"/>
      <c r="I808" s="47"/>
      <c r="J808" s="53" t="str">
        <f>IF(ISBLANK(G808),"no",IF($I808="NR","no",IF($D808="0-0 at half time","no",IF($G808&lt;=$C$8,"yes","no"))))</f>
        <v>no</v>
      </c>
      <c r="K808" s="64">
        <f t="shared" si="48"/>
        <v>0</v>
      </c>
      <c r="L808" s="64">
        <f>IF(ISBLANK(I808),0,IF($J808="no",0,IF($I808="No",-(($G808-1)*($C$4*$E808)),$C$4*$E808*(1-$C$6))))</f>
        <v>0</v>
      </c>
      <c r="M808" s="64">
        <f>IF($J808="yes",($G808-1)*$C$4*$E808,0)</f>
        <v>0</v>
      </c>
      <c r="N808" s="65">
        <f t="shared" si="50"/>
        <v>431.5</v>
      </c>
      <c r="O808" s="64">
        <f t="shared" si="49"/>
        <v>0</v>
      </c>
      <c r="P808" s="64">
        <f>IF(ISBLANK(I808),0,IF(L808&lt;0,-O808,IF(L808=0,0,((O808/($G808-1))*(1-$C$6)))))</f>
        <v>0</v>
      </c>
      <c r="Q808" s="65">
        <f t="shared" si="51"/>
        <v>374.00907458768029</v>
      </c>
    </row>
    <row r="809" spans="1:17" s="48" customFormat="1" ht="15" x14ac:dyDescent="0.2">
      <c r="A809" s="44"/>
      <c r="B809" s="45"/>
      <c r="C809" s="46"/>
      <c r="D809" s="46"/>
      <c r="E809" s="47"/>
      <c r="F809" s="47"/>
      <c r="G809" s="47"/>
      <c r="H809" s="47"/>
      <c r="I809" s="47"/>
      <c r="J809" s="53" t="str">
        <f>IF(ISBLANK(G809),"no",IF($I809="NR","no",IF($D809="0-0 at half time","no",IF($G809&lt;=$C$8,"yes","no"))))</f>
        <v>no</v>
      </c>
      <c r="K809" s="64">
        <f t="shared" si="48"/>
        <v>0</v>
      </c>
      <c r="L809" s="64">
        <f>IF(ISBLANK(I809),0,IF($J809="no",0,IF($I809="No",-(($G809-1)*($C$4*$E809)),$C$4*$E809*(1-$C$6))))</f>
        <v>0</v>
      </c>
      <c r="M809" s="64">
        <f>IF($J809="yes",($G809-1)*$C$4*$E809,0)</f>
        <v>0</v>
      </c>
      <c r="N809" s="65">
        <f t="shared" si="50"/>
        <v>431.5</v>
      </c>
      <c r="O809" s="64">
        <f t="shared" si="49"/>
        <v>0</v>
      </c>
      <c r="P809" s="64">
        <f>IF(ISBLANK(I809),0,IF(L809&lt;0,-O809,IF(L809=0,0,((O809/($G809-1))*(1-$C$6)))))</f>
        <v>0</v>
      </c>
      <c r="Q809" s="65">
        <f t="shared" si="51"/>
        <v>374.00907458768029</v>
      </c>
    </row>
    <row r="810" spans="1:17" s="48" customFormat="1" ht="15" x14ac:dyDescent="0.2">
      <c r="A810" s="44"/>
      <c r="B810" s="45"/>
      <c r="C810" s="46"/>
      <c r="D810" s="46"/>
      <c r="E810" s="47"/>
      <c r="F810" s="47"/>
      <c r="G810" s="47"/>
      <c r="H810" s="47"/>
      <c r="I810" s="47"/>
      <c r="J810" s="53" t="str">
        <f>IF(ISBLANK(G810),"no",IF($I810="NR","no",IF($D810="0-0 at half time","no",IF($G810&lt;=$C$8,"yes","no"))))</f>
        <v>no</v>
      </c>
      <c r="K810" s="64">
        <f t="shared" si="48"/>
        <v>0</v>
      </c>
      <c r="L810" s="64">
        <f>IF(ISBLANK(I810),0,IF($J810="no",0,IF($I810="No",-(($G810-1)*($C$4*$E810)),$C$4*$E810*(1-$C$6))))</f>
        <v>0</v>
      </c>
      <c r="M810" s="64">
        <f>IF($J810="yes",($G810-1)*$C$4*$E810,0)</f>
        <v>0</v>
      </c>
      <c r="N810" s="65">
        <f t="shared" si="50"/>
        <v>431.5</v>
      </c>
      <c r="O810" s="64">
        <f t="shared" si="49"/>
        <v>0</v>
      </c>
      <c r="P810" s="64">
        <f>IF(ISBLANK(I810),0,IF(L810&lt;0,-O810,IF(L810=0,0,((O810/($G810-1))*(1-$C$6)))))</f>
        <v>0</v>
      </c>
      <c r="Q810" s="65">
        <f t="shared" si="51"/>
        <v>374.00907458768029</v>
      </c>
    </row>
    <row r="811" spans="1:17" s="48" customFormat="1" ht="15" x14ac:dyDescent="0.2">
      <c r="A811" s="44"/>
      <c r="B811" s="45"/>
      <c r="C811" s="46"/>
      <c r="D811" s="46"/>
      <c r="E811" s="47"/>
      <c r="F811" s="47"/>
      <c r="G811" s="47"/>
      <c r="H811" s="47"/>
      <c r="I811" s="47"/>
      <c r="J811" s="53" t="str">
        <f>IF(ISBLANK(G811),"no",IF($I811="NR","no",IF($D811="0-0 at half time","no",IF($G811&lt;=$C$8,"yes","no"))))</f>
        <v>no</v>
      </c>
      <c r="K811" s="64">
        <f t="shared" si="48"/>
        <v>0</v>
      </c>
      <c r="L811" s="64">
        <f>IF(ISBLANK(I811),0,IF($J811="no",0,IF($I811="No",-(($G811-1)*($C$4*$E811)),$C$4*$E811*(1-$C$6))))</f>
        <v>0</v>
      </c>
      <c r="M811" s="64">
        <f>IF($J811="yes",($G811-1)*$C$4*$E811,0)</f>
        <v>0</v>
      </c>
      <c r="N811" s="65">
        <f t="shared" si="50"/>
        <v>431.5</v>
      </c>
      <c r="O811" s="64">
        <f t="shared" si="49"/>
        <v>0</v>
      </c>
      <c r="P811" s="64">
        <f>IF(ISBLANK(I811),0,IF(L811&lt;0,-O811,IF(L811=0,0,((O811/($G811-1))*(1-$C$6)))))</f>
        <v>0</v>
      </c>
      <c r="Q811" s="65">
        <f t="shared" si="51"/>
        <v>374.00907458768029</v>
      </c>
    </row>
    <row r="812" spans="1:17" s="48" customFormat="1" ht="15" x14ac:dyDescent="0.2">
      <c r="A812" s="44"/>
      <c r="B812" s="45"/>
      <c r="C812" s="46"/>
      <c r="D812" s="46"/>
      <c r="E812" s="47"/>
      <c r="F812" s="47"/>
      <c r="G812" s="47"/>
      <c r="H812" s="47"/>
      <c r="I812" s="47"/>
      <c r="J812" s="53" t="str">
        <f>IF(ISBLANK(G812),"no",IF($I812="NR","no",IF($D812="0-0 at half time","no",IF($G812&lt;=$C$8,"yes","no"))))</f>
        <v>no</v>
      </c>
      <c r="K812" s="64">
        <f t="shared" si="48"/>
        <v>0</v>
      </c>
      <c r="L812" s="64">
        <f>IF(ISBLANK(I812),0,IF($J812="no",0,IF($I812="No",-(($G812-1)*($C$4*$E812)),$C$4*$E812*(1-$C$6))))</f>
        <v>0</v>
      </c>
      <c r="M812" s="64">
        <f>IF($J812="yes",($G812-1)*$C$4*$E812,0)</f>
        <v>0</v>
      </c>
      <c r="N812" s="65">
        <f t="shared" si="50"/>
        <v>431.5</v>
      </c>
      <c r="O812" s="64">
        <f t="shared" si="49"/>
        <v>0</v>
      </c>
      <c r="P812" s="64">
        <f>IF(ISBLANK(I812),0,IF(L812&lt;0,-O812,IF(L812=0,0,((O812/($G812-1))*(1-$C$6)))))</f>
        <v>0</v>
      </c>
      <c r="Q812" s="65">
        <f t="shared" si="51"/>
        <v>374.00907458768029</v>
      </c>
    </row>
    <row r="813" spans="1:17" s="48" customFormat="1" ht="15" x14ac:dyDescent="0.2">
      <c r="A813" s="44"/>
      <c r="B813" s="45"/>
      <c r="C813" s="46"/>
      <c r="D813" s="46"/>
      <c r="E813" s="47"/>
      <c r="F813" s="47"/>
      <c r="G813" s="47"/>
      <c r="H813" s="47"/>
      <c r="I813" s="47"/>
      <c r="J813" s="53" t="str">
        <f>IF(ISBLANK(G813),"no",IF($I813="NR","no",IF($D813="0-0 at half time","no",IF($G813&lt;=$C$8,"yes","no"))))</f>
        <v>no</v>
      </c>
      <c r="K813" s="64">
        <f t="shared" si="48"/>
        <v>0</v>
      </c>
      <c r="L813" s="64">
        <f>IF(ISBLANK(I813),0,IF($J813="no",0,IF($I813="No",-(($G813-1)*($C$4*$E813)),$C$4*$E813*(1-$C$6))))</f>
        <v>0</v>
      </c>
      <c r="M813" s="64">
        <f>IF($J813="yes",($G813-1)*$C$4*$E813,0)</f>
        <v>0</v>
      </c>
      <c r="N813" s="65">
        <f t="shared" si="50"/>
        <v>431.5</v>
      </c>
      <c r="O813" s="64">
        <f t="shared" si="49"/>
        <v>0</v>
      </c>
      <c r="P813" s="64">
        <f>IF(ISBLANK(I813),0,IF(L813&lt;0,-O813,IF(L813=0,0,((O813/($G813-1))*(1-$C$6)))))</f>
        <v>0</v>
      </c>
      <c r="Q813" s="65">
        <f t="shared" si="51"/>
        <v>374.00907458768029</v>
      </c>
    </row>
    <row r="814" spans="1:17" s="48" customFormat="1" ht="15" x14ac:dyDescent="0.2">
      <c r="A814" s="44"/>
      <c r="B814" s="45"/>
      <c r="C814" s="46"/>
      <c r="D814" s="46"/>
      <c r="E814" s="47"/>
      <c r="F814" s="47"/>
      <c r="G814" s="47"/>
      <c r="H814" s="47"/>
      <c r="I814" s="47"/>
      <c r="J814" s="53" t="str">
        <f>IF(ISBLANK(G814),"no",IF($I814="NR","no",IF($D814="0-0 at half time","no",IF($G814&lt;=$C$8,"yes","no"))))</f>
        <v>no</v>
      </c>
      <c r="K814" s="64">
        <f t="shared" si="48"/>
        <v>0</v>
      </c>
      <c r="L814" s="64">
        <f>IF(ISBLANK(I814),0,IF($J814="no",0,IF($I814="No",-(($G814-1)*($C$4*$E814)),$C$4*$E814*(1-$C$6))))</f>
        <v>0</v>
      </c>
      <c r="M814" s="64">
        <f>IF($J814="yes",($G814-1)*$C$4*$E814,0)</f>
        <v>0</v>
      </c>
      <c r="N814" s="65">
        <f t="shared" si="50"/>
        <v>431.5</v>
      </c>
      <c r="O814" s="64">
        <f t="shared" si="49"/>
        <v>0</v>
      </c>
      <c r="P814" s="64">
        <f>IF(ISBLANK(I814),0,IF(L814&lt;0,-O814,IF(L814=0,0,((O814/($G814-1))*(1-$C$6)))))</f>
        <v>0</v>
      </c>
      <c r="Q814" s="65">
        <f t="shared" si="51"/>
        <v>374.00907458768029</v>
      </c>
    </row>
    <row r="815" spans="1:17" s="48" customFormat="1" ht="15" x14ac:dyDescent="0.2">
      <c r="A815" s="44"/>
      <c r="B815" s="45"/>
      <c r="C815" s="46"/>
      <c r="D815" s="46"/>
      <c r="E815" s="47"/>
      <c r="F815" s="47"/>
      <c r="G815" s="47"/>
      <c r="H815" s="47"/>
      <c r="I815" s="47"/>
      <c r="J815" s="53" t="str">
        <f>IF(ISBLANK(G815),"no",IF($I815="NR","no",IF($D815="0-0 at half time","no",IF($G815&lt;=$C$8,"yes","no"))))</f>
        <v>no</v>
      </c>
      <c r="K815" s="64">
        <f t="shared" si="48"/>
        <v>0</v>
      </c>
      <c r="L815" s="64">
        <f>IF(ISBLANK(I815),0,IF($J815="no",0,IF($I815="No",-(($G815-1)*($C$4*$E815)),$C$4*$E815*(1-$C$6))))</f>
        <v>0</v>
      </c>
      <c r="M815" s="64">
        <f>IF($J815="yes",($G815-1)*$C$4*$E815,0)</f>
        <v>0</v>
      </c>
      <c r="N815" s="65">
        <f t="shared" si="50"/>
        <v>431.5</v>
      </c>
      <c r="O815" s="64">
        <f t="shared" si="49"/>
        <v>0</v>
      </c>
      <c r="P815" s="64">
        <f>IF(ISBLANK(I815),0,IF(L815&lt;0,-O815,IF(L815=0,0,((O815/($G815-1))*(1-$C$6)))))</f>
        <v>0</v>
      </c>
      <c r="Q815" s="65">
        <f t="shared" si="51"/>
        <v>374.00907458768029</v>
      </c>
    </row>
    <row r="816" spans="1:17" s="48" customFormat="1" ht="15" x14ac:dyDescent="0.2">
      <c r="A816" s="44"/>
      <c r="B816" s="45"/>
      <c r="C816" s="46"/>
      <c r="D816" s="46"/>
      <c r="E816" s="47"/>
      <c r="F816" s="47"/>
      <c r="G816" s="47"/>
      <c r="H816" s="47"/>
      <c r="I816" s="47"/>
      <c r="J816" s="53" t="str">
        <f>IF(ISBLANK(G816),"no",IF($I816="NR","no",IF($D816="0-0 at half time","no",IF($G816&lt;=$C$8,"yes","no"))))</f>
        <v>no</v>
      </c>
      <c r="K816" s="64">
        <f t="shared" si="48"/>
        <v>0</v>
      </c>
      <c r="L816" s="64">
        <f>IF(ISBLANK(I816),0,IF($J816="no",0,IF($I816="No",-(($G816-1)*($C$4*$E816)),$C$4*$E816*(1-$C$6))))</f>
        <v>0</v>
      </c>
      <c r="M816" s="64">
        <f>IF($J816="yes",($G816-1)*$C$4*$E816,0)</f>
        <v>0</v>
      </c>
      <c r="N816" s="65">
        <f t="shared" si="50"/>
        <v>431.5</v>
      </c>
      <c r="O816" s="64">
        <f t="shared" si="49"/>
        <v>0</v>
      </c>
      <c r="P816" s="64">
        <f>IF(ISBLANK(I816),0,IF(L816&lt;0,-O816,IF(L816=0,0,((O816/($G816-1))*(1-$C$6)))))</f>
        <v>0</v>
      </c>
      <c r="Q816" s="65">
        <f t="shared" si="51"/>
        <v>374.00907458768029</v>
      </c>
    </row>
    <row r="817" spans="1:17" s="48" customFormat="1" ht="15" x14ac:dyDescent="0.2">
      <c r="A817" s="44"/>
      <c r="B817" s="45"/>
      <c r="C817" s="46"/>
      <c r="D817" s="46"/>
      <c r="E817" s="47"/>
      <c r="F817" s="47"/>
      <c r="G817" s="47"/>
      <c r="H817" s="47"/>
      <c r="I817" s="47"/>
      <c r="J817" s="53" t="str">
        <f>IF(ISBLANK(G817),"no",IF($I817="NR","no",IF($D817="0-0 at half time","no",IF($G817&lt;=$C$8,"yes","no"))))</f>
        <v>no</v>
      </c>
      <c r="K817" s="64">
        <f t="shared" si="48"/>
        <v>0</v>
      </c>
      <c r="L817" s="64">
        <f>IF(ISBLANK(I817),0,IF($J817="no",0,IF($I817="No",-(($G817-1)*($C$4*$E817)),$C$4*$E817*(1-$C$6))))</f>
        <v>0</v>
      </c>
      <c r="M817" s="64">
        <f>IF($J817="yes",($G817-1)*$C$4*$E817,0)</f>
        <v>0</v>
      </c>
      <c r="N817" s="65">
        <f t="shared" si="50"/>
        <v>431.5</v>
      </c>
      <c r="O817" s="64">
        <f t="shared" si="49"/>
        <v>0</v>
      </c>
      <c r="P817" s="64">
        <f>IF(ISBLANK(I817),0,IF(L817&lt;0,-O817,IF(L817=0,0,((O817/($G817-1))*(1-$C$6)))))</f>
        <v>0</v>
      </c>
      <c r="Q817" s="65">
        <f t="shared" si="51"/>
        <v>374.00907458768029</v>
      </c>
    </row>
    <row r="818" spans="1:17" s="48" customFormat="1" ht="15" x14ac:dyDescent="0.2">
      <c r="A818" s="44"/>
      <c r="B818" s="45"/>
      <c r="C818" s="46"/>
      <c r="D818" s="46"/>
      <c r="E818" s="47"/>
      <c r="F818" s="47"/>
      <c r="G818" s="47"/>
      <c r="H818" s="47"/>
      <c r="I818" s="47"/>
      <c r="J818" s="53" t="str">
        <f>IF(ISBLANK(G818),"no",IF($I818="NR","no",IF($D818="0-0 at half time","no",IF($G818&lt;=$C$8,"yes","no"))))</f>
        <v>no</v>
      </c>
      <c r="K818" s="64">
        <f t="shared" si="48"/>
        <v>0</v>
      </c>
      <c r="L818" s="64">
        <f>IF(ISBLANK(I818),0,IF($J818="no",0,IF($I818="No",-(($G818-1)*($C$4*$E818)),$C$4*$E818*(1-$C$6))))</f>
        <v>0</v>
      </c>
      <c r="M818" s="64">
        <f>IF($J818="yes",($G818-1)*$C$4*$E818,0)</f>
        <v>0</v>
      </c>
      <c r="N818" s="65">
        <f t="shared" si="50"/>
        <v>431.5</v>
      </c>
      <c r="O818" s="64">
        <f t="shared" si="49"/>
        <v>0</v>
      </c>
      <c r="P818" s="64">
        <f>IF(ISBLANK(I818),0,IF(L818&lt;0,-O818,IF(L818=0,0,((O818/($G818-1))*(1-$C$6)))))</f>
        <v>0</v>
      </c>
      <c r="Q818" s="65">
        <f t="shared" si="51"/>
        <v>374.00907458768029</v>
      </c>
    </row>
    <row r="819" spans="1:17" s="48" customFormat="1" ht="15" x14ac:dyDescent="0.2">
      <c r="A819" s="44"/>
      <c r="B819" s="45"/>
      <c r="C819" s="46"/>
      <c r="D819" s="46"/>
      <c r="E819" s="47"/>
      <c r="F819" s="47"/>
      <c r="G819" s="47"/>
      <c r="H819" s="47"/>
      <c r="I819" s="47"/>
      <c r="J819" s="53" t="str">
        <f>IF(ISBLANK(G819),"no",IF($I819="NR","no",IF($D819="0-0 at half time","no",IF($G819&lt;=$C$8,"yes","no"))))</f>
        <v>no</v>
      </c>
      <c r="K819" s="64">
        <f t="shared" si="48"/>
        <v>0</v>
      </c>
      <c r="L819" s="64">
        <f>IF(ISBLANK(I819),0,IF($J819="no",0,IF($I819="No",-(($G819-1)*($C$4*$E819)),$C$4*$E819*(1-$C$6))))</f>
        <v>0</v>
      </c>
      <c r="M819" s="64">
        <f>IF($J819="yes",($G819-1)*$C$4*$E819,0)</f>
        <v>0</v>
      </c>
      <c r="N819" s="65">
        <f t="shared" si="50"/>
        <v>431.5</v>
      </c>
      <c r="O819" s="64">
        <f t="shared" si="49"/>
        <v>0</v>
      </c>
      <c r="P819" s="64">
        <f>IF(ISBLANK(I819),0,IF(L819&lt;0,-O819,IF(L819=0,0,((O819/($G819-1))*(1-$C$6)))))</f>
        <v>0</v>
      </c>
      <c r="Q819" s="65">
        <f t="shared" si="51"/>
        <v>374.00907458768029</v>
      </c>
    </row>
    <row r="820" spans="1:17" s="48" customFormat="1" ht="15" x14ac:dyDescent="0.2">
      <c r="A820" s="44"/>
      <c r="B820" s="45"/>
      <c r="C820" s="46"/>
      <c r="D820" s="46"/>
      <c r="E820" s="47"/>
      <c r="F820" s="47"/>
      <c r="G820" s="47"/>
      <c r="H820" s="47"/>
      <c r="I820" s="47"/>
      <c r="J820" s="53" t="str">
        <f>IF(ISBLANK(G820),"no",IF($I820="NR","no",IF($D820="0-0 at half time","no",IF($G820&lt;=$C$8,"yes","no"))))</f>
        <v>no</v>
      </c>
      <c r="K820" s="64">
        <f t="shared" si="48"/>
        <v>0</v>
      </c>
      <c r="L820" s="64">
        <f>IF(ISBLANK(I820),0,IF($J820="no",0,IF($I820="No",-(($G820-1)*($C$4*$E820)),$C$4*$E820*(1-$C$6))))</f>
        <v>0</v>
      </c>
      <c r="M820" s="64">
        <f>IF($J820="yes",($G820-1)*$C$4*$E820,0)</f>
        <v>0</v>
      </c>
      <c r="N820" s="65">
        <f t="shared" si="50"/>
        <v>431.5</v>
      </c>
      <c r="O820" s="64">
        <f t="shared" si="49"/>
        <v>0</v>
      </c>
      <c r="P820" s="64">
        <f>IF(ISBLANK(I820),0,IF(L820&lt;0,-O820,IF(L820=0,0,((O820/($G820-1))*(1-$C$6)))))</f>
        <v>0</v>
      </c>
      <c r="Q820" s="65">
        <f t="shared" si="51"/>
        <v>374.00907458768029</v>
      </c>
    </row>
    <row r="821" spans="1:17" s="48" customFormat="1" ht="15" x14ac:dyDescent="0.2">
      <c r="A821" s="44"/>
      <c r="B821" s="45"/>
      <c r="C821" s="46"/>
      <c r="D821" s="46"/>
      <c r="E821" s="47"/>
      <c r="F821" s="47"/>
      <c r="G821" s="47"/>
      <c r="H821" s="47"/>
      <c r="I821" s="47"/>
      <c r="J821" s="53" t="str">
        <f>IF(ISBLANK(G821),"no",IF($I821="NR","no",IF($D821="0-0 at half time","no",IF($G821&lt;=$C$8,"yes","no"))))</f>
        <v>no</v>
      </c>
      <c r="K821" s="64">
        <f t="shared" si="48"/>
        <v>0</v>
      </c>
      <c r="L821" s="64">
        <f>IF(ISBLANK(I821),0,IF($J821="no",0,IF($I821="No",-(($G821-1)*($C$4*$E821)),$C$4*$E821*(1-$C$6))))</f>
        <v>0</v>
      </c>
      <c r="M821" s="64">
        <f>IF($J821="yes",($G821-1)*$C$4*$E821,0)</f>
        <v>0</v>
      </c>
      <c r="N821" s="65">
        <f t="shared" si="50"/>
        <v>431.5</v>
      </c>
      <c r="O821" s="64">
        <f t="shared" si="49"/>
        <v>0</v>
      </c>
      <c r="P821" s="64">
        <f>IF(ISBLANK(I821),0,IF(L821&lt;0,-O821,IF(L821=0,0,((O821/($G821-1))*(1-$C$6)))))</f>
        <v>0</v>
      </c>
      <c r="Q821" s="65">
        <f t="shared" si="51"/>
        <v>374.00907458768029</v>
      </c>
    </row>
    <row r="822" spans="1:17" s="48" customFormat="1" ht="15" x14ac:dyDescent="0.2">
      <c r="A822" s="44"/>
      <c r="B822" s="45"/>
      <c r="C822" s="46"/>
      <c r="D822" s="46"/>
      <c r="E822" s="47"/>
      <c r="F822" s="47"/>
      <c r="G822" s="47"/>
      <c r="H822" s="47"/>
      <c r="I822" s="47"/>
      <c r="J822" s="53" t="str">
        <f>IF(ISBLANK(G822),"no",IF($I822="NR","no",IF($D822="0-0 at half time","no",IF($G822&lt;=$C$8,"yes","no"))))</f>
        <v>no</v>
      </c>
      <c r="K822" s="64">
        <f t="shared" si="48"/>
        <v>0</v>
      </c>
      <c r="L822" s="64">
        <f>IF(ISBLANK(I822),0,IF($J822="no",0,IF($I822="No",-(($G822-1)*($C$4*$E822)),$C$4*$E822*(1-$C$6))))</f>
        <v>0</v>
      </c>
      <c r="M822" s="64">
        <f>IF($J822="yes",($G822-1)*$C$4*$E822,0)</f>
        <v>0</v>
      </c>
      <c r="N822" s="65">
        <f t="shared" si="50"/>
        <v>431.5</v>
      </c>
      <c r="O822" s="64">
        <f t="shared" si="49"/>
        <v>0</v>
      </c>
      <c r="P822" s="64">
        <f>IF(ISBLANK(I822),0,IF(L822&lt;0,-O822,IF(L822=0,0,((O822/($G822-1))*(1-$C$6)))))</f>
        <v>0</v>
      </c>
      <c r="Q822" s="65">
        <f t="shared" si="51"/>
        <v>374.00907458768029</v>
      </c>
    </row>
    <row r="823" spans="1:17" s="48" customFormat="1" ht="15" x14ac:dyDescent="0.2">
      <c r="A823" s="44"/>
      <c r="B823" s="45"/>
      <c r="C823" s="46"/>
      <c r="D823" s="46"/>
      <c r="E823" s="47"/>
      <c r="F823" s="47"/>
      <c r="G823" s="47"/>
      <c r="H823" s="47"/>
      <c r="I823" s="47"/>
      <c r="J823" s="53" t="str">
        <f>IF(ISBLANK(G823),"no",IF($I823="NR","no",IF($D823="0-0 at half time","no",IF($G823&lt;=$C$8,"yes","no"))))</f>
        <v>no</v>
      </c>
      <c r="K823" s="64">
        <f t="shared" si="48"/>
        <v>0</v>
      </c>
      <c r="L823" s="64">
        <f>IF(ISBLANK(I823),0,IF($J823="no",0,IF($I823="No",-(($G823-1)*($C$4*$E823)),$C$4*$E823*(1-$C$6))))</f>
        <v>0</v>
      </c>
      <c r="M823" s="64">
        <f>IF($J823="yes",($G823-1)*$C$4*$E823,0)</f>
        <v>0</v>
      </c>
      <c r="N823" s="65">
        <f t="shared" si="50"/>
        <v>431.5</v>
      </c>
      <c r="O823" s="64">
        <f t="shared" si="49"/>
        <v>0</v>
      </c>
      <c r="P823" s="64">
        <f>IF(ISBLANK(I823),0,IF(L823&lt;0,-O823,IF(L823=0,0,((O823/($G823-1))*(1-$C$6)))))</f>
        <v>0</v>
      </c>
      <c r="Q823" s="65">
        <f t="shared" si="51"/>
        <v>374.00907458768029</v>
      </c>
    </row>
    <row r="824" spans="1:17" s="48" customFormat="1" ht="15" x14ac:dyDescent="0.2">
      <c r="A824" s="44"/>
      <c r="B824" s="45"/>
      <c r="C824" s="46"/>
      <c r="D824" s="46"/>
      <c r="E824" s="47"/>
      <c r="F824" s="47"/>
      <c r="G824" s="47"/>
      <c r="H824" s="47"/>
      <c r="I824" s="47"/>
      <c r="J824" s="53" t="str">
        <f>IF(ISBLANK(G824),"no",IF($I824="NR","no",IF($D824="0-0 at half time","no",IF($G824&lt;=$C$8,"yes","no"))))</f>
        <v>no</v>
      </c>
      <c r="K824" s="64">
        <f t="shared" si="48"/>
        <v>0</v>
      </c>
      <c r="L824" s="64">
        <f>IF(ISBLANK(I824),0,IF($J824="no",0,IF($I824="No",-(($G824-1)*($C$4*$E824)),$C$4*$E824*(1-$C$6))))</f>
        <v>0</v>
      </c>
      <c r="M824" s="64">
        <f>IF($J824="yes",($G824-1)*$C$4*$E824,0)</f>
        <v>0</v>
      </c>
      <c r="N824" s="65">
        <f t="shared" si="50"/>
        <v>431.5</v>
      </c>
      <c r="O824" s="64">
        <f t="shared" si="49"/>
        <v>0</v>
      </c>
      <c r="P824" s="64">
        <f>IF(ISBLANK(I824),0,IF(L824&lt;0,-O824,IF(L824=0,0,((O824/($G824-1))*(1-$C$6)))))</f>
        <v>0</v>
      </c>
      <c r="Q824" s="65">
        <f t="shared" si="51"/>
        <v>374.00907458768029</v>
      </c>
    </row>
    <row r="825" spans="1:17" s="48" customFormat="1" ht="15" x14ac:dyDescent="0.2">
      <c r="A825" s="44"/>
      <c r="B825" s="45"/>
      <c r="C825" s="46"/>
      <c r="D825" s="46"/>
      <c r="E825" s="47"/>
      <c r="F825" s="47"/>
      <c r="G825" s="47"/>
      <c r="H825" s="47"/>
      <c r="I825" s="47"/>
      <c r="J825" s="53" t="str">
        <f>IF(ISBLANK(G825),"no",IF($I825="NR","no",IF($D825="0-0 at half time","no",IF($G825&lt;=$C$8,"yes","no"))))</f>
        <v>no</v>
      </c>
      <c r="K825" s="64">
        <f t="shared" si="48"/>
        <v>0</v>
      </c>
      <c r="L825" s="64">
        <f>IF(ISBLANK(I825),0,IF($J825="no",0,IF($I825="No",-(($G825-1)*($C$4*$E825)),$C$4*$E825*(1-$C$6))))</f>
        <v>0</v>
      </c>
      <c r="M825" s="64">
        <f>IF($J825="yes",($G825-1)*$C$4*$E825,0)</f>
        <v>0</v>
      </c>
      <c r="N825" s="65">
        <f t="shared" si="50"/>
        <v>431.5</v>
      </c>
      <c r="O825" s="64">
        <f t="shared" si="49"/>
        <v>0</v>
      </c>
      <c r="P825" s="64">
        <f>IF(ISBLANK(I825),0,IF(L825&lt;0,-O825,IF(L825=0,0,((O825/($G825-1))*(1-$C$6)))))</f>
        <v>0</v>
      </c>
      <c r="Q825" s="65">
        <f t="shared" si="51"/>
        <v>374.00907458768029</v>
      </c>
    </row>
    <row r="826" spans="1:17" s="48" customFormat="1" ht="15" x14ac:dyDescent="0.2">
      <c r="A826" s="44"/>
      <c r="B826" s="45"/>
      <c r="C826" s="46"/>
      <c r="D826" s="46"/>
      <c r="E826" s="47"/>
      <c r="F826" s="47"/>
      <c r="G826" s="47"/>
      <c r="H826" s="47"/>
      <c r="I826" s="47"/>
      <c r="J826" s="53" t="str">
        <f>IF(ISBLANK(G826),"no",IF($I826="NR","no",IF($D826="0-0 at half time","no",IF($G826&lt;=$C$8,"yes","no"))))</f>
        <v>no</v>
      </c>
      <c r="K826" s="64">
        <f t="shared" si="48"/>
        <v>0</v>
      </c>
      <c r="L826" s="64">
        <f>IF(ISBLANK(I826),0,IF($J826="no",0,IF($I826="No",-(($G826-1)*($C$4*$E826)),$C$4*$E826*(1-$C$6))))</f>
        <v>0</v>
      </c>
      <c r="M826" s="64">
        <f>IF($J826="yes",($G826-1)*$C$4*$E826,0)</f>
        <v>0</v>
      </c>
      <c r="N826" s="65">
        <f t="shared" si="50"/>
        <v>431.5</v>
      </c>
      <c r="O826" s="64">
        <f t="shared" si="49"/>
        <v>0</v>
      </c>
      <c r="P826" s="64">
        <f>IF(ISBLANK(I826),0,IF(L826&lt;0,-O826,IF(L826=0,0,((O826/($G826-1))*(1-$C$6)))))</f>
        <v>0</v>
      </c>
      <c r="Q826" s="65">
        <f t="shared" si="51"/>
        <v>374.00907458768029</v>
      </c>
    </row>
    <row r="827" spans="1:17" s="48" customFormat="1" ht="15" x14ac:dyDescent="0.2">
      <c r="A827" s="44"/>
      <c r="B827" s="45"/>
      <c r="C827" s="46"/>
      <c r="D827" s="46"/>
      <c r="E827" s="47"/>
      <c r="F827" s="47"/>
      <c r="G827" s="47"/>
      <c r="H827" s="47"/>
      <c r="I827" s="47"/>
      <c r="J827" s="53" t="str">
        <f>IF(ISBLANK(G827),"no",IF($I827="NR","no",IF($D827="0-0 at half time","no",IF($G827&lt;=$C$8,"yes","no"))))</f>
        <v>no</v>
      </c>
      <c r="K827" s="64">
        <f t="shared" si="48"/>
        <v>0</v>
      </c>
      <c r="L827" s="64">
        <f>IF(ISBLANK(I827),0,IF($J827="no",0,IF($I827="No",-(($G827-1)*($C$4*$E827)),$C$4*$E827*(1-$C$6))))</f>
        <v>0</v>
      </c>
      <c r="M827" s="64">
        <f>IF($J827="yes",($G827-1)*$C$4*$E827,0)</f>
        <v>0</v>
      </c>
      <c r="N827" s="65">
        <f t="shared" si="50"/>
        <v>431.5</v>
      </c>
      <c r="O827" s="64">
        <f t="shared" si="49"/>
        <v>0</v>
      </c>
      <c r="P827" s="64">
        <f>IF(ISBLANK(I827),0,IF(L827&lt;0,-O827,IF(L827=0,0,((O827/($G827-1))*(1-$C$6)))))</f>
        <v>0</v>
      </c>
      <c r="Q827" s="65">
        <f t="shared" si="51"/>
        <v>374.00907458768029</v>
      </c>
    </row>
    <row r="828" spans="1:17" s="48" customFormat="1" ht="15" x14ac:dyDescent="0.2">
      <c r="A828" s="44"/>
      <c r="B828" s="45"/>
      <c r="C828" s="46"/>
      <c r="D828" s="46"/>
      <c r="E828" s="47"/>
      <c r="F828" s="47"/>
      <c r="G828" s="47"/>
      <c r="H828" s="47"/>
      <c r="I828" s="47"/>
      <c r="J828" s="53" t="str">
        <f>IF(ISBLANK(G828),"no",IF($I828="NR","no",IF($D828="0-0 at half time","no",IF($G828&lt;=$C$8,"yes","no"))))</f>
        <v>no</v>
      </c>
      <c r="K828" s="64">
        <f t="shared" si="48"/>
        <v>0</v>
      </c>
      <c r="L828" s="64">
        <f>IF(ISBLANK(I828),0,IF($J828="no",0,IF($I828="No",-(($G828-1)*($C$4*$E828)),$C$4*$E828*(1-$C$6))))</f>
        <v>0</v>
      </c>
      <c r="M828" s="64">
        <f>IF($J828="yes",($G828-1)*$C$4*$E828,0)</f>
        <v>0</v>
      </c>
      <c r="N828" s="65">
        <f t="shared" si="50"/>
        <v>431.5</v>
      </c>
      <c r="O828" s="64">
        <f t="shared" si="49"/>
        <v>0</v>
      </c>
      <c r="P828" s="64">
        <f>IF(ISBLANK(I828),0,IF(L828&lt;0,-O828,IF(L828=0,0,((O828/($G828-1))*(1-$C$6)))))</f>
        <v>0</v>
      </c>
      <c r="Q828" s="65">
        <f t="shared" si="51"/>
        <v>374.00907458768029</v>
      </c>
    </row>
    <row r="829" spans="1:17" s="48" customFormat="1" ht="15" x14ac:dyDescent="0.2">
      <c r="A829" s="44"/>
      <c r="B829" s="45"/>
      <c r="C829" s="46"/>
      <c r="D829" s="46"/>
      <c r="E829" s="47"/>
      <c r="F829" s="47"/>
      <c r="G829" s="47"/>
      <c r="H829" s="47"/>
      <c r="I829" s="47"/>
      <c r="J829" s="53" t="str">
        <f>IF(ISBLANK(G829),"no",IF($I829="NR","no",IF($D829="0-0 at half time","no",IF($G829&lt;=$C$8,"yes","no"))))</f>
        <v>no</v>
      </c>
      <c r="K829" s="64">
        <f t="shared" si="48"/>
        <v>0</v>
      </c>
      <c r="L829" s="64">
        <f>IF(ISBLANK(I829),0,IF($J829="no",0,IF($I829="No",-(($G829-1)*($C$4*$E829)),$C$4*$E829*(1-$C$6))))</f>
        <v>0</v>
      </c>
      <c r="M829" s="64">
        <f>IF($J829="yes",($G829-1)*$C$4*$E829,0)</f>
        <v>0</v>
      </c>
      <c r="N829" s="65">
        <f t="shared" si="50"/>
        <v>431.5</v>
      </c>
      <c r="O829" s="64">
        <f t="shared" si="49"/>
        <v>0</v>
      </c>
      <c r="P829" s="64">
        <f>IF(ISBLANK(I829),0,IF(L829&lt;0,-O829,IF(L829=0,0,((O829/($G829-1))*(1-$C$6)))))</f>
        <v>0</v>
      </c>
      <c r="Q829" s="65">
        <f t="shared" si="51"/>
        <v>374.00907458768029</v>
      </c>
    </row>
    <row r="830" spans="1:17" s="48" customFormat="1" ht="15" x14ac:dyDescent="0.2">
      <c r="A830" s="44"/>
      <c r="B830" s="45"/>
      <c r="C830" s="46"/>
      <c r="D830" s="46"/>
      <c r="E830" s="47"/>
      <c r="F830" s="47"/>
      <c r="G830" s="47"/>
      <c r="H830" s="47"/>
      <c r="I830" s="47"/>
      <c r="J830" s="53" t="str">
        <f>IF(ISBLANK(G830),"no",IF($I830="NR","no",IF($D830="0-0 at half time","no",IF($G830&lt;=$C$8,"yes","no"))))</f>
        <v>no</v>
      </c>
      <c r="K830" s="64">
        <f t="shared" si="48"/>
        <v>0</v>
      </c>
      <c r="L830" s="64">
        <f>IF(ISBLANK(I830),0,IF($J830="no",0,IF($I830="No",-(($G830-1)*($C$4*$E830)),$C$4*$E830*(1-$C$6))))</f>
        <v>0</v>
      </c>
      <c r="M830" s="64">
        <f>IF($J830="yes",($G830-1)*$C$4*$E830,0)</f>
        <v>0</v>
      </c>
      <c r="N830" s="65">
        <f t="shared" si="50"/>
        <v>431.5</v>
      </c>
      <c r="O830" s="64">
        <f t="shared" si="49"/>
        <v>0</v>
      </c>
      <c r="P830" s="64">
        <f>IF(ISBLANK(I830),0,IF(L830&lt;0,-O830,IF(L830=0,0,((O830/($G830-1))*(1-$C$6)))))</f>
        <v>0</v>
      </c>
      <c r="Q830" s="65">
        <f t="shared" si="51"/>
        <v>374.00907458768029</v>
      </c>
    </row>
    <row r="831" spans="1:17" s="48" customFormat="1" ht="15" x14ac:dyDescent="0.2">
      <c r="A831" s="44"/>
      <c r="B831" s="45"/>
      <c r="C831" s="46"/>
      <c r="D831" s="46"/>
      <c r="E831" s="47"/>
      <c r="F831" s="47"/>
      <c r="G831" s="47"/>
      <c r="H831" s="47"/>
      <c r="I831" s="47"/>
      <c r="J831" s="53" t="str">
        <f>IF(ISBLANK(G831),"no",IF($I831="NR","no",IF($D831="0-0 at half time","no",IF($G831&lt;=$C$8,"yes","no"))))</f>
        <v>no</v>
      </c>
      <c r="K831" s="64">
        <f t="shared" si="48"/>
        <v>0</v>
      </c>
      <c r="L831" s="64">
        <f>IF(ISBLANK(I831),0,IF($J831="no",0,IF($I831="No",-(($G831-1)*($C$4*$E831)),$C$4*$E831*(1-$C$6))))</f>
        <v>0</v>
      </c>
      <c r="M831" s="64">
        <f>IF($J831="yes",($G831-1)*$C$4*$E831,0)</f>
        <v>0</v>
      </c>
      <c r="N831" s="65">
        <f t="shared" si="50"/>
        <v>431.5</v>
      </c>
      <c r="O831" s="64">
        <f t="shared" si="49"/>
        <v>0</v>
      </c>
      <c r="P831" s="64">
        <f>IF(ISBLANK(I831),0,IF(L831&lt;0,-O831,IF(L831=0,0,((O831/($G831-1))*(1-$C$6)))))</f>
        <v>0</v>
      </c>
      <c r="Q831" s="65">
        <f t="shared" si="51"/>
        <v>374.00907458768029</v>
      </c>
    </row>
    <row r="832" spans="1:17" s="48" customFormat="1" ht="15" x14ac:dyDescent="0.2">
      <c r="A832" s="44"/>
      <c r="B832" s="45"/>
      <c r="C832" s="46"/>
      <c r="D832" s="46"/>
      <c r="E832" s="47"/>
      <c r="F832" s="47"/>
      <c r="G832" s="47"/>
      <c r="H832" s="47"/>
      <c r="I832" s="47"/>
      <c r="J832" s="53" t="str">
        <f>IF(ISBLANK(G832),"no",IF($I832="NR","no",IF($D832="0-0 at half time","no",IF($G832&lt;=$C$8,"yes","no"))))</f>
        <v>no</v>
      </c>
      <c r="K832" s="64">
        <f t="shared" si="48"/>
        <v>0</v>
      </c>
      <c r="L832" s="64">
        <f>IF(ISBLANK(I832),0,IF($J832="no",0,IF($I832="No",-(($G832-1)*($C$4*$E832)),$C$4*$E832*(1-$C$6))))</f>
        <v>0</v>
      </c>
      <c r="M832" s="64">
        <f>IF($J832="yes",($G832-1)*$C$4*$E832,0)</f>
        <v>0</v>
      </c>
      <c r="N832" s="65">
        <f t="shared" si="50"/>
        <v>431.5</v>
      </c>
      <c r="O832" s="64">
        <f t="shared" si="49"/>
        <v>0</v>
      </c>
      <c r="P832" s="64">
        <f>IF(ISBLANK(I832),0,IF(L832&lt;0,-O832,IF(L832=0,0,((O832/($G832-1))*(1-$C$6)))))</f>
        <v>0</v>
      </c>
      <c r="Q832" s="65">
        <f t="shared" si="51"/>
        <v>374.00907458768029</v>
      </c>
    </row>
    <row r="833" spans="1:17" s="48" customFormat="1" ht="15" x14ac:dyDescent="0.2">
      <c r="A833" s="44"/>
      <c r="B833" s="45"/>
      <c r="C833" s="46"/>
      <c r="D833" s="46"/>
      <c r="E833" s="47"/>
      <c r="F833" s="47"/>
      <c r="G833" s="47"/>
      <c r="H833" s="47"/>
      <c r="I833" s="47"/>
      <c r="J833" s="53" t="str">
        <f>IF(ISBLANK(G833),"no",IF($I833="NR","no",IF($D833="0-0 at half time","no",IF($G833&lt;=$C$8,"yes","no"))))</f>
        <v>no</v>
      </c>
      <c r="K833" s="64">
        <f t="shared" si="48"/>
        <v>0</v>
      </c>
      <c r="L833" s="64">
        <f>IF(ISBLANK(I833),0,IF($J833="no",0,IF($I833="No",-(($G833-1)*($C$4*$E833)),$C$4*$E833*(1-$C$6))))</f>
        <v>0</v>
      </c>
      <c r="M833" s="64">
        <f>IF($J833="yes",($G833-1)*$C$4*$E833,0)</f>
        <v>0</v>
      </c>
      <c r="N833" s="65">
        <f t="shared" si="50"/>
        <v>431.5</v>
      </c>
      <c r="O833" s="64">
        <f t="shared" si="49"/>
        <v>0</v>
      </c>
      <c r="P833" s="64">
        <f>IF(ISBLANK(I833),0,IF(L833&lt;0,-O833,IF(L833=0,0,((O833/($G833-1))*(1-$C$6)))))</f>
        <v>0</v>
      </c>
      <c r="Q833" s="65">
        <f t="shared" si="51"/>
        <v>374.00907458768029</v>
      </c>
    </row>
    <row r="834" spans="1:17" s="48" customFormat="1" ht="15" x14ac:dyDescent="0.2">
      <c r="A834" s="44"/>
      <c r="B834" s="45"/>
      <c r="C834" s="46"/>
      <c r="D834" s="46"/>
      <c r="E834" s="47"/>
      <c r="F834" s="47"/>
      <c r="G834" s="47"/>
      <c r="H834" s="47"/>
      <c r="I834" s="47"/>
      <c r="J834" s="53" t="str">
        <f>IF(ISBLANK(G834),"no",IF($I834="NR","no",IF($D834="0-0 at half time","no",IF($G834&lt;=$C$8,"yes","no"))))</f>
        <v>no</v>
      </c>
      <c r="K834" s="64">
        <f t="shared" si="48"/>
        <v>0</v>
      </c>
      <c r="L834" s="64">
        <f>IF(ISBLANK(I834),0,IF($J834="no",0,IF($I834="No",-(($G834-1)*($C$4*$E834)),$C$4*$E834*(1-$C$6))))</f>
        <v>0</v>
      </c>
      <c r="M834" s="64">
        <f>IF($J834="yes",($G834-1)*$C$4*$E834,0)</f>
        <v>0</v>
      </c>
      <c r="N834" s="65">
        <f t="shared" si="50"/>
        <v>431.5</v>
      </c>
      <c r="O834" s="64">
        <f t="shared" si="49"/>
        <v>0</v>
      </c>
      <c r="P834" s="64">
        <f>IF(ISBLANK(I834),0,IF(L834&lt;0,-O834,IF(L834=0,0,((O834/($G834-1))*(1-$C$6)))))</f>
        <v>0</v>
      </c>
      <c r="Q834" s="65">
        <f t="shared" si="51"/>
        <v>374.00907458768029</v>
      </c>
    </row>
    <row r="835" spans="1:17" s="48" customFormat="1" ht="15" x14ac:dyDescent="0.2">
      <c r="A835" s="44"/>
      <c r="B835" s="45"/>
      <c r="C835" s="46"/>
      <c r="D835" s="46"/>
      <c r="E835" s="47"/>
      <c r="F835" s="47"/>
      <c r="G835" s="47"/>
      <c r="H835" s="47"/>
      <c r="I835" s="47"/>
      <c r="J835" s="53" t="str">
        <f>IF(ISBLANK(G835),"no",IF($I835="NR","no",IF($D835="0-0 at half time","no",IF($G835&lt;=$C$8,"yes","no"))))</f>
        <v>no</v>
      </c>
      <c r="K835" s="64">
        <f t="shared" si="48"/>
        <v>0</v>
      </c>
      <c r="L835" s="64">
        <f>IF(ISBLANK(I835),0,IF($J835="no",0,IF($I835="No",-(($G835-1)*($C$4*$E835)),$C$4*$E835*(1-$C$6))))</f>
        <v>0</v>
      </c>
      <c r="M835" s="64">
        <f>IF($J835="yes",($G835-1)*$C$4*$E835,0)</f>
        <v>0</v>
      </c>
      <c r="N835" s="65">
        <f t="shared" si="50"/>
        <v>431.5</v>
      </c>
      <c r="O835" s="64">
        <f t="shared" si="49"/>
        <v>0</v>
      </c>
      <c r="P835" s="64">
        <f>IF(ISBLANK(I835),0,IF(L835&lt;0,-O835,IF(L835=0,0,((O835/($G835-1))*(1-$C$6)))))</f>
        <v>0</v>
      </c>
      <c r="Q835" s="65">
        <f t="shared" si="51"/>
        <v>374.00907458768029</v>
      </c>
    </row>
    <row r="836" spans="1:17" s="48" customFormat="1" ht="15" x14ac:dyDescent="0.2">
      <c r="A836" s="44"/>
      <c r="B836" s="45"/>
      <c r="C836" s="46"/>
      <c r="D836" s="46"/>
      <c r="E836" s="47"/>
      <c r="F836" s="47"/>
      <c r="G836" s="47"/>
      <c r="H836" s="47"/>
      <c r="I836" s="47"/>
      <c r="J836" s="53" t="str">
        <f>IF(ISBLANK(G836),"no",IF($I836="NR","no",IF($D836="0-0 at half time","no",IF($G836&lt;=$C$8,"yes","no"))))</f>
        <v>no</v>
      </c>
      <c r="K836" s="64">
        <f t="shared" si="48"/>
        <v>0</v>
      </c>
      <c r="L836" s="64">
        <f>IF(ISBLANK(I836),0,IF($J836="no",0,IF($I836="No",-(($G836-1)*($C$4*$E836)),$C$4*$E836*(1-$C$6))))</f>
        <v>0</v>
      </c>
      <c r="M836" s="64">
        <f>IF($J836="yes",($G836-1)*$C$4*$E836,0)</f>
        <v>0</v>
      </c>
      <c r="N836" s="65">
        <f t="shared" si="50"/>
        <v>431.5</v>
      </c>
      <c r="O836" s="64">
        <f t="shared" si="49"/>
        <v>0</v>
      </c>
      <c r="P836" s="64">
        <f>IF(ISBLANK(I836),0,IF(L836&lt;0,-O836,IF(L836=0,0,((O836/($G836-1))*(1-$C$6)))))</f>
        <v>0</v>
      </c>
      <c r="Q836" s="65">
        <f t="shared" si="51"/>
        <v>374.00907458768029</v>
      </c>
    </row>
    <row r="837" spans="1:17" s="48" customFormat="1" ht="15" x14ac:dyDescent="0.2">
      <c r="A837" s="44"/>
      <c r="B837" s="45"/>
      <c r="C837" s="46"/>
      <c r="D837" s="46"/>
      <c r="E837" s="47"/>
      <c r="F837" s="47"/>
      <c r="G837" s="47"/>
      <c r="H837" s="47"/>
      <c r="I837" s="47"/>
      <c r="J837" s="53" t="str">
        <f>IF(ISBLANK(G837),"no",IF($I837="NR","no",IF($D837="0-0 at half time","no",IF($G837&lt;=$C$8,"yes","no"))))</f>
        <v>no</v>
      </c>
      <c r="K837" s="64">
        <f t="shared" si="48"/>
        <v>0</v>
      </c>
      <c r="L837" s="64">
        <f>IF(ISBLANK(I837),0,IF($J837="no",0,IF($I837="No",-(($G837-1)*($C$4*$E837)),$C$4*$E837*(1-$C$6))))</f>
        <v>0</v>
      </c>
      <c r="M837" s="64">
        <f>IF($J837="yes",($G837-1)*$C$4*$E837,0)</f>
        <v>0</v>
      </c>
      <c r="N837" s="65">
        <f t="shared" si="50"/>
        <v>431.5</v>
      </c>
      <c r="O837" s="64">
        <f t="shared" si="49"/>
        <v>0</v>
      </c>
      <c r="P837" s="64">
        <f>IF(ISBLANK(I837),0,IF(L837&lt;0,-O837,IF(L837=0,0,((O837/($G837-1))*(1-$C$6)))))</f>
        <v>0</v>
      </c>
      <c r="Q837" s="65">
        <f t="shared" si="51"/>
        <v>374.00907458768029</v>
      </c>
    </row>
    <row r="838" spans="1:17" s="48" customFormat="1" ht="15" x14ac:dyDescent="0.2">
      <c r="A838" s="44"/>
      <c r="B838" s="45"/>
      <c r="C838" s="46"/>
      <c r="D838" s="46"/>
      <c r="E838" s="47"/>
      <c r="F838" s="47"/>
      <c r="G838" s="47"/>
      <c r="H838" s="47"/>
      <c r="I838" s="47"/>
      <c r="J838" s="53" t="str">
        <f>IF(ISBLANK(G838),"no",IF($I838="NR","no",IF($D838="0-0 at half time","no",IF($G838&lt;=$C$8,"yes","no"))))</f>
        <v>no</v>
      </c>
      <c r="K838" s="64">
        <f t="shared" si="48"/>
        <v>0</v>
      </c>
      <c r="L838" s="64">
        <f>IF(ISBLANK(I838),0,IF($J838="no",0,IF($I838="No",-(($G838-1)*($C$4*$E838)),$C$4*$E838*(1-$C$6))))</f>
        <v>0</v>
      </c>
      <c r="M838" s="64">
        <f>IF($J838="yes",($G838-1)*$C$4*$E838,0)</f>
        <v>0</v>
      </c>
      <c r="N838" s="65">
        <f t="shared" si="50"/>
        <v>431.5</v>
      </c>
      <c r="O838" s="64">
        <f t="shared" si="49"/>
        <v>0</v>
      </c>
      <c r="P838" s="64">
        <f>IF(ISBLANK(I838),0,IF(L838&lt;0,-O838,IF(L838=0,0,((O838/($G838-1))*(1-$C$6)))))</f>
        <v>0</v>
      </c>
      <c r="Q838" s="65">
        <f t="shared" si="51"/>
        <v>374.00907458768029</v>
      </c>
    </row>
    <row r="839" spans="1:17" s="48" customFormat="1" ht="15" x14ac:dyDescent="0.2">
      <c r="A839" s="44"/>
      <c r="B839" s="45"/>
      <c r="C839" s="46"/>
      <c r="D839" s="46"/>
      <c r="E839" s="47"/>
      <c r="F839" s="47"/>
      <c r="G839" s="47"/>
      <c r="H839" s="47"/>
      <c r="I839" s="47"/>
      <c r="J839" s="53" t="str">
        <f>IF(ISBLANK(G839),"no",IF($I839="NR","no",IF($D839="0-0 at half time","no",IF($G839&lt;=$C$8,"yes","no"))))</f>
        <v>no</v>
      </c>
      <c r="K839" s="64">
        <f t="shared" si="48"/>
        <v>0</v>
      </c>
      <c r="L839" s="64">
        <f>IF(ISBLANK(I839),0,IF($J839="no",0,IF($I839="No",-(($G839-1)*($C$4*$E839)),$C$4*$E839*(1-$C$6))))</f>
        <v>0</v>
      </c>
      <c r="M839" s="64">
        <f>IF($J839="yes",($G839-1)*$C$4*$E839,0)</f>
        <v>0</v>
      </c>
      <c r="N839" s="65">
        <f t="shared" si="50"/>
        <v>431.5</v>
      </c>
      <c r="O839" s="64">
        <f t="shared" si="49"/>
        <v>0</v>
      </c>
      <c r="P839" s="64">
        <f>IF(ISBLANK(I839),0,IF(L839&lt;0,-O839,IF(L839=0,0,((O839/($G839-1))*(1-$C$6)))))</f>
        <v>0</v>
      </c>
      <c r="Q839" s="65">
        <f t="shared" si="51"/>
        <v>374.00907458768029</v>
      </c>
    </row>
    <row r="840" spans="1:17" s="48" customFormat="1" ht="15" x14ac:dyDescent="0.2">
      <c r="A840" s="44"/>
      <c r="B840" s="45"/>
      <c r="C840" s="46"/>
      <c r="D840" s="46"/>
      <c r="E840" s="47"/>
      <c r="F840" s="47"/>
      <c r="G840" s="47"/>
      <c r="H840" s="47"/>
      <c r="I840" s="47"/>
      <c r="J840" s="53" t="str">
        <f>IF(ISBLANK(G840),"no",IF($I840="NR","no",IF($D840="0-0 at half time","no",IF($G840&lt;=$C$8,"yes","no"))))</f>
        <v>no</v>
      </c>
      <c r="K840" s="64">
        <f t="shared" si="48"/>
        <v>0</v>
      </c>
      <c r="L840" s="64">
        <f>IF(ISBLANK(I840),0,IF($J840="no",0,IF($I840="No",-(($G840-1)*($C$4*$E840)),$C$4*$E840*(1-$C$6))))</f>
        <v>0</v>
      </c>
      <c r="M840" s="64">
        <f>IF($J840="yes",($G840-1)*$C$4*$E840,0)</f>
        <v>0</v>
      </c>
      <c r="N840" s="65">
        <f t="shared" si="50"/>
        <v>431.5</v>
      </c>
      <c r="O840" s="64">
        <f t="shared" si="49"/>
        <v>0</v>
      </c>
      <c r="P840" s="64">
        <f>IF(ISBLANK(I840),0,IF(L840&lt;0,-O840,IF(L840=0,0,((O840/($G840-1))*(1-$C$6)))))</f>
        <v>0</v>
      </c>
      <c r="Q840" s="65">
        <f t="shared" si="51"/>
        <v>374.00907458768029</v>
      </c>
    </row>
    <row r="841" spans="1:17" s="48" customFormat="1" ht="15" x14ac:dyDescent="0.2">
      <c r="A841" s="44"/>
      <c r="B841" s="45"/>
      <c r="C841" s="46"/>
      <c r="D841" s="46"/>
      <c r="E841" s="47"/>
      <c r="F841" s="47"/>
      <c r="G841" s="47"/>
      <c r="H841" s="47"/>
      <c r="I841" s="47"/>
      <c r="J841" s="53" t="str">
        <f>IF(ISBLANK(G841),"no",IF($I841="NR","no",IF($D841="0-0 at half time","no",IF($G841&lt;=$C$8,"yes","no"))))</f>
        <v>no</v>
      </c>
      <c r="K841" s="64">
        <f t="shared" si="48"/>
        <v>0</v>
      </c>
      <c r="L841" s="64">
        <f>IF(ISBLANK(I841),0,IF($J841="no",0,IF($I841="No",-(($G841-1)*($C$4*$E841)),$C$4*$E841*(1-$C$6))))</f>
        <v>0</v>
      </c>
      <c r="M841" s="64">
        <f>IF($J841="yes",($G841-1)*$C$4*$E841,0)</f>
        <v>0</v>
      </c>
      <c r="N841" s="65">
        <f t="shared" si="50"/>
        <v>431.5</v>
      </c>
      <c r="O841" s="64">
        <f t="shared" si="49"/>
        <v>0</v>
      </c>
      <c r="P841" s="64">
        <f>IF(ISBLANK(I841),0,IF(L841&lt;0,-O841,IF(L841=0,0,((O841/($G841-1))*(1-$C$6)))))</f>
        <v>0</v>
      </c>
      <c r="Q841" s="65">
        <f t="shared" si="51"/>
        <v>374.00907458768029</v>
      </c>
    </row>
    <row r="842" spans="1:17" s="48" customFormat="1" ht="15" x14ac:dyDescent="0.2">
      <c r="A842" s="44"/>
      <c r="B842" s="45"/>
      <c r="C842" s="46"/>
      <c r="D842" s="46"/>
      <c r="E842" s="47"/>
      <c r="F842" s="47"/>
      <c r="G842" s="47"/>
      <c r="H842" s="47"/>
      <c r="I842" s="47"/>
      <c r="J842" s="53" t="str">
        <f>IF(ISBLANK(G842),"no",IF($I842="NR","no",IF($D842="0-0 at half time","no",IF($G842&lt;=$C$8,"yes","no"))))</f>
        <v>no</v>
      </c>
      <c r="K842" s="64">
        <f t="shared" si="48"/>
        <v>0</v>
      </c>
      <c r="L842" s="64">
        <f>IF(ISBLANK(I842),0,IF($J842="no",0,IF($I842="No",-(($G842-1)*($C$4*$E842)),$C$4*$E842*(1-$C$6))))</f>
        <v>0</v>
      </c>
      <c r="M842" s="64">
        <f>IF($J842="yes",($G842-1)*$C$4*$E842,0)</f>
        <v>0</v>
      </c>
      <c r="N842" s="65">
        <f t="shared" si="50"/>
        <v>431.5</v>
      </c>
      <c r="O842" s="64">
        <f t="shared" si="49"/>
        <v>0</v>
      </c>
      <c r="P842" s="64">
        <f>IF(ISBLANK(I842),0,IF(L842&lt;0,-O842,IF(L842=0,0,((O842/($G842-1))*(1-$C$6)))))</f>
        <v>0</v>
      </c>
      <c r="Q842" s="65">
        <f t="shared" si="51"/>
        <v>374.00907458768029</v>
      </c>
    </row>
    <row r="843" spans="1:17" s="48" customFormat="1" ht="15" x14ac:dyDescent="0.2">
      <c r="A843" s="44"/>
      <c r="B843" s="45"/>
      <c r="C843" s="46"/>
      <c r="D843" s="46"/>
      <c r="E843" s="47"/>
      <c r="F843" s="47"/>
      <c r="G843" s="47"/>
      <c r="H843" s="47"/>
      <c r="I843" s="47"/>
      <c r="J843" s="53" t="str">
        <f>IF(ISBLANK(G843),"no",IF($I843="NR","no",IF($D843="0-0 at half time","no",IF($G843&lt;=$C$8,"yes","no"))))</f>
        <v>no</v>
      </c>
      <c r="K843" s="64">
        <f t="shared" si="48"/>
        <v>0</v>
      </c>
      <c r="L843" s="64">
        <f>IF(ISBLANK(I843),0,IF($J843="no",0,IF($I843="No",-(($G843-1)*($C$4*$E843)),$C$4*$E843*(1-$C$6))))</f>
        <v>0</v>
      </c>
      <c r="M843" s="64">
        <f>IF($J843="yes",($G843-1)*$C$4*$E843,0)</f>
        <v>0</v>
      </c>
      <c r="N843" s="65">
        <f t="shared" si="50"/>
        <v>431.5</v>
      </c>
      <c r="O843" s="64">
        <f t="shared" si="49"/>
        <v>0</v>
      </c>
      <c r="P843" s="64">
        <f>IF(ISBLANK(I843),0,IF(L843&lt;0,-O843,IF(L843=0,0,((O843/($G843-1))*(1-$C$6)))))</f>
        <v>0</v>
      </c>
      <c r="Q843" s="65">
        <f t="shared" si="51"/>
        <v>374.00907458768029</v>
      </c>
    </row>
    <row r="844" spans="1:17" s="48" customFormat="1" ht="15" x14ac:dyDescent="0.2">
      <c r="A844" s="44"/>
      <c r="B844" s="45"/>
      <c r="C844" s="46"/>
      <c r="D844" s="46"/>
      <c r="E844" s="47"/>
      <c r="F844" s="47"/>
      <c r="G844" s="47"/>
      <c r="H844" s="47"/>
      <c r="I844" s="47"/>
      <c r="J844" s="53" t="str">
        <f>IF(ISBLANK(G844),"no",IF($I844="NR","no",IF($D844="0-0 at half time","no",IF($G844&lt;=$C$8,"yes","no"))))</f>
        <v>no</v>
      </c>
      <c r="K844" s="64">
        <f t="shared" si="48"/>
        <v>0</v>
      </c>
      <c r="L844" s="64">
        <f>IF(ISBLANK(I844),0,IF($J844="no",0,IF($I844="No",-(($G844-1)*($C$4*$E844)),$C$4*$E844*(1-$C$6))))</f>
        <v>0</v>
      </c>
      <c r="M844" s="64">
        <f>IF($J844="yes",($G844-1)*$C$4*$E844,0)</f>
        <v>0</v>
      </c>
      <c r="N844" s="65">
        <f t="shared" si="50"/>
        <v>431.5</v>
      </c>
      <c r="O844" s="64">
        <f t="shared" si="49"/>
        <v>0</v>
      </c>
      <c r="P844" s="64">
        <f>IF(ISBLANK(I844),0,IF(L844&lt;0,-O844,IF(L844=0,0,((O844/($G844-1))*(1-$C$6)))))</f>
        <v>0</v>
      </c>
      <c r="Q844" s="65">
        <f t="shared" si="51"/>
        <v>374.00907458768029</v>
      </c>
    </row>
    <row r="845" spans="1:17" s="48" customFormat="1" ht="15" x14ac:dyDescent="0.2">
      <c r="A845" s="44"/>
      <c r="B845" s="45"/>
      <c r="C845" s="46"/>
      <c r="D845" s="46"/>
      <c r="E845" s="47"/>
      <c r="F845" s="47"/>
      <c r="G845" s="47"/>
      <c r="H845" s="47"/>
      <c r="I845" s="47"/>
      <c r="J845" s="53" t="str">
        <f>IF(ISBLANK(G845),"no",IF($I845="NR","no",IF($D845="0-0 at half time","no",IF($G845&lt;=$C$8,"yes","no"))))</f>
        <v>no</v>
      </c>
      <c r="K845" s="64">
        <f t="shared" ref="K845:K908" si="52">$E845*$C$4</f>
        <v>0</v>
      </c>
      <c r="L845" s="64">
        <f>IF(ISBLANK(I845),0,IF($J845="no",0,IF($I845="No",-(($G845-1)*($C$4*$E845)),$C$4*$E845*(1-$C$6))))</f>
        <v>0</v>
      </c>
      <c r="M845" s="64">
        <f>IF($J845="yes",($G845-1)*$C$4*$E845,0)</f>
        <v>0</v>
      </c>
      <c r="N845" s="65">
        <f t="shared" si="50"/>
        <v>431.5</v>
      </c>
      <c r="O845" s="64">
        <f t="shared" ref="O845:O908" si="53">IF(J845="no",0,$E845*$C$5)</f>
        <v>0</v>
      </c>
      <c r="P845" s="64">
        <f>IF(ISBLANK(I845),0,IF(L845&lt;0,-O845,IF(L845=0,0,((O845/($G845-1))*(1-$C$6)))))</f>
        <v>0</v>
      </c>
      <c r="Q845" s="65">
        <f t="shared" si="51"/>
        <v>374.00907458768029</v>
      </c>
    </row>
    <row r="846" spans="1:17" s="48" customFormat="1" ht="15" x14ac:dyDescent="0.2">
      <c r="A846" s="44"/>
      <c r="B846" s="45"/>
      <c r="C846" s="46"/>
      <c r="D846" s="46"/>
      <c r="E846" s="47"/>
      <c r="F846" s="47"/>
      <c r="G846" s="47"/>
      <c r="H846" s="47"/>
      <c r="I846" s="47"/>
      <c r="J846" s="53" t="str">
        <f>IF(ISBLANK(G846),"no",IF($I846="NR","no",IF($D846="0-0 at half time","no",IF($G846&lt;=$C$8,"yes","no"))))</f>
        <v>no</v>
      </c>
      <c r="K846" s="64">
        <f t="shared" si="52"/>
        <v>0</v>
      </c>
      <c r="L846" s="64">
        <f>IF(ISBLANK(I846),0,IF($J846="no",0,IF($I846="No",-(($G846-1)*($C$4*$E846)),$C$4*$E846*(1-$C$6))))</f>
        <v>0</v>
      </c>
      <c r="M846" s="64">
        <f>IF($J846="yes",($G846-1)*$C$4*$E846,0)</f>
        <v>0</v>
      </c>
      <c r="N846" s="65">
        <f t="shared" si="50"/>
        <v>431.5</v>
      </c>
      <c r="O846" s="64">
        <f t="shared" si="53"/>
        <v>0</v>
      </c>
      <c r="P846" s="64">
        <f>IF(ISBLANK(I846),0,IF(L846&lt;0,-O846,IF(L846=0,0,((O846/($G846-1))*(1-$C$6)))))</f>
        <v>0</v>
      </c>
      <c r="Q846" s="65">
        <f t="shared" si="51"/>
        <v>374.00907458768029</v>
      </c>
    </row>
    <row r="847" spans="1:17" s="48" customFormat="1" ht="15" x14ac:dyDescent="0.2">
      <c r="A847" s="44"/>
      <c r="B847" s="45"/>
      <c r="C847" s="46"/>
      <c r="D847" s="46"/>
      <c r="E847" s="47"/>
      <c r="F847" s="47"/>
      <c r="G847" s="47"/>
      <c r="H847" s="47"/>
      <c r="I847" s="47"/>
      <c r="J847" s="53" t="str">
        <f>IF(ISBLANK(G847),"no",IF($I847="NR","no",IF($D847="0-0 at half time","no",IF($G847&lt;=$C$8,"yes","no"))))</f>
        <v>no</v>
      </c>
      <c r="K847" s="64">
        <f t="shared" si="52"/>
        <v>0</v>
      </c>
      <c r="L847" s="64">
        <f>IF(ISBLANK(I847),0,IF($J847="no",0,IF($I847="No",-(($G847-1)*($C$4*$E847)),$C$4*$E847*(1-$C$6))))</f>
        <v>0</v>
      </c>
      <c r="M847" s="64">
        <f>IF($J847="yes",($G847-1)*$C$4*$E847,0)</f>
        <v>0</v>
      </c>
      <c r="N847" s="65">
        <f t="shared" ref="N847:N910" si="54">L847+N846</f>
        <v>431.5</v>
      </c>
      <c r="O847" s="64">
        <f t="shared" si="53"/>
        <v>0</v>
      </c>
      <c r="P847" s="64">
        <f>IF(ISBLANK(I847),0,IF(L847&lt;0,-O847,IF(L847=0,0,((O847/($G847-1))*(1-$C$6)))))</f>
        <v>0</v>
      </c>
      <c r="Q847" s="65">
        <f t="shared" ref="Q847:Q910" si="55">Q846+P847</f>
        <v>374.00907458768029</v>
      </c>
    </row>
    <row r="848" spans="1:17" s="48" customFormat="1" ht="15" x14ac:dyDescent="0.2">
      <c r="A848" s="44"/>
      <c r="B848" s="45"/>
      <c r="C848" s="46"/>
      <c r="D848" s="46"/>
      <c r="E848" s="47"/>
      <c r="F848" s="47"/>
      <c r="G848" s="47"/>
      <c r="H848" s="47"/>
      <c r="I848" s="47"/>
      <c r="J848" s="53" t="str">
        <f>IF(ISBLANK(G848),"no",IF($I848="NR","no",IF($D848="0-0 at half time","no",IF($G848&lt;=$C$8,"yes","no"))))</f>
        <v>no</v>
      </c>
      <c r="K848" s="64">
        <f t="shared" si="52"/>
        <v>0</v>
      </c>
      <c r="L848" s="64">
        <f>IF(ISBLANK(I848),0,IF($J848="no",0,IF($I848="No",-(($G848-1)*($C$4*$E848)),$C$4*$E848*(1-$C$6))))</f>
        <v>0</v>
      </c>
      <c r="M848" s="64">
        <f>IF($J848="yes",($G848-1)*$C$4*$E848,0)</f>
        <v>0</v>
      </c>
      <c r="N848" s="65">
        <f t="shared" si="54"/>
        <v>431.5</v>
      </c>
      <c r="O848" s="64">
        <f t="shared" si="53"/>
        <v>0</v>
      </c>
      <c r="P848" s="64">
        <f>IF(ISBLANK(I848),0,IF(L848&lt;0,-O848,IF(L848=0,0,((O848/($G848-1))*(1-$C$6)))))</f>
        <v>0</v>
      </c>
      <c r="Q848" s="65">
        <f t="shared" si="55"/>
        <v>374.00907458768029</v>
      </c>
    </row>
    <row r="849" spans="1:17" s="48" customFormat="1" ht="15" x14ac:dyDescent="0.2">
      <c r="A849" s="44"/>
      <c r="B849" s="45"/>
      <c r="C849" s="46"/>
      <c r="D849" s="46"/>
      <c r="E849" s="47"/>
      <c r="F849" s="47"/>
      <c r="G849" s="47"/>
      <c r="H849" s="47"/>
      <c r="I849" s="47"/>
      <c r="J849" s="53" t="str">
        <f>IF(ISBLANK(G849),"no",IF($I849="NR","no",IF($D849="0-0 at half time","no",IF($G849&lt;=$C$8,"yes","no"))))</f>
        <v>no</v>
      </c>
      <c r="K849" s="64">
        <f t="shared" si="52"/>
        <v>0</v>
      </c>
      <c r="L849" s="64">
        <f>IF(ISBLANK(I849),0,IF($J849="no",0,IF($I849="No",-(($G849-1)*($C$4*$E849)),$C$4*$E849*(1-$C$6))))</f>
        <v>0</v>
      </c>
      <c r="M849" s="64">
        <f>IF($J849="yes",($G849-1)*$C$4*$E849,0)</f>
        <v>0</v>
      </c>
      <c r="N849" s="65">
        <f t="shared" si="54"/>
        <v>431.5</v>
      </c>
      <c r="O849" s="64">
        <f t="shared" si="53"/>
        <v>0</v>
      </c>
      <c r="P849" s="64">
        <f>IF(ISBLANK(I849),0,IF(L849&lt;0,-O849,IF(L849=0,0,((O849/($G849-1))*(1-$C$6)))))</f>
        <v>0</v>
      </c>
      <c r="Q849" s="65">
        <f t="shared" si="55"/>
        <v>374.00907458768029</v>
      </c>
    </row>
    <row r="850" spans="1:17" s="48" customFormat="1" ht="15" x14ac:dyDescent="0.2">
      <c r="A850" s="44"/>
      <c r="B850" s="45"/>
      <c r="C850" s="46"/>
      <c r="D850" s="46"/>
      <c r="E850" s="47"/>
      <c r="F850" s="47"/>
      <c r="G850" s="47"/>
      <c r="H850" s="47"/>
      <c r="I850" s="47"/>
      <c r="J850" s="53" t="str">
        <f>IF(ISBLANK(G850),"no",IF($I850="NR","no",IF($D850="0-0 at half time","no",IF($G850&lt;=$C$8,"yes","no"))))</f>
        <v>no</v>
      </c>
      <c r="K850" s="64">
        <f t="shared" si="52"/>
        <v>0</v>
      </c>
      <c r="L850" s="64">
        <f>IF(ISBLANK(I850),0,IF($J850="no",0,IF($I850="No",-(($G850-1)*($C$4*$E850)),$C$4*$E850*(1-$C$6))))</f>
        <v>0</v>
      </c>
      <c r="M850" s="64">
        <f>IF($J850="yes",($G850-1)*$C$4*$E850,0)</f>
        <v>0</v>
      </c>
      <c r="N850" s="65">
        <f t="shared" si="54"/>
        <v>431.5</v>
      </c>
      <c r="O850" s="64">
        <f t="shared" si="53"/>
        <v>0</v>
      </c>
      <c r="P850" s="64">
        <f>IF(ISBLANK(I850),0,IF(L850&lt;0,-O850,IF(L850=0,0,((O850/($G850-1))*(1-$C$6)))))</f>
        <v>0</v>
      </c>
      <c r="Q850" s="65">
        <f t="shared" si="55"/>
        <v>374.00907458768029</v>
      </c>
    </row>
    <row r="851" spans="1:17" s="48" customFormat="1" ht="15" x14ac:dyDescent="0.2">
      <c r="A851" s="44"/>
      <c r="B851" s="45"/>
      <c r="C851" s="46"/>
      <c r="D851" s="46"/>
      <c r="E851" s="47"/>
      <c r="F851" s="47"/>
      <c r="G851" s="47"/>
      <c r="H851" s="47"/>
      <c r="I851" s="47"/>
      <c r="J851" s="53" t="str">
        <f>IF(ISBLANK(G851),"no",IF($I851="NR","no",IF($D851="0-0 at half time","no",IF($G851&lt;=$C$8,"yes","no"))))</f>
        <v>no</v>
      </c>
      <c r="K851" s="64">
        <f t="shared" si="52"/>
        <v>0</v>
      </c>
      <c r="L851" s="64">
        <f>IF(ISBLANK(I851),0,IF($J851="no",0,IF($I851="No",-(($G851-1)*($C$4*$E851)),$C$4*$E851*(1-$C$6))))</f>
        <v>0</v>
      </c>
      <c r="M851" s="64">
        <f>IF($J851="yes",($G851-1)*$C$4*$E851,0)</f>
        <v>0</v>
      </c>
      <c r="N851" s="65">
        <f t="shared" si="54"/>
        <v>431.5</v>
      </c>
      <c r="O851" s="64">
        <f t="shared" si="53"/>
        <v>0</v>
      </c>
      <c r="P851" s="64">
        <f>IF(ISBLANK(I851),0,IF(L851&lt;0,-O851,IF(L851=0,0,((O851/($G851-1))*(1-$C$6)))))</f>
        <v>0</v>
      </c>
      <c r="Q851" s="65">
        <f t="shared" si="55"/>
        <v>374.00907458768029</v>
      </c>
    </row>
    <row r="852" spans="1:17" s="48" customFormat="1" ht="15" x14ac:dyDescent="0.2">
      <c r="A852" s="44"/>
      <c r="B852" s="45"/>
      <c r="C852" s="46"/>
      <c r="D852" s="46"/>
      <c r="E852" s="47"/>
      <c r="F852" s="47"/>
      <c r="G852" s="47"/>
      <c r="H852" s="47"/>
      <c r="I852" s="47"/>
      <c r="J852" s="53" t="str">
        <f>IF(ISBLANK(G852),"no",IF($I852="NR","no",IF($D852="0-0 at half time","no",IF($G852&lt;=$C$8,"yes","no"))))</f>
        <v>no</v>
      </c>
      <c r="K852" s="64">
        <f t="shared" si="52"/>
        <v>0</v>
      </c>
      <c r="L852" s="64">
        <f>IF(ISBLANK(I852),0,IF($J852="no",0,IF($I852="No",-(($G852-1)*($C$4*$E852)),$C$4*$E852*(1-$C$6))))</f>
        <v>0</v>
      </c>
      <c r="M852" s="64">
        <f>IF($J852="yes",($G852-1)*$C$4*$E852,0)</f>
        <v>0</v>
      </c>
      <c r="N852" s="65">
        <f t="shared" si="54"/>
        <v>431.5</v>
      </c>
      <c r="O852" s="64">
        <f t="shared" si="53"/>
        <v>0</v>
      </c>
      <c r="P852" s="64">
        <f>IF(ISBLANK(I852),0,IF(L852&lt;0,-O852,IF(L852=0,0,((O852/($G852-1))*(1-$C$6)))))</f>
        <v>0</v>
      </c>
      <c r="Q852" s="65">
        <f t="shared" si="55"/>
        <v>374.00907458768029</v>
      </c>
    </row>
    <row r="853" spans="1:17" s="48" customFormat="1" ht="15" x14ac:dyDescent="0.2">
      <c r="A853" s="44"/>
      <c r="B853" s="45"/>
      <c r="C853" s="46"/>
      <c r="D853" s="46"/>
      <c r="E853" s="47"/>
      <c r="F853" s="47"/>
      <c r="G853" s="47"/>
      <c r="H853" s="47"/>
      <c r="I853" s="47"/>
      <c r="J853" s="53" t="str">
        <f>IF(ISBLANK(G853),"no",IF($I853="NR","no",IF($D853="0-0 at half time","no",IF($G853&lt;=$C$8,"yes","no"))))</f>
        <v>no</v>
      </c>
      <c r="K853" s="64">
        <f t="shared" si="52"/>
        <v>0</v>
      </c>
      <c r="L853" s="64">
        <f>IF(ISBLANK(I853),0,IF($J853="no",0,IF($I853="No",-(($G853-1)*($C$4*$E853)),$C$4*$E853*(1-$C$6))))</f>
        <v>0</v>
      </c>
      <c r="M853" s="64">
        <f>IF($J853="yes",($G853-1)*$C$4*$E853,0)</f>
        <v>0</v>
      </c>
      <c r="N853" s="65">
        <f t="shared" si="54"/>
        <v>431.5</v>
      </c>
      <c r="O853" s="64">
        <f t="shared" si="53"/>
        <v>0</v>
      </c>
      <c r="P853" s="64">
        <f>IF(ISBLANK(I853),0,IF(L853&lt;0,-O853,IF(L853=0,0,((O853/($G853-1))*(1-$C$6)))))</f>
        <v>0</v>
      </c>
      <c r="Q853" s="65">
        <f t="shared" si="55"/>
        <v>374.00907458768029</v>
      </c>
    </row>
    <row r="854" spans="1:17" s="48" customFormat="1" ht="15" x14ac:dyDescent="0.2">
      <c r="A854" s="44"/>
      <c r="B854" s="45"/>
      <c r="C854" s="46"/>
      <c r="D854" s="46"/>
      <c r="E854" s="47"/>
      <c r="F854" s="47"/>
      <c r="G854" s="47"/>
      <c r="H854" s="47"/>
      <c r="I854" s="47"/>
      <c r="J854" s="53" t="str">
        <f>IF(ISBLANK(G854),"no",IF($I854="NR","no",IF($D854="0-0 at half time","no",IF($G854&lt;=$C$8,"yes","no"))))</f>
        <v>no</v>
      </c>
      <c r="K854" s="64">
        <f t="shared" si="52"/>
        <v>0</v>
      </c>
      <c r="L854" s="64">
        <f>IF(ISBLANK(I854),0,IF($J854="no",0,IF($I854="No",-(($G854-1)*($C$4*$E854)),$C$4*$E854*(1-$C$6))))</f>
        <v>0</v>
      </c>
      <c r="M854" s="64">
        <f>IF($J854="yes",($G854-1)*$C$4*$E854,0)</f>
        <v>0</v>
      </c>
      <c r="N854" s="65">
        <f t="shared" si="54"/>
        <v>431.5</v>
      </c>
      <c r="O854" s="64">
        <f t="shared" si="53"/>
        <v>0</v>
      </c>
      <c r="P854" s="64">
        <f>IF(ISBLANK(I854),0,IF(L854&lt;0,-O854,IF(L854=0,0,((O854/($G854-1))*(1-$C$6)))))</f>
        <v>0</v>
      </c>
      <c r="Q854" s="65">
        <f t="shared" si="55"/>
        <v>374.00907458768029</v>
      </c>
    </row>
    <row r="855" spans="1:17" s="48" customFormat="1" ht="15" x14ac:dyDescent="0.2">
      <c r="A855" s="44"/>
      <c r="B855" s="45"/>
      <c r="C855" s="46"/>
      <c r="D855" s="46"/>
      <c r="E855" s="47"/>
      <c r="F855" s="47"/>
      <c r="G855" s="47"/>
      <c r="H855" s="47"/>
      <c r="I855" s="47"/>
      <c r="J855" s="53" t="str">
        <f>IF(ISBLANK(G855),"no",IF($I855="NR","no",IF($D855="0-0 at half time","no",IF($G855&lt;=$C$8,"yes","no"))))</f>
        <v>no</v>
      </c>
      <c r="K855" s="64">
        <f t="shared" si="52"/>
        <v>0</v>
      </c>
      <c r="L855" s="64">
        <f>IF(ISBLANK(I855),0,IF($J855="no",0,IF($I855="No",-(($G855-1)*($C$4*$E855)),$C$4*$E855*(1-$C$6))))</f>
        <v>0</v>
      </c>
      <c r="M855" s="64">
        <f>IF($J855="yes",($G855-1)*$C$4*$E855,0)</f>
        <v>0</v>
      </c>
      <c r="N855" s="65">
        <f t="shared" si="54"/>
        <v>431.5</v>
      </c>
      <c r="O855" s="64">
        <f t="shared" si="53"/>
        <v>0</v>
      </c>
      <c r="P855" s="64">
        <f>IF(ISBLANK(I855),0,IF(L855&lt;0,-O855,IF(L855=0,0,((O855/($G855-1))*(1-$C$6)))))</f>
        <v>0</v>
      </c>
      <c r="Q855" s="65">
        <f t="shared" si="55"/>
        <v>374.00907458768029</v>
      </c>
    </row>
    <row r="856" spans="1:17" s="48" customFormat="1" ht="15" x14ac:dyDescent="0.2">
      <c r="A856" s="44"/>
      <c r="B856" s="45"/>
      <c r="C856" s="46"/>
      <c r="D856" s="46"/>
      <c r="E856" s="47"/>
      <c r="F856" s="47"/>
      <c r="G856" s="47"/>
      <c r="H856" s="47"/>
      <c r="I856" s="47"/>
      <c r="J856" s="53" t="str">
        <f>IF(ISBLANK(G856),"no",IF($I856="NR","no",IF($D856="0-0 at half time","no",IF($G856&lt;=$C$8,"yes","no"))))</f>
        <v>no</v>
      </c>
      <c r="K856" s="64">
        <f t="shared" si="52"/>
        <v>0</v>
      </c>
      <c r="L856" s="64">
        <f>IF(ISBLANK(I856),0,IF($J856="no",0,IF($I856="No",-(($G856-1)*($C$4*$E856)),$C$4*$E856*(1-$C$6))))</f>
        <v>0</v>
      </c>
      <c r="M856" s="64">
        <f>IF($J856="yes",($G856-1)*$C$4*$E856,0)</f>
        <v>0</v>
      </c>
      <c r="N856" s="65">
        <f t="shared" si="54"/>
        <v>431.5</v>
      </c>
      <c r="O856" s="64">
        <f t="shared" si="53"/>
        <v>0</v>
      </c>
      <c r="P856" s="64">
        <f>IF(ISBLANK(I856),0,IF(L856&lt;0,-O856,IF(L856=0,0,((O856/($G856-1))*(1-$C$6)))))</f>
        <v>0</v>
      </c>
      <c r="Q856" s="65">
        <f t="shared" si="55"/>
        <v>374.00907458768029</v>
      </c>
    </row>
    <row r="857" spans="1:17" s="48" customFormat="1" ht="15" x14ac:dyDescent="0.2">
      <c r="A857" s="44"/>
      <c r="B857" s="45"/>
      <c r="C857" s="46"/>
      <c r="D857" s="46"/>
      <c r="E857" s="47"/>
      <c r="F857" s="47"/>
      <c r="G857" s="47"/>
      <c r="H857" s="47"/>
      <c r="I857" s="47"/>
      <c r="J857" s="53" t="str">
        <f>IF(ISBLANK(G857),"no",IF($I857="NR","no",IF($D857="0-0 at half time","no",IF($G857&lt;=$C$8,"yes","no"))))</f>
        <v>no</v>
      </c>
      <c r="K857" s="64">
        <f t="shared" si="52"/>
        <v>0</v>
      </c>
      <c r="L857" s="64">
        <f>IF(ISBLANK(I857),0,IF($J857="no",0,IF($I857="No",-(($G857-1)*($C$4*$E857)),$C$4*$E857*(1-$C$6))))</f>
        <v>0</v>
      </c>
      <c r="M857" s="64">
        <f>IF($J857="yes",($G857-1)*$C$4*$E857,0)</f>
        <v>0</v>
      </c>
      <c r="N857" s="65">
        <f t="shared" si="54"/>
        <v>431.5</v>
      </c>
      <c r="O857" s="64">
        <f t="shared" si="53"/>
        <v>0</v>
      </c>
      <c r="P857" s="64">
        <f>IF(ISBLANK(I857),0,IF(L857&lt;0,-O857,IF(L857=0,0,((O857/($G857-1))*(1-$C$6)))))</f>
        <v>0</v>
      </c>
      <c r="Q857" s="65">
        <f t="shared" si="55"/>
        <v>374.00907458768029</v>
      </c>
    </row>
    <row r="858" spans="1:17" s="48" customFormat="1" ht="15" x14ac:dyDescent="0.2">
      <c r="A858" s="44"/>
      <c r="B858" s="45"/>
      <c r="C858" s="46"/>
      <c r="D858" s="46"/>
      <c r="E858" s="47"/>
      <c r="F858" s="47"/>
      <c r="G858" s="47"/>
      <c r="H858" s="47"/>
      <c r="I858" s="47"/>
      <c r="J858" s="53" t="str">
        <f>IF(ISBLANK(G858),"no",IF($I858="NR","no",IF($D858="0-0 at half time","no",IF($G858&lt;=$C$8,"yes","no"))))</f>
        <v>no</v>
      </c>
      <c r="K858" s="64">
        <f t="shared" si="52"/>
        <v>0</v>
      </c>
      <c r="L858" s="64">
        <f>IF(ISBLANK(I858),0,IF($J858="no",0,IF($I858="No",-(($G858-1)*($C$4*$E858)),$C$4*$E858*(1-$C$6))))</f>
        <v>0</v>
      </c>
      <c r="M858" s="64">
        <f>IF($J858="yes",($G858-1)*$C$4*$E858,0)</f>
        <v>0</v>
      </c>
      <c r="N858" s="65">
        <f t="shared" si="54"/>
        <v>431.5</v>
      </c>
      <c r="O858" s="64">
        <f t="shared" si="53"/>
        <v>0</v>
      </c>
      <c r="P858" s="64">
        <f>IF(ISBLANK(I858),0,IF(L858&lt;0,-O858,IF(L858=0,0,((O858/($G858-1))*(1-$C$6)))))</f>
        <v>0</v>
      </c>
      <c r="Q858" s="65">
        <f t="shared" si="55"/>
        <v>374.00907458768029</v>
      </c>
    </row>
    <row r="859" spans="1:17" s="48" customFormat="1" ht="15" x14ac:dyDescent="0.2">
      <c r="A859" s="44"/>
      <c r="B859" s="45"/>
      <c r="C859" s="46"/>
      <c r="D859" s="46"/>
      <c r="E859" s="47"/>
      <c r="F859" s="47"/>
      <c r="G859" s="47"/>
      <c r="H859" s="47"/>
      <c r="I859" s="47"/>
      <c r="J859" s="53" t="str">
        <f>IF(ISBLANK(G859),"no",IF($I859="NR","no",IF($D859="0-0 at half time","no",IF($G859&lt;=$C$8,"yes","no"))))</f>
        <v>no</v>
      </c>
      <c r="K859" s="64">
        <f t="shared" si="52"/>
        <v>0</v>
      </c>
      <c r="L859" s="64">
        <f>IF(ISBLANK(I859),0,IF($J859="no",0,IF($I859="No",-(($G859-1)*($C$4*$E859)),$C$4*$E859*(1-$C$6))))</f>
        <v>0</v>
      </c>
      <c r="M859" s="64">
        <f>IF($J859="yes",($G859-1)*$C$4*$E859,0)</f>
        <v>0</v>
      </c>
      <c r="N859" s="65">
        <f t="shared" si="54"/>
        <v>431.5</v>
      </c>
      <c r="O859" s="64">
        <f t="shared" si="53"/>
        <v>0</v>
      </c>
      <c r="P859" s="64">
        <f>IF(ISBLANK(I859),0,IF(L859&lt;0,-O859,IF(L859=0,0,((O859/($G859-1))*(1-$C$6)))))</f>
        <v>0</v>
      </c>
      <c r="Q859" s="65">
        <f t="shared" si="55"/>
        <v>374.00907458768029</v>
      </c>
    </row>
    <row r="860" spans="1:17" s="48" customFormat="1" ht="15" x14ac:dyDescent="0.2">
      <c r="A860" s="44"/>
      <c r="B860" s="45"/>
      <c r="C860" s="46"/>
      <c r="D860" s="46"/>
      <c r="E860" s="47"/>
      <c r="F860" s="47"/>
      <c r="G860" s="47"/>
      <c r="H860" s="47"/>
      <c r="I860" s="47"/>
      <c r="J860" s="53" t="str">
        <f>IF(ISBLANK(G860),"no",IF($I860="NR","no",IF($D860="0-0 at half time","no",IF($G860&lt;=$C$8,"yes","no"))))</f>
        <v>no</v>
      </c>
      <c r="K860" s="64">
        <f t="shared" si="52"/>
        <v>0</v>
      </c>
      <c r="L860" s="64">
        <f>IF(ISBLANK(I860),0,IF($J860="no",0,IF($I860="No",-(($G860-1)*($C$4*$E860)),$C$4*$E860*(1-$C$6))))</f>
        <v>0</v>
      </c>
      <c r="M860" s="64">
        <f>IF($J860="yes",($G860-1)*$C$4*$E860,0)</f>
        <v>0</v>
      </c>
      <c r="N860" s="65">
        <f t="shared" si="54"/>
        <v>431.5</v>
      </c>
      <c r="O860" s="64">
        <f t="shared" si="53"/>
        <v>0</v>
      </c>
      <c r="P860" s="64">
        <f>IF(ISBLANK(I860),0,IF(L860&lt;0,-O860,IF(L860=0,0,((O860/($G860-1))*(1-$C$6)))))</f>
        <v>0</v>
      </c>
      <c r="Q860" s="65">
        <f t="shared" si="55"/>
        <v>374.00907458768029</v>
      </c>
    </row>
    <row r="861" spans="1:17" s="48" customFormat="1" ht="15" x14ac:dyDescent="0.2">
      <c r="A861" s="44"/>
      <c r="B861" s="45"/>
      <c r="C861" s="46"/>
      <c r="D861" s="46"/>
      <c r="E861" s="47"/>
      <c r="F861" s="47"/>
      <c r="G861" s="47"/>
      <c r="H861" s="47"/>
      <c r="I861" s="47"/>
      <c r="J861" s="53" t="str">
        <f>IF(ISBLANK(G861),"no",IF($I861="NR","no",IF($D861="0-0 at half time","no",IF($G861&lt;=$C$8,"yes","no"))))</f>
        <v>no</v>
      </c>
      <c r="K861" s="64">
        <f t="shared" si="52"/>
        <v>0</v>
      </c>
      <c r="L861" s="64">
        <f>IF(ISBLANK(I861),0,IF($J861="no",0,IF($I861="No",-(($G861-1)*($C$4*$E861)),$C$4*$E861*(1-$C$6))))</f>
        <v>0</v>
      </c>
      <c r="M861" s="64">
        <f>IF($J861="yes",($G861-1)*$C$4*$E861,0)</f>
        <v>0</v>
      </c>
      <c r="N861" s="65">
        <f t="shared" si="54"/>
        <v>431.5</v>
      </c>
      <c r="O861" s="64">
        <f t="shared" si="53"/>
        <v>0</v>
      </c>
      <c r="P861" s="64">
        <f>IF(ISBLANK(I861),0,IF(L861&lt;0,-O861,IF(L861=0,0,((O861/($G861-1))*(1-$C$6)))))</f>
        <v>0</v>
      </c>
      <c r="Q861" s="65">
        <f t="shared" si="55"/>
        <v>374.00907458768029</v>
      </c>
    </row>
    <row r="862" spans="1:17" s="48" customFormat="1" ht="15" x14ac:dyDescent="0.2">
      <c r="A862" s="44"/>
      <c r="B862" s="45"/>
      <c r="C862" s="46"/>
      <c r="D862" s="46"/>
      <c r="E862" s="47"/>
      <c r="F862" s="47"/>
      <c r="G862" s="47"/>
      <c r="H862" s="47"/>
      <c r="I862" s="47"/>
      <c r="J862" s="53" t="str">
        <f>IF(ISBLANK(G862),"no",IF($I862="NR","no",IF($D862="0-0 at half time","no",IF($G862&lt;=$C$8,"yes","no"))))</f>
        <v>no</v>
      </c>
      <c r="K862" s="64">
        <f t="shared" si="52"/>
        <v>0</v>
      </c>
      <c r="L862" s="64">
        <f>IF(ISBLANK(I862),0,IF($J862="no",0,IF($I862="No",-(($G862-1)*($C$4*$E862)),$C$4*$E862*(1-$C$6))))</f>
        <v>0</v>
      </c>
      <c r="M862" s="64">
        <f>IF($J862="yes",($G862-1)*$C$4*$E862,0)</f>
        <v>0</v>
      </c>
      <c r="N862" s="65">
        <f t="shared" si="54"/>
        <v>431.5</v>
      </c>
      <c r="O862" s="64">
        <f t="shared" si="53"/>
        <v>0</v>
      </c>
      <c r="P862" s="64">
        <f>IF(ISBLANK(I862),0,IF(L862&lt;0,-O862,IF(L862=0,0,((O862/($G862-1))*(1-$C$6)))))</f>
        <v>0</v>
      </c>
      <c r="Q862" s="65">
        <f t="shared" si="55"/>
        <v>374.00907458768029</v>
      </c>
    </row>
    <row r="863" spans="1:17" s="48" customFormat="1" ht="15" x14ac:dyDescent="0.2">
      <c r="A863" s="44"/>
      <c r="B863" s="45"/>
      <c r="C863" s="46"/>
      <c r="D863" s="46"/>
      <c r="E863" s="47"/>
      <c r="F863" s="47"/>
      <c r="G863" s="47"/>
      <c r="H863" s="47"/>
      <c r="I863" s="47"/>
      <c r="J863" s="53" t="str">
        <f>IF(ISBLANK(G863),"no",IF($I863="NR","no",IF($D863="0-0 at half time","no",IF($G863&lt;=$C$8,"yes","no"))))</f>
        <v>no</v>
      </c>
      <c r="K863" s="64">
        <f t="shared" si="52"/>
        <v>0</v>
      </c>
      <c r="L863" s="64">
        <f>IF(ISBLANK(I863),0,IF($J863="no",0,IF($I863="No",-(($G863-1)*($C$4*$E863)),$C$4*$E863*(1-$C$6))))</f>
        <v>0</v>
      </c>
      <c r="M863" s="64">
        <f>IF($J863="yes",($G863-1)*$C$4*$E863,0)</f>
        <v>0</v>
      </c>
      <c r="N863" s="65">
        <f t="shared" si="54"/>
        <v>431.5</v>
      </c>
      <c r="O863" s="64">
        <f t="shared" si="53"/>
        <v>0</v>
      </c>
      <c r="P863" s="64">
        <f>IF(ISBLANK(I863),0,IF(L863&lt;0,-O863,IF(L863=0,0,((O863/($G863-1))*(1-$C$6)))))</f>
        <v>0</v>
      </c>
      <c r="Q863" s="65">
        <f t="shared" si="55"/>
        <v>374.00907458768029</v>
      </c>
    </row>
    <row r="864" spans="1:17" s="48" customFormat="1" ht="15" x14ac:dyDescent="0.2">
      <c r="A864" s="44"/>
      <c r="B864" s="45"/>
      <c r="C864" s="46"/>
      <c r="D864" s="46"/>
      <c r="E864" s="47"/>
      <c r="F864" s="47"/>
      <c r="G864" s="47"/>
      <c r="H864" s="47"/>
      <c r="I864" s="47"/>
      <c r="J864" s="53" t="str">
        <f>IF(ISBLANK(G864),"no",IF($I864="NR","no",IF($D864="0-0 at half time","no",IF($G864&lt;=$C$8,"yes","no"))))</f>
        <v>no</v>
      </c>
      <c r="K864" s="64">
        <f t="shared" si="52"/>
        <v>0</v>
      </c>
      <c r="L864" s="64">
        <f>IF(ISBLANK(I864),0,IF($J864="no",0,IF($I864="No",-(($G864-1)*($C$4*$E864)),$C$4*$E864*(1-$C$6))))</f>
        <v>0</v>
      </c>
      <c r="M864" s="64">
        <f>IF($J864="yes",($G864-1)*$C$4*$E864,0)</f>
        <v>0</v>
      </c>
      <c r="N864" s="65">
        <f t="shared" si="54"/>
        <v>431.5</v>
      </c>
      <c r="O864" s="64">
        <f t="shared" si="53"/>
        <v>0</v>
      </c>
      <c r="P864" s="64">
        <f>IF(ISBLANK(I864),0,IF(L864&lt;0,-O864,IF(L864=0,0,((O864/($G864-1))*(1-$C$6)))))</f>
        <v>0</v>
      </c>
      <c r="Q864" s="65">
        <f t="shared" si="55"/>
        <v>374.00907458768029</v>
      </c>
    </row>
    <row r="865" spans="1:17" s="48" customFormat="1" ht="15" x14ac:dyDescent="0.2">
      <c r="A865" s="44"/>
      <c r="B865" s="45"/>
      <c r="C865" s="46"/>
      <c r="D865" s="46"/>
      <c r="E865" s="47"/>
      <c r="F865" s="47"/>
      <c r="G865" s="47"/>
      <c r="H865" s="47"/>
      <c r="I865" s="47"/>
      <c r="J865" s="53" t="str">
        <f>IF(ISBLANK(G865),"no",IF($I865="NR","no",IF($D865="0-0 at half time","no",IF($G865&lt;=$C$8,"yes","no"))))</f>
        <v>no</v>
      </c>
      <c r="K865" s="64">
        <f t="shared" si="52"/>
        <v>0</v>
      </c>
      <c r="L865" s="64">
        <f>IF(ISBLANK(I865),0,IF($J865="no",0,IF($I865="No",-(($G865-1)*($C$4*$E865)),$C$4*$E865*(1-$C$6))))</f>
        <v>0</v>
      </c>
      <c r="M865" s="64">
        <f>IF($J865="yes",($G865-1)*$C$4*$E865,0)</f>
        <v>0</v>
      </c>
      <c r="N865" s="65">
        <f t="shared" si="54"/>
        <v>431.5</v>
      </c>
      <c r="O865" s="64">
        <f t="shared" si="53"/>
        <v>0</v>
      </c>
      <c r="P865" s="64">
        <f>IF(ISBLANK(I865),0,IF(L865&lt;0,-O865,IF(L865=0,0,((O865/($G865-1))*(1-$C$6)))))</f>
        <v>0</v>
      </c>
      <c r="Q865" s="65">
        <f t="shared" si="55"/>
        <v>374.00907458768029</v>
      </c>
    </row>
    <row r="866" spans="1:17" s="48" customFormat="1" ht="15" x14ac:dyDescent="0.2">
      <c r="A866" s="44"/>
      <c r="B866" s="45"/>
      <c r="C866" s="46"/>
      <c r="D866" s="46"/>
      <c r="E866" s="47"/>
      <c r="F866" s="47"/>
      <c r="G866" s="47"/>
      <c r="H866" s="47"/>
      <c r="I866" s="47"/>
      <c r="J866" s="53" t="str">
        <f>IF(ISBLANK(G866),"no",IF($I866="NR","no",IF($D866="0-0 at half time","no",IF($G866&lt;=$C$8,"yes","no"))))</f>
        <v>no</v>
      </c>
      <c r="K866" s="64">
        <f t="shared" si="52"/>
        <v>0</v>
      </c>
      <c r="L866" s="64">
        <f>IF(ISBLANK(I866),0,IF($J866="no",0,IF($I866="No",-(($G866-1)*($C$4*$E866)),$C$4*$E866*(1-$C$6))))</f>
        <v>0</v>
      </c>
      <c r="M866" s="64">
        <f>IF($J866="yes",($G866-1)*$C$4*$E866,0)</f>
        <v>0</v>
      </c>
      <c r="N866" s="65">
        <f t="shared" si="54"/>
        <v>431.5</v>
      </c>
      <c r="O866" s="64">
        <f t="shared" si="53"/>
        <v>0</v>
      </c>
      <c r="P866" s="64">
        <f>IF(ISBLANK(I866),0,IF(L866&lt;0,-O866,IF(L866=0,0,((O866/($G866-1))*(1-$C$6)))))</f>
        <v>0</v>
      </c>
      <c r="Q866" s="65">
        <f t="shared" si="55"/>
        <v>374.00907458768029</v>
      </c>
    </row>
    <row r="867" spans="1:17" s="48" customFormat="1" ht="15" x14ac:dyDescent="0.2">
      <c r="A867" s="44"/>
      <c r="B867" s="45"/>
      <c r="C867" s="46"/>
      <c r="D867" s="46"/>
      <c r="E867" s="47"/>
      <c r="F867" s="47"/>
      <c r="G867" s="47"/>
      <c r="H867" s="47"/>
      <c r="I867" s="47"/>
      <c r="J867" s="53" t="str">
        <f>IF(ISBLANK(G867),"no",IF($I867="NR","no",IF($D867="0-0 at half time","no",IF($G867&lt;=$C$8,"yes","no"))))</f>
        <v>no</v>
      </c>
      <c r="K867" s="64">
        <f t="shared" si="52"/>
        <v>0</v>
      </c>
      <c r="L867" s="64">
        <f>IF(ISBLANK(I867),0,IF($J867="no",0,IF($I867="No",-(($G867-1)*($C$4*$E867)),$C$4*$E867*(1-$C$6))))</f>
        <v>0</v>
      </c>
      <c r="M867" s="64">
        <f>IF($J867="yes",($G867-1)*$C$4*$E867,0)</f>
        <v>0</v>
      </c>
      <c r="N867" s="65">
        <f t="shared" si="54"/>
        <v>431.5</v>
      </c>
      <c r="O867" s="64">
        <f t="shared" si="53"/>
        <v>0</v>
      </c>
      <c r="P867" s="64">
        <f>IF(ISBLANK(I867),0,IF(L867&lt;0,-O867,IF(L867=0,0,((O867/($G867-1))*(1-$C$6)))))</f>
        <v>0</v>
      </c>
      <c r="Q867" s="65">
        <f t="shared" si="55"/>
        <v>374.00907458768029</v>
      </c>
    </row>
    <row r="868" spans="1:17" s="48" customFormat="1" ht="15" x14ac:dyDescent="0.2">
      <c r="A868" s="44"/>
      <c r="B868" s="45"/>
      <c r="C868" s="46"/>
      <c r="D868" s="46"/>
      <c r="E868" s="47"/>
      <c r="F868" s="47"/>
      <c r="G868" s="47"/>
      <c r="H868" s="47"/>
      <c r="I868" s="47"/>
      <c r="J868" s="53" t="str">
        <f>IF(ISBLANK(G868),"no",IF($I868="NR","no",IF($D868="0-0 at half time","no",IF($G868&lt;=$C$8,"yes","no"))))</f>
        <v>no</v>
      </c>
      <c r="K868" s="64">
        <f t="shared" si="52"/>
        <v>0</v>
      </c>
      <c r="L868" s="64">
        <f>IF(ISBLANK(I868),0,IF($J868="no",0,IF($I868="No",-(($G868-1)*($C$4*$E868)),$C$4*$E868*(1-$C$6))))</f>
        <v>0</v>
      </c>
      <c r="M868" s="64">
        <f>IF($J868="yes",($G868-1)*$C$4*$E868,0)</f>
        <v>0</v>
      </c>
      <c r="N868" s="65">
        <f t="shared" si="54"/>
        <v>431.5</v>
      </c>
      <c r="O868" s="64">
        <f t="shared" si="53"/>
        <v>0</v>
      </c>
      <c r="P868" s="64">
        <f>IF(ISBLANK(I868),0,IF(L868&lt;0,-O868,IF(L868=0,0,((O868/($G868-1))*(1-$C$6)))))</f>
        <v>0</v>
      </c>
      <c r="Q868" s="65">
        <f t="shared" si="55"/>
        <v>374.00907458768029</v>
      </c>
    </row>
    <row r="869" spans="1:17" s="48" customFormat="1" ht="15" x14ac:dyDescent="0.2">
      <c r="A869" s="44"/>
      <c r="B869" s="45"/>
      <c r="C869" s="46"/>
      <c r="D869" s="46"/>
      <c r="E869" s="47"/>
      <c r="F869" s="47"/>
      <c r="G869" s="47"/>
      <c r="H869" s="47"/>
      <c r="I869" s="47"/>
      <c r="J869" s="53" t="str">
        <f>IF(ISBLANK(G869),"no",IF($I869="NR","no",IF($D869="0-0 at half time","no",IF($G869&lt;=$C$8,"yes","no"))))</f>
        <v>no</v>
      </c>
      <c r="K869" s="64">
        <f t="shared" si="52"/>
        <v>0</v>
      </c>
      <c r="L869" s="64">
        <f>IF(ISBLANK(I869),0,IF($J869="no",0,IF($I869="No",-(($G869-1)*($C$4*$E869)),$C$4*$E869*(1-$C$6))))</f>
        <v>0</v>
      </c>
      <c r="M869" s="64">
        <f>IF($J869="yes",($G869-1)*$C$4*$E869,0)</f>
        <v>0</v>
      </c>
      <c r="N869" s="65">
        <f t="shared" si="54"/>
        <v>431.5</v>
      </c>
      <c r="O869" s="64">
        <f t="shared" si="53"/>
        <v>0</v>
      </c>
      <c r="P869" s="64">
        <f>IF(ISBLANK(I869),0,IF(L869&lt;0,-O869,IF(L869=0,0,((O869/($G869-1))*(1-$C$6)))))</f>
        <v>0</v>
      </c>
      <c r="Q869" s="65">
        <f t="shared" si="55"/>
        <v>374.00907458768029</v>
      </c>
    </row>
    <row r="870" spans="1:17" s="48" customFormat="1" ht="15" x14ac:dyDescent="0.2">
      <c r="A870" s="44"/>
      <c r="B870" s="45"/>
      <c r="C870" s="46"/>
      <c r="D870" s="46"/>
      <c r="E870" s="47"/>
      <c r="F870" s="47"/>
      <c r="G870" s="47"/>
      <c r="H870" s="47"/>
      <c r="I870" s="47"/>
      <c r="J870" s="53" t="str">
        <f>IF(ISBLANK(G870),"no",IF($I870="NR","no",IF($D870="0-0 at half time","no",IF($G870&lt;=$C$8,"yes","no"))))</f>
        <v>no</v>
      </c>
      <c r="K870" s="64">
        <f t="shared" si="52"/>
        <v>0</v>
      </c>
      <c r="L870" s="64">
        <f>IF(ISBLANK(I870),0,IF($J870="no",0,IF($I870="No",-(($G870-1)*($C$4*$E870)),$C$4*$E870*(1-$C$6))))</f>
        <v>0</v>
      </c>
      <c r="M870" s="64">
        <f>IF($J870="yes",($G870-1)*$C$4*$E870,0)</f>
        <v>0</v>
      </c>
      <c r="N870" s="65">
        <f t="shared" si="54"/>
        <v>431.5</v>
      </c>
      <c r="O870" s="64">
        <f t="shared" si="53"/>
        <v>0</v>
      </c>
      <c r="P870" s="64">
        <f>IF(ISBLANK(I870),0,IF(L870&lt;0,-O870,IF(L870=0,0,((O870/($G870-1))*(1-$C$6)))))</f>
        <v>0</v>
      </c>
      <c r="Q870" s="65">
        <f t="shared" si="55"/>
        <v>374.00907458768029</v>
      </c>
    </row>
    <row r="871" spans="1:17" s="48" customFormat="1" ht="15" x14ac:dyDescent="0.2">
      <c r="A871" s="44"/>
      <c r="B871" s="45"/>
      <c r="C871" s="46"/>
      <c r="D871" s="46"/>
      <c r="E871" s="47"/>
      <c r="F871" s="47"/>
      <c r="G871" s="47"/>
      <c r="H871" s="47"/>
      <c r="I871" s="47"/>
      <c r="J871" s="53" t="str">
        <f>IF(ISBLANK(G871),"no",IF($I871="NR","no",IF($D871="0-0 at half time","no",IF($G871&lt;=$C$8,"yes","no"))))</f>
        <v>no</v>
      </c>
      <c r="K871" s="64">
        <f t="shared" si="52"/>
        <v>0</v>
      </c>
      <c r="L871" s="64">
        <f>IF(ISBLANK(I871),0,IF($J871="no",0,IF($I871="No",-(($G871-1)*($C$4*$E871)),$C$4*$E871*(1-$C$6))))</f>
        <v>0</v>
      </c>
      <c r="M871" s="64">
        <f>IF($J871="yes",($G871-1)*$C$4*$E871,0)</f>
        <v>0</v>
      </c>
      <c r="N871" s="65">
        <f t="shared" si="54"/>
        <v>431.5</v>
      </c>
      <c r="O871" s="64">
        <f t="shared" si="53"/>
        <v>0</v>
      </c>
      <c r="P871" s="64">
        <f>IF(ISBLANK(I871),0,IF(L871&lt;0,-O871,IF(L871=0,0,((O871/($G871-1))*(1-$C$6)))))</f>
        <v>0</v>
      </c>
      <c r="Q871" s="65">
        <f t="shared" si="55"/>
        <v>374.00907458768029</v>
      </c>
    </row>
    <row r="872" spans="1:17" s="48" customFormat="1" ht="15" x14ac:dyDescent="0.2">
      <c r="A872" s="44"/>
      <c r="B872" s="45"/>
      <c r="C872" s="46"/>
      <c r="D872" s="46"/>
      <c r="E872" s="47"/>
      <c r="F872" s="47"/>
      <c r="G872" s="47"/>
      <c r="H872" s="47"/>
      <c r="I872" s="47"/>
      <c r="J872" s="53" t="str">
        <f>IF(ISBLANK(G872),"no",IF($I872="NR","no",IF($D872="0-0 at half time","no",IF($G872&lt;=$C$8,"yes","no"))))</f>
        <v>no</v>
      </c>
      <c r="K872" s="64">
        <f t="shared" si="52"/>
        <v>0</v>
      </c>
      <c r="L872" s="64">
        <f>IF(ISBLANK(I872),0,IF($J872="no",0,IF($I872="No",-(($G872-1)*($C$4*$E872)),$C$4*$E872*(1-$C$6))))</f>
        <v>0</v>
      </c>
      <c r="M872" s="64">
        <f>IF($J872="yes",($G872-1)*$C$4*$E872,0)</f>
        <v>0</v>
      </c>
      <c r="N872" s="65">
        <f t="shared" si="54"/>
        <v>431.5</v>
      </c>
      <c r="O872" s="64">
        <f t="shared" si="53"/>
        <v>0</v>
      </c>
      <c r="P872" s="64">
        <f>IF(ISBLANK(I872),0,IF(L872&lt;0,-O872,IF(L872=0,0,((O872/($G872-1))*(1-$C$6)))))</f>
        <v>0</v>
      </c>
      <c r="Q872" s="65">
        <f t="shared" si="55"/>
        <v>374.00907458768029</v>
      </c>
    </row>
    <row r="873" spans="1:17" s="48" customFormat="1" ht="15" x14ac:dyDescent="0.2">
      <c r="A873" s="44"/>
      <c r="B873" s="45"/>
      <c r="C873" s="46"/>
      <c r="D873" s="46"/>
      <c r="E873" s="47"/>
      <c r="F873" s="47"/>
      <c r="G873" s="47"/>
      <c r="H873" s="47"/>
      <c r="I873" s="47"/>
      <c r="J873" s="53" t="str">
        <f>IF(ISBLANK(G873),"no",IF($I873="NR","no",IF($D873="0-0 at half time","no",IF($G873&lt;=$C$8,"yes","no"))))</f>
        <v>no</v>
      </c>
      <c r="K873" s="64">
        <f t="shared" si="52"/>
        <v>0</v>
      </c>
      <c r="L873" s="64">
        <f>IF(ISBLANK(I873),0,IF($J873="no",0,IF($I873="No",-(($G873-1)*($C$4*$E873)),$C$4*$E873*(1-$C$6))))</f>
        <v>0</v>
      </c>
      <c r="M873" s="64">
        <f>IF($J873="yes",($G873-1)*$C$4*$E873,0)</f>
        <v>0</v>
      </c>
      <c r="N873" s="65">
        <f t="shared" si="54"/>
        <v>431.5</v>
      </c>
      <c r="O873" s="64">
        <f t="shared" si="53"/>
        <v>0</v>
      </c>
      <c r="P873" s="64">
        <f>IF(ISBLANK(I873),0,IF(L873&lt;0,-O873,IF(L873=0,0,((O873/($G873-1))*(1-$C$6)))))</f>
        <v>0</v>
      </c>
      <c r="Q873" s="65">
        <f t="shared" si="55"/>
        <v>374.00907458768029</v>
      </c>
    </row>
    <row r="874" spans="1:17" s="48" customFormat="1" ht="15" x14ac:dyDescent="0.2">
      <c r="A874" s="44"/>
      <c r="B874" s="45"/>
      <c r="C874" s="46"/>
      <c r="D874" s="46"/>
      <c r="E874" s="47"/>
      <c r="F874" s="47"/>
      <c r="G874" s="47"/>
      <c r="H874" s="47"/>
      <c r="I874" s="47"/>
      <c r="J874" s="53" t="str">
        <f>IF(ISBLANK(G874),"no",IF($I874="NR","no",IF($D874="0-0 at half time","no",IF($G874&lt;=$C$8,"yes","no"))))</f>
        <v>no</v>
      </c>
      <c r="K874" s="64">
        <f t="shared" si="52"/>
        <v>0</v>
      </c>
      <c r="L874" s="64">
        <f>IF(ISBLANK(I874),0,IF($J874="no",0,IF($I874="No",-(($G874-1)*($C$4*$E874)),$C$4*$E874*(1-$C$6))))</f>
        <v>0</v>
      </c>
      <c r="M874" s="64">
        <f>IF($J874="yes",($G874-1)*$C$4*$E874,0)</f>
        <v>0</v>
      </c>
      <c r="N874" s="65">
        <f t="shared" si="54"/>
        <v>431.5</v>
      </c>
      <c r="O874" s="64">
        <f t="shared" si="53"/>
        <v>0</v>
      </c>
      <c r="P874" s="64">
        <f>IF(ISBLANK(I874),0,IF(L874&lt;0,-O874,IF(L874=0,0,((O874/($G874-1))*(1-$C$6)))))</f>
        <v>0</v>
      </c>
      <c r="Q874" s="65">
        <f t="shared" si="55"/>
        <v>374.00907458768029</v>
      </c>
    </row>
    <row r="875" spans="1:17" s="48" customFormat="1" ht="15" x14ac:dyDescent="0.2">
      <c r="A875" s="44"/>
      <c r="B875" s="45"/>
      <c r="C875" s="46"/>
      <c r="D875" s="46"/>
      <c r="E875" s="47"/>
      <c r="F875" s="47"/>
      <c r="G875" s="47"/>
      <c r="H875" s="47"/>
      <c r="I875" s="47"/>
      <c r="J875" s="53" t="str">
        <f>IF(ISBLANK(G875),"no",IF($I875="NR","no",IF($D875="0-0 at half time","no",IF($G875&lt;=$C$8,"yes","no"))))</f>
        <v>no</v>
      </c>
      <c r="K875" s="64">
        <f t="shared" si="52"/>
        <v>0</v>
      </c>
      <c r="L875" s="64">
        <f>IF(ISBLANK(I875),0,IF($J875="no",0,IF($I875="No",-(($G875-1)*($C$4*$E875)),$C$4*$E875*(1-$C$6))))</f>
        <v>0</v>
      </c>
      <c r="M875" s="64">
        <f>IF($J875="yes",($G875-1)*$C$4*$E875,0)</f>
        <v>0</v>
      </c>
      <c r="N875" s="65">
        <f t="shared" si="54"/>
        <v>431.5</v>
      </c>
      <c r="O875" s="64">
        <f t="shared" si="53"/>
        <v>0</v>
      </c>
      <c r="P875" s="64">
        <f>IF(ISBLANK(I875),0,IF(L875&lt;0,-O875,IF(L875=0,0,((O875/($G875-1))*(1-$C$6)))))</f>
        <v>0</v>
      </c>
      <c r="Q875" s="65">
        <f t="shared" si="55"/>
        <v>374.00907458768029</v>
      </c>
    </row>
    <row r="876" spans="1:17" s="48" customFormat="1" ht="15" x14ac:dyDescent="0.2">
      <c r="A876" s="44"/>
      <c r="B876" s="45"/>
      <c r="C876" s="46"/>
      <c r="D876" s="46"/>
      <c r="E876" s="47"/>
      <c r="F876" s="47"/>
      <c r="G876" s="47"/>
      <c r="H876" s="47"/>
      <c r="I876" s="47"/>
      <c r="J876" s="53" t="str">
        <f>IF(ISBLANK(G876),"no",IF($I876="NR","no",IF($D876="0-0 at half time","no",IF($G876&lt;=$C$8,"yes","no"))))</f>
        <v>no</v>
      </c>
      <c r="K876" s="64">
        <f t="shared" si="52"/>
        <v>0</v>
      </c>
      <c r="L876" s="64">
        <f>IF(ISBLANK(I876),0,IF($J876="no",0,IF($I876="No",-(($G876-1)*($C$4*$E876)),$C$4*$E876*(1-$C$6))))</f>
        <v>0</v>
      </c>
      <c r="M876" s="64">
        <f>IF($J876="yes",($G876-1)*$C$4*$E876,0)</f>
        <v>0</v>
      </c>
      <c r="N876" s="65">
        <f t="shared" si="54"/>
        <v>431.5</v>
      </c>
      <c r="O876" s="64">
        <f t="shared" si="53"/>
        <v>0</v>
      </c>
      <c r="P876" s="64">
        <f>IF(ISBLANK(I876),0,IF(L876&lt;0,-O876,IF(L876=0,0,((O876/($G876-1))*(1-$C$6)))))</f>
        <v>0</v>
      </c>
      <c r="Q876" s="65">
        <f t="shared" si="55"/>
        <v>374.00907458768029</v>
      </c>
    </row>
    <row r="877" spans="1:17" s="48" customFormat="1" ht="15" x14ac:dyDescent="0.2">
      <c r="A877" s="44"/>
      <c r="B877" s="45"/>
      <c r="C877" s="46"/>
      <c r="D877" s="46"/>
      <c r="E877" s="47"/>
      <c r="F877" s="47"/>
      <c r="G877" s="47"/>
      <c r="H877" s="47"/>
      <c r="I877" s="47"/>
      <c r="J877" s="53" t="str">
        <f>IF(ISBLANK(G877),"no",IF($I877="NR","no",IF($D877="0-0 at half time","no",IF($G877&lt;=$C$8,"yes","no"))))</f>
        <v>no</v>
      </c>
      <c r="K877" s="64">
        <f t="shared" si="52"/>
        <v>0</v>
      </c>
      <c r="L877" s="64">
        <f>IF(ISBLANK(I877),0,IF($J877="no",0,IF($I877="No",-(($G877-1)*($C$4*$E877)),$C$4*$E877*(1-$C$6))))</f>
        <v>0</v>
      </c>
      <c r="M877" s="64">
        <f>IF($J877="yes",($G877-1)*$C$4*$E877,0)</f>
        <v>0</v>
      </c>
      <c r="N877" s="65">
        <f t="shared" si="54"/>
        <v>431.5</v>
      </c>
      <c r="O877" s="64">
        <f t="shared" si="53"/>
        <v>0</v>
      </c>
      <c r="P877" s="64">
        <f>IF(ISBLANK(I877),0,IF(L877&lt;0,-O877,IF(L877=0,0,((O877/($G877-1))*(1-$C$6)))))</f>
        <v>0</v>
      </c>
      <c r="Q877" s="65">
        <f t="shared" si="55"/>
        <v>374.00907458768029</v>
      </c>
    </row>
    <row r="878" spans="1:17" s="48" customFormat="1" ht="15" x14ac:dyDescent="0.2">
      <c r="A878" s="44"/>
      <c r="B878" s="45"/>
      <c r="C878" s="46"/>
      <c r="D878" s="46"/>
      <c r="E878" s="47"/>
      <c r="F878" s="47"/>
      <c r="G878" s="47"/>
      <c r="H878" s="47"/>
      <c r="I878" s="47"/>
      <c r="J878" s="53" t="str">
        <f>IF(ISBLANK(G878),"no",IF($I878="NR","no",IF($D878="0-0 at half time","no",IF($G878&lt;=$C$8,"yes","no"))))</f>
        <v>no</v>
      </c>
      <c r="K878" s="64">
        <f t="shared" si="52"/>
        <v>0</v>
      </c>
      <c r="L878" s="64">
        <f>IF(ISBLANK(I878),0,IF($J878="no",0,IF($I878="No",-(($G878-1)*($C$4*$E878)),$C$4*$E878*(1-$C$6))))</f>
        <v>0</v>
      </c>
      <c r="M878" s="64">
        <f>IF($J878="yes",($G878-1)*$C$4*$E878,0)</f>
        <v>0</v>
      </c>
      <c r="N878" s="65">
        <f t="shared" si="54"/>
        <v>431.5</v>
      </c>
      <c r="O878" s="64">
        <f t="shared" si="53"/>
        <v>0</v>
      </c>
      <c r="P878" s="64">
        <f>IF(ISBLANK(I878),0,IF(L878&lt;0,-O878,IF(L878=0,0,((O878/($G878-1))*(1-$C$6)))))</f>
        <v>0</v>
      </c>
      <c r="Q878" s="65">
        <f t="shared" si="55"/>
        <v>374.00907458768029</v>
      </c>
    </row>
    <row r="879" spans="1:17" s="48" customFormat="1" ht="15" x14ac:dyDescent="0.2">
      <c r="A879" s="44"/>
      <c r="B879" s="45"/>
      <c r="C879" s="46"/>
      <c r="D879" s="46"/>
      <c r="E879" s="47"/>
      <c r="F879" s="47"/>
      <c r="G879" s="47"/>
      <c r="H879" s="47"/>
      <c r="I879" s="47"/>
      <c r="J879" s="53" t="str">
        <f>IF(ISBLANK(G879),"no",IF($I879="NR","no",IF($D879="0-0 at half time","no",IF($G879&lt;=$C$8,"yes","no"))))</f>
        <v>no</v>
      </c>
      <c r="K879" s="64">
        <f t="shared" si="52"/>
        <v>0</v>
      </c>
      <c r="L879" s="64">
        <f>IF(ISBLANK(I879),0,IF($J879="no",0,IF($I879="No",-(($G879-1)*($C$4*$E879)),$C$4*$E879*(1-$C$6))))</f>
        <v>0</v>
      </c>
      <c r="M879" s="64">
        <f>IF($J879="yes",($G879-1)*$C$4*$E879,0)</f>
        <v>0</v>
      </c>
      <c r="N879" s="65">
        <f t="shared" si="54"/>
        <v>431.5</v>
      </c>
      <c r="O879" s="64">
        <f t="shared" si="53"/>
        <v>0</v>
      </c>
      <c r="P879" s="64">
        <f>IF(ISBLANK(I879),0,IF(L879&lt;0,-O879,IF(L879=0,0,((O879/($G879-1))*(1-$C$6)))))</f>
        <v>0</v>
      </c>
      <c r="Q879" s="65">
        <f t="shared" si="55"/>
        <v>374.00907458768029</v>
      </c>
    </row>
    <row r="880" spans="1:17" s="48" customFormat="1" ht="15" x14ac:dyDescent="0.2">
      <c r="A880" s="44"/>
      <c r="B880" s="45"/>
      <c r="C880" s="46"/>
      <c r="D880" s="46"/>
      <c r="E880" s="47"/>
      <c r="F880" s="47"/>
      <c r="G880" s="47"/>
      <c r="H880" s="47"/>
      <c r="I880" s="47"/>
      <c r="J880" s="53" t="str">
        <f>IF(ISBLANK(G880),"no",IF($I880="NR","no",IF($D880="0-0 at half time","no",IF($G880&lt;=$C$8,"yes","no"))))</f>
        <v>no</v>
      </c>
      <c r="K880" s="64">
        <f t="shared" si="52"/>
        <v>0</v>
      </c>
      <c r="L880" s="64">
        <f>IF(ISBLANK(I880),0,IF($J880="no",0,IF($I880="No",-(($G880-1)*($C$4*$E880)),$C$4*$E880*(1-$C$6))))</f>
        <v>0</v>
      </c>
      <c r="M880" s="64">
        <f>IF($J880="yes",($G880-1)*$C$4*$E880,0)</f>
        <v>0</v>
      </c>
      <c r="N880" s="65">
        <f t="shared" si="54"/>
        <v>431.5</v>
      </c>
      <c r="O880" s="64">
        <f t="shared" si="53"/>
        <v>0</v>
      </c>
      <c r="P880" s="64">
        <f>IF(ISBLANK(I880),0,IF(L880&lt;0,-O880,IF(L880=0,0,((O880/($G880-1))*(1-$C$6)))))</f>
        <v>0</v>
      </c>
      <c r="Q880" s="65">
        <f t="shared" si="55"/>
        <v>374.00907458768029</v>
      </c>
    </row>
    <row r="881" spans="1:17" s="48" customFormat="1" ht="15" x14ac:dyDescent="0.2">
      <c r="A881" s="44"/>
      <c r="B881" s="45"/>
      <c r="C881" s="46"/>
      <c r="D881" s="46"/>
      <c r="E881" s="47"/>
      <c r="F881" s="47"/>
      <c r="G881" s="47"/>
      <c r="H881" s="47"/>
      <c r="I881" s="47"/>
      <c r="J881" s="53" t="str">
        <f>IF(ISBLANK(G881),"no",IF($I881="NR","no",IF($D881="0-0 at half time","no",IF($G881&lt;=$C$8,"yes","no"))))</f>
        <v>no</v>
      </c>
      <c r="K881" s="64">
        <f t="shared" si="52"/>
        <v>0</v>
      </c>
      <c r="L881" s="64">
        <f>IF(ISBLANK(I881),0,IF($J881="no",0,IF($I881="No",-(($G881-1)*($C$4*$E881)),$C$4*$E881*(1-$C$6))))</f>
        <v>0</v>
      </c>
      <c r="M881" s="64">
        <f>IF($J881="yes",($G881-1)*$C$4*$E881,0)</f>
        <v>0</v>
      </c>
      <c r="N881" s="65">
        <f t="shared" si="54"/>
        <v>431.5</v>
      </c>
      <c r="O881" s="64">
        <f t="shared" si="53"/>
        <v>0</v>
      </c>
      <c r="P881" s="64">
        <f>IF(ISBLANK(I881),0,IF(L881&lt;0,-O881,IF(L881=0,0,((O881/($G881-1))*(1-$C$6)))))</f>
        <v>0</v>
      </c>
      <c r="Q881" s="65">
        <f t="shared" si="55"/>
        <v>374.00907458768029</v>
      </c>
    </row>
    <row r="882" spans="1:17" s="48" customFormat="1" ht="15" x14ac:dyDescent="0.2">
      <c r="A882" s="44"/>
      <c r="B882" s="45"/>
      <c r="C882" s="46"/>
      <c r="D882" s="46"/>
      <c r="E882" s="47"/>
      <c r="F882" s="47"/>
      <c r="G882" s="47"/>
      <c r="H882" s="47"/>
      <c r="I882" s="47"/>
      <c r="J882" s="53" t="str">
        <f>IF(ISBLANK(G882),"no",IF($I882="NR","no",IF($D882="0-0 at half time","no",IF($G882&lt;=$C$8,"yes","no"))))</f>
        <v>no</v>
      </c>
      <c r="K882" s="64">
        <f t="shared" si="52"/>
        <v>0</v>
      </c>
      <c r="L882" s="64">
        <f>IF(ISBLANK(I882),0,IF($J882="no",0,IF($I882="No",-(($G882-1)*($C$4*$E882)),$C$4*$E882*(1-$C$6))))</f>
        <v>0</v>
      </c>
      <c r="M882" s="64">
        <f>IF($J882="yes",($G882-1)*$C$4*$E882,0)</f>
        <v>0</v>
      </c>
      <c r="N882" s="65">
        <f t="shared" si="54"/>
        <v>431.5</v>
      </c>
      <c r="O882" s="64">
        <f t="shared" si="53"/>
        <v>0</v>
      </c>
      <c r="P882" s="64">
        <f>IF(ISBLANK(I882),0,IF(L882&lt;0,-O882,IF(L882=0,0,((O882/($G882-1))*(1-$C$6)))))</f>
        <v>0</v>
      </c>
      <c r="Q882" s="65">
        <f t="shared" si="55"/>
        <v>374.00907458768029</v>
      </c>
    </row>
    <row r="883" spans="1:17" s="48" customFormat="1" ht="15" x14ac:dyDescent="0.2">
      <c r="A883" s="44"/>
      <c r="B883" s="45"/>
      <c r="C883" s="46"/>
      <c r="D883" s="46"/>
      <c r="E883" s="47"/>
      <c r="F883" s="47"/>
      <c r="G883" s="47"/>
      <c r="H883" s="47"/>
      <c r="I883" s="47"/>
      <c r="J883" s="53" t="str">
        <f>IF(ISBLANK(G883),"no",IF($I883="NR","no",IF($D883="0-0 at half time","no",IF($G883&lt;=$C$8,"yes","no"))))</f>
        <v>no</v>
      </c>
      <c r="K883" s="64">
        <f t="shared" si="52"/>
        <v>0</v>
      </c>
      <c r="L883" s="64">
        <f>IF(ISBLANK(I883),0,IF($J883="no",0,IF($I883="No",-(($G883-1)*($C$4*$E883)),$C$4*$E883*(1-$C$6))))</f>
        <v>0</v>
      </c>
      <c r="M883" s="64">
        <f>IF($J883="yes",($G883-1)*$C$4*$E883,0)</f>
        <v>0</v>
      </c>
      <c r="N883" s="65">
        <f t="shared" si="54"/>
        <v>431.5</v>
      </c>
      <c r="O883" s="64">
        <f t="shared" si="53"/>
        <v>0</v>
      </c>
      <c r="P883" s="64">
        <f>IF(ISBLANK(I883),0,IF(L883&lt;0,-O883,IF(L883=0,0,((O883/($G883-1))*(1-$C$6)))))</f>
        <v>0</v>
      </c>
      <c r="Q883" s="65">
        <f t="shared" si="55"/>
        <v>374.00907458768029</v>
      </c>
    </row>
    <row r="884" spans="1:17" s="48" customFormat="1" ht="15" x14ac:dyDescent="0.2">
      <c r="A884" s="44"/>
      <c r="B884" s="45"/>
      <c r="C884" s="46"/>
      <c r="D884" s="46"/>
      <c r="E884" s="47"/>
      <c r="F884" s="47"/>
      <c r="G884" s="47"/>
      <c r="H884" s="47"/>
      <c r="I884" s="47"/>
      <c r="J884" s="53" t="str">
        <f>IF(ISBLANK(G884),"no",IF($I884="NR","no",IF($D884="0-0 at half time","no",IF($G884&lt;=$C$8,"yes","no"))))</f>
        <v>no</v>
      </c>
      <c r="K884" s="64">
        <f t="shared" si="52"/>
        <v>0</v>
      </c>
      <c r="L884" s="64">
        <f>IF(ISBLANK(I884),0,IF($J884="no",0,IF($I884="No",-(($G884-1)*($C$4*$E884)),$C$4*$E884*(1-$C$6))))</f>
        <v>0</v>
      </c>
      <c r="M884" s="64">
        <f>IF($J884="yes",($G884-1)*$C$4*$E884,0)</f>
        <v>0</v>
      </c>
      <c r="N884" s="65">
        <f t="shared" si="54"/>
        <v>431.5</v>
      </c>
      <c r="O884" s="64">
        <f t="shared" si="53"/>
        <v>0</v>
      </c>
      <c r="P884" s="64">
        <f>IF(ISBLANK(I884),0,IF(L884&lt;0,-O884,IF(L884=0,0,((O884/($G884-1))*(1-$C$6)))))</f>
        <v>0</v>
      </c>
      <c r="Q884" s="65">
        <f t="shared" si="55"/>
        <v>374.00907458768029</v>
      </c>
    </row>
    <row r="885" spans="1:17" s="48" customFormat="1" ht="15" x14ac:dyDescent="0.2">
      <c r="A885" s="44"/>
      <c r="B885" s="45"/>
      <c r="C885" s="46"/>
      <c r="D885" s="46"/>
      <c r="E885" s="47"/>
      <c r="F885" s="47"/>
      <c r="G885" s="47"/>
      <c r="H885" s="47"/>
      <c r="I885" s="47"/>
      <c r="J885" s="53" t="str">
        <f>IF(ISBLANK(G885),"no",IF($I885="NR","no",IF($D885="0-0 at half time","no",IF($G885&lt;=$C$8,"yes","no"))))</f>
        <v>no</v>
      </c>
      <c r="K885" s="64">
        <f t="shared" si="52"/>
        <v>0</v>
      </c>
      <c r="L885" s="64">
        <f>IF(ISBLANK(I885),0,IF($J885="no",0,IF($I885="No",-(($G885-1)*($C$4*$E885)),$C$4*$E885*(1-$C$6))))</f>
        <v>0</v>
      </c>
      <c r="M885" s="64">
        <f>IF($J885="yes",($G885-1)*$C$4*$E885,0)</f>
        <v>0</v>
      </c>
      <c r="N885" s="65">
        <f t="shared" si="54"/>
        <v>431.5</v>
      </c>
      <c r="O885" s="64">
        <f t="shared" si="53"/>
        <v>0</v>
      </c>
      <c r="P885" s="64">
        <f>IF(ISBLANK(I885),0,IF(L885&lt;0,-O885,IF(L885=0,0,((O885/($G885-1))*(1-$C$6)))))</f>
        <v>0</v>
      </c>
      <c r="Q885" s="65">
        <f t="shared" si="55"/>
        <v>374.00907458768029</v>
      </c>
    </row>
    <row r="886" spans="1:17" s="48" customFormat="1" ht="15" x14ac:dyDescent="0.2">
      <c r="A886" s="44"/>
      <c r="B886" s="45"/>
      <c r="C886" s="46"/>
      <c r="D886" s="46"/>
      <c r="E886" s="47"/>
      <c r="F886" s="47"/>
      <c r="G886" s="47"/>
      <c r="H886" s="47"/>
      <c r="I886" s="47"/>
      <c r="J886" s="53" t="str">
        <f>IF(ISBLANK(G886),"no",IF($I886="NR","no",IF($D886="0-0 at half time","no",IF($G886&lt;=$C$8,"yes","no"))))</f>
        <v>no</v>
      </c>
      <c r="K886" s="64">
        <f t="shared" si="52"/>
        <v>0</v>
      </c>
      <c r="L886" s="64">
        <f>IF(ISBLANK(I886),0,IF($J886="no",0,IF($I886="No",-(($G886-1)*($C$4*$E886)),$C$4*$E886*(1-$C$6))))</f>
        <v>0</v>
      </c>
      <c r="M886" s="64">
        <f>IF($J886="yes",($G886-1)*$C$4*$E886,0)</f>
        <v>0</v>
      </c>
      <c r="N886" s="65">
        <f t="shared" si="54"/>
        <v>431.5</v>
      </c>
      <c r="O886" s="64">
        <f t="shared" si="53"/>
        <v>0</v>
      </c>
      <c r="P886" s="64">
        <f>IF(ISBLANK(I886),0,IF(L886&lt;0,-O886,IF(L886=0,0,((O886/($G886-1))*(1-$C$6)))))</f>
        <v>0</v>
      </c>
      <c r="Q886" s="65">
        <f t="shared" si="55"/>
        <v>374.00907458768029</v>
      </c>
    </row>
    <row r="887" spans="1:17" s="48" customFormat="1" ht="15" x14ac:dyDescent="0.2">
      <c r="A887" s="44"/>
      <c r="B887" s="45"/>
      <c r="C887" s="46"/>
      <c r="D887" s="46"/>
      <c r="E887" s="47"/>
      <c r="F887" s="47"/>
      <c r="G887" s="47"/>
      <c r="H887" s="47"/>
      <c r="I887" s="47"/>
      <c r="J887" s="53" t="str">
        <f>IF(ISBLANK(G887),"no",IF($I887="NR","no",IF($D887="0-0 at half time","no",IF($G887&lt;=$C$8,"yes","no"))))</f>
        <v>no</v>
      </c>
      <c r="K887" s="64">
        <f t="shared" si="52"/>
        <v>0</v>
      </c>
      <c r="L887" s="64">
        <f>IF(ISBLANK(I887),0,IF($J887="no",0,IF($I887="No",-(($G887-1)*($C$4*$E887)),$C$4*$E887*(1-$C$6))))</f>
        <v>0</v>
      </c>
      <c r="M887" s="64">
        <f>IF($J887="yes",($G887-1)*$C$4*$E887,0)</f>
        <v>0</v>
      </c>
      <c r="N887" s="65">
        <f t="shared" si="54"/>
        <v>431.5</v>
      </c>
      <c r="O887" s="64">
        <f t="shared" si="53"/>
        <v>0</v>
      </c>
      <c r="P887" s="64">
        <f>IF(ISBLANK(I887),0,IF(L887&lt;0,-O887,IF(L887=0,0,((O887/($G887-1))*(1-$C$6)))))</f>
        <v>0</v>
      </c>
      <c r="Q887" s="65">
        <f t="shared" si="55"/>
        <v>374.00907458768029</v>
      </c>
    </row>
    <row r="888" spans="1:17" s="48" customFormat="1" ht="15" x14ac:dyDescent="0.2">
      <c r="A888" s="44"/>
      <c r="B888" s="45"/>
      <c r="C888" s="46"/>
      <c r="D888" s="46"/>
      <c r="E888" s="47"/>
      <c r="F888" s="47"/>
      <c r="G888" s="47"/>
      <c r="H888" s="47"/>
      <c r="I888" s="47"/>
      <c r="J888" s="53" t="str">
        <f>IF(ISBLANK(G888),"no",IF($I888="NR","no",IF($D888="0-0 at half time","no",IF($G888&lt;=$C$8,"yes","no"))))</f>
        <v>no</v>
      </c>
      <c r="K888" s="64">
        <f t="shared" si="52"/>
        <v>0</v>
      </c>
      <c r="L888" s="64">
        <f>IF(ISBLANK(I888),0,IF($J888="no",0,IF($I888="No",-(($G888-1)*($C$4*$E888)),$C$4*$E888*(1-$C$6))))</f>
        <v>0</v>
      </c>
      <c r="M888" s="64">
        <f>IF($J888="yes",($G888-1)*$C$4*$E888,0)</f>
        <v>0</v>
      </c>
      <c r="N888" s="65">
        <f t="shared" si="54"/>
        <v>431.5</v>
      </c>
      <c r="O888" s="64">
        <f t="shared" si="53"/>
        <v>0</v>
      </c>
      <c r="P888" s="64">
        <f>IF(ISBLANK(I888),0,IF(L888&lt;0,-O888,IF(L888=0,0,((O888/($G888-1))*(1-$C$6)))))</f>
        <v>0</v>
      </c>
      <c r="Q888" s="65">
        <f t="shared" si="55"/>
        <v>374.00907458768029</v>
      </c>
    </row>
    <row r="889" spans="1:17" s="48" customFormat="1" ht="15" x14ac:dyDescent="0.2">
      <c r="A889" s="44"/>
      <c r="B889" s="45"/>
      <c r="C889" s="46"/>
      <c r="D889" s="46"/>
      <c r="E889" s="47"/>
      <c r="F889" s="47"/>
      <c r="G889" s="47"/>
      <c r="H889" s="47"/>
      <c r="I889" s="47"/>
      <c r="J889" s="53" t="str">
        <f>IF(ISBLANK(G889),"no",IF($I889="NR","no",IF($D889="0-0 at half time","no",IF($G889&lt;=$C$8,"yes","no"))))</f>
        <v>no</v>
      </c>
      <c r="K889" s="64">
        <f t="shared" si="52"/>
        <v>0</v>
      </c>
      <c r="L889" s="64">
        <f>IF(ISBLANK(I889),0,IF($J889="no",0,IF($I889="No",-(($G889-1)*($C$4*$E889)),$C$4*$E889*(1-$C$6))))</f>
        <v>0</v>
      </c>
      <c r="M889" s="64">
        <f>IF($J889="yes",($G889-1)*$C$4*$E889,0)</f>
        <v>0</v>
      </c>
      <c r="N889" s="65">
        <f t="shared" si="54"/>
        <v>431.5</v>
      </c>
      <c r="O889" s="64">
        <f t="shared" si="53"/>
        <v>0</v>
      </c>
      <c r="P889" s="64">
        <f>IF(ISBLANK(I889),0,IF(L889&lt;0,-O889,IF(L889=0,0,((O889/($G889-1))*(1-$C$6)))))</f>
        <v>0</v>
      </c>
      <c r="Q889" s="65">
        <f t="shared" si="55"/>
        <v>374.00907458768029</v>
      </c>
    </row>
    <row r="890" spans="1:17" s="48" customFormat="1" ht="15" x14ac:dyDescent="0.2">
      <c r="A890" s="44"/>
      <c r="B890" s="45"/>
      <c r="C890" s="46"/>
      <c r="D890" s="46"/>
      <c r="E890" s="47"/>
      <c r="F890" s="47"/>
      <c r="G890" s="47"/>
      <c r="H890" s="47"/>
      <c r="I890" s="47"/>
      <c r="J890" s="53" t="str">
        <f>IF(ISBLANK(G890),"no",IF($I890="NR","no",IF($D890="0-0 at half time","no",IF($G890&lt;=$C$8,"yes","no"))))</f>
        <v>no</v>
      </c>
      <c r="K890" s="64">
        <f t="shared" si="52"/>
        <v>0</v>
      </c>
      <c r="L890" s="64">
        <f>IF(ISBLANK(I890),0,IF($J890="no",0,IF($I890="No",-(($G890-1)*($C$4*$E890)),$C$4*$E890*(1-$C$6))))</f>
        <v>0</v>
      </c>
      <c r="M890" s="64">
        <f>IF($J890="yes",($G890-1)*$C$4*$E890,0)</f>
        <v>0</v>
      </c>
      <c r="N890" s="65">
        <f t="shared" si="54"/>
        <v>431.5</v>
      </c>
      <c r="O890" s="64">
        <f t="shared" si="53"/>
        <v>0</v>
      </c>
      <c r="P890" s="64">
        <f>IF(ISBLANK(I890),0,IF(L890&lt;0,-O890,IF(L890=0,0,((O890/($G890-1))*(1-$C$6)))))</f>
        <v>0</v>
      </c>
      <c r="Q890" s="65">
        <f t="shared" si="55"/>
        <v>374.00907458768029</v>
      </c>
    </row>
    <row r="891" spans="1:17" s="48" customFormat="1" ht="15" x14ac:dyDescent="0.2">
      <c r="A891" s="44"/>
      <c r="B891" s="45"/>
      <c r="C891" s="46"/>
      <c r="D891" s="46"/>
      <c r="E891" s="47"/>
      <c r="F891" s="47"/>
      <c r="G891" s="47"/>
      <c r="H891" s="47"/>
      <c r="I891" s="47"/>
      <c r="J891" s="53" t="str">
        <f>IF(ISBLANK(G891),"no",IF($I891="NR","no",IF($D891="0-0 at half time","no",IF($G891&lt;=$C$8,"yes","no"))))</f>
        <v>no</v>
      </c>
      <c r="K891" s="64">
        <f t="shared" si="52"/>
        <v>0</v>
      </c>
      <c r="L891" s="64">
        <f>IF(ISBLANK(I891),0,IF($J891="no",0,IF($I891="No",-(($G891-1)*($C$4*$E891)),$C$4*$E891*(1-$C$6))))</f>
        <v>0</v>
      </c>
      <c r="M891" s="64">
        <f>IF($J891="yes",($G891-1)*$C$4*$E891,0)</f>
        <v>0</v>
      </c>
      <c r="N891" s="65">
        <f t="shared" si="54"/>
        <v>431.5</v>
      </c>
      <c r="O891" s="64">
        <f t="shared" si="53"/>
        <v>0</v>
      </c>
      <c r="P891" s="64">
        <f>IF(ISBLANK(I891),0,IF(L891&lt;0,-O891,IF(L891=0,0,((O891/($G891-1))*(1-$C$6)))))</f>
        <v>0</v>
      </c>
      <c r="Q891" s="65">
        <f t="shared" si="55"/>
        <v>374.00907458768029</v>
      </c>
    </row>
    <row r="892" spans="1:17" s="48" customFormat="1" ht="15" x14ac:dyDescent="0.2">
      <c r="A892" s="44"/>
      <c r="B892" s="45"/>
      <c r="C892" s="46"/>
      <c r="D892" s="46"/>
      <c r="E892" s="47"/>
      <c r="F892" s="47"/>
      <c r="G892" s="47"/>
      <c r="H892" s="47"/>
      <c r="I892" s="47"/>
      <c r="J892" s="53" t="str">
        <f>IF(ISBLANK(G892),"no",IF($I892="NR","no",IF($D892="0-0 at half time","no",IF($G892&lt;=$C$8,"yes","no"))))</f>
        <v>no</v>
      </c>
      <c r="K892" s="64">
        <f t="shared" si="52"/>
        <v>0</v>
      </c>
      <c r="L892" s="64">
        <f>IF(ISBLANK(I892),0,IF($J892="no",0,IF($I892="No",-(($G892-1)*($C$4*$E892)),$C$4*$E892*(1-$C$6))))</f>
        <v>0</v>
      </c>
      <c r="M892" s="64">
        <f>IF($J892="yes",($G892-1)*$C$4*$E892,0)</f>
        <v>0</v>
      </c>
      <c r="N892" s="65">
        <f t="shared" si="54"/>
        <v>431.5</v>
      </c>
      <c r="O892" s="64">
        <f t="shared" si="53"/>
        <v>0</v>
      </c>
      <c r="P892" s="64">
        <f>IF(ISBLANK(I892),0,IF(L892&lt;0,-O892,IF(L892=0,0,((O892/($G892-1))*(1-$C$6)))))</f>
        <v>0</v>
      </c>
      <c r="Q892" s="65">
        <f t="shared" si="55"/>
        <v>374.00907458768029</v>
      </c>
    </row>
    <row r="893" spans="1:17" s="48" customFormat="1" ht="15" x14ac:dyDescent="0.2">
      <c r="A893" s="44"/>
      <c r="B893" s="45"/>
      <c r="C893" s="46"/>
      <c r="D893" s="46"/>
      <c r="E893" s="47"/>
      <c r="F893" s="47"/>
      <c r="G893" s="47"/>
      <c r="H893" s="47"/>
      <c r="I893" s="47"/>
      <c r="J893" s="53" t="str">
        <f>IF(ISBLANK(G893),"no",IF($I893="NR","no",IF($D893="0-0 at half time","no",IF($G893&lt;=$C$8,"yes","no"))))</f>
        <v>no</v>
      </c>
      <c r="K893" s="64">
        <f t="shared" si="52"/>
        <v>0</v>
      </c>
      <c r="L893" s="64">
        <f>IF(ISBLANK(I893),0,IF($J893="no",0,IF($I893="No",-(($G893-1)*($C$4*$E893)),$C$4*$E893*(1-$C$6))))</f>
        <v>0</v>
      </c>
      <c r="M893" s="64">
        <f>IF($J893="yes",($G893-1)*$C$4*$E893,0)</f>
        <v>0</v>
      </c>
      <c r="N893" s="65">
        <f t="shared" si="54"/>
        <v>431.5</v>
      </c>
      <c r="O893" s="64">
        <f t="shared" si="53"/>
        <v>0</v>
      </c>
      <c r="P893" s="64">
        <f>IF(ISBLANK(I893),0,IF(L893&lt;0,-O893,IF(L893=0,0,((O893/($G893-1))*(1-$C$6)))))</f>
        <v>0</v>
      </c>
      <c r="Q893" s="65">
        <f t="shared" si="55"/>
        <v>374.00907458768029</v>
      </c>
    </row>
    <row r="894" spans="1:17" s="48" customFormat="1" ht="15" x14ac:dyDescent="0.2">
      <c r="A894" s="44"/>
      <c r="B894" s="45"/>
      <c r="C894" s="46"/>
      <c r="D894" s="46"/>
      <c r="E894" s="47"/>
      <c r="F894" s="47"/>
      <c r="G894" s="47"/>
      <c r="H894" s="47"/>
      <c r="I894" s="47"/>
      <c r="J894" s="53" t="str">
        <f>IF(ISBLANK(G894),"no",IF($I894="NR","no",IF($D894="0-0 at half time","no",IF($G894&lt;=$C$8,"yes","no"))))</f>
        <v>no</v>
      </c>
      <c r="K894" s="64">
        <f t="shared" si="52"/>
        <v>0</v>
      </c>
      <c r="L894" s="64">
        <f>IF(ISBLANK(I894),0,IF($J894="no",0,IF($I894="No",-(($G894-1)*($C$4*$E894)),$C$4*$E894*(1-$C$6))))</f>
        <v>0</v>
      </c>
      <c r="M894" s="64">
        <f>IF($J894="yes",($G894-1)*$C$4*$E894,0)</f>
        <v>0</v>
      </c>
      <c r="N894" s="65">
        <f t="shared" si="54"/>
        <v>431.5</v>
      </c>
      <c r="O894" s="64">
        <f t="shared" si="53"/>
        <v>0</v>
      </c>
      <c r="P894" s="64">
        <f>IF(ISBLANK(I894),0,IF(L894&lt;0,-O894,IF(L894=0,0,((O894/($G894-1))*(1-$C$6)))))</f>
        <v>0</v>
      </c>
      <c r="Q894" s="65">
        <f t="shared" si="55"/>
        <v>374.00907458768029</v>
      </c>
    </row>
    <row r="895" spans="1:17" s="48" customFormat="1" ht="15" x14ac:dyDescent="0.2">
      <c r="A895" s="44"/>
      <c r="B895" s="45"/>
      <c r="C895" s="46"/>
      <c r="D895" s="46"/>
      <c r="E895" s="47"/>
      <c r="F895" s="47"/>
      <c r="G895" s="47"/>
      <c r="H895" s="47"/>
      <c r="I895" s="47"/>
      <c r="J895" s="53" t="str">
        <f>IF(ISBLANK(G895),"no",IF($I895="NR","no",IF($D895="0-0 at half time","no",IF($G895&lt;=$C$8,"yes","no"))))</f>
        <v>no</v>
      </c>
      <c r="K895" s="64">
        <f t="shared" si="52"/>
        <v>0</v>
      </c>
      <c r="L895" s="64">
        <f>IF(ISBLANK(I895),0,IF($J895="no",0,IF($I895="No",-(($G895-1)*($C$4*$E895)),$C$4*$E895*(1-$C$6))))</f>
        <v>0</v>
      </c>
      <c r="M895" s="64">
        <f>IF($J895="yes",($G895-1)*$C$4*$E895,0)</f>
        <v>0</v>
      </c>
      <c r="N895" s="65">
        <f t="shared" si="54"/>
        <v>431.5</v>
      </c>
      <c r="O895" s="64">
        <f t="shared" si="53"/>
        <v>0</v>
      </c>
      <c r="P895" s="64">
        <f>IF(ISBLANK(I895),0,IF(L895&lt;0,-O895,IF(L895=0,0,((O895/($G895-1))*(1-$C$6)))))</f>
        <v>0</v>
      </c>
      <c r="Q895" s="65">
        <f t="shared" si="55"/>
        <v>374.00907458768029</v>
      </c>
    </row>
    <row r="896" spans="1:17" s="48" customFormat="1" ht="15" x14ac:dyDescent="0.2">
      <c r="A896" s="44"/>
      <c r="B896" s="45"/>
      <c r="C896" s="46"/>
      <c r="D896" s="46"/>
      <c r="E896" s="47"/>
      <c r="F896" s="47"/>
      <c r="G896" s="47"/>
      <c r="H896" s="47"/>
      <c r="I896" s="47"/>
      <c r="J896" s="53" t="str">
        <f>IF(ISBLANK(G896),"no",IF($I896="NR","no",IF($D896="0-0 at half time","no",IF($G896&lt;=$C$8,"yes","no"))))</f>
        <v>no</v>
      </c>
      <c r="K896" s="64">
        <f t="shared" si="52"/>
        <v>0</v>
      </c>
      <c r="L896" s="64">
        <f>IF(ISBLANK(I896),0,IF($J896="no",0,IF($I896="No",-(($G896-1)*($C$4*$E896)),$C$4*$E896*(1-$C$6))))</f>
        <v>0</v>
      </c>
      <c r="M896" s="64">
        <f>IF($J896="yes",($G896-1)*$C$4*$E896,0)</f>
        <v>0</v>
      </c>
      <c r="N896" s="65">
        <f t="shared" si="54"/>
        <v>431.5</v>
      </c>
      <c r="O896" s="64">
        <f t="shared" si="53"/>
        <v>0</v>
      </c>
      <c r="P896" s="64">
        <f>IF(ISBLANK(I896),0,IF(L896&lt;0,-O896,IF(L896=0,0,((O896/($G896-1))*(1-$C$6)))))</f>
        <v>0</v>
      </c>
      <c r="Q896" s="65">
        <f t="shared" si="55"/>
        <v>374.00907458768029</v>
      </c>
    </row>
    <row r="897" spans="1:17" s="48" customFormat="1" ht="15" x14ac:dyDescent="0.2">
      <c r="A897" s="44"/>
      <c r="B897" s="45"/>
      <c r="C897" s="46"/>
      <c r="D897" s="46"/>
      <c r="E897" s="47"/>
      <c r="F897" s="47"/>
      <c r="G897" s="47"/>
      <c r="H897" s="47"/>
      <c r="I897" s="47"/>
      <c r="J897" s="53" t="str">
        <f>IF(ISBLANK(G897),"no",IF($I897="NR","no",IF($D897="0-0 at half time","no",IF($G897&lt;=$C$8,"yes","no"))))</f>
        <v>no</v>
      </c>
      <c r="K897" s="64">
        <f t="shared" si="52"/>
        <v>0</v>
      </c>
      <c r="L897" s="64">
        <f>IF(ISBLANK(I897),0,IF($J897="no",0,IF($I897="No",-(($G897-1)*($C$4*$E897)),$C$4*$E897*(1-$C$6))))</f>
        <v>0</v>
      </c>
      <c r="M897" s="64">
        <f>IF($J897="yes",($G897-1)*$C$4*$E897,0)</f>
        <v>0</v>
      </c>
      <c r="N897" s="65">
        <f t="shared" si="54"/>
        <v>431.5</v>
      </c>
      <c r="O897" s="64">
        <f t="shared" si="53"/>
        <v>0</v>
      </c>
      <c r="P897" s="64">
        <f>IF(ISBLANK(I897),0,IF(L897&lt;0,-O897,IF(L897=0,0,((O897/($G897-1))*(1-$C$6)))))</f>
        <v>0</v>
      </c>
      <c r="Q897" s="65">
        <f t="shared" si="55"/>
        <v>374.00907458768029</v>
      </c>
    </row>
    <row r="898" spans="1:17" s="48" customFormat="1" ht="15" x14ac:dyDescent="0.2">
      <c r="A898" s="44"/>
      <c r="B898" s="45"/>
      <c r="C898" s="46"/>
      <c r="D898" s="46"/>
      <c r="E898" s="47"/>
      <c r="F898" s="47"/>
      <c r="G898" s="47"/>
      <c r="H898" s="47"/>
      <c r="I898" s="47"/>
      <c r="J898" s="53" t="str">
        <f>IF(ISBLANK(G898),"no",IF($I898="NR","no",IF($D898="0-0 at half time","no",IF($G898&lt;=$C$8,"yes","no"))))</f>
        <v>no</v>
      </c>
      <c r="K898" s="64">
        <f t="shared" si="52"/>
        <v>0</v>
      </c>
      <c r="L898" s="64">
        <f>IF(ISBLANK(I898),0,IF($J898="no",0,IF($I898="No",-(($G898-1)*($C$4*$E898)),$C$4*$E898*(1-$C$6))))</f>
        <v>0</v>
      </c>
      <c r="M898" s="64">
        <f>IF($J898="yes",($G898-1)*$C$4*$E898,0)</f>
        <v>0</v>
      </c>
      <c r="N898" s="65">
        <f t="shared" si="54"/>
        <v>431.5</v>
      </c>
      <c r="O898" s="64">
        <f t="shared" si="53"/>
        <v>0</v>
      </c>
      <c r="P898" s="64">
        <f>IF(ISBLANK(I898),0,IF(L898&lt;0,-O898,IF(L898=0,0,((O898/($G898-1))*(1-$C$6)))))</f>
        <v>0</v>
      </c>
      <c r="Q898" s="65">
        <f t="shared" si="55"/>
        <v>374.00907458768029</v>
      </c>
    </row>
    <row r="899" spans="1:17" s="48" customFormat="1" ht="15" x14ac:dyDescent="0.2">
      <c r="A899" s="44"/>
      <c r="B899" s="45"/>
      <c r="C899" s="46"/>
      <c r="D899" s="46"/>
      <c r="E899" s="47"/>
      <c r="F899" s="47"/>
      <c r="G899" s="47"/>
      <c r="H899" s="47"/>
      <c r="I899" s="47"/>
      <c r="J899" s="53" t="str">
        <f>IF(ISBLANK(G899),"no",IF($I899="NR","no",IF($D899="0-0 at half time","no",IF($G899&lt;=$C$8,"yes","no"))))</f>
        <v>no</v>
      </c>
      <c r="K899" s="64">
        <f t="shared" si="52"/>
        <v>0</v>
      </c>
      <c r="L899" s="64">
        <f>IF(ISBLANK(I899),0,IF($J899="no",0,IF($I899="No",-(($G899-1)*($C$4*$E899)),$C$4*$E899*(1-$C$6))))</f>
        <v>0</v>
      </c>
      <c r="M899" s="64">
        <f>IF($J899="yes",($G899-1)*$C$4*$E899,0)</f>
        <v>0</v>
      </c>
      <c r="N899" s="65">
        <f t="shared" si="54"/>
        <v>431.5</v>
      </c>
      <c r="O899" s="64">
        <f t="shared" si="53"/>
        <v>0</v>
      </c>
      <c r="P899" s="64">
        <f>IF(ISBLANK(I899),0,IF(L899&lt;0,-O899,IF(L899=0,0,((O899/($G899-1))*(1-$C$6)))))</f>
        <v>0</v>
      </c>
      <c r="Q899" s="65">
        <f t="shared" si="55"/>
        <v>374.00907458768029</v>
      </c>
    </row>
    <row r="900" spans="1:17" s="48" customFormat="1" ht="15" x14ac:dyDescent="0.2">
      <c r="A900" s="44"/>
      <c r="B900" s="45"/>
      <c r="C900" s="46"/>
      <c r="D900" s="46"/>
      <c r="E900" s="47"/>
      <c r="F900" s="47"/>
      <c r="G900" s="47"/>
      <c r="H900" s="47"/>
      <c r="I900" s="47"/>
      <c r="J900" s="53" t="str">
        <f>IF(ISBLANK(G900),"no",IF($I900="NR","no",IF($D900="0-0 at half time","no",IF($G900&lt;=$C$8,"yes","no"))))</f>
        <v>no</v>
      </c>
      <c r="K900" s="64">
        <f t="shared" si="52"/>
        <v>0</v>
      </c>
      <c r="L900" s="64">
        <f>IF(ISBLANK(I900),0,IF($J900="no",0,IF($I900="No",-(($G900-1)*($C$4*$E900)),$C$4*$E900*(1-$C$6))))</f>
        <v>0</v>
      </c>
      <c r="M900" s="64">
        <f>IF($J900="yes",($G900-1)*$C$4*$E900,0)</f>
        <v>0</v>
      </c>
      <c r="N900" s="65">
        <f t="shared" si="54"/>
        <v>431.5</v>
      </c>
      <c r="O900" s="64">
        <f t="shared" si="53"/>
        <v>0</v>
      </c>
      <c r="P900" s="64">
        <f>IF(ISBLANK(I900),0,IF(L900&lt;0,-O900,IF(L900=0,0,((O900/($G900-1))*(1-$C$6)))))</f>
        <v>0</v>
      </c>
      <c r="Q900" s="65">
        <f t="shared" si="55"/>
        <v>374.00907458768029</v>
      </c>
    </row>
    <row r="901" spans="1:17" s="48" customFormat="1" ht="15" x14ac:dyDescent="0.2">
      <c r="A901" s="44"/>
      <c r="B901" s="45"/>
      <c r="C901" s="46"/>
      <c r="D901" s="46"/>
      <c r="E901" s="47"/>
      <c r="F901" s="47"/>
      <c r="G901" s="47"/>
      <c r="H901" s="47"/>
      <c r="I901" s="47"/>
      <c r="J901" s="53" t="str">
        <f>IF(ISBLANK(G901),"no",IF($I901="NR","no",IF($D901="0-0 at half time","no",IF($G901&lt;=$C$8,"yes","no"))))</f>
        <v>no</v>
      </c>
      <c r="K901" s="64">
        <f t="shared" si="52"/>
        <v>0</v>
      </c>
      <c r="L901" s="64">
        <f>IF(ISBLANK(I901),0,IF($J901="no",0,IF($I901="No",-(($G901-1)*($C$4*$E901)),$C$4*$E901*(1-$C$6))))</f>
        <v>0</v>
      </c>
      <c r="M901" s="64">
        <f>IF($J901="yes",($G901-1)*$C$4*$E901,0)</f>
        <v>0</v>
      </c>
      <c r="N901" s="65">
        <f t="shared" si="54"/>
        <v>431.5</v>
      </c>
      <c r="O901" s="64">
        <f t="shared" si="53"/>
        <v>0</v>
      </c>
      <c r="P901" s="64">
        <f>IF(ISBLANK(I901),0,IF(L901&lt;0,-O901,IF(L901=0,0,((O901/($G901-1))*(1-$C$6)))))</f>
        <v>0</v>
      </c>
      <c r="Q901" s="65">
        <f t="shared" si="55"/>
        <v>374.00907458768029</v>
      </c>
    </row>
    <row r="902" spans="1:17" s="48" customFormat="1" ht="15" x14ac:dyDescent="0.2">
      <c r="A902" s="44"/>
      <c r="B902" s="45"/>
      <c r="C902" s="46"/>
      <c r="D902" s="46"/>
      <c r="E902" s="47"/>
      <c r="F902" s="47"/>
      <c r="G902" s="47"/>
      <c r="H902" s="47"/>
      <c r="I902" s="47"/>
      <c r="J902" s="53" t="str">
        <f>IF(ISBLANK(G902),"no",IF($I902="NR","no",IF($D902="0-0 at half time","no",IF($G902&lt;=$C$8,"yes","no"))))</f>
        <v>no</v>
      </c>
      <c r="K902" s="64">
        <f t="shared" si="52"/>
        <v>0</v>
      </c>
      <c r="L902" s="64">
        <f>IF(ISBLANK(I902),0,IF($J902="no",0,IF($I902="No",-(($G902-1)*($C$4*$E902)),$C$4*$E902*(1-$C$6))))</f>
        <v>0</v>
      </c>
      <c r="M902" s="64">
        <f>IF($J902="yes",($G902-1)*$C$4*$E902,0)</f>
        <v>0</v>
      </c>
      <c r="N902" s="65">
        <f t="shared" si="54"/>
        <v>431.5</v>
      </c>
      <c r="O902" s="64">
        <f t="shared" si="53"/>
        <v>0</v>
      </c>
      <c r="P902" s="64">
        <f>IF(ISBLANK(I902),0,IF(L902&lt;0,-O902,IF(L902=0,0,((O902/($G902-1))*(1-$C$6)))))</f>
        <v>0</v>
      </c>
      <c r="Q902" s="65">
        <f t="shared" si="55"/>
        <v>374.00907458768029</v>
      </c>
    </row>
    <row r="903" spans="1:17" s="48" customFormat="1" ht="15" x14ac:dyDescent="0.2">
      <c r="A903" s="44"/>
      <c r="B903" s="45"/>
      <c r="C903" s="46"/>
      <c r="D903" s="46"/>
      <c r="E903" s="47"/>
      <c r="F903" s="47"/>
      <c r="G903" s="47"/>
      <c r="H903" s="47"/>
      <c r="I903" s="47"/>
      <c r="J903" s="53" t="str">
        <f>IF(ISBLANK(G903),"no",IF($I903="NR","no",IF($D903="0-0 at half time","no",IF($G903&lt;=$C$8,"yes","no"))))</f>
        <v>no</v>
      </c>
      <c r="K903" s="64">
        <f t="shared" si="52"/>
        <v>0</v>
      </c>
      <c r="L903" s="64">
        <f>IF(ISBLANK(I903),0,IF($J903="no",0,IF($I903="No",-(($G903-1)*($C$4*$E903)),$C$4*$E903*(1-$C$6))))</f>
        <v>0</v>
      </c>
      <c r="M903" s="64">
        <f>IF($J903="yes",($G903-1)*$C$4*$E903,0)</f>
        <v>0</v>
      </c>
      <c r="N903" s="65">
        <f t="shared" si="54"/>
        <v>431.5</v>
      </c>
      <c r="O903" s="64">
        <f t="shared" si="53"/>
        <v>0</v>
      </c>
      <c r="P903" s="64">
        <f>IF(ISBLANK(I903),0,IF(L903&lt;0,-O903,IF(L903=0,0,((O903/($G903-1))*(1-$C$6)))))</f>
        <v>0</v>
      </c>
      <c r="Q903" s="65">
        <f t="shared" si="55"/>
        <v>374.00907458768029</v>
      </c>
    </row>
    <row r="904" spans="1:17" s="48" customFormat="1" ht="15" x14ac:dyDescent="0.2">
      <c r="A904" s="44"/>
      <c r="B904" s="45"/>
      <c r="C904" s="46"/>
      <c r="D904" s="46"/>
      <c r="E904" s="47"/>
      <c r="F904" s="47"/>
      <c r="G904" s="47"/>
      <c r="H904" s="47"/>
      <c r="I904" s="47"/>
      <c r="J904" s="53" t="str">
        <f>IF(ISBLANK(G904),"no",IF($I904="NR","no",IF($D904="0-0 at half time","no",IF($G904&lt;=$C$8,"yes","no"))))</f>
        <v>no</v>
      </c>
      <c r="K904" s="64">
        <f t="shared" si="52"/>
        <v>0</v>
      </c>
      <c r="L904" s="64">
        <f>IF(ISBLANK(I904),0,IF($J904="no",0,IF($I904="No",-(($G904-1)*($C$4*$E904)),$C$4*$E904*(1-$C$6))))</f>
        <v>0</v>
      </c>
      <c r="M904" s="64">
        <f>IF($J904="yes",($G904-1)*$C$4*$E904,0)</f>
        <v>0</v>
      </c>
      <c r="N904" s="65">
        <f t="shared" si="54"/>
        <v>431.5</v>
      </c>
      <c r="O904" s="64">
        <f t="shared" si="53"/>
        <v>0</v>
      </c>
      <c r="P904" s="64">
        <f>IF(ISBLANK(I904),0,IF(L904&lt;0,-O904,IF(L904=0,0,((O904/($G904-1))*(1-$C$6)))))</f>
        <v>0</v>
      </c>
      <c r="Q904" s="65">
        <f t="shared" si="55"/>
        <v>374.00907458768029</v>
      </c>
    </row>
    <row r="905" spans="1:17" s="48" customFormat="1" ht="15" x14ac:dyDescent="0.2">
      <c r="A905" s="44"/>
      <c r="B905" s="45"/>
      <c r="C905" s="46"/>
      <c r="D905" s="46"/>
      <c r="E905" s="47"/>
      <c r="F905" s="47"/>
      <c r="G905" s="47"/>
      <c r="H905" s="47"/>
      <c r="I905" s="47"/>
      <c r="J905" s="53" t="str">
        <f>IF(ISBLANK(G905),"no",IF($I905="NR","no",IF($D905="0-0 at half time","no",IF($G905&lt;=$C$8,"yes","no"))))</f>
        <v>no</v>
      </c>
      <c r="K905" s="64">
        <f t="shared" si="52"/>
        <v>0</v>
      </c>
      <c r="L905" s="64">
        <f>IF(ISBLANK(I905),0,IF($J905="no",0,IF($I905="No",-(($G905-1)*($C$4*$E905)),$C$4*$E905*(1-$C$6))))</f>
        <v>0</v>
      </c>
      <c r="M905" s="64">
        <f>IF($J905="yes",($G905-1)*$C$4*$E905,0)</f>
        <v>0</v>
      </c>
      <c r="N905" s="65">
        <f t="shared" si="54"/>
        <v>431.5</v>
      </c>
      <c r="O905" s="64">
        <f t="shared" si="53"/>
        <v>0</v>
      </c>
      <c r="P905" s="64">
        <f>IF(ISBLANK(I905),0,IF(L905&lt;0,-O905,IF(L905=0,0,((O905/($G905-1))*(1-$C$6)))))</f>
        <v>0</v>
      </c>
      <c r="Q905" s="65">
        <f t="shared" si="55"/>
        <v>374.00907458768029</v>
      </c>
    </row>
    <row r="906" spans="1:17" s="48" customFormat="1" ht="15" x14ac:dyDescent="0.2">
      <c r="A906" s="44"/>
      <c r="B906" s="45"/>
      <c r="C906" s="46"/>
      <c r="D906" s="46"/>
      <c r="E906" s="47"/>
      <c r="F906" s="47"/>
      <c r="G906" s="47"/>
      <c r="H906" s="47"/>
      <c r="I906" s="47"/>
      <c r="J906" s="53" t="str">
        <f>IF(ISBLANK(G906),"no",IF($I906="NR","no",IF($D906="0-0 at half time","no",IF($G906&lt;=$C$8,"yes","no"))))</f>
        <v>no</v>
      </c>
      <c r="K906" s="64">
        <f t="shared" si="52"/>
        <v>0</v>
      </c>
      <c r="L906" s="64">
        <f>IF(ISBLANK(I906),0,IF($J906="no",0,IF($I906="No",-(($G906-1)*($C$4*$E906)),$C$4*$E906*(1-$C$6))))</f>
        <v>0</v>
      </c>
      <c r="M906" s="64">
        <f>IF($J906="yes",($G906-1)*$C$4*$E906,0)</f>
        <v>0</v>
      </c>
      <c r="N906" s="65">
        <f t="shared" si="54"/>
        <v>431.5</v>
      </c>
      <c r="O906" s="64">
        <f t="shared" si="53"/>
        <v>0</v>
      </c>
      <c r="P906" s="64">
        <f>IF(ISBLANK(I906),0,IF(L906&lt;0,-O906,IF(L906=0,0,((O906/($G906-1))*(1-$C$6)))))</f>
        <v>0</v>
      </c>
      <c r="Q906" s="65">
        <f t="shared" si="55"/>
        <v>374.00907458768029</v>
      </c>
    </row>
    <row r="907" spans="1:17" s="48" customFormat="1" ht="15" x14ac:dyDescent="0.2">
      <c r="A907" s="44"/>
      <c r="B907" s="45"/>
      <c r="C907" s="46"/>
      <c r="D907" s="46"/>
      <c r="E907" s="47"/>
      <c r="F907" s="47"/>
      <c r="G907" s="47"/>
      <c r="H907" s="47"/>
      <c r="I907" s="47"/>
      <c r="J907" s="53" t="str">
        <f>IF(ISBLANK(G907),"no",IF($I907="NR","no",IF($D907="0-0 at half time","no",IF($G907&lt;=$C$8,"yes","no"))))</f>
        <v>no</v>
      </c>
      <c r="K907" s="64">
        <f t="shared" si="52"/>
        <v>0</v>
      </c>
      <c r="L907" s="64">
        <f>IF(ISBLANK(I907),0,IF($J907="no",0,IF($I907="No",-(($G907-1)*($C$4*$E907)),$C$4*$E907*(1-$C$6))))</f>
        <v>0</v>
      </c>
      <c r="M907" s="64">
        <f>IF($J907="yes",($G907-1)*$C$4*$E907,0)</f>
        <v>0</v>
      </c>
      <c r="N907" s="65">
        <f t="shared" si="54"/>
        <v>431.5</v>
      </c>
      <c r="O907" s="64">
        <f t="shared" si="53"/>
        <v>0</v>
      </c>
      <c r="P907" s="64">
        <f>IF(ISBLANK(I907),0,IF(L907&lt;0,-O907,IF(L907=0,0,((O907/($G907-1))*(1-$C$6)))))</f>
        <v>0</v>
      </c>
      <c r="Q907" s="65">
        <f t="shared" si="55"/>
        <v>374.00907458768029</v>
      </c>
    </row>
    <row r="908" spans="1:17" s="48" customFormat="1" ht="15" x14ac:dyDescent="0.2">
      <c r="A908" s="44"/>
      <c r="B908" s="45"/>
      <c r="C908" s="46"/>
      <c r="D908" s="46"/>
      <c r="E908" s="47"/>
      <c r="F908" s="47"/>
      <c r="G908" s="47"/>
      <c r="H908" s="47"/>
      <c r="I908" s="47"/>
      <c r="J908" s="53" t="str">
        <f>IF(ISBLANK(G908),"no",IF($I908="NR","no",IF($D908="0-0 at half time","no",IF($G908&lt;=$C$8,"yes","no"))))</f>
        <v>no</v>
      </c>
      <c r="K908" s="64">
        <f t="shared" si="52"/>
        <v>0</v>
      </c>
      <c r="L908" s="64">
        <f>IF(ISBLANK(I908),0,IF($J908="no",0,IF($I908="No",-(($G908-1)*($C$4*$E908)),$C$4*$E908*(1-$C$6))))</f>
        <v>0</v>
      </c>
      <c r="M908" s="64">
        <f>IF($J908="yes",($G908-1)*$C$4*$E908,0)</f>
        <v>0</v>
      </c>
      <c r="N908" s="65">
        <f t="shared" si="54"/>
        <v>431.5</v>
      </c>
      <c r="O908" s="64">
        <f t="shared" si="53"/>
        <v>0</v>
      </c>
      <c r="P908" s="64">
        <f>IF(ISBLANK(I908),0,IF(L908&lt;0,-O908,IF(L908=0,0,((O908/($G908-1))*(1-$C$6)))))</f>
        <v>0</v>
      </c>
      <c r="Q908" s="65">
        <f t="shared" si="55"/>
        <v>374.00907458768029</v>
      </c>
    </row>
    <row r="909" spans="1:17" s="48" customFormat="1" ht="15" x14ac:dyDescent="0.2">
      <c r="A909" s="44"/>
      <c r="B909" s="45"/>
      <c r="C909" s="46"/>
      <c r="D909" s="46"/>
      <c r="E909" s="47"/>
      <c r="F909" s="47"/>
      <c r="G909" s="47"/>
      <c r="H909" s="47"/>
      <c r="I909" s="47"/>
      <c r="J909" s="53" t="str">
        <f>IF(ISBLANK(G909),"no",IF($I909="NR","no",IF($D909="0-0 at half time","no",IF($G909&lt;=$C$8,"yes","no"))))</f>
        <v>no</v>
      </c>
      <c r="K909" s="64">
        <f t="shared" ref="K909:K972" si="56">$E909*$C$4</f>
        <v>0</v>
      </c>
      <c r="L909" s="64">
        <f>IF(ISBLANK(I909),0,IF($J909="no",0,IF($I909="No",-(($G909-1)*($C$4*$E909)),$C$4*$E909*(1-$C$6))))</f>
        <v>0</v>
      </c>
      <c r="M909" s="64">
        <f>IF($J909="yes",($G909-1)*$C$4*$E909,0)</f>
        <v>0</v>
      </c>
      <c r="N909" s="65">
        <f t="shared" si="54"/>
        <v>431.5</v>
      </c>
      <c r="O909" s="64">
        <f t="shared" ref="O909:O972" si="57">IF(J909="no",0,$E909*$C$5)</f>
        <v>0</v>
      </c>
      <c r="P909" s="64">
        <f>IF(ISBLANK(I909),0,IF(L909&lt;0,-O909,IF(L909=0,0,((O909/($G909-1))*(1-$C$6)))))</f>
        <v>0</v>
      </c>
      <c r="Q909" s="65">
        <f t="shared" si="55"/>
        <v>374.00907458768029</v>
      </c>
    </row>
    <row r="910" spans="1:17" s="48" customFormat="1" ht="15" x14ac:dyDescent="0.2">
      <c r="A910" s="44"/>
      <c r="B910" s="45"/>
      <c r="C910" s="46"/>
      <c r="D910" s="46"/>
      <c r="E910" s="47"/>
      <c r="F910" s="47"/>
      <c r="G910" s="47"/>
      <c r="H910" s="47"/>
      <c r="I910" s="47"/>
      <c r="J910" s="53" t="str">
        <f>IF(ISBLANK(G910),"no",IF($I910="NR","no",IF($D910="0-0 at half time","no",IF($G910&lt;=$C$8,"yes","no"))))</f>
        <v>no</v>
      </c>
      <c r="K910" s="64">
        <f t="shared" si="56"/>
        <v>0</v>
      </c>
      <c r="L910" s="64">
        <f>IF(ISBLANK(I910),0,IF($J910="no",0,IF($I910="No",-(($G910-1)*($C$4*$E910)),$C$4*$E910*(1-$C$6))))</f>
        <v>0</v>
      </c>
      <c r="M910" s="64">
        <f>IF($J910="yes",($G910-1)*$C$4*$E910,0)</f>
        <v>0</v>
      </c>
      <c r="N910" s="65">
        <f t="shared" si="54"/>
        <v>431.5</v>
      </c>
      <c r="O910" s="64">
        <f t="shared" si="57"/>
        <v>0</v>
      </c>
      <c r="P910" s="64">
        <f>IF(ISBLANK(I910),0,IF(L910&lt;0,-O910,IF(L910=0,0,((O910/($G910-1))*(1-$C$6)))))</f>
        <v>0</v>
      </c>
      <c r="Q910" s="65">
        <f t="shared" si="55"/>
        <v>374.00907458768029</v>
      </c>
    </row>
    <row r="911" spans="1:17" s="48" customFormat="1" ht="15" x14ac:dyDescent="0.2">
      <c r="A911" s="44"/>
      <c r="B911" s="45"/>
      <c r="C911" s="46"/>
      <c r="D911" s="46"/>
      <c r="E911" s="47"/>
      <c r="F911" s="47"/>
      <c r="G911" s="47"/>
      <c r="H911" s="47"/>
      <c r="I911" s="47"/>
      <c r="J911" s="53" t="str">
        <f>IF(ISBLANK(G911),"no",IF($I911="NR","no",IF($D911="0-0 at half time","no",IF($G911&lt;=$C$8,"yes","no"))))</f>
        <v>no</v>
      </c>
      <c r="K911" s="64">
        <f t="shared" si="56"/>
        <v>0</v>
      </c>
      <c r="L911" s="64">
        <f>IF(ISBLANK(I911),0,IF($J911="no",0,IF($I911="No",-(($G911-1)*($C$4*$E911)),$C$4*$E911*(1-$C$6))))</f>
        <v>0</v>
      </c>
      <c r="M911" s="64">
        <f>IF($J911="yes",($G911-1)*$C$4*$E911,0)</f>
        <v>0</v>
      </c>
      <c r="N911" s="65">
        <f t="shared" ref="N911:N974" si="58">L911+N910</f>
        <v>431.5</v>
      </c>
      <c r="O911" s="64">
        <f t="shared" si="57"/>
        <v>0</v>
      </c>
      <c r="P911" s="64">
        <f>IF(ISBLANK(I911),0,IF(L911&lt;0,-O911,IF(L911=0,0,((O911/($G911-1))*(1-$C$6)))))</f>
        <v>0</v>
      </c>
      <c r="Q911" s="65">
        <f t="shared" ref="Q911:Q974" si="59">Q910+P911</f>
        <v>374.00907458768029</v>
      </c>
    </row>
    <row r="912" spans="1:17" s="48" customFormat="1" ht="15" x14ac:dyDescent="0.2">
      <c r="A912" s="44"/>
      <c r="B912" s="45"/>
      <c r="C912" s="46"/>
      <c r="D912" s="46"/>
      <c r="E912" s="47"/>
      <c r="F912" s="47"/>
      <c r="G912" s="47"/>
      <c r="H912" s="47"/>
      <c r="I912" s="47"/>
      <c r="J912" s="53" t="str">
        <f>IF(ISBLANK(G912),"no",IF($I912="NR","no",IF($D912="0-0 at half time","no",IF($G912&lt;=$C$8,"yes","no"))))</f>
        <v>no</v>
      </c>
      <c r="K912" s="64">
        <f t="shared" si="56"/>
        <v>0</v>
      </c>
      <c r="L912" s="64">
        <f>IF(ISBLANK(I912),0,IF($J912="no",0,IF($I912="No",-(($G912-1)*($C$4*$E912)),$C$4*$E912*(1-$C$6))))</f>
        <v>0</v>
      </c>
      <c r="M912" s="64">
        <f>IF($J912="yes",($G912-1)*$C$4*$E912,0)</f>
        <v>0</v>
      </c>
      <c r="N912" s="65">
        <f t="shared" si="58"/>
        <v>431.5</v>
      </c>
      <c r="O912" s="64">
        <f t="shared" si="57"/>
        <v>0</v>
      </c>
      <c r="P912" s="64">
        <f>IF(ISBLANK(I912),0,IF(L912&lt;0,-O912,IF(L912=0,0,((O912/($G912-1))*(1-$C$6)))))</f>
        <v>0</v>
      </c>
      <c r="Q912" s="65">
        <f t="shared" si="59"/>
        <v>374.00907458768029</v>
      </c>
    </row>
    <row r="913" spans="1:17" s="48" customFormat="1" ht="15" x14ac:dyDescent="0.2">
      <c r="A913" s="44"/>
      <c r="B913" s="45"/>
      <c r="C913" s="46"/>
      <c r="D913" s="46"/>
      <c r="E913" s="47"/>
      <c r="F913" s="47"/>
      <c r="G913" s="47"/>
      <c r="H913" s="47"/>
      <c r="I913" s="47"/>
      <c r="J913" s="53" t="str">
        <f>IF(ISBLANK(G913),"no",IF($I913="NR","no",IF($D913="0-0 at half time","no",IF($G913&lt;=$C$8,"yes","no"))))</f>
        <v>no</v>
      </c>
      <c r="K913" s="64">
        <f t="shared" si="56"/>
        <v>0</v>
      </c>
      <c r="L913" s="64">
        <f>IF(ISBLANK(I913),0,IF($J913="no",0,IF($I913="No",-(($G913-1)*($C$4*$E913)),$C$4*$E913*(1-$C$6))))</f>
        <v>0</v>
      </c>
      <c r="M913" s="64">
        <f>IF($J913="yes",($G913-1)*$C$4*$E913,0)</f>
        <v>0</v>
      </c>
      <c r="N913" s="65">
        <f t="shared" si="58"/>
        <v>431.5</v>
      </c>
      <c r="O913" s="64">
        <f t="shared" si="57"/>
        <v>0</v>
      </c>
      <c r="P913" s="64">
        <f>IF(ISBLANK(I913),0,IF(L913&lt;0,-O913,IF(L913=0,0,((O913/($G913-1))*(1-$C$6)))))</f>
        <v>0</v>
      </c>
      <c r="Q913" s="65">
        <f t="shared" si="59"/>
        <v>374.00907458768029</v>
      </c>
    </row>
    <row r="914" spans="1:17" s="48" customFormat="1" ht="15" x14ac:dyDescent="0.2">
      <c r="A914" s="44"/>
      <c r="B914" s="45"/>
      <c r="C914" s="46"/>
      <c r="D914" s="46"/>
      <c r="E914" s="47"/>
      <c r="F914" s="47"/>
      <c r="G914" s="47"/>
      <c r="H914" s="47"/>
      <c r="I914" s="47"/>
      <c r="J914" s="53" t="str">
        <f>IF(ISBLANK(G914),"no",IF($I914="NR","no",IF($D914="0-0 at half time","no",IF($G914&lt;=$C$8,"yes","no"))))</f>
        <v>no</v>
      </c>
      <c r="K914" s="64">
        <f t="shared" si="56"/>
        <v>0</v>
      </c>
      <c r="L914" s="64">
        <f>IF(ISBLANK(I914),0,IF($J914="no",0,IF($I914="No",-(($G914-1)*($C$4*$E914)),$C$4*$E914*(1-$C$6))))</f>
        <v>0</v>
      </c>
      <c r="M914" s="64">
        <f>IF($J914="yes",($G914-1)*$C$4*$E914,0)</f>
        <v>0</v>
      </c>
      <c r="N914" s="65">
        <f t="shared" si="58"/>
        <v>431.5</v>
      </c>
      <c r="O914" s="64">
        <f t="shared" si="57"/>
        <v>0</v>
      </c>
      <c r="P914" s="64">
        <f>IF(ISBLANK(I914),0,IF(L914&lt;0,-O914,IF(L914=0,0,((O914/($G914-1))*(1-$C$6)))))</f>
        <v>0</v>
      </c>
      <c r="Q914" s="65">
        <f t="shared" si="59"/>
        <v>374.00907458768029</v>
      </c>
    </row>
    <row r="915" spans="1:17" s="48" customFormat="1" ht="15" x14ac:dyDescent="0.2">
      <c r="A915" s="44"/>
      <c r="B915" s="45"/>
      <c r="C915" s="46"/>
      <c r="D915" s="46"/>
      <c r="E915" s="47"/>
      <c r="F915" s="47"/>
      <c r="G915" s="47"/>
      <c r="H915" s="47"/>
      <c r="I915" s="47"/>
      <c r="J915" s="53" t="str">
        <f>IF(ISBLANK(G915),"no",IF($I915="NR","no",IF($D915="0-0 at half time","no",IF($G915&lt;=$C$8,"yes","no"))))</f>
        <v>no</v>
      </c>
      <c r="K915" s="64">
        <f t="shared" si="56"/>
        <v>0</v>
      </c>
      <c r="L915" s="64">
        <f>IF(ISBLANK(I915),0,IF($J915="no",0,IF($I915="No",-(($G915-1)*($C$4*$E915)),$C$4*$E915*(1-$C$6))))</f>
        <v>0</v>
      </c>
      <c r="M915" s="64">
        <f>IF($J915="yes",($G915-1)*$C$4*$E915,0)</f>
        <v>0</v>
      </c>
      <c r="N915" s="65">
        <f t="shared" si="58"/>
        <v>431.5</v>
      </c>
      <c r="O915" s="64">
        <f t="shared" si="57"/>
        <v>0</v>
      </c>
      <c r="P915" s="64">
        <f>IF(ISBLANK(I915),0,IF(L915&lt;0,-O915,IF(L915=0,0,((O915/($G915-1))*(1-$C$6)))))</f>
        <v>0</v>
      </c>
      <c r="Q915" s="65">
        <f t="shared" si="59"/>
        <v>374.00907458768029</v>
      </c>
    </row>
    <row r="916" spans="1:17" s="48" customFormat="1" ht="15" x14ac:dyDescent="0.2">
      <c r="A916" s="44"/>
      <c r="B916" s="45"/>
      <c r="C916" s="46"/>
      <c r="D916" s="46"/>
      <c r="E916" s="47"/>
      <c r="F916" s="47"/>
      <c r="G916" s="47"/>
      <c r="H916" s="47"/>
      <c r="I916" s="47"/>
      <c r="J916" s="53" t="str">
        <f>IF(ISBLANK(G916),"no",IF($I916="NR","no",IF($D916="0-0 at half time","no",IF($G916&lt;=$C$8,"yes","no"))))</f>
        <v>no</v>
      </c>
      <c r="K916" s="64">
        <f t="shared" si="56"/>
        <v>0</v>
      </c>
      <c r="L916" s="64">
        <f>IF(ISBLANK(I916),0,IF($J916="no",0,IF($I916="No",-(($G916-1)*($C$4*$E916)),$C$4*$E916*(1-$C$6))))</f>
        <v>0</v>
      </c>
      <c r="M916" s="64">
        <f>IF($J916="yes",($G916-1)*$C$4*$E916,0)</f>
        <v>0</v>
      </c>
      <c r="N916" s="65">
        <f t="shared" si="58"/>
        <v>431.5</v>
      </c>
      <c r="O916" s="64">
        <f t="shared" si="57"/>
        <v>0</v>
      </c>
      <c r="P916" s="64">
        <f>IF(ISBLANK(I916),0,IF(L916&lt;0,-O916,IF(L916=0,0,((O916/($G916-1))*(1-$C$6)))))</f>
        <v>0</v>
      </c>
      <c r="Q916" s="65">
        <f t="shared" si="59"/>
        <v>374.00907458768029</v>
      </c>
    </row>
    <row r="917" spans="1:17" s="48" customFormat="1" ht="15" x14ac:dyDescent="0.2">
      <c r="A917" s="44"/>
      <c r="B917" s="45"/>
      <c r="C917" s="46"/>
      <c r="D917" s="46"/>
      <c r="E917" s="47"/>
      <c r="F917" s="47"/>
      <c r="G917" s="47"/>
      <c r="H917" s="47"/>
      <c r="I917" s="47"/>
      <c r="J917" s="53" t="str">
        <f>IF(ISBLANK(G917),"no",IF($I917="NR","no",IF($D917="0-0 at half time","no",IF($G917&lt;=$C$8,"yes","no"))))</f>
        <v>no</v>
      </c>
      <c r="K917" s="64">
        <f t="shared" si="56"/>
        <v>0</v>
      </c>
      <c r="L917" s="64">
        <f>IF(ISBLANK(I917),0,IF($J917="no",0,IF($I917="No",-(($G917-1)*($C$4*$E917)),$C$4*$E917*(1-$C$6))))</f>
        <v>0</v>
      </c>
      <c r="M917" s="64">
        <f>IF($J917="yes",($G917-1)*$C$4*$E917,0)</f>
        <v>0</v>
      </c>
      <c r="N917" s="65">
        <f t="shared" si="58"/>
        <v>431.5</v>
      </c>
      <c r="O917" s="64">
        <f t="shared" si="57"/>
        <v>0</v>
      </c>
      <c r="P917" s="64">
        <f>IF(ISBLANK(I917),0,IF(L917&lt;0,-O917,IF(L917=0,0,((O917/($G917-1))*(1-$C$6)))))</f>
        <v>0</v>
      </c>
      <c r="Q917" s="65">
        <f t="shared" si="59"/>
        <v>374.00907458768029</v>
      </c>
    </row>
    <row r="918" spans="1:17" s="48" customFormat="1" ht="15" x14ac:dyDescent="0.2">
      <c r="A918" s="44"/>
      <c r="B918" s="45"/>
      <c r="C918" s="46"/>
      <c r="D918" s="46"/>
      <c r="E918" s="47"/>
      <c r="F918" s="47"/>
      <c r="G918" s="47"/>
      <c r="H918" s="47"/>
      <c r="I918" s="47"/>
      <c r="J918" s="53" t="str">
        <f>IF(ISBLANK(G918),"no",IF($I918="NR","no",IF($D918="0-0 at half time","no",IF($G918&lt;=$C$8,"yes","no"))))</f>
        <v>no</v>
      </c>
      <c r="K918" s="64">
        <f t="shared" si="56"/>
        <v>0</v>
      </c>
      <c r="L918" s="64">
        <f>IF(ISBLANK(I918),0,IF($J918="no",0,IF($I918="No",-(($G918-1)*($C$4*$E918)),$C$4*$E918*(1-$C$6))))</f>
        <v>0</v>
      </c>
      <c r="M918" s="64">
        <f>IF($J918="yes",($G918-1)*$C$4*$E918,0)</f>
        <v>0</v>
      </c>
      <c r="N918" s="65">
        <f t="shared" si="58"/>
        <v>431.5</v>
      </c>
      <c r="O918" s="64">
        <f t="shared" si="57"/>
        <v>0</v>
      </c>
      <c r="P918" s="64">
        <f>IF(ISBLANK(I918),0,IF(L918&lt;0,-O918,IF(L918=0,0,((O918/($G918-1))*(1-$C$6)))))</f>
        <v>0</v>
      </c>
      <c r="Q918" s="65">
        <f t="shared" si="59"/>
        <v>374.00907458768029</v>
      </c>
    </row>
    <row r="919" spans="1:17" s="48" customFormat="1" ht="15" x14ac:dyDescent="0.2">
      <c r="A919" s="44"/>
      <c r="B919" s="45"/>
      <c r="C919" s="46"/>
      <c r="D919" s="46"/>
      <c r="E919" s="47"/>
      <c r="F919" s="47"/>
      <c r="G919" s="47"/>
      <c r="H919" s="47"/>
      <c r="I919" s="47"/>
      <c r="J919" s="53" t="str">
        <f>IF(ISBLANK(G919),"no",IF($I919="NR","no",IF($D919="0-0 at half time","no",IF($G919&lt;=$C$8,"yes","no"))))</f>
        <v>no</v>
      </c>
      <c r="K919" s="64">
        <f t="shared" si="56"/>
        <v>0</v>
      </c>
      <c r="L919" s="64">
        <f>IF(ISBLANK(I919),0,IF($J919="no",0,IF($I919="No",-(($G919-1)*($C$4*$E919)),$C$4*$E919*(1-$C$6))))</f>
        <v>0</v>
      </c>
      <c r="M919" s="64">
        <f>IF($J919="yes",($G919-1)*$C$4*$E919,0)</f>
        <v>0</v>
      </c>
      <c r="N919" s="65">
        <f t="shared" si="58"/>
        <v>431.5</v>
      </c>
      <c r="O919" s="64">
        <f t="shared" si="57"/>
        <v>0</v>
      </c>
      <c r="P919" s="64">
        <f>IF(ISBLANK(I919),0,IF(L919&lt;0,-O919,IF(L919=0,0,((O919/($G919-1))*(1-$C$6)))))</f>
        <v>0</v>
      </c>
      <c r="Q919" s="65">
        <f t="shared" si="59"/>
        <v>374.00907458768029</v>
      </c>
    </row>
    <row r="920" spans="1:17" s="48" customFormat="1" ht="15" x14ac:dyDescent="0.2">
      <c r="A920" s="44"/>
      <c r="B920" s="45"/>
      <c r="C920" s="46"/>
      <c r="D920" s="46"/>
      <c r="E920" s="47"/>
      <c r="F920" s="47"/>
      <c r="G920" s="47"/>
      <c r="H920" s="47"/>
      <c r="I920" s="47"/>
      <c r="J920" s="53" t="str">
        <f>IF(ISBLANK(G920),"no",IF($I920="NR","no",IF($D920="0-0 at half time","no",IF($G920&lt;=$C$8,"yes","no"))))</f>
        <v>no</v>
      </c>
      <c r="K920" s="64">
        <f t="shared" si="56"/>
        <v>0</v>
      </c>
      <c r="L920" s="64">
        <f>IF(ISBLANK(I920),0,IF($J920="no",0,IF($I920="No",-(($G920-1)*($C$4*$E920)),$C$4*$E920*(1-$C$6))))</f>
        <v>0</v>
      </c>
      <c r="M920" s="64">
        <f>IF($J920="yes",($G920-1)*$C$4*$E920,0)</f>
        <v>0</v>
      </c>
      <c r="N920" s="65">
        <f t="shared" si="58"/>
        <v>431.5</v>
      </c>
      <c r="O920" s="64">
        <f t="shared" si="57"/>
        <v>0</v>
      </c>
      <c r="P920" s="64">
        <f>IF(ISBLANK(I920),0,IF(L920&lt;0,-O920,IF(L920=0,0,((O920/($G920-1))*(1-$C$6)))))</f>
        <v>0</v>
      </c>
      <c r="Q920" s="65">
        <f t="shared" si="59"/>
        <v>374.00907458768029</v>
      </c>
    </row>
    <row r="921" spans="1:17" s="48" customFormat="1" ht="15" x14ac:dyDescent="0.2">
      <c r="A921" s="44"/>
      <c r="B921" s="45"/>
      <c r="C921" s="46"/>
      <c r="D921" s="46"/>
      <c r="E921" s="47"/>
      <c r="F921" s="47"/>
      <c r="G921" s="47"/>
      <c r="H921" s="47"/>
      <c r="I921" s="47"/>
      <c r="J921" s="53" t="str">
        <f>IF(ISBLANK(G921),"no",IF($I921="NR","no",IF($D921="0-0 at half time","no",IF($G921&lt;=$C$8,"yes","no"))))</f>
        <v>no</v>
      </c>
      <c r="K921" s="64">
        <f t="shared" si="56"/>
        <v>0</v>
      </c>
      <c r="L921" s="64">
        <f>IF(ISBLANK(I921),0,IF($J921="no",0,IF($I921="No",-(($G921-1)*($C$4*$E921)),$C$4*$E921*(1-$C$6))))</f>
        <v>0</v>
      </c>
      <c r="M921" s="64">
        <f>IF($J921="yes",($G921-1)*$C$4*$E921,0)</f>
        <v>0</v>
      </c>
      <c r="N921" s="65">
        <f t="shared" si="58"/>
        <v>431.5</v>
      </c>
      <c r="O921" s="64">
        <f t="shared" si="57"/>
        <v>0</v>
      </c>
      <c r="P921" s="64">
        <f>IF(ISBLANK(I921),0,IF(L921&lt;0,-O921,IF(L921=0,0,((O921/($G921-1))*(1-$C$6)))))</f>
        <v>0</v>
      </c>
      <c r="Q921" s="65">
        <f t="shared" si="59"/>
        <v>374.00907458768029</v>
      </c>
    </row>
    <row r="922" spans="1:17" s="48" customFormat="1" ht="15" x14ac:dyDescent="0.2">
      <c r="A922" s="44"/>
      <c r="B922" s="45"/>
      <c r="C922" s="46"/>
      <c r="D922" s="46"/>
      <c r="E922" s="47"/>
      <c r="F922" s="47"/>
      <c r="G922" s="47"/>
      <c r="H922" s="47"/>
      <c r="I922" s="47"/>
      <c r="J922" s="53" t="str">
        <f>IF(ISBLANK(G922),"no",IF($I922="NR","no",IF($D922="0-0 at half time","no",IF($G922&lt;=$C$8,"yes","no"))))</f>
        <v>no</v>
      </c>
      <c r="K922" s="64">
        <f t="shared" si="56"/>
        <v>0</v>
      </c>
      <c r="L922" s="64">
        <f>IF(ISBLANK(I922),0,IF($J922="no",0,IF($I922="No",-(($G922-1)*($C$4*$E922)),$C$4*$E922*(1-$C$6))))</f>
        <v>0</v>
      </c>
      <c r="M922" s="64">
        <f>IF($J922="yes",($G922-1)*$C$4*$E922,0)</f>
        <v>0</v>
      </c>
      <c r="N922" s="65">
        <f t="shared" si="58"/>
        <v>431.5</v>
      </c>
      <c r="O922" s="64">
        <f t="shared" si="57"/>
        <v>0</v>
      </c>
      <c r="P922" s="64">
        <f>IF(ISBLANK(I922),0,IF(L922&lt;0,-O922,IF(L922=0,0,((O922/($G922-1))*(1-$C$6)))))</f>
        <v>0</v>
      </c>
      <c r="Q922" s="65">
        <f t="shared" si="59"/>
        <v>374.00907458768029</v>
      </c>
    </row>
    <row r="923" spans="1:17" s="48" customFormat="1" ht="15" x14ac:dyDescent="0.2">
      <c r="A923" s="44"/>
      <c r="B923" s="45"/>
      <c r="C923" s="46"/>
      <c r="D923" s="46"/>
      <c r="E923" s="47"/>
      <c r="F923" s="47"/>
      <c r="G923" s="47"/>
      <c r="H923" s="47"/>
      <c r="I923" s="47"/>
      <c r="J923" s="53" t="str">
        <f>IF(ISBLANK(G923),"no",IF($I923="NR","no",IF($D923="0-0 at half time","no",IF($G923&lt;=$C$8,"yes","no"))))</f>
        <v>no</v>
      </c>
      <c r="K923" s="64">
        <f t="shared" si="56"/>
        <v>0</v>
      </c>
      <c r="L923" s="64">
        <f>IF(ISBLANK(I923),0,IF($J923="no",0,IF($I923="No",-(($G923-1)*($C$4*$E923)),$C$4*$E923*(1-$C$6))))</f>
        <v>0</v>
      </c>
      <c r="M923" s="64">
        <f>IF($J923="yes",($G923-1)*$C$4*$E923,0)</f>
        <v>0</v>
      </c>
      <c r="N923" s="65">
        <f t="shared" si="58"/>
        <v>431.5</v>
      </c>
      <c r="O923" s="64">
        <f t="shared" si="57"/>
        <v>0</v>
      </c>
      <c r="P923" s="64">
        <f>IF(ISBLANK(I923),0,IF(L923&lt;0,-O923,IF(L923=0,0,((O923/($G923-1))*(1-$C$6)))))</f>
        <v>0</v>
      </c>
      <c r="Q923" s="65">
        <f t="shared" si="59"/>
        <v>374.00907458768029</v>
      </c>
    </row>
    <row r="924" spans="1:17" s="48" customFormat="1" ht="15" x14ac:dyDescent="0.2">
      <c r="A924" s="44"/>
      <c r="B924" s="45"/>
      <c r="C924" s="46"/>
      <c r="D924" s="46"/>
      <c r="E924" s="47"/>
      <c r="F924" s="47"/>
      <c r="G924" s="47"/>
      <c r="H924" s="47"/>
      <c r="I924" s="47"/>
      <c r="J924" s="53" t="str">
        <f>IF(ISBLANK(G924),"no",IF($I924="NR","no",IF($D924="0-0 at half time","no",IF($G924&lt;=$C$8,"yes","no"))))</f>
        <v>no</v>
      </c>
      <c r="K924" s="64">
        <f t="shared" si="56"/>
        <v>0</v>
      </c>
      <c r="L924" s="64">
        <f>IF(ISBLANK(I924),0,IF($J924="no",0,IF($I924="No",-(($G924-1)*($C$4*$E924)),$C$4*$E924*(1-$C$6))))</f>
        <v>0</v>
      </c>
      <c r="M924" s="64">
        <f>IF($J924="yes",($G924-1)*$C$4*$E924,0)</f>
        <v>0</v>
      </c>
      <c r="N924" s="65">
        <f t="shared" si="58"/>
        <v>431.5</v>
      </c>
      <c r="O924" s="64">
        <f t="shared" si="57"/>
        <v>0</v>
      </c>
      <c r="P924" s="64">
        <f>IF(ISBLANK(I924),0,IF(L924&lt;0,-O924,IF(L924=0,0,((O924/($G924-1))*(1-$C$6)))))</f>
        <v>0</v>
      </c>
      <c r="Q924" s="65">
        <f t="shared" si="59"/>
        <v>374.00907458768029</v>
      </c>
    </row>
    <row r="925" spans="1:17" s="48" customFormat="1" ht="15" x14ac:dyDescent="0.2">
      <c r="A925" s="44"/>
      <c r="B925" s="45"/>
      <c r="C925" s="46"/>
      <c r="D925" s="46"/>
      <c r="E925" s="47"/>
      <c r="F925" s="47"/>
      <c r="G925" s="47"/>
      <c r="H925" s="47"/>
      <c r="I925" s="47"/>
      <c r="J925" s="53" t="str">
        <f>IF(ISBLANK(G925),"no",IF($I925="NR","no",IF($D925="0-0 at half time","no",IF($G925&lt;=$C$8,"yes","no"))))</f>
        <v>no</v>
      </c>
      <c r="K925" s="64">
        <f t="shared" si="56"/>
        <v>0</v>
      </c>
      <c r="L925" s="64">
        <f>IF(ISBLANK(I925),0,IF($J925="no",0,IF($I925="No",-(($G925-1)*($C$4*$E925)),$C$4*$E925*(1-$C$6))))</f>
        <v>0</v>
      </c>
      <c r="M925" s="64">
        <f>IF($J925="yes",($G925-1)*$C$4*$E925,0)</f>
        <v>0</v>
      </c>
      <c r="N925" s="65">
        <f t="shared" si="58"/>
        <v>431.5</v>
      </c>
      <c r="O925" s="64">
        <f t="shared" si="57"/>
        <v>0</v>
      </c>
      <c r="P925" s="64">
        <f>IF(ISBLANK(I925),0,IF(L925&lt;0,-O925,IF(L925=0,0,((O925/($G925-1))*(1-$C$6)))))</f>
        <v>0</v>
      </c>
      <c r="Q925" s="65">
        <f t="shared" si="59"/>
        <v>374.00907458768029</v>
      </c>
    </row>
    <row r="926" spans="1:17" s="48" customFormat="1" ht="15" x14ac:dyDescent="0.2">
      <c r="A926" s="44"/>
      <c r="B926" s="45"/>
      <c r="C926" s="46"/>
      <c r="D926" s="46"/>
      <c r="E926" s="47"/>
      <c r="F926" s="47"/>
      <c r="G926" s="47"/>
      <c r="H926" s="47"/>
      <c r="I926" s="47"/>
      <c r="J926" s="53" t="str">
        <f>IF(ISBLANK(G926),"no",IF($I926="NR","no",IF($D926="0-0 at half time","no",IF($G926&lt;=$C$8,"yes","no"))))</f>
        <v>no</v>
      </c>
      <c r="K926" s="64">
        <f t="shared" si="56"/>
        <v>0</v>
      </c>
      <c r="L926" s="64">
        <f>IF(ISBLANK(I926),0,IF($J926="no",0,IF($I926="No",-(($G926-1)*($C$4*$E926)),$C$4*$E926*(1-$C$6))))</f>
        <v>0</v>
      </c>
      <c r="M926" s="64">
        <f>IF($J926="yes",($G926-1)*$C$4*$E926,0)</f>
        <v>0</v>
      </c>
      <c r="N926" s="65">
        <f t="shared" si="58"/>
        <v>431.5</v>
      </c>
      <c r="O926" s="64">
        <f t="shared" si="57"/>
        <v>0</v>
      </c>
      <c r="P926" s="64">
        <f>IF(ISBLANK(I926),0,IF(L926&lt;0,-O926,IF(L926=0,0,((O926/($G926-1))*(1-$C$6)))))</f>
        <v>0</v>
      </c>
      <c r="Q926" s="65">
        <f t="shared" si="59"/>
        <v>374.00907458768029</v>
      </c>
    </row>
    <row r="927" spans="1:17" s="48" customFormat="1" ht="15" x14ac:dyDescent="0.2">
      <c r="A927" s="44"/>
      <c r="B927" s="45"/>
      <c r="C927" s="46"/>
      <c r="D927" s="46"/>
      <c r="E927" s="47"/>
      <c r="F927" s="47"/>
      <c r="G927" s="47"/>
      <c r="H927" s="47"/>
      <c r="I927" s="47"/>
      <c r="J927" s="53" t="str">
        <f>IF(ISBLANK(G927),"no",IF($I927="NR","no",IF($D927="0-0 at half time","no",IF($G927&lt;=$C$8,"yes","no"))))</f>
        <v>no</v>
      </c>
      <c r="K927" s="64">
        <f t="shared" si="56"/>
        <v>0</v>
      </c>
      <c r="L927" s="64">
        <f>IF(ISBLANK(I927),0,IF($J927="no",0,IF($I927="No",-(($G927-1)*($C$4*$E927)),$C$4*$E927*(1-$C$6))))</f>
        <v>0</v>
      </c>
      <c r="M927" s="64">
        <f>IF($J927="yes",($G927-1)*$C$4*$E927,0)</f>
        <v>0</v>
      </c>
      <c r="N927" s="65">
        <f t="shared" si="58"/>
        <v>431.5</v>
      </c>
      <c r="O927" s="64">
        <f t="shared" si="57"/>
        <v>0</v>
      </c>
      <c r="P927" s="64">
        <f>IF(ISBLANK(I927),0,IF(L927&lt;0,-O927,IF(L927=0,0,((O927/($G927-1))*(1-$C$6)))))</f>
        <v>0</v>
      </c>
      <c r="Q927" s="65">
        <f t="shared" si="59"/>
        <v>374.00907458768029</v>
      </c>
    </row>
    <row r="928" spans="1:17" s="48" customFormat="1" ht="15" x14ac:dyDescent="0.2">
      <c r="A928" s="44"/>
      <c r="B928" s="45"/>
      <c r="C928" s="46"/>
      <c r="D928" s="46"/>
      <c r="E928" s="47"/>
      <c r="F928" s="47"/>
      <c r="G928" s="47"/>
      <c r="H928" s="47"/>
      <c r="I928" s="47"/>
      <c r="J928" s="53" t="str">
        <f>IF(ISBLANK(G928),"no",IF($I928="NR","no",IF($D928="0-0 at half time","no",IF($G928&lt;=$C$8,"yes","no"))))</f>
        <v>no</v>
      </c>
      <c r="K928" s="64">
        <f t="shared" si="56"/>
        <v>0</v>
      </c>
      <c r="L928" s="64">
        <f>IF(ISBLANK(I928),0,IF($J928="no",0,IF($I928="No",-(($G928-1)*($C$4*$E928)),$C$4*$E928*(1-$C$6))))</f>
        <v>0</v>
      </c>
      <c r="M928" s="64">
        <f>IF($J928="yes",($G928-1)*$C$4*$E928,0)</f>
        <v>0</v>
      </c>
      <c r="N928" s="65">
        <f t="shared" si="58"/>
        <v>431.5</v>
      </c>
      <c r="O928" s="64">
        <f t="shared" si="57"/>
        <v>0</v>
      </c>
      <c r="P928" s="64">
        <f>IF(ISBLANK(I928),0,IF(L928&lt;0,-O928,IF(L928=0,0,((O928/($G928-1))*(1-$C$6)))))</f>
        <v>0</v>
      </c>
      <c r="Q928" s="65">
        <f t="shared" si="59"/>
        <v>374.00907458768029</v>
      </c>
    </row>
    <row r="929" spans="1:17" s="48" customFormat="1" ht="15" x14ac:dyDescent="0.2">
      <c r="A929" s="44"/>
      <c r="B929" s="45"/>
      <c r="C929" s="46"/>
      <c r="D929" s="46"/>
      <c r="E929" s="47"/>
      <c r="F929" s="47"/>
      <c r="G929" s="47"/>
      <c r="H929" s="47"/>
      <c r="I929" s="47"/>
      <c r="J929" s="53" t="str">
        <f>IF(ISBLANK(G929),"no",IF($I929="NR","no",IF($D929="0-0 at half time","no",IF($G929&lt;=$C$8,"yes","no"))))</f>
        <v>no</v>
      </c>
      <c r="K929" s="64">
        <f t="shared" si="56"/>
        <v>0</v>
      </c>
      <c r="L929" s="64">
        <f>IF(ISBLANK(I929),0,IF($J929="no",0,IF($I929="No",-(($G929-1)*($C$4*$E929)),$C$4*$E929*(1-$C$6))))</f>
        <v>0</v>
      </c>
      <c r="M929" s="64">
        <f>IF($J929="yes",($G929-1)*$C$4*$E929,0)</f>
        <v>0</v>
      </c>
      <c r="N929" s="65">
        <f t="shared" si="58"/>
        <v>431.5</v>
      </c>
      <c r="O929" s="64">
        <f t="shared" si="57"/>
        <v>0</v>
      </c>
      <c r="P929" s="64">
        <f>IF(ISBLANK(I929),0,IF(L929&lt;0,-O929,IF(L929=0,0,((O929/($G929-1))*(1-$C$6)))))</f>
        <v>0</v>
      </c>
      <c r="Q929" s="65">
        <f t="shared" si="59"/>
        <v>374.00907458768029</v>
      </c>
    </row>
    <row r="930" spans="1:17" s="48" customFormat="1" ht="15" x14ac:dyDescent="0.2">
      <c r="A930" s="44"/>
      <c r="B930" s="45"/>
      <c r="C930" s="46"/>
      <c r="D930" s="46"/>
      <c r="E930" s="47"/>
      <c r="F930" s="47"/>
      <c r="G930" s="47"/>
      <c r="H930" s="47"/>
      <c r="I930" s="47"/>
      <c r="J930" s="53" t="str">
        <f>IF(ISBLANK(G930),"no",IF($I930="NR","no",IF($D930="0-0 at half time","no",IF($G930&lt;=$C$8,"yes","no"))))</f>
        <v>no</v>
      </c>
      <c r="K930" s="64">
        <f t="shared" si="56"/>
        <v>0</v>
      </c>
      <c r="L930" s="64">
        <f>IF(ISBLANK(I930),0,IF($J930="no",0,IF($I930="No",-(($G930-1)*($C$4*$E930)),$C$4*$E930*(1-$C$6))))</f>
        <v>0</v>
      </c>
      <c r="M930" s="64">
        <f>IF($J930="yes",($G930-1)*$C$4*$E930,0)</f>
        <v>0</v>
      </c>
      <c r="N930" s="65">
        <f t="shared" si="58"/>
        <v>431.5</v>
      </c>
      <c r="O930" s="64">
        <f t="shared" si="57"/>
        <v>0</v>
      </c>
      <c r="P930" s="64">
        <f>IF(ISBLANK(I930),0,IF(L930&lt;0,-O930,IF(L930=0,0,((O930/($G930-1))*(1-$C$6)))))</f>
        <v>0</v>
      </c>
      <c r="Q930" s="65">
        <f t="shared" si="59"/>
        <v>374.00907458768029</v>
      </c>
    </row>
    <row r="931" spans="1:17" s="48" customFormat="1" ht="15" x14ac:dyDescent="0.2">
      <c r="A931" s="44"/>
      <c r="B931" s="45"/>
      <c r="C931" s="46"/>
      <c r="D931" s="46"/>
      <c r="E931" s="47"/>
      <c r="F931" s="47"/>
      <c r="G931" s="47"/>
      <c r="H931" s="47"/>
      <c r="I931" s="47"/>
      <c r="J931" s="53" t="str">
        <f>IF(ISBLANK(G931),"no",IF($I931="NR","no",IF($D931="0-0 at half time","no",IF($G931&lt;=$C$8,"yes","no"))))</f>
        <v>no</v>
      </c>
      <c r="K931" s="64">
        <f t="shared" si="56"/>
        <v>0</v>
      </c>
      <c r="L931" s="64">
        <f>IF(ISBLANK(I931),0,IF($J931="no",0,IF($I931="No",-(($G931-1)*($C$4*$E931)),$C$4*$E931*(1-$C$6))))</f>
        <v>0</v>
      </c>
      <c r="M931" s="64">
        <f>IF($J931="yes",($G931-1)*$C$4*$E931,0)</f>
        <v>0</v>
      </c>
      <c r="N931" s="65">
        <f t="shared" si="58"/>
        <v>431.5</v>
      </c>
      <c r="O931" s="64">
        <f t="shared" si="57"/>
        <v>0</v>
      </c>
      <c r="P931" s="64">
        <f>IF(ISBLANK(I931),0,IF(L931&lt;0,-O931,IF(L931=0,0,((O931/($G931-1))*(1-$C$6)))))</f>
        <v>0</v>
      </c>
      <c r="Q931" s="65">
        <f t="shared" si="59"/>
        <v>374.00907458768029</v>
      </c>
    </row>
    <row r="932" spans="1:17" s="48" customFormat="1" ht="15" x14ac:dyDescent="0.2">
      <c r="A932" s="44"/>
      <c r="B932" s="45"/>
      <c r="C932" s="46"/>
      <c r="D932" s="46"/>
      <c r="E932" s="47"/>
      <c r="F932" s="47"/>
      <c r="G932" s="47"/>
      <c r="H932" s="47"/>
      <c r="I932" s="47"/>
      <c r="J932" s="53" t="str">
        <f>IF(ISBLANK(G932),"no",IF($I932="NR","no",IF($D932="0-0 at half time","no",IF($G932&lt;=$C$8,"yes","no"))))</f>
        <v>no</v>
      </c>
      <c r="K932" s="64">
        <f t="shared" si="56"/>
        <v>0</v>
      </c>
      <c r="L932" s="64">
        <f>IF(ISBLANK(I932),0,IF($J932="no",0,IF($I932="No",-(($G932-1)*($C$4*$E932)),$C$4*$E932*(1-$C$6))))</f>
        <v>0</v>
      </c>
      <c r="M932" s="64">
        <f>IF($J932="yes",($G932-1)*$C$4*$E932,0)</f>
        <v>0</v>
      </c>
      <c r="N932" s="65">
        <f t="shared" si="58"/>
        <v>431.5</v>
      </c>
      <c r="O932" s="64">
        <f t="shared" si="57"/>
        <v>0</v>
      </c>
      <c r="P932" s="64">
        <f>IF(ISBLANK(I932),0,IF(L932&lt;0,-O932,IF(L932=0,0,((O932/($G932-1))*(1-$C$6)))))</f>
        <v>0</v>
      </c>
      <c r="Q932" s="65">
        <f t="shared" si="59"/>
        <v>374.00907458768029</v>
      </c>
    </row>
    <row r="933" spans="1:17" s="48" customFormat="1" ht="15" x14ac:dyDescent="0.2">
      <c r="A933" s="44"/>
      <c r="B933" s="45"/>
      <c r="C933" s="46"/>
      <c r="D933" s="46"/>
      <c r="E933" s="47"/>
      <c r="F933" s="47"/>
      <c r="G933" s="47"/>
      <c r="H933" s="47"/>
      <c r="I933" s="47"/>
      <c r="J933" s="53" t="str">
        <f>IF(ISBLANK(G933),"no",IF($I933="NR","no",IF($D933="0-0 at half time","no",IF($G933&lt;=$C$8,"yes","no"))))</f>
        <v>no</v>
      </c>
      <c r="K933" s="64">
        <f t="shared" si="56"/>
        <v>0</v>
      </c>
      <c r="L933" s="64">
        <f>IF(ISBLANK(I933),0,IF($J933="no",0,IF($I933="No",-(($G933-1)*($C$4*$E933)),$C$4*$E933*(1-$C$6))))</f>
        <v>0</v>
      </c>
      <c r="M933" s="64">
        <f>IF($J933="yes",($G933-1)*$C$4*$E933,0)</f>
        <v>0</v>
      </c>
      <c r="N933" s="65">
        <f t="shared" si="58"/>
        <v>431.5</v>
      </c>
      <c r="O933" s="64">
        <f t="shared" si="57"/>
        <v>0</v>
      </c>
      <c r="P933" s="64">
        <f>IF(ISBLANK(I933),0,IF(L933&lt;0,-O933,IF(L933=0,0,((O933/($G933-1))*(1-$C$6)))))</f>
        <v>0</v>
      </c>
      <c r="Q933" s="65">
        <f t="shared" si="59"/>
        <v>374.00907458768029</v>
      </c>
    </row>
    <row r="934" spans="1:17" s="48" customFormat="1" ht="15" x14ac:dyDescent="0.2">
      <c r="A934" s="44"/>
      <c r="B934" s="45"/>
      <c r="C934" s="46"/>
      <c r="D934" s="46"/>
      <c r="E934" s="47"/>
      <c r="F934" s="47"/>
      <c r="G934" s="47"/>
      <c r="H934" s="47"/>
      <c r="I934" s="47"/>
      <c r="J934" s="53" t="str">
        <f>IF(ISBLANK(G934),"no",IF($I934="NR","no",IF($D934="0-0 at half time","no",IF($G934&lt;=$C$8,"yes","no"))))</f>
        <v>no</v>
      </c>
      <c r="K934" s="64">
        <f t="shared" si="56"/>
        <v>0</v>
      </c>
      <c r="L934" s="64">
        <f>IF(ISBLANK(I934),0,IF($J934="no",0,IF($I934="No",-(($G934-1)*($C$4*$E934)),$C$4*$E934*(1-$C$6))))</f>
        <v>0</v>
      </c>
      <c r="M934" s="64">
        <f>IF($J934="yes",($G934-1)*$C$4*$E934,0)</f>
        <v>0</v>
      </c>
      <c r="N934" s="65">
        <f t="shared" si="58"/>
        <v>431.5</v>
      </c>
      <c r="O934" s="64">
        <f t="shared" si="57"/>
        <v>0</v>
      </c>
      <c r="P934" s="64">
        <f>IF(ISBLANK(I934),0,IF(L934&lt;0,-O934,IF(L934=0,0,((O934/($G934-1))*(1-$C$6)))))</f>
        <v>0</v>
      </c>
      <c r="Q934" s="65">
        <f t="shared" si="59"/>
        <v>374.00907458768029</v>
      </c>
    </row>
    <row r="935" spans="1:17" s="48" customFormat="1" ht="15" x14ac:dyDescent="0.2">
      <c r="A935" s="44"/>
      <c r="B935" s="45"/>
      <c r="C935" s="46"/>
      <c r="D935" s="46"/>
      <c r="E935" s="47"/>
      <c r="F935" s="47"/>
      <c r="G935" s="47"/>
      <c r="H935" s="47"/>
      <c r="I935" s="47"/>
      <c r="J935" s="53" t="str">
        <f>IF(ISBLANK(G935),"no",IF($I935="NR","no",IF($D935="0-0 at half time","no",IF($G935&lt;=$C$8,"yes","no"))))</f>
        <v>no</v>
      </c>
      <c r="K935" s="64">
        <f t="shared" si="56"/>
        <v>0</v>
      </c>
      <c r="L935" s="64">
        <f>IF(ISBLANK(I935),0,IF($J935="no",0,IF($I935="No",-(($G935-1)*($C$4*$E935)),$C$4*$E935*(1-$C$6))))</f>
        <v>0</v>
      </c>
      <c r="M935" s="64">
        <f>IF($J935="yes",($G935-1)*$C$4*$E935,0)</f>
        <v>0</v>
      </c>
      <c r="N935" s="65">
        <f t="shared" si="58"/>
        <v>431.5</v>
      </c>
      <c r="O935" s="64">
        <f t="shared" si="57"/>
        <v>0</v>
      </c>
      <c r="P935" s="64">
        <f>IF(ISBLANK(I935),0,IF(L935&lt;0,-O935,IF(L935=0,0,((O935/($G935-1))*(1-$C$6)))))</f>
        <v>0</v>
      </c>
      <c r="Q935" s="65">
        <f t="shared" si="59"/>
        <v>374.00907458768029</v>
      </c>
    </row>
    <row r="936" spans="1:17" s="48" customFormat="1" ht="15" x14ac:dyDescent="0.2">
      <c r="A936" s="44"/>
      <c r="B936" s="45"/>
      <c r="C936" s="46"/>
      <c r="D936" s="46"/>
      <c r="E936" s="47"/>
      <c r="F936" s="47"/>
      <c r="G936" s="47"/>
      <c r="H936" s="47"/>
      <c r="I936" s="47"/>
      <c r="J936" s="53" t="str">
        <f>IF(ISBLANK(G936),"no",IF($I936="NR","no",IF($D936="0-0 at half time","no",IF($G936&lt;=$C$8,"yes","no"))))</f>
        <v>no</v>
      </c>
      <c r="K936" s="64">
        <f t="shared" si="56"/>
        <v>0</v>
      </c>
      <c r="L936" s="64">
        <f>IF(ISBLANK(I936),0,IF($J936="no",0,IF($I936="No",-(($G936-1)*($C$4*$E936)),$C$4*$E936*(1-$C$6))))</f>
        <v>0</v>
      </c>
      <c r="M936" s="64">
        <f>IF($J936="yes",($G936-1)*$C$4*$E936,0)</f>
        <v>0</v>
      </c>
      <c r="N936" s="65">
        <f t="shared" si="58"/>
        <v>431.5</v>
      </c>
      <c r="O936" s="64">
        <f t="shared" si="57"/>
        <v>0</v>
      </c>
      <c r="P936" s="64">
        <f>IF(ISBLANK(I936),0,IF(L936&lt;0,-O936,IF(L936=0,0,((O936/($G936-1))*(1-$C$6)))))</f>
        <v>0</v>
      </c>
      <c r="Q936" s="65">
        <f t="shared" si="59"/>
        <v>374.00907458768029</v>
      </c>
    </row>
    <row r="937" spans="1:17" s="48" customFormat="1" ht="15" x14ac:dyDescent="0.2">
      <c r="A937" s="44"/>
      <c r="B937" s="45"/>
      <c r="C937" s="46"/>
      <c r="D937" s="46"/>
      <c r="E937" s="47"/>
      <c r="F937" s="47"/>
      <c r="G937" s="47"/>
      <c r="H937" s="47"/>
      <c r="I937" s="47"/>
      <c r="J937" s="53" t="str">
        <f>IF(ISBLANK(G937),"no",IF($I937="NR","no",IF($D937="0-0 at half time","no",IF($G937&lt;=$C$8,"yes","no"))))</f>
        <v>no</v>
      </c>
      <c r="K937" s="64">
        <f t="shared" si="56"/>
        <v>0</v>
      </c>
      <c r="L937" s="64">
        <f>IF(ISBLANK(I937),0,IF($J937="no",0,IF($I937="No",-(($G937-1)*($C$4*$E937)),$C$4*$E937*(1-$C$6))))</f>
        <v>0</v>
      </c>
      <c r="M937" s="64">
        <f>IF($J937="yes",($G937-1)*$C$4*$E937,0)</f>
        <v>0</v>
      </c>
      <c r="N937" s="65">
        <f t="shared" si="58"/>
        <v>431.5</v>
      </c>
      <c r="O937" s="64">
        <f t="shared" si="57"/>
        <v>0</v>
      </c>
      <c r="P937" s="64">
        <f>IF(ISBLANK(I937),0,IF(L937&lt;0,-O937,IF(L937=0,0,((O937/($G937-1))*(1-$C$6)))))</f>
        <v>0</v>
      </c>
      <c r="Q937" s="65">
        <f t="shared" si="59"/>
        <v>374.00907458768029</v>
      </c>
    </row>
    <row r="938" spans="1:17" s="48" customFormat="1" ht="15" x14ac:dyDescent="0.2">
      <c r="A938" s="44"/>
      <c r="B938" s="45"/>
      <c r="C938" s="46"/>
      <c r="D938" s="46"/>
      <c r="E938" s="47"/>
      <c r="F938" s="47"/>
      <c r="G938" s="47"/>
      <c r="H938" s="47"/>
      <c r="I938" s="47"/>
      <c r="J938" s="53" t="str">
        <f>IF(ISBLANK(G938),"no",IF($I938="NR","no",IF($D938="0-0 at half time","no",IF($G938&lt;=$C$8,"yes","no"))))</f>
        <v>no</v>
      </c>
      <c r="K938" s="64">
        <f t="shared" si="56"/>
        <v>0</v>
      </c>
      <c r="L938" s="64">
        <f>IF(ISBLANK(I938),0,IF($J938="no",0,IF($I938="No",-(($G938-1)*($C$4*$E938)),$C$4*$E938*(1-$C$6))))</f>
        <v>0</v>
      </c>
      <c r="M938" s="64">
        <f>IF($J938="yes",($G938-1)*$C$4*$E938,0)</f>
        <v>0</v>
      </c>
      <c r="N938" s="65">
        <f t="shared" si="58"/>
        <v>431.5</v>
      </c>
      <c r="O938" s="64">
        <f t="shared" si="57"/>
        <v>0</v>
      </c>
      <c r="P938" s="64">
        <f>IF(ISBLANK(I938),0,IF(L938&lt;0,-O938,IF(L938=0,0,((O938/($G938-1))*(1-$C$6)))))</f>
        <v>0</v>
      </c>
      <c r="Q938" s="65">
        <f t="shared" si="59"/>
        <v>374.00907458768029</v>
      </c>
    </row>
    <row r="939" spans="1:17" s="48" customFormat="1" ht="15" x14ac:dyDescent="0.2">
      <c r="A939" s="44"/>
      <c r="B939" s="45"/>
      <c r="C939" s="46"/>
      <c r="D939" s="46"/>
      <c r="E939" s="47"/>
      <c r="F939" s="47"/>
      <c r="G939" s="47"/>
      <c r="H939" s="47"/>
      <c r="I939" s="47"/>
      <c r="J939" s="53" t="str">
        <f>IF(ISBLANK(G939),"no",IF($I939="NR","no",IF($D939="0-0 at half time","no",IF($G939&lt;=$C$8,"yes","no"))))</f>
        <v>no</v>
      </c>
      <c r="K939" s="64">
        <f t="shared" si="56"/>
        <v>0</v>
      </c>
      <c r="L939" s="64">
        <f>IF(ISBLANK(I939),0,IF($J939="no",0,IF($I939="No",-(($G939-1)*($C$4*$E939)),$C$4*$E939*(1-$C$6))))</f>
        <v>0</v>
      </c>
      <c r="M939" s="64">
        <f>IF($J939="yes",($G939-1)*$C$4*$E939,0)</f>
        <v>0</v>
      </c>
      <c r="N939" s="65">
        <f t="shared" si="58"/>
        <v>431.5</v>
      </c>
      <c r="O939" s="64">
        <f t="shared" si="57"/>
        <v>0</v>
      </c>
      <c r="P939" s="64">
        <f>IF(ISBLANK(I939),0,IF(L939&lt;0,-O939,IF(L939=0,0,((O939/($G939-1))*(1-$C$6)))))</f>
        <v>0</v>
      </c>
      <c r="Q939" s="65">
        <f t="shared" si="59"/>
        <v>374.00907458768029</v>
      </c>
    </row>
    <row r="940" spans="1:17" s="48" customFormat="1" ht="15" x14ac:dyDescent="0.2">
      <c r="A940" s="44"/>
      <c r="B940" s="45"/>
      <c r="C940" s="46"/>
      <c r="D940" s="46"/>
      <c r="E940" s="47"/>
      <c r="F940" s="47"/>
      <c r="G940" s="47"/>
      <c r="H940" s="47"/>
      <c r="I940" s="47"/>
      <c r="J940" s="53" t="str">
        <f>IF(ISBLANK(G940),"no",IF($I940="NR","no",IF($D940="0-0 at half time","no",IF($G940&lt;=$C$8,"yes","no"))))</f>
        <v>no</v>
      </c>
      <c r="K940" s="64">
        <f t="shared" si="56"/>
        <v>0</v>
      </c>
      <c r="L940" s="64">
        <f>IF(ISBLANK(I940),0,IF($J940="no",0,IF($I940="No",-(($G940-1)*($C$4*$E940)),$C$4*$E940*(1-$C$6))))</f>
        <v>0</v>
      </c>
      <c r="M940" s="64">
        <f>IF($J940="yes",($G940-1)*$C$4*$E940,0)</f>
        <v>0</v>
      </c>
      <c r="N940" s="65">
        <f t="shared" si="58"/>
        <v>431.5</v>
      </c>
      <c r="O940" s="64">
        <f t="shared" si="57"/>
        <v>0</v>
      </c>
      <c r="P940" s="64">
        <f>IF(ISBLANK(I940),0,IF(L940&lt;0,-O940,IF(L940=0,0,((O940/($G940-1))*(1-$C$6)))))</f>
        <v>0</v>
      </c>
      <c r="Q940" s="65">
        <f t="shared" si="59"/>
        <v>374.00907458768029</v>
      </c>
    </row>
    <row r="941" spans="1:17" s="48" customFormat="1" ht="15" x14ac:dyDescent="0.2">
      <c r="A941" s="44"/>
      <c r="B941" s="45"/>
      <c r="C941" s="46"/>
      <c r="D941" s="46"/>
      <c r="E941" s="47"/>
      <c r="F941" s="47"/>
      <c r="G941" s="47"/>
      <c r="H941" s="47"/>
      <c r="I941" s="47"/>
      <c r="J941" s="53" t="str">
        <f>IF(ISBLANK(G941),"no",IF($I941="NR","no",IF($D941="0-0 at half time","no",IF($G941&lt;=$C$8,"yes","no"))))</f>
        <v>no</v>
      </c>
      <c r="K941" s="64">
        <f t="shared" si="56"/>
        <v>0</v>
      </c>
      <c r="L941" s="64">
        <f>IF(ISBLANK(I941),0,IF($J941="no",0,IF($I941="No",-(($G941-1)*($C$4*$E941)),$C$4*$E941*(1-$C$6))))</f>
        <v>0</v>
      </c>
      <c r="M941" s="64">
        <f>IF($J941="yes",($G941-1)*$C$4*$E941,0)</f>
        <v>0</v>
      </c>
      <c r="N941" s="65">
        <f t="shared" si="58"/>
        <v>431.5</v>
      </c>
      <c r="O941" s="64">
        <f t="shared" si="57"/>
        <v>0</v>
      </c>
      <c r="P941" s="64">
        <f>IF(ISBLANK(I941),0,IF(L941&lt;0,-O941,IF(L941=0,0,((O941/($G941-1))*(1-$C$6)))))</f>
        <v>0</v>
      </c>
      <c r="Q941" s="65">
        <f t="shared" si="59"/>
        <v>374.00907458768029</v>
      </c>
    </row>
    <row r="942" spans="1:17" s="48" customFormat="1" ht="15" x14ac:dyDescent="0.2">
      <c r="A942" s="44"/>
      <c r="B942" s="45"/>
      <c r="C942" s="46"/>
      <c r="D942" s="46"/>
      <c r="E942" s="47"/>
      <c r="F942" s="47"/>
      <c r="G942" s="47"/>
      <c r="H942" s="47"/>
      <c r="I942" s="47"/>
      <c r="J942" s="53" t="str">
        <f>IF(ISBLANK(G942),"no",IF($I942="NR","no",IF($D942="0-0 at half time","no",IF($G942&lt;=$C$8,"yes","no"))))</f>
        <v>no</v>
      </c>
      <c r="K942" s="64">
        <f t="shared" si="56"/>
        <v>0</v>
      </c>
      <c r="L942" s="64">
        <f>IF(ISBLANK(I942),0,IF($J942="no",0,IF($I942="No",-(($G942-1)*($C$4*$E942)),$C$4*$E942*(1-$C$6))))</f>
        <v>0</v>
      </c>
      <c r="M942" s="64">
        <f>IF($J942="yes",($G942-1)*$C$4*$E942,0)</f>
        <v>0</v>
      </c>
      <c r="N942" s="65">
        <f t="shared" si="58"/>
        <v>431.5</v>
      </c>
      <c r="O942" s="64">
        <f t="shared" si="57"/>
        <v>0</v>
      </c>
      <c r="P942" s="64">
        <f>IF(ISBLANK(I942),0,IF(L942&lt;0,-O942,IF(L942=0,0,((O942/($G942-1))*(1-$C$6)))))</f>
        <v>0</v>
      </c>
      <c r="Q942" s="65">
        <f t="shared" si="59"/>
        <v>374.00907458768029</v>
      </c>
    </row>
    <row r="943" spans="1:17" s="48" customFormat="1" ht="15" x14ac:dyDescent="0.2">
      <c r="A943" s="44"/>
      <c r="B943" s="45"/>
      <c r="C943" s="46"/>
      <c r="D943" s="46"/>
      <c r="E943" s="47"/>
      <c r="F943" s="47"/>
      <c r="G943" s="47"/>
      <c r="H943" s="47"/>
      <c r="I943" s="47"/>
      <c r="J943" s="53" t="str">
        <f>IF(ISBLANK(G943),"no",IF($I943="NR","no",IF($D943="0-0 at half time","no",IF($G943&lt;=$C$8,"yes","no"))))</f>
        <v>no</v>
      </c>
      <c r="K943" s="64">
        <f t="shared" si="56"/>
        <v>0</v>
      </c>
      <c r="L943" s="64">
        <f>IF(ISBLANK(I943),0,IF($J943="no",0,IF($I943="No",-(($G943-1)*($C$4*$E943)),$C$4*$E943*(1-$C$6))))</f>
        <v>0</v>
      </c>
      <c r="M943" s="64">
        <f>IF($J943="yes",($G943-1)*$C$4*$E943,0)</f>
        <v>0</v>
      </c>
      <c r="N943" s="65">
        <f t="shared" si="58"/>
        <v>431.5</v>
      </c>
      <c r="O943" s="64">
        <f t="shared" si="57"/>
        <v>0</v>
      </c>
      <c r="P943" s="64">
        <f>IF(ISBLANK(I943),0,IF(L943&lt;0,-O943,IF(L943=0,0,((O943/($G943-1))*(1-$C$6)))))</f>
        <v>0</v>
      </c>
      <c r="Q943" s="65">
        <f t="shared" si="59"/>
        <v>374.00907458768029</v>
      </c>
    </row>
    <row r="944" spans="1:17" s="48" customFormat="1" ht="15" x14ac:dyDescent="0.2">
      <c r="A944" s="44"/>
      <c r="B944" s="45"/>
      <c r="C944" s="46"/>
      <c r="D944" s="46"/>
      <c r="E944" s="47"/>
      <c r="F944" s="47"/>
      <c r="G944" s="47"/>
      <c r="H944" s="47"/>
      <c r="I944" s="47"/>
      <c r="J944" s="53" t="str">
        <f>IF(ISBLANK(G944),"no",IF($I944="NR","no",IF($D944="0-0 at half time","no",IF($G944&lt;=$C$8,"yes","no"))))</f>
        <v>no</v>
      </c>
      <c r="K944" s="64">
        <f t="shared" si="56"/>
        <v>0</v>
      </c>
      <c r="L944" s="64">
        <f>IF(ISBLANK(I944),0,IF($J944="no",0,IF($I944="No",-(($G944-1)*($C$4*$E944)),$C$4*$E944*(1-$C$6))))</f>
        <v>0</v>
      </c>
      <c r="M944" s="64">
        <f>IF($J944="yes",($G944-1)*$C$4*$E944,0)</f>
        <v>0</v>
      </c>
      <c r="N944" s="65">
        <f t="shared" si="58"/>
        <v>431.5</v>
      </c>
      <c r="O944" s="64">
        <f t="shared" si="57"/>
        <v>0</v>
      </c>
      <c r="P944" s="64">
        <f>IF(ISBLANK(I944),0,IF(L944&lt;0,-O944,IF(L944=0,0,((O944/($G944-1))*(1-$C$6)))))</f>
        <v>0</v>
      </c>
      <c r="Q944" s="65">
        <f t="shared" si="59"/>
        <v>374.00907458768029</v>
      </c>
    </row>
    <row r="945" spans="1:17" s="48" customFormat="1" ht="15" x14ac:dyDescent="0.2">
      <c r="A945" s="44"/>
      <c r="B945" s="45"/>
      <c r="C945" s="46"/>
      <c r="D945" s="46"/>
      <c r="E945" s="47"/>
      <c r="F945" s="47"/>
      <c r="G945" s="47"/>
      <c r="H945" s="47"/>
      <c r="I945" s="47"/>
      <c r="J945" s="53" t="str">
        <f>IF(ISBLANK(G945),"no",IF($I945="NR","no",IF($D945="0-0 at half time","no",IF($G945&lt;=$C$8,"yes","no"))))</f>
        <v>no</v>
      </c>
      <c r="K945" s="64">
        <f t="shared" si="56"/>
        <v>0</v>
      </c>
      <c r="L945" s="64">
        <f>IF(ISBLANK(I945),0,IF($J945="no",0,IF($I945="No",-(($G945-1)*($C$4*$E945)),$C$4*$E945*(1-$C$6))))</f>
        <v>0</v>
      </c>
      <c r="M945" s="64">
        <f>IF($J945="yes",($G945-1)*$C$4*$E945,0)</f>
        <v>0</v>
      </c>
      <c r="N945" s="65">
        <f t="shared" si="58"/>
        <v>431.5</v>
      </c>
      <c r="O945" s="64">
        <f t="shared" si="57"/>
        <v>0</v>
      </c>
      <c r="P945" s="64">
        <f>IF(ISBLANK(I945),0,IF(L945&lt;0,-O945,IF(L945=0,0,((O945/($G945-1))*(1-$C$6)))))</f>
        <v>0</v>
      </c>
      <c r="Q945" s="65">
        <f t="shared" si="59"/>
        <v>374.00907458768029</v>
      </c>
    </row>
    <row r="946" spans="1:17" s="48" customFormat="1" ht="15" x14ac:dyDescent="0.2">
      <c r="A946" s="44"/>
      <c r="B946" s="45"/>
      <c r="C946" s="46"/>
      <c r="D946" s="46"/>
      <c r="E946" s="47"/>
      <c r="F946" s="47"/>
      <c r="G946" s="47"/>
      <c r="H946" s="47"/>
      <c r="I946" s="47"/>
      <c r="J946" s="53" t="str">
        <f>IF(ISBLANK(G946),"no",IF($I946="NR","no",IF($D946="0-0 at half time","no",IF($G946&lt;=$C$8,"yes","no"))))</f>
        <v>no</v>
      </c>
      <c r="K946" s="64">
        <f t="shared" si="56"/>
        <v>0</v>
      </c>
      <c r="L946" s="64">
        <f>IF(ISBLANK(I946),0,IF($J946="no",0,IF($I946="No",-(($G946-1)*($C$4*$E946)),$C$4*$E946*(1-$C$6))))</f>
        <v>0</v>
      </c>
      <c r="M946" s="64">
        <f>IF($J946="yes",($G946-1)*$C$4*$E946,0)</f>
        <v>0</v>
      </c>
      <c r="N946" s="65">
        <f t="shared" si="58"/>
        <v>431.5</v>
      </c>
      <c r="O946" s="64">
        <f t="shared" si="57"/>
        <v>0</v>
      </c>
      <c r="P946" s="64">
        <f>IF(ISBLANK(I946),0,IF(L946&lt;0,-O946,IF(L946=0,0,((O946/($G946-1))*(1-$C$6)))))</f>
        <v>0</v>
      </c>
      <c r="Q946" s="65">
        <f t="shared" si="59"/>
        <v>374.00907458768029</v>
      </c>
    </row>
    <row r="947" spans="1:17" s="48" customFormat="1" ht="15" x14ac:dyDescent="0.2">
      <c r="A947" s="44"/>
      <c r="B947" s="45"/>
      <c r="C947" s="46"/>
      <c r="D947" s="46"/>
      <c r="E947" s="47"/>
      <c r="F947" s="47"/>
      <c r="G947" s="47"/>
      <c r="H947" s="47"/>
      <c r="I947" s="47"/>
      <c r="J947" s="53" t="str">
        <f>IF(ISBLANK(G947),"no",IF($I947="NR","no",IF($D947="0-0 at half time","no",IF($G947&lt;=$C$8,"yes","no"))))</f>
        <v>no</v>
      </c>
      <c r="K947" s="64">
        <f t="shared" si="56"/>
        <v>0</v>
      </c>
      <c r="L947" s="64">
        <f>IF(ISBLANK(I947),0,IF($J947="no",0,IF($I947="No",-(($G947-1)*($C$4*$E947)),$C$4*$E947*(1-$C$6))))</f>
        <v>0</v>
      </c>
      <c r="M947" s="64">
        <f>IF($J947="yes",($G947-1)*$C$4*$E947,0)</f>
        <v>0</v>
      </c>
      <c r="N947" s="65">
        <f t="shared" si="58"/>
        <v>431.5</v>
      </c>
      <c r="O947" s="64">
        <f t="shared" si="57"/>
        <v>0</v>
      </c>
      <c r="P947" s="64">
        <f>IF(ISBLANK(I947),0,IF(L947&lt;0,-O947,IF(L947=0,0,((O947/($G947-1))*(1-$C$6)))))</f>
        <v>0</v>
      </c>
      <c r="Q947" s="65">
        <f t="shared" si="59"/>
        <v>374.00907458768029</v>
      </c>
    </row>
    <row r="948" spans="1:17" s="48" customFormat="1" ht="15" x14ac:dyDescent="0.2">
      <c r="A948" s="44"/>
      <c r="B948" s="45"/>
      <c r="C948" s="46"/>
      <c r="D948" s="46"/>
      <c r="E948" s="47"/>
      <c r="F948" s="47"/>
      <c r="G948" s="47"/>
      <c r="H948" s="47"/>
      <c r="I948" s="47"/>
      <c r="J948" s="53" t="str">
        <f>IF(ISBLANK(G948),"no",IF($I948="NR","no",IF($D948="0-0 at half time","no",IF($G948&lt;=$C$8,"yes","no"))))</f>
        <v>no</v>
      </c>
      <c r="K948" s="64">
        <f t="shared" si="56"/>
        <v>0</v>
      </c>
      <c r="L948" s="64">
        <f>IF(ISBLANK(I948),0,IF($J948="no",0,IF($I948="No",-(($G948-1)*($C$4*$E948)),$C$4*$E948*(1-$C$6))))</f>
        <v>0</v>
      </c>
      <c r="M948" s="64">
        <f>IF($J948="yes",($G948-1)*$C$4*$E948,0)</f>
        <v>0</v>
      </c>
      <c r="N948" s="65">
        <f t="shared" si="58"/>
        <v>431.5</v>
      </c>
      <c r="O948" s="64">
        <f t="shared" si="57"/>
        <v>0</v>
      </c>
      <c r="P948" s="64">
        <f>IF(ISBLANK(I948),0,IF(L948&lt;0,-O948,IF(L948=0,0,((O948/($G948-1))*(1-$C$6)))))</f>
        <v>0</v>
      </c>
      <c r="Q948" s="65">
        <f t="shared" si="59"/>
        <v>374.00907458768029</v>
      </c>
    </row>
    <row r="949" spans="1:17" s="48" customFormat="1" ht="15" x14ac:dyDescent="0.2">
      <c r="A949" s="44"/>
      <c r="B949" s="45"/>
      <c r="C949" s="46"/>
      <c r="D949" s="46"/>
      <c r="E949" s="47"/>
      <c r="F949" s="47"/>
      <c r="G949" s="47"/>
      <c r="H949" s="47"/>
      <c r="I949" s="47"/>
      <c r="J949" s="53" t="str">
        <f>IF(ISBLANK(G949),"no",IF($I949="NR","no",IF($D949="0-0 at half time","no",IF($G949&lt;=$C$8,"yes","no"))))</f>
        <v>no</v>
      </c>
      <c r="K949" s="64">
        <f t="shared" si="56"/>
        <v>0</v>
      </c>
      <c r="L949" s="64">
        <f>IF(ISBLANK(I949),0,IF($J949="no",0,IF($I949="No",-(($G949-1)*($C$4*$E949)),$C$4*$E949*(1-$C$6))))</f>
        <v>0</v>
      </c>
      <c r="M949" s="64">
        <f>IF($J949="yes",($G949-1)*$C$4*$E949,0)</f>
        <v>0</v>
      </c>
      <c r="N949" s="65">
        <f t="shared" si="58"/>
        <v>431.5</v>
      </c>
      <c r="O949" s="64">
        <f t="shared" si="57"/>
        <v>0</v>
      </c>
      <c r="P949" s="64">
        <f>IF(ISBLANK(I949),0,IF(L949&lt;0,-O949,IF(L949=0,0,((O949/($G949-1))*(1-$C$6)))))</f>
        <v>0</v>
      </c>
      <c r="Q949" s="65">
        <f t="shared" si="59"/>
        <v>374.00907458768029</v>
      </c>
    </row>
    <row r="950" spans="1:17" s="48" customFormat="1" ht="15" x14ac:dyDescent="0.2">
      <c r="A950" s="44"/>
      <c r="B950" s="45"/>
      <c r="C950" s="46"/>
      <c r="D950" s="46"/>
      <c r="E950" s="47"/>
      <c r="F950" s="47"/>
      <c r="G950" s="47"/>
      <c r="H950" s="47"/>
      <c r="I950" s="47"/>
      <c r="J950" s="53" t="str">
        <f>IF(ISBLANK(G950),"no",IF($I950="NR","no",IF($D950="0-0 at half time","no",IF($G950&lt;=$C$8,"yes","no"))))</f>
        <v>no</v>
      </c>
      <c r="K950" s="64">
        <f t="shared" si="56"/>
        <v>0</v>
      </c>
      <c r="L950" s="64">
        <f>IF(ISBLANK(I950),0,IF($J950="no",0,IF($I950="No",-(($G950-1)*($C$4*$E950)),$C$4*$E950*(1-$C$6))))</f>
        <v>0</v>
      </c>
      <c r="M950" s="64">
        <f>IF($J950="yes",($G950-1)*$C$4*$E950,0)</f>
        <v>0</v>
      </c>
      <c r="N950" s="65">
        <f t="shared" si="58"/>
        <v>431.5</v>
      </c>
      <c r="O950" s="64">
        <f t="shared" si="57"/>
        <v>0</v>
      </c>
      <c r="P950" s="64">
        <f>IF(ISBLANK(I950),0,IF(L950&lt;0,-O950,IF(L950=0,0,((O950/($G950-1))*(1-$C$6)))))</f>
        <v>0</v>
      </c>
      <c r="Q950" s="65">
        <f t="shared" si="59"/>
        <v>374.00907458768029</v>
      </c>
    </row>
    <row r="951" spans="1:17" s="48" customFormat="1" ht="15" x14ac:dyDescent="0.2">
      <c r="A951" s="44"/>
      <c r="B951" s="45"/>
      <c r="C951" s="46"/>
      <c r="D951" s="46"/>
      <c r="E951" s="47"/>
      <c r="F951" s="47"/>
      <c r="G951" s="47"/>
      <c r="H951" s="47"/>
      <c r="I951" s="47"/>
      <c r="J951" s="53" t="str">
        <f>IF(ISBLANK(G951),"no",IF($I951="NR","no",IF($D951="0-0 at half time","no",IF($G951&lt;=$C$8,"yes","no"))))</f>
        <v>no</v>
      </c>
      <c r="K951" s="64">
        <f t="shared" si="56"/>
        <v>0</v>
      </c>
      <c r="L951" s="64">
        <f>IF(ISBLANK(I951),0,IF($J951="no",0,IF($I951="No",-(($G951-1)*($C$4*$E951)),$C$4*$E951*(1-$C$6))))</f>
        <v>0</v>
      </c>
      <c r="M951" s="64">
        <f>IF($J951="yes",($G951-1)*$C$4*$E951,0)</f>
        <v>0</v>
      </c>
      <c r="N951" s="65">
        <f t="shared" si="58"/>
        <v>431.5</v>
      </c>
      <c r="O951" s="64">
        <f t="shared" si="57"/>
        <v>0</v>
      </c>
      <c r="P951" s="64">
        <f>IF(ISBLANK(I951),0,IF(L951&lt;0,-O951,IF(L951=0,0,((O951/($G951-1))*(1-$C$6)))))</f>
        <v>0</v>
      </c>
      <c r="Q951" s="65">
        <f t="shared" si="59"/>
        <v>374.00907458768029</v>
      </c>
    </row>
    <row r="952" spans="1:17" s="48" customFormat="1" ht="15" x14ac:dyDescent="0.2">
      <c r="A952" s="44"/>
      <c r="B952" s="45"/>
      <c r="C952" s="46"/>
      <c r="D952" s="46"/>
      <c r="E952" s="47"/>
      <c r="F952" s="47"/>
      <c r="G952" s="47"/>
      <c r="H952" s="47"/>
      <c r="I952" s="47"/>
      <c r="J952" s="53" t="str">
        <f>IF(ISBLANK(G952),"no",IF($I952="NR","no",IF($D952="0-0 at half time","no",IF($G952&lt;=$C$8,"yes","no"))))</f>
        <v>no</v>
      </c>
      <c r="K952" s="64">
        <f t="shared" si="56"/>
        <v>0</v>
      </c>
      <c r="L952" s="64">
        <f>IF(ISBLANK(I952),0,IF($J952="no",0,IF($I952="No",-(($G952-1)*($C$4*$E952)),$C$4*$E952*(1-$C$6))))</f>
        <v>0</v>
      </c>
      <c r="M952" s="64">
        <f>IF($J952="yes",($G952-1)*$C$4*$E952,0)</f>
        <v>0</v>
      </c>
      <c r="N952" s="65">
        <f t="shared" si="58"/>
        <v>431.5</v>
      </c>
      <c r="O952" s="64">
        <f t="shared" si="57"/>
        <v>0</v>
      </c>
      <c r="P952" s="64">
        <f>IF(ISBLANK(I952),0,IF(L952&lt;0,-O952,IF(L952=0,0,((O952/($G952-1))*(1-$C$6)))))</f>
        <v>0</v>
      </c>
      <c r="Q952" s="65">
        <f t="shared" si="59"/>
        <v>374.00907458768029</v>
      </c>
    </row>
    <row r="953" spans="1:17" s="48" customFormat="1" ht="15" x14ac:dyDescent="0.2">
      <c r="A953" s="44"/>
      <c r="B953" s="45"/>
      <c r="C953" s="46"/>
      <c r="D953" s="46"/>
      <c r="E953" s="47"/>
      <c r="F953" s="47"/>
      <c r="G953" s="47"/>
      <c r="H953" s="47"/>
      <c r="I953" s="47"/>
      <c r="J953" s="53" t="str">
        <f>IF(ISBLANK(G953),"no",IF($I953="NR","no",IF($D953="0-0 at half time","no",IF($G953&lt;=$C$8,"yes","no"))))</f>
        <v>no</v>
      </c>
      <c r="K953" s="64">
        <f t="shared" si="56"/>
        <v>0</v>
      </c>
      <c r="L953" s="64">
        <f>IF(ISBLANK(I953),0,IF($J953="no",0,IF($I953="No",-(($G953-1)*($C$4*$E953)),$C$4*$E953*(1-$C$6))))</f>
        <v>0</v>
      </c>
      <c r="M953" s="64">
        <f>IF($J953="yes",($G953-1)*$C$4*$E953,0)</f>
        <v>0</v>
      </c>
      <c r="N953" s="65">
        <f t="shared" si="58"/>
        <v>431.5</v>
      </c>
      <c r="O953" s="64">
        <f t="shared" si="57"/>
        <v>0</v>
      </c>
      <c r="P953" s="64">
        <f>IF(ISBLANK(I953),0,IF(L953&lt;0,-O953,IF(L953=0,0,((O953/($G953-1))*(1-$C$6)))))</f>
        <v>0</v>
      </c>
      <c r="Q953" s="65">
        <f t="shared" si="59"/>
        <v>374.00907458768029</v>
      </c>
    </row>
    <row r="954" spans="1:17" s="48" customFormat="1" ht="15" x14ac:dyDescent="0.2">
      <c r="A954" s="44"/>
      <c r="B954" s="45"/>
      <c r="C954" s="46"/>
      <c r="D954" s="46"/>
      <c r="E954" s="47"/>
      <c r="F954" s="47"/>
      <c r="G954" s="47"/>
      <c r="H954" s="47"/>
      <c r="I954" s="47"/>
      <c r="J954" s="53" t="str">
        <f>IF(ISBLANK(G954),"no",IF($I954="NR","no",IF($D954="0-0 at half time","no",IF($G954&lt;=$C$8,"yes","no"))))</f>
        <v>no</v>
      </c>
      <c r="K954" s="64">
        <f t="shared" si="56"/>
        <v>0</v>
      </c>
      <c r="L954" s="64">
        <f>IF(ISBLANK(I954),0,IF($J954="no",0,IF($I954="No",-(($G954-1)*($C$4*$E954)),$C$4*$E954*(1-$C$6))))</f>
        <v>0</v>
      </c>
      <c r="M954" s="64">
        <f>IF($J954="yes",($G954-1)*$C$4*$E954,0)</f>
        <v>0</v>
      </c>
      <c r="N954" s="65">
        <f t="shared" si="58"/>
        <v>431.5</v>
      </c>
      <c r="O954" s="64">
        <f t="shared" si="57"/>
        <v>0</v>
      </c>
      <c r="P954" s="64">
        <f>IF(ISBLANK(I954),0,IF(L954&lt;0,-O954,IF(L954=0,0,((O954/($G954-1))*(1-$C$6)))))</f>
        <v>0</v>
      </c>
      <c r="Q954" s="65">
        <f t="shared" si="59"/>
        <v>374.00907458768029</v>
      </c>
    </row>
    <row r="955" spans="1:17" s="48" customFormat="1" ht="15" x14ac:dyDescent="0.2">
      <c r="A955" s="44"/>
      <c r="B955" s="45"/>
      <c r="C955" s="46"/>
      <c r="D955" s="46"/>
      <c r="E955" s="47"/>
      <c r="F955" s="47"/>
      <c r="G955" s="47"/>
      <c r="H955" s="47"/>
      <c r="I955" s="47"/>
      <c r="J955" s="53" t="str">
        <f>IF(ISBLANK(G955),"no",IF($I955="NR","no",IF($D955="0-0 at half time","no",IF($G955&lt;=$C$8,"yes","no"))))</f>
        <v>no</v>
      </c>
      <c r="K955" s="64">
        <f t="shared" si="56"/>
        <v>0</v>
      </c>
      <c r="L955" s="64">
        <f>IF(ISBLANK(I955),0,IF($J955="no",0,IF($I955="No",-(($G955-1)*($C$4*$E955)),$C$4*$E955*(1-$C$6))))</f>
        <v>0</v>
      </c>
      <c r="M955" s="64">
        <f>IF($J955="yes",($G955-1)*$C$4*$E955,0)</f>
        <v>0</v>
      </c>
      <c r="N955" s="65">
        <f t="shared" si="58"/>
        <v>431.5</v>
      </c>
      <c r="O955" s="64">
        <f t="shared" si="57"/>
        <v>0</v>
      </c>
      <c r="P955" s="64">
        <f>IF(ISBLANK(I955),0,IF(L955&lt;0,-O955,IF(L955=0,0,((O955/($G955-1))*(1-$C$6)))))</f>
        <v>0</v>
      </c>
      <c r="Q955" s="65">
        <f t="shared" si="59"/>
        <v>374.00907458768029</v>
      </c>
    </row>
    <row r="956" spans="1:17" s="48" customFormat="1" ht="15" x14ac:dyDescent="0.2">
      <c r="A956" s="44"/>
      <c r="B956" s="45"/>
      <c r="C956" s="46"/>
      <c r="D956" s="46"/>
      <c r="E956" s="47"/>
      <c r="F956" s="47"/>
      <c r="G956" s="47"/>
      <c r="H956" s="47"/>
      <c r="I956" s="47"/>
      <c r="J956" s="53" t="str">
        <f>IF(ISBLANK(G956),"no",IF($I956="NR","no",IF($D956="0-0 at half time","no",IF($G956&lt;=$C$8,"yes","no"))))</f>
        <v>no</v>
      </c>
      <c r="K956" s="64">
        <f t="shared" si="56"/>
        <v>0</v>
      </c>
      <c r="L956" s="64">
        <f>IF(ISBLANK(I956),0,IF($J956="no",0,IF($I956="No",-(($G956-1)*($C$4*$E956)),$C$4*$E956*(1-$C$6))))</f>
        <v>0</v>
      </c>
      <c r="M956" s="64">
        <f>IF($J956="yes",($G956-1)*$C$4*$E956,0)</f>
        <v>0</v>
      </c>
      <c r="N956" s="65">
        <f t="shared" si="58"/>
        <v>431.5</v>
      </c>
      <c r="O956" s="64">
        <f t="shared" si="57"/>
        <v>0</v>
      </c>
      <c r="P956" s="64">
        <f>IF(ISBLANK(I956),0,IF(L956&lt;0,-O956,IF(L956=0,0,((O956/($G956-1))*(1-$C$6)))))</f>
        <v>0</v>
      </c>
      <c r="Q956" s="65">
        <f t="shared" si="59"/>
        <v>374.00907458768029</v>
      </c>
    </row>
    <row r="957" spans="1:17" s="48" customFormat="1" ht="15" x14ac:dyDescent="0.2">
      <c r="A957" s="44"/>
      <c r="B957" s="45"/>
      <c r="C957" s="46"/>
      <c r="D957" s="46"/>
      <c r="E957" s="47"/>
      <c r="F957" s="47"/>
      <c r="G957" s="47"/>
      <c r="H957" s="47"/>
      <c r="I957" s="47"/>
      <c r="J957" s="53" t="str">
        <f>IF(ISBLANK(G957),"no",IF($I957="NR","no",IF($D957="0-0 at half time","no",IF($G957&lt;=$C$8,"yes","no"))))</f>
        <v>no</v>
      </c>
      <c r="K957" s="64">
        <f t="shared" si="56"/>
        <v>0</v>
      </c>
      <c r="L957" s="64">
        <f>IF(ISBLANK(I957),0,IF($J957="no",0,IF($I957="No",-(($G957-1)*($C$4*$E957)),$C$4*$E957*(1-$C$6))))</f>
        <v>0</v>
      </c>
      <c r="M957" s="64">
        <f>IF($J957="yes",($G957-1)*$C$4*$E957,0)</f>
        <v>0</v>
      </c>
      <c r="N957" s="65">
        <f t="shared" si="58"/>
        <v>431.5</v>
      </c>
      <c r="O957" s="64">
        <f t="shared" si="57"/>
        <v>0</v>
      </c>
      <c r="P957" s="64">
        <f>IF(ISBLANK(I957),0,IF(L957&lt;0,-O957,IF(L957=0,0,((O957/($G957-1))*(1-$C$6)))))</f>
        <v>0</v>
      </c>
      <c r="Q957" s="65">
        <f t="shared" si="59"/>
        <v>374.00907458768029</v>
      </c>
    </row>
    <row r="958" spans="1:17" s="48" customFormat="1" ht="15" x14ac:dyDescent="0.2">
      <c r="A958" s="44"/>
      <c r="B958" s="45"/>
      <c r="C958" s="46"/>
      <c r="D958" s="46"/>
      <c r="E958" s="47"/>
      <c r="F958" s="47"/>
      <c r="G958" s="47"/>
      <c r="H958" s="47"/>
      <c r="I958" s="47"/>
      <c r="J958" s="53" t="str">
        <f>IF(ISBLANK(G958),"no",IF($I958="NR","no",IF($D958="0-0 at half time","no",IF($G958&lt;=$C$8,"yes","no"))))</f>
        <v>no</v>
      </c>
      <c r="K958" s="64">
        <f t="shared" si="56"/>
        <v>0</v>
      </c>
      <c r="L958" s="64">
        <f>IF(ISBLANK(I958),0,IF($J958="no",0,IF($I958="No",-(($G958-1)*($C$4*$E958)),$C$4*$E958*(1-$C$6))))</f>
        <v>0</v>
      </c>
      <c r="M958" s="64">
        <f>IF($J958="yes",($G958-1)*$C$4*$E958,0)</f>
        <v>0</v>
      </c>
      <c r="N958" s="65">
        <f t="shared" si="58"/>
        <v>431.5</v>
      </c>
      <c r="O958" s="64">
        <f t="shared" si="57"/>
        <v>0</v>
      </c>
      <c r="P958" s="64">
        <f>IF(ISBLANK(I958),0,IF(L958&lt;0,-O958,IF(L958=0,0,((O958/($G958-1))*(1-$C$6)))))</f>
        <v>0</v>
      </c>
      <c r="Q958" s="65">
        <f t="shared" si="59"/>
        <v>374.00907458768029</v>
      </c>
    </row>
    <row r="959" spans="1:17" s="48" customFormat="1" ht="15" x14ac:dyDescent="0.2">
      <c r="A959" s="44"/>
      <c r="B959" s="45"/>
      <c r="C959" s="46"/>
      <c r="D959" s="46"/>
      <c r="E959" s="47"/>
      <c r="F959" s="47"/>
      <c r="G959" s="47"/>
      <c r="H959" s="47"/>
      <c r="I959" s="47"/>
      <c r="J959" s="53" t="str">
        <f>IF(ISBLANK(G959),"no",IF($I959="NR","no",IF($D959="0-0 at half time","no",IF($G959&lt;=$C$8,"yes","no"))))</f>
        <v>no</v>
      </c>
      <c r="K959" s="64">
        <f t="shared" si="56"/>
        <v>0</v>
      </c>
      <c r="L959" s="64">
        <f>IF(ISBLANK(I959),0,IF($J959="no",0,IF($I959="No",-(($G959-1)*($C$4*$E959)),$C$4*$E959*(1-$C$6))))</f>
        <v>0</v>
      </c>
      <c r="M959" s="64">
        <f>IF($J959="yes",($G959-1)*$C$4*$E959,0)</f>
        <v>0</v>
      </c>
      <c r="N959" s="65">
        <f t="shared" si="58"/>
        <v>431.5</v>
      </c>
      <c r="O959" s="64">
        <f t="shared" si="57"/>
        <v>0</v>
      </c>
      <c r="P959" s="64">
        <f>IF(ISBLANK(I959),0,IF(L959&lt;0,-O959,IF(L959=0,0,((O959/($G959-1))*(1-$C$6)))))</f>
        <v>0</v>
      </c>
      <c r="Q959" s="65">
        <f t="shared" si="59"/>
        <v>374.00907458768029</v>
      </c>
    </row>
    <row r="960" spans="1:17" s="48" customFormat="1" ht="15" x14ac:dyDescent="0.2">
      <c r="A960" s="44"/>
      <c r="B960" s="45"/>
      <c r="C960" s="46"/>
      <c r="D960" s="46"/>
      <c r="E960" s="47"/>
      <c r="F960" s="47"/>
      <c r="G960" s="47"/>
      <c r="H960" s="47"/>
      <c r="I960" s="47"/>
      <c r="J960" s="53" t="str">
        <f>IF(ISBLANK(G960),"no",IF($I960="NR","no",IF($D960="0-0 at half time","no",IF($G960&lt;=$C$8,"yes","no"))))</f>
        <v>no</v>
      </c>
      <c r="K960" s="64">
        <f t="shared" si="56"/>
        <v>0</v>
      </c>
      <c r="L960" s="64">
        <f>IF(ISBLANK(I960),0,IF($J960="no",0,IF($I960="No",-(($G960-1)*($C$4*$E960)),$C$4*$E960*(1-$C$6))))</f>
        <v>0</v>
      </c>
      <c r="M960" s="64">
        <f>IF($J960="yes",($G960-1)*$C$4*$E960,0)</f>
        <v>0</v>
      </c>
      <c r="N960" s="65">
        <f t="shared" si="58"/>
        <v>431.5</v>
      </c>
      <c r="O960" s="64">
        <f t="shared" si="57"/>
        <v>0</v>
      </c>
      <c r="P960" s="64">
        <f>IF(ISBLANK(I960),0,IF(L960&lt;0,-O960,IF(L960=0,0,((O960/($G960-1))*(1-$C$6)))))</f>
        <v>0</v>
      </c>
      <c r="Q960" s="65">
        <f t="shared" si="59"/>
        <v>374.00907458768029</v>
      </c>
    </row>
    <row r="961" spans="1:17" s="48" customFormat="1" ht="15" x14ac:dyDescent="0.2">
      <c r="A961" s="44"/>
      <c r="B961" s="45"/>
      <c r="C961" s="46"/>
      <c r="D961" s="46"/>
      <c r="E961" s="47"/>
      <c r="F961" s="47"/>
      <c r="G961" s="47"/>
      <c r="H961" s="47"/>
      <c r="I961" s="47"/>
      <c r="J961" s="53" t="str">
        <f>IF(ISBLANK(G961),"no",IF($I961="NR","no",IF($D961="0-0 at half time","no",IF($G961&lt;=$C$8,"yes","no"))))</f>
        <v>no</v>
      </c>
      <c r="K961" s="64">
        <f t="shared" si="56"/>
        <v>0</v>
      </c>
      <c r="L961" s="64">
        <f>IF(ISBLANK(I961),0,IF($J961="no",0,IF($I961="No",-(($G961-1)*($C$4*$E961)),$C$4*$E961*(1-$C$6))))</f>
        <v>0</v>
      </c>
      <c r="M961" s="64">
        <f>IF($J961="yes",($G961-1)*$C$4*$E961,0)</f>
        <v>0</v>
      </c>
      <c r="N961" s="65">
        <f t="shared" si="58"/>
        <v>431.5</v>
      </c>
      <c r="O961" s="64">
        <f t="shared" si="57"/>
        <v>0</v>
      </c>
      <c r="P961" s="64">
        <f>IF(ISBLANK(I961),0,IF(L961&lt;0,-O961,IF(L961=0,0,((O961/($G961-1))*(1-$C$6)))))</f>
        <v>0</v>
      </c>
      <c r="Q961" s="65">
        <f t="shared" si="59"/>
        <v>374.00907458768029</v>
      </c>
    </row>
    <row r="962" spans="1:17" s="48" customFormat="1" ht="15" x14ac:dyDescent="0.2">
      <c r="A962" s="44"/>
      <c r="B962" s="45"/>
      <c r="C962" s="46"/>
      <c r="D962" s="46"/>
      <c r="E962" s="47"/>
      <c r="F962" s="47"/>
      <c r="G962" s="47"/>
      <c r="H962" s="47"/>
      <c r="I962" s="47"/>
      <c r="J962" s="53" t="str">
        <f>IF(ISBLANK(G962),"no",IF($I962="NR","no",IF($D962="0-0 at half time","no",IF($G962&lt;=$C$8,"yes","no"))))</f>
        <v>no</v>
      </c>
      <c r="K962" s="64">
        <f t="shared" si="56"/>
        <v>0</v>
      </c>
      <c r="L962" s="64">
        <f>IF(ISBLANK(I962),0,IF($J962="no",0,IF($I962="No",-(($G962-1)*($C$4*$E962)),$C$4*$E962*(1-$C$6))))</f>
        <v>0</v>
      </c>
      <c r="M962" s="64">
        <f>IF($J962="yes",($G962-1)*$C$4*$E962,0)</f>
        <v>0</v>
      </c>
      <c r="N962" s="65">
        <f t="shared" si="58"/>
        <v>431.5</v>
      </c>
      <c r="O962" s="64">
        <f t="shared" si="57"/>
        <v>0</v>
      </c>
      <c r="P962" s="64">
        <f>IF(ISBLANK(I962),0,IF(L962&lt;0,-O962,IF(L962=0,0,((O962/($G962-1))*(1-$C$6)))))</f>
        <v>0</v>
      </c>
      <c r="Q962" s="65">
        <f t="shared" si="59"/>
        <v>374.00907458768029</v>
      </c>
    </row>
    <row r="963" spans="1:17" s="48" customFormat="1" ht="15" x14ac:dyDescent="0.2">
      <c r="A963" s="44"/>
      <c r="B963" s="45"/>
      <c r="C963" s="46"/>
      <c r="D963" s="46"/>
      <c r="E963" s="47"/>
      <c r="F963" s="47"/>
      <c r="G963" s="47"/>
      <c r="H963" s="47"/>
      <c r="I963" s="47"/>
      <c r="J963" s="53" t="str">
        <f>IF(ISBLANK(G963),"no",IF($I963="NR","no",IF($D963="0-0 at half time","no",IF($G963&lt;=$C$8,"yes","no"))))</f>
        <v>no</v>
      </c>
      <c r="K963" s="64">
        <f t="shared" si="56"/>
        <v>0</v>
      </c>
      <c r="L963" s="64">
        <f>IF(ISBLANK(I963),0,IF($J963="no",0,IF($I963="No",-(($G963-1)*($C$4*$E963)),$C$4*$E963*(1-$C$6))))</f>
        <v>0</v>
      </c>
      <c r="M963" s="64">
        <f>IF($J963="yes",($G963-1)*$C$4*$E963,0)</f>
        <v>0</v>
      </c>
      <c r="N963" s="65">
        <f t="shared" si="58"/>
        <v>431.5</v>
      </c>
      <c r="O963" s="64">
        <f t="shared" si="57"/>
        <v>0</v>
      </c>
      <c r="P963" s="64">
        <f>IF(ISBLANK(I963),0,IF(L963&lt;0,-O963,IF(L963=0,0,((O963/($G963-1))*(1-$C$6)))))</f>
        <v>0</v>
      </c>
      <c r="Q963" s="65">
        <f t="shared" si="59"/>
        <v>374.00907458768029</v>
      </c>
    </row>
    <row r="964" spans="1:17" s="48" customFormat="1" ht="15" x14ac:dyDescent="0.2">
      <c r="A964" s="44"/>
      <c r="B964" s="45"/>
      <c r="C964" s="46"/>
      <c r="D964" s="46"/>
      <c r="E964" s="47"/>
      <c r="F964" s="47"/>
      <c r="G964" s="47"/>
      <c r="H964" s="47"/>
      <c r="I964" s="47"/>
      <c r="J964" s="53" t="str">
        <f>IF(ISBLANK(G964),"no",IF($I964="NR","no",IF($D964="0-0 at half time","no",IF($G964&lt;=$C$8,"yes","no"))))</f>
        <v>no</v>
      </c>
      <c r="K964" s="64">
        <f t="shared" si="56"/>
        <v>0</v>
      </c>
      <c r="L964" s="64">
        <f>IF(ISBLANK(I964),0,IF($J964="no",0,IF($I964="No",-(($G964-1)*($C$4*$E964)),$C$4*$E964*(1-$C$6))))</f>
        <v>0</v>
      </c>
      <c r="M964" s="64">
        <f>IF($J964="yes",($G964-1)*$C$4*$E964,0)</f>
        <v>0</v>
      </c>
      <c r="N964" s="65">
        <f t="shared" si="58"/>
        <v>431.5</v>
      </c>
      <c r="O964" s="64">
        <f t="shared" si="57"/>
        <v>0</v>
      </c>
      <c r="P964" s="64">
        <f>IF(ISBLANK(I964),0,IF(L964&lt;0,-O964,IF(L964=0,0,((O964/($G964-1))*(1-$C$6)))))</f>
        <v>0</v>
      </c>
      <c r="Q964" s="65">
        <f t="shared" si="59"/>
        <v>374.00907458768029</v>
      </c>
    </row>
    <row r="965" spans="1:17" s="48" customFormat="1" ht="15" x14ac:dyDescent="0.2">
      <c r="A965" s="44"/>
      <c r="B965" s="45"/>
      <c r="C965" s="46"/>
      <c r="D965" s="46"/>
      <c r="E965" s="47"/>
      <c r="F965" s="47"/>
      <c r="G965" s="47"/>
      <c r="H965" s="47"/>
      <c r="I965" s="47"/>
      <c r="J965" s="53" t="str">
        <f>IF(ISBLANK(G965),"no",IF($I965="NR","no",IF($D965="0-0 at half time","no",IF($G965&lt;=$C$8,"yes","no"))))</f>
        <v>no</v>
      </c>
      <c r="K965" s="64">
        <f t="shared" si="56"/>
        <v>0</v>
      </c>
      <c r="L965" s="64">
        <f>IF(ISBLANK(I965),0,IF($J965="no",0,IF($I965="No",-(($G965-1)*($C$4*$E965)),$C$4*$E965*(1-$C$6))))</f>
        <v>0</v>
      </c>
      <c r="M965" s="64">
        <f>IF($J965="yes",($G965-1)*$C$4*$E965,0)</f>
        <v>0</v>
      </c>
      <c r="N965" s="65">
        <f t="shared" si="58"/>
        <v>431.5</v>
      </c>
      <c r="O965" s="64">
        <f t="shared" si="57"/>
        <v>0</v>
      </c>
      <c r="P965" s="64">
        <f>IF(ISBLANK(I965),0,IF(L965&lt;0,-O965,IF(L965=0,0,((O965/($G965-1))*(1-$C$6)))))</f>
        <v>0</v>
      </c>
      <c r="Q965" s="65">
        <f t="shared" si="59"/>
        <v>374.00907458768029</v>
      </c>
    </row>
    <row r="966" spans="1:17" s="48" customFormat="1" ht="15" x14ac:dyDescent="0.2">
      <c r="A966" s="44"/>
      <c r="B966" s="45"/>
      <c r="C966" s="46"/>
      <c r="D966" s="46"/>
      <c r="E966" s="47"/>
      <c r="F966" s="47"/>
      <c r="G966" s="47"/>
      <c r="H966" s="47"/>
      <c r="I966" s="47"/>
      <c r="J966" s="53" t="str">
        <f>IF(ISBLANK(G966),"no",IF($I966="NR","no",IF($D966="0-0 at half time","no",IF($G966&lt;=$C$8,"yes","no"))))</f>
        <v>no</v>
      </c>
      <c r="K966" s="64">
        <f t="shared" si="56"/>
        <v>0</v>
      </c>
      <c r="L966" s="64">
        <f>IF(ISBLANK(I966),0,IF($J966="no",0,IF($I966="No",-(($G966-1)*($C$4*$E966)),$C$4*$E966*(1-$C$6))))</f>
        <v>0</v>
      </c>
      <c r="M966" s="64">
        <f>IF($J966="yes",($G966-1)*$C$4*$E966,0)</f>
        <v>0</v>
      </c>
      <c r="N966" s="65">
        <f t="shared" si="58"/>
        <v>431.5</v>
      </c>
      <c r="O966" s="64">
        <f t="shared" si="57"/>
        <v>0</v>
      </c>
      <c r="P966" s="64">
        <f>IF(ISBLANK(I966),0,IF(L966&lt;0,-O966,IF(L966=0,0,((O966/($G966-1))*(1-$C$6)))))</f>
        <v>0</v>
      </c>
      <c r="Q966" s="65">
        <f t="shared" si="59"/>
        <v>374.00907458768029</v>
      </c>
    </row>
    <row r="967" spans="1:17" s="48" customFormat="1" ht="15" x14ac:dyDescent="0.2">
      <c r="A967" s="44"/>
      <c r="B967" s="45"/>
      <c r="C967" s="46"/>
      <c r="D967" s="46"/>
      <c r="E967" s="47"/>
      <c r="F967" s="47"/>
      <c r="G967" s="47"/>
      <c r="H967" s="47"/>
      <c r="I967" s="47"/>
      <c r="J967" s="53" t="str">
        <f>IF(ISBLANK(G967),"no",IF($I967="NR","no",IF($D967="0-0 at half time","no",IF($G967&lt;=$C$8,"yes","no"))))</f>
        <v>no</v>
      </c>
      <c r="K967" s="64">
        <f t="shared" si="56"/>
        <v>0</v>
      </c>
      <c r="L967" s="64">
        <f>IF(ISBLANK(I967),0,IF($J967="no",0,IF($I967="No",-(($G967-1)*($C$4*$E967)),$C$4*$E967*(1-$C$6))))</f>
        <v>0</v>
      </c>
      <c r="M967" s="64">
        <f>IF($J967="yes",($G967-1)*$C$4*$E967,0)</f>
        <v>0</v>
      </c>
      <c r="N967" s="65">
        <f t="shared" si="58"/>
        <v>431.5</v>
      </c>
      <c r="O967" s="64">
        <f t="shared" si="57"/>
        <v>0</v>
      </c>
      <c r="P967" s="64">
        <f>IF(ISBLANK(I967),0,IF(L967&lt;0,-O967,IF(L967=0,0,((O967/($G967-1))*(1-$C$6)))))</f>
        <v>0</v>
      </c>
      <c r="Q967" s="65">
        <f t="shared" si="59"/>
        <v>374.00907458768029</v>
      </c>
    </row>
    <row r="968" spans="1:17" s="48" customFormat="1" ht="15" x14ac:dyDescent="0.2">
      <c r="A968" s="44"/>
      <c r="B968" s="45"/>
      <c r="C968" s="46"/>
      <c r="D968" s="46"/>
      <c r="E968" s="47"/>
      <c r="F968" s="47"/>
      <c r="G968" s="47"/>
      <c r="H968" s="47"/>
      <c r="I968" s="47"/>
      <c r="J968" s="53" t="str">
        <f>IF(ISBLANK(G968),"no",IF($I968="NR","no",IF($D968="0-0 at half time","no",IF($G968&lt;=$C$8,"yes","no"))))</f>
        <v>no</v>
      </c>
      <c r="K968" s="64">
        <f t="shared" si="56"/>
        <v>0</v>
      </c>
      <c r="L968" s="64">
        <f>IF(ISBLANK(I968),0,IF($J968="no",0,IF($I968="No",-(($G968-1)*($C$4*$E968)),$C$4*$E968*(1-$C$6))))</f>
        <v>0</v>
      </c>
      <c r="M968" s="64">
        <f>IF($J968="yes",($G968-1)*$C$4*$E968,0)</f>
        <v>0</v>
      </c>
      <c r="N968" s="65">
        <f t="shared" si="58"/>
        <v>431.5</v>
      </c>
      <c r="O968" s="64">
        <f t="shared" si="57"/>
        <v>0</v>
      </c>
      <c r="P968" s="64">
        <f>IF(ISBLANK(I968),0,IF(L968&lt;0,-O968,IF(L968=0,0,((O968/($G968-1))*(1-$C$6)))))</f>
        <v>0</v>
      </c>
      <c r="Q968" s="65">
        <f t="shared" si="59"/>
        <v>374.00907458768029</v>
      </c>
    </row>
    <row r="969" spans="1:17" s="48" customFormat="1" ht="15" x14ac:dyDescent="0.2">
      <c r="A969" s="44"/>
      <c r="B969" s="45"/>
      <c r="C969" s="46"/>
      <c r="D969" s="46"/>
      <c r="E969" s="47"/>
      <c r="F969" s="47"/>
      <c r="G969" s="47"/>
      <c r="H969" s="47"/>
      <c r="I969" s="47"/>
      <c r="J969" s="53" t="str">
        <f>IF(ISBLANK(G969),"no",IF($I969="NR","no",IF($D969="0-0 at half time","no",IF($G969&lt;=$C$8,"yes","no"))))</f>
        <v>no</v>
      </c>
      <c r="K969" s="64">
        <f t="shared" si="56"/>
        <v>0</v>
      </c>
      <c r="L969" s="64">
        <f>IF(ISBLANK(I969),0,IF($J969="no",0,IF($I969="No",-(($G969-1)*($C$4*$E969)),$C$4*$E969*(1-$C$6))))</f>
        <v>0</v>
      </c>
      <c r="M969" s="64">
        <f>IF($J969="yes",($G969-1)*$C$4*$E969,0)</f>
        <v>0</v>
      </c>
      <c r="N969" s="65">
        <f t="shared" si="58"/>
        <v>431.5</v>
      </c>
      <c r="O969" s="64">
        <f t="shared" si="57"/>
        <v>0</v>
      </c>
      <c r="P969" s="64">
        <f>IF(ISBLANK(I969),0,IF(L969&lt;0,-O969,IF(L969=0,0,((O969/($G969-1))*(1-$C$6)))))</f>
        <v>0</v>
      </c>
      <c r="Q969" s="65">
        <f t="shared" si="59"/>
        <v>374.00907458768029</v>
      </c>
    </row>
    <row r="970" spans="1:17" s="48" customFormat="1" ht="15" x14ac:dyDescent="0.2">
      <c r="A970" s="44"/>
      <c r="B970" s="45"/>
      <c r="C970" s="46"/>
      <c r="D970" s="46"/>
      <c r="E970" s="47"/>
      <c r="F970" s="47"/>
      <c r="G970" s="47"/>
      <c r="H970" s="47"/>
      <c r="I970" s="47"/>
      <c r="J970" s="53" t="str">
        <f>IF(ISBLANK(G970),"no",IF($I970="NR","no",IF($D970="0-0 at half time","no",IF($G970&lt;=$C$8,"yes","no"))))</f>
        <v>no</v>
      </c>
      <c r="K970" s="64">
        <f t="shared" si="56"/>
        <v>0</v>
      </c>
      <c r="L970" s="64">
        <f>IF(ISBLANK(I970),0,IF($J970="no",0,IF($I970="No",-(($G970-1)*($C$4*$E970)),$C$4*$E970*(1-$C$6))))</f>
        <v>0</v>
      </c>
      <c r="M970" s="64">
        <f>IF($J970="yes",($G970-1)*$C$4*$E970,0)</f>
        <v>0</v>
      </c>
      <c r="N970" s="65">
        <f t="shared" si="58"/>
        <v>431.5</v>
      </c>
      <c r="O970" s="64">
        <f t="shared" si="57"/>
        <v>0</v>
      </c>
      <c r="P970" s="64">
        <f>IF(ISBLANK(I970),0,IF(L970&lt;0,-O970,IF(L970=0,0,((O970/($G970-1))*(1-$C$6)))))</f>
        <v>0</v>
      </c>
      <c r="Q970" s="65">
        <f t="shared" si="59"/>
        <v>374.00907458768029</v>
      </c>
    </row>
    <row r="971" spans="1:17" s="48" customFormat="1" ht="15" x14ac:dyDescent="0.2">
      <c r="A971" s="44"/>
      <c r="B971" s="45"/>
      <c r="C971" s="46"/>
      <c r="D971" s="46"/>
      <c r="E971" s="47"/>
      <c r="F971" s="47"/>
      <c r="G971" s="47"/>
      <c r="H971" s="47"/>
      <c r="I971" s="47"/>
      <c r="J971" s="53" t="str">
        <f>IF(ISBLANK(G971),"no",IF($I971="NR","no",IF($D971="0-0 at half time","no",IF($G971&lt;=$C$8,"yes","no"))))</f>
        <v>no</v>
      </c>
      <c r="K971" s="64">
        <f t="shared" si="56"/>
        <v>0</v>
      </c>
      <c r="L971" s="64">
        <f>IF(ISBLANK(I971),0,IF($J971="no",0,IF($I971="No",-(($G971-1)*($C$4*$E971)),$C$4*$E971*(1-$C$6))))</f>
        <v>0</v>
      </c>
      <c r="M971" s="64">
        <f>IF($J971="yes",($G971-1)*$C$4*$E971,0)</f>
        <v>0</v>
      </c>
      <c r="N971" s="65">
        <f t="shared" si="58"/>
        <v>431.5</v>
      </c>
      <c r="O971" s="64">
        <f t="shared" si="57"/>
        <v>0</v>
      </c>
      <c r="P971" s="64">
        <f>IF(ISBLANK(I971),0,IF(L971&lt;0,-O971,IF(L971=0,0,((O971/($G971-1))*(1-$C$6)))))</f>
        <v>0</v>
      </c>
      <c r="Q971" s="65">
        <f t="shared" si="59"/>
        <v>374.00907458768029</v>
      </c>
    </row>
    <row r="972" spans="1:17" s="48" customFormat="1" ht="15" x14ac:dyDescent="0.2">
      <c r="A972" s="44"/>
      <c r="B972" s="45"/>
      <c r="C972" s="46"/>
      <c r="D972" s="46"/>
      <c r="E972" s="47"/>
      <c r="F972" s="47"/>
      <c r="G972" s="47"/>
      <c r="H972" s="47"/>
      <c r="I972" s="47"/>
      <c r="J972" s="53" t="str">
        <f>IF(ISBLANK(G972),"no",IF($I972="NR","no",IF($D972="0-0 at half time","no",IF($G972&lt;=$C$8,"yes","no"))))</f>
        <v>no</v>
      </c>
      <c r="K972" s="64">
        <f t="shared" si="56"/>
        <v>0</v>
      </c>
      <c r="L972" s="64">
        <f>IF(ISBLANK(I972),0,IF($J972="no",0,IF($I972="No",-(($G972-1)*($C$4*$E972)),$C$4*$E972*(1-$C$6))))</f>
        <v>0</v>
      </c>
      <c r="M972" s="64">
        <f>IF($J972="yes",($G972-1)*$C$4*$E972,0)</f>
        <v>0</v>
      </c>
      <c r="N972" s="65">
        <f t="shared" si="58"/>
        <v>431.5</v>
      </c>
      <c r="O972" s="64">
        <f t="shared" si="57"/>
        <v>0</v>
      </c>
      <c r="P972" s="64">
        <f>IF(ISBLANK(I972),0,IF(L972&lt;0,-O972,IF(L972=0,0,((O972/($G972-1))*(1-$C$6)))))</f>
        <v>0</v>
      </c>
      <c r="Q972" s="65">
        <f t="shared" si="59"/>
        <v>374.00907458768029</v>
      </c>
    </row>
    <row r="973" spans="1:17" s="48" customFormat="1" ht="15" x14ac:dyDescent="0.2">
      <c r="A973" s="44"/>
      <c r="B973" s="45"/>
      <c r="C973" s="46"/>
      <c r="D973" s="46"/>
      <c r="E973" s="47"/>
      <c r="F973" s="47"/>
      <c r="G973" s="47"/>
      <c r="H973" s="47"/>
      <c r="I973" s="47"/>
      <c r="J973" s="53" t="str">
        <f>IF(ISBLANK(G973),"no",IF($I973="NR","no",IF($D973="0-0 at half time","no",IF($G973&lt;=$C$8,"yes","no"))))</f>
        <v>no</v>
      </c>
      <c r="K973" s="64">
        <f t="shared" ref="K973:K1012" si="60">$E973*$C$4</f>
        <v>0</v>
      </c>
      <c r="L973" s="64">
        <f>IF(ISBLANK(I973),0,IF($J973="no",0,IF($I973="No",-(($G973-1)*($C$4*$E973)),$C$4*$E973*(1-$C$6))))</f>
        <v>0</v>
      </c>
      <c r="M973" s="64">
        <f>IF($J973="yes",($G973-1)*$C$4*$E973,0)</f>
        <v>0</v>
      </c>
      <c r="N973" s="65">
        <f t="shared" si="58"/>
        <v>431.5</v>
      </c>
      <c r="O973" s="64">
        <f t="shared" ref="O973:O1012" si="61">IF(J973="no",0,$E973*$C$5)</f>
        <v>0</v>
      </c>
      <c r="P973" s="64">
        <f>IF(ISBLANK(I973),0,IF(L973&lt;0,-O973,IF(L973=0,0,((O973/($G973-1))*(1-$C$6)))))</f>
        <v>0</v>
      </c>
      <c r="Q973" s="65">
        <f t="shared" si="59"/>
        <v>374.00907458768029</v>
      </c>
    </row>
    <row r="974" spans="1:17" s="48" customFormat="1" ht="15" x14ac:dyDescent="0.2">
      <c r="A974" s="44"/>
      <c r="B974" s="45"/>
      <c r="C974" s="46"/>
      <c r="D974" s="46"/>
      <c r="E974" s="47"/>
      <c r="F974" s="47"/>
      <c r="G974" s="47"/>
      <c r="H974" s="47"/>
      <c r="I974" s="47"/>
      <c r="J974" s="53" t="str">
        <f>IF(ISBLANK(G974),"no",IF($I974="NR","no",IF($D974="0-0 at half time","no",IF($G974&lt;=$C$8,"yes","no"))))</f>
        <v>no</v>
      </c>
      <c r="K974" s="64">
        <f t="shared" si="60"/>
        <v>0</v>
      </c>
      <c r="L974" s="64">
        <f>IF(ISBLANK(I974),0,IF($J974="no",0,IF($I974="No",-(($G974-1)*($C$4*$E974)),$C$4*$E974*(1-$C$6))))</f>
        <v>0</v>
      </c>
      <c r="M974" s="64">
        <f>IF($J974="yes",($G974-1)*$C$4*$E974,0)</f>
        <v>0</v>
      </c>
      <c r="N974" s="65">
        <f t="shared" si="58"/>
        <v>431.5</v>
      </c>
      <c r="O974" s="64">
        <f t="shared" si="61"/>
        <v>0</v>
      </c>
      <c r="P974" s="64">
        <f>IF(ISBLANK(I974),0,IF(L974&lt;0,-O974,IF(L974=0,0,((O974/($G974-1))*(1-$C$6)))))</f>
        <v>0</v>
      </c>
      <c r="Q974" s="65">
        <f t="shared" si="59"/>
        <v>374.00907458768029</v>
      </c>
    </row>
    <row r="975" spans="1:17" s="48" customFormat="1" ht="15" x14ac:dyDescent="0.2">
      <c r="A975" s="44"/>
      <c r="B975" s="45"/>
      <c r="C975" s="46"/>
      <c r="D975" s="46"/>
      <c r="E975" s="47"/>
      <c r="F975" s="47"/>
      <c r="G975" s="47"/>
      <c r="H975" s="47"/>
      <c r="I975" s="47"/>
      <c r="J975" s="53" t="str">
        <f>IF(ISBLANK(G975),"no",IF($I975="NR","no",IF($D975="0-0 at half time","no",IF($G975&lt;=$C$8,"yes","no"))))</f>
        <v>no</v>
      </c>
      <c r="K975" s="64">
        <f t="shared" si="60"/>
        <v>0</v>
      </c>
      <c r="L975" s="64">
        <f>IF(ISBLANK(I975),0,IF($J975="no",0,IF($I975="No",-(($G975-1)*($C$4*$E975)),$C$4*$E975*(1-$C$6))))</f>
        <v>0</v>
      </c>
      <c r="M975" s="64">
        <f>IF($J975="yes",($G975-1)*$C$4*$E975,0)</f>
        <v>0</v>
      </c>
      <c r="N975" s="65">
        <f t="shared" ref="N975:N1012" si="62">L975+N974</f>
        <v>431.5</v>
      </c>
      <c r="O975" s="64">
        <f t="shared" si="61"/>
        <v>0</v>
      </c>
      <c r="P975" s="64">
        <f>IF(ISBLANK(I975),0,IF(L975&lt;0,-O975,IF(L975=0,0,((O975/($G975-1))*(1-$C$6)))))</f>
        <v>0</v>
      </c>
      <c r="Q975" s="65">
        <f t="shared" ref="Q975:Q1012" si="63">Q974+P975</f>
        <v>374.00907458768029</v>
      </c>
    </row>
    <row r="976" spans="1:17" s="48" customFormat="1" ht="15" x14ac:dyDescent="0.2">
      <c r="A976" s="44"/>
      <c r="B976" s="45"/>
      <c r="C976" s="46"/>
      <c r="D976" s="46"/>
      <c r="E976" s="47"/>
      <c r="F976" s="47"/>
      <c r="G976" s="47"/>
      <c r="H976" s="47"/>
      <c r="I976" s="47"/>
      <c r="J976" s="53" t="str">
        <f>IF(ISBLANK(G976),"no",IF($I976="NR","no",IF($D976="0-0 at half time","no",IF($G976&lt;=$C$8,"yes","no"))))</f>
        <v>no</v>
      </c>
      <c r="K976" s="64">
        <f t="shared" si="60"/>
        <v>0</v>
      </c>
      <c r="L976" s="64">
        <f>IF(ISBLANK(I976),0,IF($J976="no",0,IF($I976="No",-(($G976-1)*($C$4*$E976)),$C$4*$E976*(1-$C$6))))</f>
        <v>0</v>
      </c>
      <c r="M976" s="64">
        <f>IF($J976="yes",($G976-1)*$C$4*$E976,0)</f>
        <v>0</v>
      </c>
      <c r="N976" s="65">
        <f t="shared" si="62"/>
        <v>431.5</v>
      </c>
      <c r="O976" s="64">
        <f t="shared" si="61"/>
        <v>0</v>
      </c>
      <c r="P976" s="64">
        <f>IF(ISBLANK(I976),0,IF(L976&lt;0,-O976,IF(L976=0,0,((O976/($G976-1))*(1-$C$6)))))</f>
        <v>0</v>
      </c>
      <c r="Q976" s="65">
        <f t="shared" si="63"/>
        <v>374.00907458768029</v>
      </c>
    </row>
    <row r="977" spans="1:17" s="48" customFormat="1" ht="15" x14ac:dyDescent="0.2">
      <c r="A977" s="44"/>
      <c r="B977" s="45"/>
      <c r="C977" s="46"/>
      <c r="D977" s="46"/>
      <c r="E977" s="47"/>
      <c r="F977" s="47"/>
      <c r="G977" s="47"/>
      <c r="H977" s="47"/>
      <c r="I977" s="47"/>
      <c r="J977" s="53" t="str">
        <f>IF(ISBLANK(G977),"no",IF($I977="NR","no",IF($D977="0-0 at half time","no",IF($G977&lt;=$C$8,"yes","no"))))</f>
        <v>no</v>
      </c>
      <c r="K977" s="64">
        <f t="shared" si="60"/>
        <v>0</v>
      </c>
      <c r="L977" s="64">
        <f>IF(ISBLANK(I977),0,IF($J977="no",0,IF($I977="No",-(($G977-1)*($C$4*$E977)),$C$4*$E977*(1-$C$6))))</f>
        <v>0</v>
      </c>
      <c r="M977" s="64">
        <f>IF($J977="yes",($G977-1)*$C$4*$E977,0)</f>
        <v>0</v>
      </c>
      <c r="N977" s="65">
        <f t="shared" si="62"/>
        <v>431.5</v>
      </c>
      <c r="O977" s="64">
        <f t="shared" si="61"/>
        <v>0</v>
      </c>
      <c r="P977" s="64">
        <f>IF(ISBLANK(I977),0,IF(L977&lt;0,-O977,IF(L977=0,0,((O977/($G977-1))*(1-$C$6)))))</f>
        <v>0</v>
      </c>
      <c r="Q977" s="65">
        <f t="shared" si="63"/>
        <v>374.00907458768029</v>
      </c>
    </row>
    <row r="978" spans="1:17" s="48" customFormat="1" ht="15" x14ac:dyDescent="0.2">
      <c r="A978" s="44"/>
      <c r="B978" s="45"/>
      <c r="C978" s="46"/>
      <c r="D978" s="46"/>
      <c r="E978" s="47"/>
      <c r="F978" s="47"/>
      <c r="G978" s="47"/>
      <c r="H978" s="47"/>
      <c r="I978" s="47"/>
      <c r="J978" s="53" t="str">
        <f>IF(ISBLANK(G978),"no",IF($I978="NR","no",IF($D978="0-0 at half time","no",IF($G978&lt;=$C$8,"yes","no"))))</f>
        <v>no</v>
      </c>
      <c r="K978" s="64">
        <f t="shared" si="60"/>
        <v>0</v>
      </c>
      <c r="L978" s="64">
        <f>IF(ISBLANK(I978),0,IF($J978="no",0,IF($I978="No",-(($G978-1)*($C$4*$E978)),$C$4*$E978*(1-$C$6))))</f>
        <v>0</v>
      </c>
      <c r="M978" s="64">
        <f>IF($J978="yes",($G978-1)*$C$4*$E978,0)</f>
        <v>0</v>
      </c>
      <c r="N978" s="65">
        <f t="shared" si="62"/>
        <v>431.5</v>
      </c>
      <c r="O978" s="64">
        <f t="shared" si="61"/>
        <v>0</v>
      </c>
      <c r="P978" s="64">
        <f>IF(ISBLANK(I978),0,IF(L978&lt;0,-O978,IF(L978=0,0,((O978/($G978-1))*(1-$C$6)))))</f>
        <v>0</v>
      </c>
      <c r="Q978" s="65">
        <f t="shared" si="63"/>
        <v>374.00907458768029</v>
      </c>
    </row>
    <row r="979" spans="1:17" s="48" customFormat="1" ht="15" x14ac:dyDescent="0.2">
      <c r="A979" s="44"/>
      <c r="B979" s="45"/>
      <c r="C979" s="46"/>
      <c r="D979" s="46"/>
      <c r="E979" s="47"/>
      <c r="F979" s="47"/>
      <c r="G979" s="47"/>
      <c r="H979" s="47"/>
      <c r="I979" s="47"/>
      <c r="J979" s="53" t="str">
        <f>IF(ISBLANK(G979),"no",IF($I979="NR","no",IF($D979="0-0 at half time","no",IF($G979&lt;=$C$8,"yes","no"))))</f>
        <v>no</v>
      </c>
      <c r="K979" s="64">
        <f t="shared" si="60"/>
        <v>0</v>
      </c>
      <c r="L979" s="64">
        <f>IF(ISBLANK(I979),0,IF($J979="no",0,IF($I979="No",-(($G979-1)*($C$4*$E979)),$C$4*$E979*(1-$C$6))))</f>
        <v>0</v>
      </c>
      <c r="M979" s="64">
        <f>IF($J979="yes",($G979-1)*$C$4*$E979,0)</f>
        <v>0</v>
      </c>
      <c r="N979" s="65">
        <f t="shared" si="62"/>
        <v>431.5</v>
      </c>
      <c r="O979" s="64">
        <f t="shared" si="61"/>
        <v>0</v>
      </c>
      <c r="P979" s="64">
        <f>IF(ISBLANK(I979),0,IF(L979&lt;0,-O979,IF(L979=0,0,((O979/($G979-1))*(1-$C$6)))))</f>
        <v>0</v>
      </c>
      <c r="Q979" s="65">
        <f t="shared" si="63"/>
        <v>374.00907458768029</v>
      </c>
    </row>
    <row r="980" spans="1:17" s="48" customFormat="1" ht="15" x14ac:dyDescent="0.2">
      <c r="A980" s="44"/>
      <c r="B980" s="45"/>
      <c r="C980" s="46"/>
      <c r="D980" s="46"/>
      <c r="E980" s="47"/>
      <c r="F980" s="47"/>
      <c r="G980" s="47"/>
      <c r="H980" s="47"/>
      <c r="I980" s="47"/>
      <c r="J980" s="53" t="str">
        <f>IF(ISBLANK(G980),"no",IF($I980="NR","no",IF($D980="0-0 at half time","no",IF($G980&lt;=$C$8,"yes","no"))))</f>
        <v>no</v>
      </c>
      <c r="K980" s="64">
        <f t="shared" si="60"/>
        <v>0</v>
      </c>
      <c r="L980" s="64">
        <f>IF(ISBLANK(I980),0,IF($J980="no",0,IF($I980="No",-(($G980-1)*($C$4*$E980)),$C$4*$E980*(1-$C$6))))</f>
        <v>0</v>
      </c>
      <c r="M980" s="64">
        <f>IF($J980="yes",($G980-1)*$C$4*$E980,0)</f>
        <v>0</v>
      </c>
      <c r="N980" s="65">
        <f t="shared" si="62"/>
        <v>431.5</v>
      </c>
      <c r="O980" s="64">
        <f t="shared" si="61"/>
        <v>0</v>
      </c>
      <c r="P980" s="64">
        <f>IF(ISBLANK(I980),0,IF(L980&lt;0,-O980,IF(L980=0,0,((O980/($G980-1))*(1-$C$6)))))</f>
        <v>0</v>
      </c>
      <c r="Q980" s="65">
        <f t="shared" si="63"/>
        <v>374.00907458768029</v>
      </c>
    </row>
    <row r="981" spans="1:17" s="48" customFormat="1" ht="15" x14ac:dyDescent="0.2">
      <c r="A981" s="44"/>
      <c r="B981" s="45"/>
      <c r="C981" s="46"/>
      <c r="D981" s="46"/>
      <c r="E981" s="47"/>
      <c r="F981" s="47"/>
      <c r="G981" s="47"/>
      <c r="H981" s="47"/>
      <c r="I981" s="47"/>
      <c r="J981" s="53" t="str">
        <f>IF(ISBLANK(G981),"no",IF($I981="NR","no",IF($D981="0-0 at half time","no",IF($G981&lt;=$C$8,"yes","no"))))</f>
        <v>no</v>
      </c>
      <c r="K981" s="64">
        <f t="shared" si="60"/>
        <v>0</v>
      </c>
      <c r="L981" s="64">
        <f>IF(ISBLANK(I981),0,IF($J981="no",0,IF($I981="No",-(($G981-1)*($C$4*$E981)),$C$4*$E981*(1-$C$6))))</f>
        <v>0</v>
      </c>
      <c r="M981" s="64">
        <f>IF($J981="yes",($G981-1)*$C$4*$E981,0)</f>
        <v>0</v>
      </c>
      <c r="N981" s="65">
        <f t="shared" si="62"/>
        <v>431.5</v>
      </c>
      <c r="O981" s="64">
        <f t="shared" si="61"/>
        <v>0</v>
      </c>
      <c r="P981" s="64">
        <f>IF(ISBLANK(I981),0,IF(L981&lt;0,-O981,IF(L981=0,0,((O981/($G981-1))*(1-$C$6)))))</f>
        <v>0</v>
      </c>
      <c r="Q981" s="65">
        <f t="shared" si="63"/>
        <v>374.00907458768029</v>
      </c>
    </row>
    <row r="982" spans="1:17" s="48" customFormat="1" ht="15" x14ac:dyDescent="0.2">
      <c r="A982" s="44"/>
      <c r="B982" s="45"/>
      <c r="C982" s="46"/>
      <c r="D982" s="46"/>
      <c r="E982" s="47"/>
      <c r="F982" s="47"/>
      <c r="G982" s="47"/>
      <c r="H982" s="47"/>
      <c r="I982" s="47"/>
      <c r="J982" s="53" t="str">
        <f>IF(ISBLANK(G982),"no",IF($I982="NR","no",IF($D982="0-0 at half time","no",IF($G982&lt;=$C$8,"yes","no"))))</f>
        <v>no</v>
      </c>
      <c r="K982" s="64">
        <f t="shared" si="60"/>
        <v>0</v>
      </c>
      <c r="L982" s="64">
        <f>IF(ISBLANK(I982),0,IF($J982="no",0,IF($I982="No",-(($G982-1)*($C$4*$E982)),$C$4*$E982*(1-$C$6))))</f>
        <v>0</v>
      </c>
      <c r="M982" s="64">
        <f>IF($J982="yes",($G982-1)*$C$4*$E982,0)</f>
        <v>0</v>
      </c>
      <c r="N982" s="65">
        <f t="shared" si="62"/>
        <v>431.5</v>
      </c>
      <c r="O982" s="64">
        <f t="shared" si="61"/>
        <v>0</v>
      </c>
      <c r="P982" s="64">
        <f>IF(ISBLANK(I982),0,IF(L982&lt;0,-O982,IF(L982=0,0,((O982/($G982-1))*(1-$C$6)))))</f>
        <v>0</v>
      </c>
      <c r="Q982" s="65">
        <f t="shared" si="63"/>
        <v>374.00907458768029</v>
      </c>
    </row>
    <row r="983" spans="1:17" s="48" customFormat="1" ht="15" x14ac:dyDescent="0.2">
      <c r="A983" s="44"/>
      <c r="B983" s="45"/>
      <c r="C983" s="46"/>
      <c r="D983" s="46"/>
      <c r="E983" s="47"/>
      <c r="F983" s="47"/>
      <c r="G983" s="47"/>
      <c r="H983" s="47"/>
      <c r="I983" s="47"/>
      <c r="J983" s="53" t="str">
        <f>IF(ISBLANK(G983),"no",IF($I983="NR","no",IF($D983="0-0 at half time","no",IF($G983&lt;=$C$8,"yes","no"))))</f>
        <v>no</v>
      </c>
      <c r="K983" s="64">
        <f t="shared" si="60"/>
        <v>0</v>
      </c>
      <c r="L983" s="64">
        <f>IF(ISBLANK(I983),0,IF($J983="no",0,IF($I983="No",-(($G983-1)*($C$4*$E983)),$C$4*$E983*(1-$C$6))))</f>
        <v>0</v>
      </c>
      <c r="M983" s="64">
        <f>IF($J983="yes",($G983-1)*$C$4*$E983,0)</f>
        <v>0</v>
      </c>
      <c r="N983" s="65">
        <f t="shared" si="62"/>
        <v>431.5</v>
      </c>
      <c r="O983" s="64">
        <f t="shared" si="61"/>
        <v>0</v>
      </c>
      <c r="P983" s="64">
        <f>IF(ISBLANK(I983),0,IF(L983&lt;0,-O983,IF(L983=0,0,((O983/($G983-1))*(1-$C$6)))))</f>
        <v>0</v>
      </c>
      <c r="Q983" s="65">
        <f t="shared" si="63"/>
        <v>374.00907458768029</v>
      </c>
    </row>
    <row r="984" spans="1:17" s="48" customFormat="1" ht="15" x14ac:dyDescent="0.2">
      <c r="A984" s="44"/>
      <c r="B984" s="45"/>
      <c r="C984" s="46"/>
      <c r="D984" s="46"/>
      <c r="E984" s="47"/>
      <c r="F984" s="47"/>
      <c r="G984" s="47"/>
      <c r="H984" s="47"/>
      <c r="I984" s="47"/>
      <c r="J984" s="53" t="str">
        <f>IF(ISBLANK(G984),"no",IF($I984="NR","no",IF($D984="0-0 at half time","no",IF($G984&lt;=$C$8,"yes","no"))))</f>
        <v>no</v>
      </c>
      <c r="K984" s="64">
        <f t="shared" si="60"/>
        <v>0</v>
      </c>
      <c r="L984" s="64">
        <f>IF(ISBLANK(I984),0,IF($J984="no",0,IF($I984="No",-(($G984-1)*($C$4*$E984)),$C$4*$E984*(1-$C$6))))</f>
        <v>0</v>
      </c>
      <c r="M984" s="64">
        <f>IF($J984="yes",($G984-1)*$C$4*$E984,0)</f>
        <v>0</v>
      </c>
      <c r="N984" s="65">
        <f t="shared" si="62"/>
        <v>431.5</v>
      </c>
      <c r="O984" s="64">
        <f t="shared" si="61"/>
        <v>0</v>
      </c>
      <c r="P984" s="64">
        <f>IF(ISBLANK(I984),0,IF(L984&lt;0,-O984,IF(L984=0,0,((O984/($G984-1))*(1-$C$6)))))</f>
        <v>0</v>
      </c>
      <c r="Q984" s="65">
        <f t="shared" si="63"/>
        <v>374.00907458768029</v>
      </c>
    </row>
    <row r="985" spans="1:17" s="48" customFormat="1" ht="15" x14ac:dyDescent="0.2">
      <c r="A985" s="44"/>
      <c r="B985" s="45"/>
      <c r="C985" s="46"/>
      <c r="D985" s="46"/>
      <c r="E985" s="47"/>
      <c r="F985" s="47"/>
      <c r="G985" s="47"/>
      <c r="H985" s="47"/>
      <c r="I985" s="47"/>
      <c r="J985" s="53" t="str">
        <f>IF(ISBLANK(G985),"no",IF($I985="NR","no",IF($D985="0-0 at half time","no",IF($G985&lt;=$C$8,"yes","no"))))</f>
        <v>no</v>
      </c>
      <c r="K985" s="64">
        <f t="shared" si="60"/>
        <v>0</v>
      </c>
      <c r="L985" s="64">
        <f>IF(ISBLANK(I985),0,IF($J985="no",0,IF($I985="No",-(($G985-1)*($C$4*$E985)),$C$4*$E985*(1-$C$6))))</f>
        <v>0</v>
      </c>
      <c r="M985" s="64">
        <f>IF($J985="yes",($G985-1)*$C$4*$E985,0)</f>
        <v>0</v>
      </c>
      <c r="N985" s="65">
        <f t="shared" si="62"/>
        <v>431.5</v>
      </c>
      <c r="O985" s="64">
        <f t="shared" si="61"/>
        <v>0</v>
      </c>
      <c r="P985" s="64">
        <f>IF(ISBLANK(I985),0,IF(L985&lt;0,-O985,IF(L985=0,0,((O985/($G985-1))*(1-$C$6)))))</f>
        <v>0</v>
      </c>
      <c r="Q985" s="65">
        <f t="shared" si="63"/>
        <v>374.00907458768029</v>
      </c>
    </row>
    <row r="986" spans="1:17" s="48" customFormat="1" ht="15" x14ac:dyDescent="0.2">
      <c r="A986" s="44"/>
      <c r="B986" s="45"/>
      <c r="C986" s="46"/>
      <c r="D986" s="46"/>
      <c r="E986" s="47"/>
      <c r="F986" s="47"/>
      <c r="G986" s="47"/>
      <c r="H986" s="47"/>
      <c r="I986" s="47"/>
      <c r="J986" s="53" t="str">
        <f>IF(ISBLANK(G986),"no",IF($I986="NR","no",IF($D986="0-0 at half time","no",IF($G986&lt;=$C$8,"yes","no"))))</f>
        <v>no</v>
      </c>
      <c r="K986" s="64">
        <f t="shared" si="60"/>
        <v>0</v>
      </c>
      <c r="L986" s="64">
        <f>IF(ISBLANK(I986),0,IF($J986="no",0,IF($I986="No",-(($G986-1)*($C$4*$E986)),$C$4*$E986*(1-$C$6))))</f>
        <v>0</v>
      </c>
      <c r="M986" s="64">
        <f>IF($J986="yes",($G986-1)*$C$4*$E986,0)</f>
        <v>0</v>
      </c>
      <c r="N986" s="65">
        <f t="shared" si="62"/>
        <v>431.5</v>
      </c>
      <c r="O986" s="64">
        <f t="shared" si="61"/>
        <v>0</v>
      </c>
      <c r="P986" s="64">
        <f>IF(ISBLANK(I986),0,IF(L986&lt;0,-O986,IF(L986=0,0,((O986/($G986-1))*(1-$C$6)))))</f>
        <v>0</v>
      </c>
      <c r="Q986" s="65">
        <f t="shared" si="63"/>
        <v>374.00907458768029</v>
      </c>
    </row>
    <row r="987" spans="1:17" s="48" customFormat="1" ht="15" x14ac:dyDescent="0.2">
      <c r="A987" s="44"/>
      <c r="B987" s="45"/>
      <c r="C987" s="46"/>
      <c r="D987" s="46"/>
      <c r="E987" s="47"/>
      <c r="F987" s="47"/>
      <c r="G987" s="47"/>
      <c r="H987" s="47"/>
      <c r="I987" s="47"/>
      <c r="J987" s="53" t="str">
        <f>IF(ISBLANK(G987),"no",IF($I987="NR","no",IF($D987="0-0 at half time","no",IF($G987&lt;=$C$8,"yes","no"))))</f>
        <v>no</v>
      </c>
      <c r="K987" s="64">
        <f t="shared" si="60"/>
        <v>0</v>
      </c>
      <c r="L987" s="64">
        <f>IF(ISBLANK(I987),0,IF($J987="no",0,IF($I987="No",-(($G987-1)*($C$4*$E987)),$C$4*$E987*(1-$C$6))))</f>
        <v>0</v>
      </c>
      <c r="M987" s="64">
        <f>IF($J987="yes",($G987-1)*$C$4*$E987,0)</f>
        <v>0</v>
      </c>
      <c r="N987" s="65">
        <f t="shared" si="62"/>
        <v>431.5</v>
      </c>
      <c r="O987" s="64">
        <f t="shared" si="61"/>
        <v>0</v>
      </c>
      <c r="P987" s="64">
        <f>IF(ISBLANK(I987),0,IF(L987&lt;0,-O987,IF(L987=0,0,((O987/($G987-1))*(1-$C$6)))))</f>
        <v>0</v>
      </c>
      <c r="Q987" s="65">
        <f t="shared" si="63"/>
        <v>374.00907458768029</v>
      </c>
    </row>
    <row r="988" spans="1:17" s="48" customFormat="1" ht="15" x14ac:dyDescent="0.2">
      <c r="A988" s="44"/>
      <c r="B988" s="45"/>
      <c r="C988" s="46"/>
      <c r="D988" s="46"/>
      <c r="E988" s="47"/>
      <c r="F988" s="47"/>
      <c r="G988" s="47"/>
      <c r="H988" s="47"/>
      <c r="I988" s="47"/>
      <c r="J988" s="53" t="str">
        <f>IF(ISBLANK(G988),"no",IF($I988="NR","no",IF($D988="0-0 at half time","no",IF($G988&lt;=$C$8,"yes","no"))))</f>
        <v>no</v>
      </c>
      <c r="K988" s="64">
        <f t="shared" si="60"/>
        <v>0</v>
      </c>
      <c r="L988" s="64">
        <f>IF(ISBLANK(I988),0,IF($J988="no",0,IF($I988="No",-(($G988-1)*($C$4*$E988)),$C$4*$E988*(1-$C$6))))</f>
        <v>0</v>
      </c>
      <c r="M988" s="64">
        <f>IF($J988="yes",($G988-1)*$C$4*$E988,0)</f>
        <v>0</v>
      </c>
      <c r="N988" s="65">
        <f t="shared" si="62"/>
        <v>431.5</v>
      </c>
      <c r="O988" s="64">
        <f t="shared" si="61"/>
        <v>0</v>
      </c>
      <c r="P988" s="64">
        <f>IF(ISBLANK(I988),0,IF(L988&lt;0,-O988,IF(L988=0,0,((O988/($G988-1))*(1-$C$6)))))</f>
        <v>0</v>
      </c>
      <c r="Q988" s="65">
        <f t="shared" si="63"/>
        <v>374.00907458768029</v>
      </c>
    </row>
    <row r="989" spans="1:17" s="48" customFormat="1" ht="15" x14ac:dyDescent="0.2">
      <c r="A989" s="44"/>
      <c r="B989" s="45"/>
      <c r="C989" s="46"/>
      <c r="D989" s="46"/>
      <c r="E989" s="47"/>
      <c r="F989" s="47"/>
      <c r="G989" s="47"/>
      <c r="H989" s="47"/>
      <c r="I989" s="47"/>
      <c r="J989" s="53" t="str">
        <f>IF(ISBLANK(G989),"no",IF($I989="NR","no",IF($D989="0-0 at half time","no",IF($G989&lt;=$C$8,"yes","no"))))</f>
        <v>no</v>
      </c>
      <c r="K989" s="64">
        <f t="shared" si="60"/>
        <v>0</v>
      </c>
      <c r="L989" s="64">
        <f>IF(ISBLANK(I989),0,IF($J989="no",0,IF($I989="No",-(($G989-1)*($C$4*$E989)),$C$4*$E989*(1-$C$6))))</f>
        <v>0</v>
      </c>
      <c r="M989" s="64">
        <f>IF($J989="yes",($G989-1)*$C$4*$E989,0)</f>
        <v>0</v>
      </c>
      <c r="N989" s="65">
        <f t="shared" si="62"/>
        <v>431.5</v>
      </c>
      <c r="O989" s="64">
        <f t="shared" si="61"/>
        <v>0</v>
      </c>
      <c r="P989" s="64">
        <f>IF(ISBLANK(I989),0,IF(L989&lt;0,-O989,IF(L989=0,0,((O989/($G989-1))*(1-$C$6)))))</f>
        <v>0</v>
      </c>
      <c r="Q989" s="65">
        <f t="shared" si="63"/>
        <v>374.00907458768029</v>
      </c>
    </row>
    <row r="990" spans="1:17" s="48" customFormat="1" ht="15" x14ac:dyDescent="0.2">
      <c r="A990" s="44"/>
      <c r="B990" s="45"/>
      <c r="C990" s="46"/>
      <c r="D990" s="46"/>
      <c r="E990" s="47"/>
      <c r="F990" s="47"/>
      <c r="G990" s="47"/>
      <c r="H990" s="47"/>
      <c r="I990" s="47"/>
      <c r="J990" s="53" t="str">
        <f>IF(ISBLANK(G990),"no",IF($I990="NR","no",IF($D990="0-0 at half time","no",IF($G990&lt;=$C$8,"yes","no"))))</f>
        <v>no</v>
      </c>
      <c r="K990" s="64">
        <f t="shared" si="60"/>
        <v>0</v>
      </c>
      <c r="L990" s="64">
        <f>IF(ISBLANK(I990),0,IF($J990="no",0,IF($I990="No",-(($G990-1)*($C$4*$E990)),$C$4*$E990*(1-$C$6))))</f>
        <v>0</v>
      </c>
      <c r="M990" s="64">
        <f>IF($J990="yes",($G990-1)*$C$4*$E990,0)</f>
        <v>0</v>
      </c>
      <c r="N990" s="65">
        <f t="shared" si="62"/>
        <v>431.5</v>
      </c>
      <c r="O990" s="64">
        <f t="shared" si="61"/>
        <v>0</v>
      </c>
      <c r="P990" s="64">
        <f>IF(ISBLANK(I990),0,IF(L990&lt;0,-O990,IF(L990=0,0,((O990/($G990-1))*(1-$C$6)))))</f>
        <v>0</v>
      </c>
      <c r="Q990" s="65">
        <f t="shared" si="63"/>
        <v>374.00907458768029</v>
      </c>
    </row>
    <row r="991" spans="1:17" s="48" customFormat="1" ht="15" x14ac:dyDescent="0.2">
      <c r="A991" s="44"/>
      <c r="B991" s="45"/>
      <c r="C991" s="46"/>
      <c r="D991" s="46"/>
      <c r="E991" s="47"/>
      <c r="F991" s="47"/>
      <c r="G991" s="47"/>
      <c r="H991" s="47"/>
      <c r="I991" s="47"/>
      <c r="J991" s="53" t="str">
        <f>IF(ISBLANK(G991),"no",IF($I991="NR","no",IF($D991="0-0 at half time","no",IF($G991&lt;=$C$8,"yes","no"))))</f>
        <v>no</v>
      </c>
      <c r="K991" s="64">
        <f t="shared" si="60"/>
        <v>0</v>
      </c>
      <c r="L991" s="64">
        <f>IF(ISBLANK(I991),0,IF($J991="no",0,IF($I991="No",-(($G991-1)*($C$4*$E991)),$C$4*$E991*(1-$C$6))))</f>
        <v>0</v>
      </c>
      <c r="M991" s="64">
        <f>IF($J991="yes",($G991-1)*$C$4*$E991,0)</f>
        <v>0</v>
      </c>
      <c r="N991" s="65">
        <f t="shared" si="62"/>
        <v>431.5</v>
      </c>
      <c r="O991" s="64">
        <f t="shared" si="61"/>
        <v>0</v>
      </c>
      <c r="P991" s="64">
        <f>IF(ISBLANK(I991),0,IF(L991&lt;0,-O991,IF(L991=0,0,((O991/($G991-1))*(1-$C$6)))))</f>
        <v>0</v>
      </c>
      <c r="Q991" s="65">
        <f t="shared" si="63"/>
        <v>374.00907458768029</v>
      </c>
    </row>
    <row r="992" spans="1:17" s="48" customFormat="1" ht="15" x14ac:dyDescent="0.2">
      <c r="A992" s="44"/>
      <c r="B992" s="45"/>
      <c r="C992" s="46"/>
      <c r="D992" s="46"/>
      <c r="E992" s="47"/>
      <c r="F992" s="47"/>
      <c r="G992" s="47"/>
      <c r="H992" s="47"/>
      <c r="I992" s="47"/>
      <c r="J992" s="53" t="str">
        <f>IF(ISBLANK(G992),"no",IF($I992="NR","no",IF($D992="0-0 at half time","no",IF($G992&lt;=$C$8,"yes","no"))))</f>
        <v>no</v>
      </c>
      <c r="K992" s="64">
        <f t="shared" si="60"/>
        <v>0</v>
      </c>
      <c r="L992" s="64">
        <f>IF(ISBLANK(I992),0,IF($J992="no",0,IF($I992="No",-(($G992-1)*($C$4*$E992)),$C$4*$E992*(1-$C$6))))</f>
        <v>0</v>
      </c>
      <c r="M992" s="64">
        <f>IF($J992="yes",($G992-1)*$C$4*$E992,0)</f>
        <v>0</v>
      </c>
      <c r="N992" s="65">
        <f t="shared" si="62"/>
        <v>431.5</v>
      </c>
      <c r="O992" s="64">
        <f t="shared" si="61"/>
        <v>0</v>
      </c>
      <c r="P992" s="64">
        <f>IF(ISBLANK(I992),0,IF(L992&lt;0,-O992,IF(L992=0,0,((O992/($G992-1))*(1-$C$6)))))</f>
        <v>0</v>
      </c>
      <c r="Q992" s="65">
        <f t="shared" si="63"/>
        <v>374.00907458768029</v>
      </c>
    </row>
    <row r="993" spans="1:17" s="48" customFormat="1" ht="15" x14ac:dyDescent="0.2">
      <c r="A993" s="44"/>
      <c r="B993" s="45"/>
      <c r="C993" s="46"/>
      <c r="D993" s="46"/>
      <c r="E993" s="47"/>
      <c r="F993" s="47"/>
      <c r="G993" s="47"/>
      <c r="H993" s="47"/>
      <c r="I993" s="47"/>
      <c r="J993" s="53" t="str">
        <f>IF(ISBLANK(G993),"no",IF($I993="NR","no",IF($D993="0-0 at half time","no",IF($G993&lt;=$C$8,"yes","no"))))</f>
        <v>no</v>
      </c>
      <c r="K993" s="64">
        <f t="shared" si="60"/>
        <v>0</v>
      </c>
      <c r="L993" s="64">
        <f>IF(ISBLANK(I993),0,IF($J993="no",0,IF($I993="No",-(($G993-1)*($C$4*$E993)),$C$4*$E993*(1-$C$6))))</f>
        <v>0</v>
      </c>
      <c r="M993" s="64">
        <f>IF($J993="yes",($G993-1)*$C$4*$E993,0)</f>
        <v>0</v>
      </c>
      <c r="N993" s="65">
        <f t="shared" si="62"/>
        <v>431.5</v>
      </c>
      <c r="O993" s="64">
        <f t="shared" si="61"/>
        <v>0</v>
      </c>
      <c r="P993" s="64">
        <f>IF(ISBLANK(I993),0,IF(L993&lt;0,-O993,IF(L993=0,0,((O993/($G993-1))*(1-$C$6)))))</f>
        <v>0</v>
      </c>
      <c r="Q993" s="65">
        <f t="shared" si="63"/>
        <v>374.00907458768029</v>
      </c>
    </row>
    <row r="994" spans="1:17" s="48" customFormat="1" ht="15" x14ac:dyDescent="0.2">
      <c r="A994" s="44"/>
      <c r="B994" s="45"/>
      <c r="C994" s="46"/>
      <c r="D994" s="46"/>
      <c r="E994" s="47"/>
      <c r="F994" s="47"/>
      <c r="G994" s="47"/>
      <c r="H994" s="47"/>
      <c r="I994" s="47"/>
      <c r="J994" s="53" t="str">
        <f>IF(ISBLANK(G994),"no",IF($I994="NR","no",IF($D994="0-0 at half time","no",IF($G994&lt;=$C$8,"yes","no"))))</f>
        <v>no</v>
      </c>
      <c r="K994" s="64">
        <f t="shared" si="60"/>
        <v>0</v>
      </c>
      <c r="L994" s="64">
        <f>IF(ISBLANK(I994),0,IF($J994="no",0,IF($I994="No",-(($G994-1)*($C$4*$E994)),$C$4*$E994*(1-$C$6))))</f>
        <v>0</v>
      </c>
      <c r="M994" s="64">
        <f>IF($J994="yes",($G994-1)*$C$4*$E994,0)</f>
        <v>0</v>
      </c>
      <c r="N994" s="65">
        <f t="shared" si="62"/>
        <v>431.5</v>
      </c>
      <c r="O994" s="64">
        <f t="shared" si="61"/>
        <v>0</v>
      </c>
      <c r="P994" s="64">
        <f>IF(ISBLANK(I994),0,IF(L994&lt;0,-O994,IF(L994=0,0,((O994/($G994-1))*(1-$C$6)))))</f>
        <v>0</v>
      </c>
      <c r="Q994" s="65">
        <f t="shared" si="63"/>
        <v>374.00907458768029</v>
      </c>
    </row>
    <row r="995" spans="1:17" s="48" customFormat="1" ht="15" x14ac:dyDescent="0.2">
      <c r="A995" s="44"/>
      <c r="B995" s="45"/>
      <c r="C995" s="46"/>
      <c r="D995" s="46"/>
      <c r="E995" s="47"/>
      <c r="F995" s="47"/>
      <c r="G995" s="47"/>
      <c r="H995" s="47"/>
      <c r="I995" s="47"/>
      <c r="J995" s="53" t="str">
        <f>IF(ISBLANK(G995),"no",IF($I995="NR","no",IF($D995="0-0 at half time","no",IF($G995&lt;=$C$8,"yes","no"))))</f>
        <v>no</v>
      </c>
      <c r="K995" s="64">
        <f t="shared" si="60"/>
        <v>0</v>
      </c>
      <c r="L995" s="64">
        <f>IF(ISBLANK(I995),0,IF($J995="no",0,IF($I995="No",-(($G995-1)*($C$4*$E995)),$C$4*$E995*(1-$C$6))))</f>
        <v>0</v>
      </c>
      <c r="M995" s="64">
        <f>IF($J995="yes",($G995-1)*$C$4*$E995,0)</f>
        <v>0</v>
      </c>
      <c r="N995" s="65">
        <f t="shared" si="62"/>
        <v>431.5</v>
      </c>
      <c r="O995" s="64">
        <f t="shared" si="61"/>
        <v>0</v>
      </c>
      <c r="P995" s="64">
        <f>IF(ISBLANK(I995),0,IF(L995&lt;0,-O995,IF(L995=0,0,((O995/($G995-1))*(1-$C$6)))))</f>
        <v>0</v>
      </c>
      <c r="Q995" s="65">
        <f t="shared" si="63"/>
        <v>374.00907458768029</v>
      </c>
    </row>
    <row r="996" spans="1:17" s="48" customFormat="1" ht="15" x14ac:dyDescent="0.2">
      <c r="A996" s="44"/>
      <c r="B996" s="45"/>
      <c r="C996" s="46"/>
      <c r="D996" s="46"/>
      <c r="E996" s="47"/>
      <c r="F996" s="47"/>
      <c r="G996" s="47"/>
      <c r="H996" s="47"/>
      <c r="I996" s="47"/>
      <c r="J996" s="53" t="str">
        <f>IF(ISBLANK(G996),"no",IF($I996="NR","no",IF($D996="0-0 at half time","no",IF($G996&lt;=$C$8,"yes","no"))))</f>
        <v>no</v>
      </c>
      <c r="K996" s="64">
        <f t="shared" si="60"/>
        <v>0</v>
      </c>
      <c r="L996" s="64">
        <f>IF(ISBLANK(I996),0,IF($J996="no",0,IF($I996="No",-(($G996-1)*($C$4*$E996)),$C$4*$E996*(1-$C$6))))</f>
        <v>0</v>
      </c>
      <c r="M996" s="64">
        <f>IF($J996="yes",($G996-1)*$C$4*$E996,0)</f>
        <v>0</v>
      </c>
      <c r="N996" s="65">
        <f t="shared" si="62"/>
        <v>431.5</v>
      </c>
      <c r="O996" s="64">
        <f t="shared" si="61"/>
        <v>0</v>
      </c>
      <c r="P996" s="64">
        <f>IF(ISBLANK(I996),0,IF(L996&lt;0,-O996,IF(L996=0,0,((O996/($G996-1))*(1-$C$6)))))</f>
        <v>0</v>
      </c>
      <c r="Q996" s="65">
        <f t="shared" si="63"/>
        <v>374.00907458768029</v>
      </c>
    </row>
    <row r="997" spans="1:17" s="48" customFormat="1" ht="15" x14ac:dyDescent="0.2">
      <c r="A997" s="44"/>
      <c r="B997" s="45"/>
      <c r="C997" s="46"/>
      <c r="D997" s="46"/>
      <c r="E997" s="47"/>
      <c r="F997" s="47"/>
      <c r="G997" s="47"/>
      <c r="H997" s="47"/>
      <c r="I997" s="47"/>
      <c r="J997" s="53" t="str">
        <f>IF(ISBLANK(G997),"no",IF($I997="NR","no",IF($D997="0-0 at half time","no",IF($G997&lt;=$C$8,"yes","no"))))</f>
        <v>no</v>
      </c>
      <c r="K997" s="64">
        <f t="shared" si="60"/>
        <v>0</v>
      </c>
      <c r="L997" s="64">
        <f>IF(ISBLANK(I997),0,IF($J997="no",0,IF($I997="No",-(($G997-1)*($C$4*$E997)),$C$4*$E997*(1-$C$6))))</f>
        <v>0</v>
      </c>
      <c r="M997" s="64">
        <f>IF($J997="yes",($G997-1)*$C$4*$E997,0)</f>
        <v>0</v>
      </c>
      <c r="N997" s="65">
        <f t="shared" si="62"/>
        <v>431.5</v>
      </c>
      <c r="O997" s="64">
        <f t="shared" si="61"/>
        <v>0</v>
      </c>
      <c r="P997" s="64">
        <f>IF(ISBLANK(I997),0,IF(L997&lt;0,-O997,IF(L997=0,0,((O997/($G997-1))*(1-$C$6)))))</f>
        <v>0</v>
      </c>
      <c r="Q997" s="65">
        <f t="shared" si="63"/>
        <v>374.00907458768029</v>
      </c>
    </row>
    <row r="998" spans="1:17" s="48" customFormat="1" ht="15" x14ac:dyDescent="0.2">
      <c r="A998" s="44"/>
      <c r="B998" s="45"/>
      <c r="C998" s="46"/>
      <c r="D998" s="46"/>
      <c r="E998" s="47"/>
      <c r="F998" s="47"/>
      <c r="G998" s="47"/>
      <c r="H998" s="47"/>
      <c r="I998" s="47"/>
      <c r="J998" s="53" t="str">
        <f>IF(ISBLANK(G998),"no",IF($I998="NR","no",IF($D998="0-0 at half time","no",IF($G998&lt;=$C$8,"yes","no"))))</f>
        <v>no</v>
      </c>
      <c r="K998" s="64">
        <f t="shared" si="60"/>
        <v>0</v>
      </c>
      <c r="L998" s="64">
        <f>IF(ISBLANK(I998),0,IF($J998="no",0,IF($I998="No",-(($G998-1)*($C$4*$E998)),$C$4*$E998*(1-$C$6))))</f>
        <v>0</v>
      </c>
      <c r="M998" s="64">
        <f>IF($J998="yes",($G998-1)*$C$4*$E998,0)</f>
        <v>0</v>
      </c>
      <c r="N998" s="65">
        <f t="shared" si="62"/>
        <v>431.5</v>
      </c>
      <c r="O998" s="64">
        <f t="shared" si="61"/>
        <v>0</v>
      </c>
      <c r="P998" s="64">
        <f>IF(ISBLANK(I998),0,IF(L998&lt;0,-O998,IF(L998=0,0,((O998/($G998-1))*(1-$C$6)))))</f>
        <v>0</v>
      </c>
      <c r="Q998" s="65">
        <f t="shared" si="63"/>
        <v>374.00907458768029</v>
      </c>
    </row>
    <row r="999" spans="1:17" s="48" customFormat="1" ht="15" x14ac:dyDescent="0.2">
      <c r="A999" s="44"/>
      <c r="B999" s="45"/>
      <c r="C999" s="46"/>
      <c r="D999" s="46"/>
      <c r="E999" s="47"/>
      <c r="F999" s="47"/>
      <c r="G999" s="47"/>
      <c r="H999" s="47"/>
      <c r="I999" s="47"/>
      <c r="J999" s="53" t="str">
        <f>IF(ISBLANK(G999),"no",IF($I999="NR","no",IF($D999="0-0 at half time","no",IF($G999&lt;=$C$8,"yes","no"))))</f>
        <v>no</v>
      </c>
      <c r="K999" s="64">
        <f t="shared" si="60"/>
        <v>0</v>
      </c>
      <c r="L999" s="64">
        <f>IF(ISBLANK(I999),0,IF($J999="no",0,IF($I999="No",-(($G999-1)*($C$4*$E999)),$C$4*$E999*(1-$C$6))))</f>
        <v>0</v>
      </c>
      <c r="M999" s="64">
        <f>IF($J999="yes",($G999-1)*$C$4*$E999,0)</f>
        <v>0</v>
      </c>
      <c r="N999" s="65">
        <f t="shared" si="62"/>
        <v>431.5</v>
      </c>
      <c r="O999" s="64">
        <f t="shared" si="61"/>
        <v>0</v>
      </c>
      <c r="P999" s="64">
        <f>IF(ISBLANK(I999),0,IF(L999&lt;0,-O999,IF(L999=0,0,((O999/($G999-1))*(1-$C$6)))))</f>
        <v>0</v>
      </c>
      <c r="Q999" s="65">
        <f t="shared" si="63"/>
        <v>374.00907458768029</v>
      </c>
    </row>
    <row r="1000" spans="1:17" s="48" customFormat="1" ht="15" x14ac:dyDescent="0.2">
      <c r="A1000" s="44"/>
      <c r="B1000" s="45"/>
      <c r="C1000" s="46"/>
      <c r="D1000" s="46"/>
      <c r="E1000" s="47"/>
      <c r="F1000" s="47"/>
      <c r="G1000" s="47"/>
      <c r="H1000" s="47"/>
      <c r="I1000" s="47"/>
      <c r="J1000" s="53" t="str">
        <f>IF(ISBLANK(G1000),"no",IF($I1000="NR","no",IF($D1000="0-0 at half time","no",IF($G1000&lt;=$C$8,"yes","no"))))</f>
        <v>no</v>
      </c>
      <c r="K1000" s="64">
        <f t="shared" si="60"/>
        <v>0</v>
      </c>
      <c r="L1000" s="64">
        <f>IF(ISBLANK(I1000),0,IF($J1000="no",0,IF($I1000="No",-(($G1000-1)*($C$4*$E1000)),$C$4*$E1000*(1-$C$6))))</f>
        <v>0</v>
      </c>
      <c r="M1000" s="64">
        <f>IF($J1000="yes",($G1000-1)*$C$4*$E1000,0)</f>
        <v>0</v>
      </c>
      <c r="N1000" s="65">
        <f t="shared" si="62"/>
        <v>431.5</v>
      </c>
      <c r="O1000" s="64">
        <f t="shared" si="61"/>
        <v>0</v>
      </c>
      <c r="P1000" s="64">
        <f>IF(ISBLANK(I1000),0,IF(L1000&lt;0,-O1000,IF(L1000=0,0,((O1000/($G1000-1))*(1-$C$6)))))</f>
        <v>0</v>
      </c>
      <c r="Q1000" s="65">
        <f t="shared" si="63"/>
        <v>374.00907458768029</v>
      </c>
    </row>
    <row r="1001" spans="1:17" s="48" customFormat="1" ht="15" x14ac:dyDescent="0.2">
      <c r="A1001" s="44"/>
      <c r="B1001" s="45"/>
      <c r="C1001" s="46"/>
      <c r="D1001" s="46"/>
      <c r="E1001" s="47"/>
      <c r="F1001" s="47"/>
      <c r="G1001" s="47"/>
      <c r="H1001" s="47"/>
      <c r="I1001" s="47"/>
      <c r="J1001" s="53" t="str">
        <f>IF(ISBLANK(G1001),"no",IF($I1001="NR","no",IF($D1001="0-0 at half time","no",IF($G1001&lt;=$C$8,"yes","no"))))</f>
        <v>no</v>
      </c>
      <c r="K1001" s="64">
        <f t="shared" si="60"/>
        <v>0</v>
      </c>
      <c r="L1001" s="64">
        <f>IF(ISBLANK(I1001),0,IF($J1001="no",0,IF($I1001="No",-(($G1001-1)*($C$4*$E1001)),$C$4*$E1001*(1-$C$6))))</f>
        <v>0</v>
      </c>
      <c r="M1001" s="64">
        <f>IF($J1001="yes",($G1001-1)*$C$4*$E1001,0)</f>
        <v>0</v>
      </c>
      <c r="N1001" s="65">
        <f t="shared" si="62"/>
        <v>431.5</v>
      </c>
      <c r="O1001" s="64">
        <f t="shared" si="61"/>
        <v>0</v>
      </c>
      <c r="P1001" s="64">
        <f>IF(ISBLANK(I1001),0,IF(L1001&lt;0,-O1001,IF(L1001=0,0,((O1001/($G1001-1))*(1-$C$6)))))</f>
        <v>0</v>
      </c>
      <c r="Q1001" s="65">
        <f t="shared" si="63"/>
        <v>374.00907458768029</v>
      </c>
    </row>
    <row r="1002" spans="1:17" s="48" customFormat="1" ht="15" x14ac:dyDescent="0.2">
      <c r="A1002" s="44"/>
      <c r="B1002" s="45"/>
      <c r="C1002" s="46"/>
      <c r="D1002" s="46"/>
      <c r="E1002" s="47"/>
      <c r="F1002" s="47"/>
      <c r="G1002" s="47"/>
      <c r="H1002" s="47"/>
      <c r="I1002" s="47"/>
      <c r="J1002" s="53" t="str">
        <f>IF(ISBLANK(G1002),"no",IF($I1002="NR","no",IF($D1002="0-0 at half time","no",IF($G1002&lt;=$C$8,"yes","no"))))</f>
        <v>no</v>
      </c>
      <c r="K1002" s="64">
        <f t="shared" si="60"/>
        <v>0</v>
      </c>
      <c r="L1002" s="64">
        <f>IF(ISBLANK(I1002),0,IF($J1002="no",0,IF($I1002="No",-(($G1002-1)*($C$4*$E1002)),$C$4*$E1002*(1-$C$6))))</f>
        <v>0</v>
      </c>
      <c r="M1002" s="64">
        <f>IF($J1002="yes",($G1002-1)*$C$4*$E1002,0)</f>
        <v>0</v>
      </c>
      <c r="N1002" s="65">
        <f t="shared" si="62"/>
        <v>431.5</v>
      </c>
      <c r="O1002" s="64">
        <f t="shared" si="61"/>
        <v>0</v>
      </c>
      <c r="P1002" s="64">
        <f>IF(ISBLANK(I1002),0,IF(L1002&lt;0,-O1002,IF(L1002=0,0,((O1002/($G1002-1))*(1-$C$6)))))</f>
        <v>0</v>
      </c>
      <c r="Q1002" s="65">
        <f t="shared" si="63"/>
        <v>374.00907458768029</v>
      </c>
    </row>
    <row r="1003" spans="1:17" s="48" customFormat="1" ht="15" x14ac:dyDescent="0.2">
      <c r="A1003" s="44"/>
      <c r="B1003" s="45"/>
      <c r="C1003" s="46"/>
      <c r="D1003" s="46"/>
      <c r="E1003" s="47"/>
      <c r="F1003" s="47"/>
      <c r="G1003" s="47"/>
      <c r="H1003" s="47"/>
      <c r="I1003" s="47"/>
      <c r="J1003" s="53" t="str">
        <f>IF(ISBLANK(G1003),"no",IF($I1003="NR","no",IF($D1003="0-0 at half time","no",IF($G1003&lt;=$C$8,"yes","no"))))</f>
        <v>no</v>
      </c>
      <c r="K1003" s="64">
        <f t="shared" si="60"/>
        <v>0</v>
      </c>
      <c r="L1003" s="64">
        <f>IF(ISBLANK(I1003),0,IF($J1003="no",0,IF($I1003="No",-(($G1003-1)*($C$4*$E1003)),$C$4*$E1003*(1-$C$6))))</f>
        <v>0</v>
      </c>
      <c r="M1003" s="64">
        <f>IF($J1003="yes",($G1003-1)*$C$4*$E1003,0)</f>
        <v>0</v>
      </c>
      <c r="N1003" s="65">
        <f t="shared" si="62"/>
        <v>431.5</v>
      </c>
      <c r="O1003" s="64">
        <f t="shared" si="61"/>
        <v>0</v>
      </c>
      <c r="P1003" s="64">
        <f>IF(ISBLANK(I1003),0,IF(L1003&lt;0,-O1003,IF(L1003=0,0,((O1003/($G1003-1))*(1-$C$6)))))</f>
        <v>0</v>
      </c>
      <c r="Q1003" s="65">
        <f t="shared" si="63"/>
        <v>374.00907458768029</v>
      </c>
    </row>
    <row r="1004" spans="1:17" s="48" customFormat="1" ht="15" x14ac:dyDescent="0.2">
      <c r="A1004" s="44"/>
      <c r="B1004" s="45"/>
      <c r="C1004" s="46"/>
      <c r="D1004" s="46"/>
      <c r="E1004" s="47"/>
      <c r="F1004" s="47"/>
      <c r="G1004" s="47"/>
      <c r="H1004" s="47"/>
      <c r="I1004" s="47"/>
      <c r="J1004" s="53" t="str">
        <f>IF(ISBLANK(G1004),"no",IF($I1004="NR","no",IF($D1004="0-0 at half time","no",IF($G1004&lt;=$C$8,"yes","no"))))</f>
        <v>no</v>
      </c>
      <c r="K1004" s="64">
        <f t="shared" si="60"/>
        <v>0</v>
      </c>
      <c r="L1004" s="64">
        <f>IF(ISBLANK(I1004),0,IF($J1004="no",0,IF($I1004="No",-(($G1004-1)*($C$4*$E1004)),$C$4*$E1004*(1-$C$6))))</f>
        <v>0</v>
      </c>
      <c r="M1004" s="64">
        <f>IF($J1004="yes",($G1004-1)*$C$4*$E1004,0)</f>
        <v>0</v>
      </c>
      <c r="N1004" s="65">
        <f t="shared" si="62"/>
        <v>431.5</v>
      </c>
      <c r="O1004" s="64">
        <f t="shared" si="61"/>
        <v>0</v>
      </c>
      <c r="P1004" s="64">
        <f>IF(ISBLANK(I1004),0,IF(L1004&lt;0,-O1004,IF(L1004=0,0,((O1004/($G1004-1))*(1-$C$6)))))</f>
        <v>0</v>
      </c>
      <c r="Q1004" s="65">
        <f t="shared" si="63"/>
        <v>374.00907458768029</v>
      </c>
    </row>
    <row r="1005" spans="1:17" s="48" customFormat="1" ht="15" x14ac:dyDescent="0.2">
      <c r="A1005" s="44"/>
      <c r="B1005" s="45"/>
      <c r="C1005" s="46"/>
      <c r="D1005" s="46"/>
      <c r="E1005" s="47"/>
      <c r="F1005" s="47"/>
      <c r="G1005" s="47"/>
      <c r="H1005" s="47"/>
      <c r="I1005" s="47"/>
      <c r="J1005" s="53" t="str">
        <f>IF(ISBLANK(G1005),"no",IF($I1005="NR","no",IF($D1005="0-0 at half time","no",IF($G1005&lt;=$C$8,"yes","no"))))</f>
        <v>no</v>
      </c>
      <c r="K1005" s="64">
        <f t="shared" si="60"/>
        <v>0</v>
      </c>
      <c r="L1005" s="64">
        <f>IF(ISBLANK(I1005),0,IF($J1005="no",0,IF($I1005="No",-(($G1005-1)*($C$4*$E1005)),$C$4*$E1005*(1-$C$6))))</f>
        <v>0</v>
      </c>
      <c r="M1005" s="64">
        <f>IF($J1005="yes",($G1005-1)*$C$4*$E1005,0)</f>
        <v>0</v>
      </c>
      <c r="N1005" s="65">
        <f t="shared" si="62"/>
        <v>431.5</v>
      </c>
      <c r="O1005" s="64">
        <f t="shared" si="61"/>
        <v>0</v>
      </c>
      <c r="P1005" s="64">
        <f>IF(ISBLANK(I1005),0,IF(L1005&lt;0,-O1005,IF(L1005=0,0,((O1005/($G1005-1))*(1-$C$6)))))</f>
        <v>0</v>
      </c>
      <c r="Q1005" s="65">
        <f t="shared" si="63"/>
        <v>374.00907458768029</v>
      </c>
    </row>
    <row r="1006" spans="1:17" s="48" customFormat="1" ht="15" x14ac:dyDescent="0.2">
      <c r="A1006" s="44"/>
      <c r="B1006" s="45"/>
      <c r="C1006" s="46"/>
      <c r="D1006" s="46"/>
      <c r="E1006" s="47"/>
      <c r="F1006" s="47"/>
      <c r="G1006" s="47"/>
      <c r="H1006" s="47"/>
      <c r="I1006" s="47"/>
      <c r="J1006" s="53" t="str">
        <f>IF(ISBLANK(G1006),"no",IF($I1006="NR","no",IF($D1006="0-0 at half time","no",IF($G1006&lt;=$C$8,"yes","no"))))</f>
        <v>no</v>
      </c>
      <c r="K1006" s="64">
        <f t="shared" si="60"/>
        <v>0</v>
      </c>
      <c r="L1006" s="64">
        <f>IF(ISBLANK(I1006),0,IF($J1006="no",0,IF($I1006="No",-(($G1006-1)*($C$4*$E1006)),$C$4*$E1006*(1-$C$6))))</f>
        <v>0</v>
      </c>
      <c r="M1006" s="64">
        <f>IF($J1006="yes",($G1006-1)*$C$4*$E1006,0)</f>
        <v>0</v>
      </c>
      <c r="N1006" s="65">
        <f t="shared" si="62"/>
        <v>431.5</v>
      </c>
      <c r="O1006" s="64">
        <f t="shared" si="61"/>
        <v>0</v>
      </c>
      <c r="P1006" s="64">
        <f>IF(ISBLANK(I1006),0,IF(L1006&lt;0,-O1006,IF(L1006=0,0,((O1006/($G1006-1))*(1-$C$6)))))</f>
        <v>0</v>
      </c>
      <c r="Q1006" s="65">
        <f t="shared" si="63"/>
        <v>374.00907458768029</v>
      </c>
    </row>
    <row r="1007" spans="1:17" s="48" customFormat="1" ht="15" x14ac:dyDescent="0.2">
      <c r="A1007" s="44"/>
      <c r="B1007" s="45"/>
      <c r="C1007" s="46"/>
      <c r="D1007" s="46"/>
      <c r="E1007" s="47"/>
      <c r="F1007" s="47"/>
      <c r="G1007" s="47"/>
      <c r="H1007" s="47"/>
      <c r="I1007" s="47"/>
      <c r="J1007" s="53" t="str">
        <f>IF(ISBLANK(G1007),"no",IF($I1007="NR","no",IF($D1007="0-0 at half time","no",IF($G1007&lt;=$C$8,"yes","no"))))</f>
        <v>no</v>
      </c>
      <c r="K1007" s="64">
        <f t="shared" si="60"/>
        <v>0</v>
      </c>
      <c r="L1007" s="64">
        <f>IF(ISBLANK(I1007),0,IF($J1007="no",0,IF($I1007="No",-(($G1007-1)*($C$4*$E1007)),$C$4*$E1007*(1-$C$6))))</f>
        <v>0</v>
      </c>
      <c r="M1007" s="64">
        <f>IF($J1007="yes",($G1007-1)*$C$4*$E1007,0)</f>
        <v>0</v>
      </c>
      <c r="N1007" s="65">
        <f t="shared" si="62"/>
        <v>431.5</v>
      </c>
      <c r="O1007" s="64">
        <f t="shared" si="61"/>
        <v>0</v>
      </c>
      <c r="P1007" s="64">
        <f>IF(ISBLANK(I1007),0,IF(L1007&lt;0,-O1007,IF(L1007=0,0,((O1007/($G1007-1))*(1-$C$6)))))</f>
        <v>0</v>
      </c>
      <c r="Q1007" s="65">
        <f t="shared" si="63"/>
        <v>374.00907458768029</v>
      </c>
    </row>
    <row r="1008" spans="1:17" s="48" customFormat="1" ht="15" x14ac:dyDescent="0.2">
      <c r="A1008" s="44"/>
      <c r="B1008" s="45"/>
      <c r="C1008" s="46"/>
      <c r="D1008" s="46"/>
      <c r="E1008" s="47"/>
      <c r="F1008" s="47"/>
      <c r="G1008" s="47"/>
      <c r="H1008" s="47"/>
      <c r="I1008" s="47"/>
      <c r="J1008" s="53" t="str">
        <f>IF(ISBLANK(G1008),"no",IF($I1008="NR","no",IF($D1008="0-0 at half time","no",IF($G1008&lt;=$C$8,"yes","no"))))</f>
        <v>no</v>
      </c>
      <c r="K1008" s="64">
        <f t="shared" si="60"/>
        <v>0</v>
      </c>
      <c r="L1008" s="64">
        <f>IF(ISBLANK(I1008),0,IF($J1008="no",0,IF($I1008="No",-(($G1008-1)*($C$4*$E1008)),$C$4*$E1008*(1-$C$6))))</f>
        <v>0</v>
      </c>
      <c r="M1008" s="64">
        <f>IF($J1008="yes",($G1008-1)*$C$4*$E1008,0)</f>
        <v>0</v>
      </c>
      <c r="N1008" s="65">
        <f t="shared" si="62"/>
        <v>431.5</v>
      </c>
      <c r="O1008" s="64">
        <f t="shared" si="61"/>
        <v>0</v>
      </c>
      <c r="P1008" s="64">
        <f>IF(ISBLANK(I1008),0,IF(L1008&lt;0,-O1008,IF(L1008=0,0,((O1008/($G1008-1))*(1-$C$6)))))</f>
        <v>0</v>
      </c>
      <c r="Q1008" s="65">
        <f t="shared" si="63"/>
        <v>374.00907458768029</v>
      </c>
    </row>
    <row r="1009" spans="1:17" s="48" customFormat="1" ht="15" x14ac:dyDescent="0.2">
      <c r="A1009" s="44"/>
      <c r="B1009" s="45"/>
      <c r="C1009" s="46"/>
      <c r="D1009" s="46"/>
      <c r="E1009" s="47"/>
      <c r="F1009" s="47"/>
      <c r="G1009" s="47"/>
      <c r="H1009" s="47"/>
      <c r="I1009" s="47"/>
      <c r="J1009" s="53" t="str">
        <f>IF(ISBLANK(G1009),"no",IF($I1009="NR","no",IF($D1009="0-0 at half time","no",IF($G1009&lt;=$C$8,"yes","no"))))</f>
        <v>no</v>
      </c>
      <c r="K1009" s="64">
        <f t="shared" si="60"/>
        <v>0</v>
      </c>
      <c r="L1009" s="64">
        <f>IF(ISBLANK(I1009),0,IF($J1009="no",0,IF($I1009="No",-(($G1009-1)*($C$4*$E1009)),$C$4*$E1009*(1-$C$6))))</f>
        <v>0</v>
      </c>
      <c r="M1009" s="64">
        <f>IF($J1009="yes",($G1009-1)*$C$4*$E1009,0)</f>
        <v>0</v>
      </c>
      <c r="N1009" s="65">
        <f t="shared" si="62"/>
        <v>431.5</v>
      </c>
      <c r="O1009" s="64">
        <f t="shared" si="61"/>
        <v>0</v>
      </c>
      <c r="P1009" s="64">
        <f>IF(ISBLANK(I1009),0,IF(L1009&lt;0,-O1009,IF(L1009=0,0,((O1009/($G1009-1))*(1-$C$6)))))</f>
        <v>0</v>
      </c>
      <c r="Q1009" s="65">
        <f t="shared" si="63"/>
        <v>374.00907458768029</v>
      </c>
    </row>
    <row r="1010" spans="1:17" s="48" customFormat="1" ht="15" x14ac:dyDescent="0.2">
      <c r="A1010" s="44"/>
      <c r="B1010" s="45"/>
      <c r="C1010" s="46"/>
      <c r="D1010" s="46"/>
      <c r="E1010" s="47"/>
      <c r="F1010" s="47"/>
      <c r="G1010" s="47"/>
      <c r="H1010" s="47"/>
      <c r="I1010" s="47"/>
      <c r="J1010" s="53" t="str">
        <f>IF(ISBLANK(G1010),"no",IF($I1010="NR","no",IF($D1010="0-0 at half time","no",IF($G1010&lt;=$C$8,"yes","no"))))</f>
        <v>no</v>
      </c>
      <c r="K1010" s="64">
        <f t="shared" si="60"/>
        <v>0</v>
      </c>
      <c r="L1010" s="64">
        <f>IF(ISBLANK(I1010),0,IF($J1010="no",0,IF($I1010="No",-(($G1010-1)*($C$4*$E1010)),$C$4*$E1010*(1-$C$6))))</f>
        <v>0</v>
      </c>
      <c r="M1010" s="64">
        <f>IF($J1010="yes",($G1010-1)*$C$4*$E1010,0)</f>
        <v>0</v>
      </c>
      <c r="N1010" s="65">
        <f t="shared" si="62"/>
        <v>431.5</v>
      </c>
      <c r="O1010" s="64">
        <f t="shared" si="61"/>
        <v>0</v>
      </c>
      <c r="P1010" s="64">
        <f>IF(ISBLANK(I1010),0,IF(L1010&lt;0,-O1010,IF(L1010=0,0,((O1010/($G1010-1))*(1-$C$6)))))</f>
        <v>0</v>
      </c>
      <c r="Q1010" s="65">
        <f t="shared" si="63"/>
        <v>374.00907458768029</v>
      </c>
    </row>
    <row r="1011" spans="1:17" s="48" customFormat="1" ht="15" x14ac:dyDescent="0.2">
      <c r="A1011" s="44"/>
      <c r="B1011" s="45"/>
      <c r="C1011" s="46"/>
      <c r="D1011" s="46"/>
      <c r="E1011" s="47"/>
      <c r="F1011" s="47"/>
      <c r="G1011" s="47"/>
      <c r="H1011" s="47"/>
      <c r="I1011" s="47"/>
      <c r="J1011" s="53" t="str">
        <f>IF(ISBLANK(G1011),"no",IF($I1011="NR","no",IF($D1011="0-0 at half time","no",IF($G1011&lt;=$C$8,"yes","no"))))</f>
        <v>no</v>
      </c>
      <c r="K1011" s="64">
        <f t="shared" si="60"/>
        <v>0</v>
      </c>
      <c r="L1011" s="64">
        <f>IF(ISBLANK(I1011),0,IF($J1011="no",0,IF($I1011="No",-(($G1011-1)*($C$4*$E1011)),$C$4*$E1011*(1-$C$6))))</f>
        <v>0</v>
      </c>
      <c r="M1011" s="64">
        <f>IF($J1011="yes",($G1011-1)*$C$4*$E1011,0)</f>
        <v>0</v>
      </c>
      <c r="N1011" s="65">
        <f t="shared" si="62"/>
        <v>431.5</v>
      </c>
      <c r="O1011" s="64">
        <f t="shared" si="61"/>
        <v>0</v>
      </c>
      <c r="P1011" s="64">
        <f>IF(ISBLANK(I1011),0,IF(L1011&lt;0,-O1011,IF(L1011=0,0,((O1011/($G1011-1))*(1-$C$6)))))</f>
        <v>0</v>
      </c>
      <c r="Q1011" s="65">
        <f t="shared" si="63"/>
        <v>374.00907458768029</v>
      </c>
    </row>
    <row r="1012" spans="1:17" s="48" customFormat="1" ht="15" x14ac:dyDescent="0.2">
      <c r="A1012" s="44"/>
      <c r="B1012" s="45"/>
      <c r="C1012" s="46"/>
      <c r="D1012" s="46"/>
      <c r="E1012" s="47"/>
      <c r="F1012" s="47"/>
      <c r="G1012" s="47"/>
      <c r="H1012" s="47"/>
      <c r="I1012" s="47"/>
      <c r="J1012" s="53" t="str">
        <f>IF(ISBLANK(G1012),"no",IF($I1012="NR","no",IF($D1012="0-0 at half time","no",IF($G1012&lt;=$C$8,"yes","no"))))</f>
        <v>no</v>
      </c>
      <c r="K1012" s="64">
        <f t="shared" si="60"/>
        <v>0</v>
      </c>
      <c r="L1012" s="64">
        <f>IF(ISBLANK(I1012),0,IF($J1012="no",0,IF($I1012="No",-(($G1012-1)*($C$4*$E1012)),$C$4*$E1012*(1-$C$6))))</f>
        <v>0</v>
      </c>
      <c r="M1012" s="64">
        <f>IF($J1012="yes",($G1012-1)*$C$4*$E1012,0)</f>
        <v>0</v>
      </c>
      <c r="N1012" s="65">
        <f t="shared" si="62"/>
        <v>431.5</v>
      </c>
      <c r="O1012" s="64">
        <f t="shared" si="61"/>
        <v>0</v>
      </c>
      <c r="P1012" s="64">
        <f>IF(ISBLANK(I1012),0,IF(L1012&lt;0,-O1012,IF(L1012=0,0,((O1012/($G1012-1))*(1-$C$6)))))</f>
        <v>0</v>
      </c>
      <c r="Q1012" s="65">
        <f t="shared" si="63"/>
        <v>374.00907458768029</v>
      </c>
    </row>
    <row r="1013" spans="1:17" s="48" customFormat="1" ht="15" x14ac:dyDescent="0.2">
      <c r="A1013" s="44"/>
      <c r="B1013" s="45"/>
      <c r="C1013" s="46"/>
      <c r="D1013" s="46"/>
      <c r="E1013" s="47"/>
      <c r="F1013" s="47"/>
      <c r="G1013" s="47"/>
      <c r="H1013" s="47"/>
      <c r="I1013" s="47"/>
      <c r="J1013" s="53"/>
      <c r="K1013" s="64"/>
      <c r="L1013" s="64"/>
      <c r="M1013" s="64"/>
      <c r="N1013" s="65"/>
      <c r="O1013" s="64"/>
      <c r="P1013" s="64"/>
      <c r="Q1013" s="65"/>
    </row>
    <row r="1014" spans="1:17" s="48" customFormat="1" ht="15" x14ac:dyDescent="0.2">
      <c r="A1014" s="44"/>
      <c r="B1014" s="45"/>
      <c r="C1014" s="46"/>
      <c r="D1014" s="46"/>
      <c r="E1014" s="47"/>
      <c r="F1014" s="47"/>
      <c r="G1014" s="47"/>
      <c r="H1014" s="47"/>
      <c r="I1014" s="47"/>
      <c r="J1014" s="53"/>
      <c r="K1014" s="64"/>
      <c r="L1014" s="64"/>
      <c r="M1014" s="64"/>
      <c r="N1014" s="65"/>
      <c r="O1014" s="64"/>
      <c r="P1014" s="64"/>
      <c r="Q1014" s="65"/>
    </row>
    <row r="1015" spans="1:17" s="48" customFormat="1" ht="15" x14ac:dyDescent="0.2">
      <c r="A1015" s="44"/>
      <c r="B1015" s="45"/>
      <c r="C1015" s="46"/>
      <c r="D1015" s="46"/>
      <c r="E1015" s="47"/>
      <c r="F1015" s="47"/>
      <c r="G1015" s="47"/>
      <c r="H1015" s="47"/>
      <c r="I1015" s="47"/>
      <c r="J1015" s="53"/>
      <c r="K1015" s="64"/>
      <c r="L1015" s="64"/>
      <c r="M1015" s="64"/>
      <c r="N1015" s="65"/>
      <c r="O1015" s="64"/>
      <c r="P1015" s="64"/>
      <c r="Q1015" s="65"/>
    </row>
    <row r="1016" spans="1:17" s="48" customFormat="1" ht="15" x14ac:dyDescent="0.2">
      <c r="A1016" s="44"/>
      <c r="B1016" s="45"/>
      <c r="C1016" s="46"/>
      <c r="D1016" s="46"/>
      <c r="E1016" s="47"/>
      <c r="F1016" s="47"/>
      <c r="G1016" s="47"/>
      <c r="H1016" s="47"/>
      <c r="I1016" s="47"/>
      <c r="J1016" s="53"/>
      <c r="K1016" s="64"/>
      <c r="L1016" s="64"/>
      <c r="M1016" s="64"/>
      <c r="N1016" s="65"/>
      <c r="O1016" s="64"/>
      <c r="P1016" s="64"/>
      <c r="Q1016" s="65"/>
    </row>
    <row r="1017" spans="1:17" s="48" customFormat="1" ht="15" x14ac:dyDescent="0.2">
      <c r="A1017" s="44"/>
      <c r="B1017" s="45"/>
      <c r="C1017" s="46"/>
      <c r="D1017" s="46"/>
      <c r="E1017" s="47"/>
      <c r="F1017" s="47"/>
      <c r="G1017" s="47"/>
      <c r="H1017" s="47"/>
      <c r="I1017" s="47"/>
      <c r="J1017" s="53"/>
      <c r="K1017" s="64"/>
      <c r="L1017" s="64"/>
      <c r="M1017" s="64"/>
      <c r="N1017" s="65"/>
      <c r="O1017" s="64"/>
      <c r="P1017" s="64"/>
      <c r="Q1017" s="65"/>
    </row>
    <row r="1018" spans="1:17" s="48" customFormat="1" ht="15" x14ac:dyDescent="0.2">
      <c r="A1018" s="44"/>
      <c r="B1018" s="45"/>
      <c r="C1018" s="46"/>
      <c r="D1018" s="46"/>
      <c r="E1018" s="47"/>
      <c r="F1018" s="47"/>
      <c r="G1018" s="47"/>
      <c r="H1018" s="47"/>
      <c r="I1018" s="47"/>
      <c r="J1018" s="53"/>
      <c r="K1018" s="64"/>
      <c r="L1018" s="64"/>
      <c r="M1018" s="64"/>
      <c r="N1018" s="65"/>
      <c r="O1018" s="64"/>
      <c r="P1018" s="64"/>
      <c r="Q1018" s="65"/>
    </row>
    <row r="1019" spans="1:17" s="48" customFormat="1" ht="15" x14ac:dyDescent="0.2">
      <c r="A1019" s="44"/>
      <c r="B1019" s="45"/>
      <c r="C1019" s="46"/>
      <c r="D1019" s="46"/>
      <c r="E1019" s="47"/>
      <c r="F1019" s="47"/>
      <c r="G1019" s="47"/>
      <c r="H1019" s="47"/>
      <c r="I1019" s="47"/>
      <c r="J1019" s="53"/>
      <c r="K1019" s="64"/>
      <c r="L1019" s="64"/>
      <c r="M1019" s="64"/>
      <c r="N1019" s="65"/>
      <c r="O1019" s="64"/>
      <c r="P1019" s="64"/>
      <c r="Q1019" s="65"/>
    </row>
    <row r="1020" spans="1:17" s="48" customFormat="1" ht="15" x14ac:dyDescent="0.2">
      <c r="A1020" s="44"/>
      <c r="B1020" s="45"/>
      <c r="C1020" s="46"/>
      <c r="D1020" s="46"/>
      <c r="E1020" s="47"/>
      <c r="F1020" s="47"/>
      <c r="G1020" s="47"/>
      <c r="H1020" s="47"/>
      <c r="I1020" s="47"/>
      <c r="J1020" s="53"/>
      <c r="K1020" s="64"/>
      <c r="L1020" s="64"/>
      <c r="M1020" s="64"/>
      <c r="N1020" s="65"/>
      <c r="O1020" s="64"/>
      <c r="P1020" s="64"/>
      <c r="Q1020" s="65"/>
    </row>
    <row r="1021" spans="1:17" s="48" customFormat="1" ht="15" x14ac:dyDescent="0.2">
      <c r="A1021" s="44"/>
      <c r="B1021" s="45"/>
      <c r="C1021" s="46"/>
      <c r="D1021" s="46"/>
      <c r="E1021" s="47"/>
      <c r="F1021" s="47"/>
      <c r="G1021" s="47"/>
      <c r="H1021" s="47"/>
      <c r="I1021" s="47"/>
      <c r="J1021" s="53"/>
      <c r="K1021" s="64"/>
      <c r="L1021" s="64"/>
      <c r="M1021" s="64"/>
      <c r="N1021" s="65"/>
      <c r="O1021" s="64"/>
      <c r="P1021" s="64"/>
      <c r="Q1021" s="65"/>
    </row>
    <row r="1022" spans="1:17" s="48" customFormat="1" ht="15" x14ac:dyDescent="0.2">
      <c r="A1022" s="44"/>
      <c r="B1022" s="45"/>
      <c r="C1022" s="46"/>
      <c r="D1022" s="46"/>
      <c r="E1022" s="47"/>
      <c r="F1022" s="47"/>
      <c r="G1022" s="47"/>
      <c r="H1022" s="47"/>
      <c r="I1022" s="47"/>
      <c r="J1022" s="53"/>
      <c r="K1022" s="64"/>
      <c r="L1022" s="64"/>
      <c r="M1022" s="64"/>
      <c r="N1022" s="65"/>
      <c r="O1022" s="64"/>
      <c r="P1022" s="64"/>
      <c r="Q1022" s="65"/>
    </row>
    <row r="1023" spans="1:17" s="48" customFormat="1" ht="15" x14ac:dyDescent="0.2">
      <c r="A1023" s="44"/>
      <c r="B1023" s="45"/>
      <c r="C1023" s="46"/>
      <c r="D1023" s="46"/>
      <c r="E1023" s="47"/>
      <c r="F1023" s="47"/>
      <c r="G1023" s="47"/>
      <c r="H1023" s="47"/>
      <c r="I1023" s="47"/>
      <c r="J1023" s="53"/>
      <c r="K1023" s="64"/>
      <c r="L1023" s="64"/>
      <c r="M1023" s="64"/>
      <c r="N1023" s="65"/>
      <c r="O1023" s="64"/>
      <c r="P1023" s="64"/>
      <c r="Q1023" s="65"/>
    </row>
    <row r="1024" spans="1:17" s="48" customFormat="1" ht="15" x14ac:dyDescent="0.2">
      <c r="A1024" s="44"/>
      <c r="B1024" s="45"/>
      <c r="C1024" s="46"/>
      <c r="D1024" s="46"/>
      <c r="E1024" s="47"/>
      <c r="F1024" s="47"/>
      <c r="G1024" s="47"/>
      <c r="H1024" s="47"/>
      <c r="I1024" s="47"/>
      <c r="J1024" s="53"/>
      <c r="K1024" s="64"/>
      <c r="L1024" s="64"/>
      <c r="M1024" s="64"/>
      <c r="N1024" s="65"/>
      <c r="O1024" s="64"/>
      <c r="P1024" s="64"/>
      <c r="Q1024" s="65"/>
    </row>
    <row r="1025" spans="1:17" s="48" customFormat="1" ht="15" x14ac:dyDescent="0.2">
      <c r="A1025" s="44"/>
      <c r="B1025" s="45"/>
      <c r="C1025" s="46"/>
      <c r="D1025" s="46"/>
      <c r="E1025" s="47"/>
      <c r="F1025" s="47"/>
      <c r="G1025" s="47"/>
      <c r="H1025" s="47"/>
      <c r="I1025" s="47"/>
      <c r="J1025" s="53"/>
      <c r="K1025" s="64"/>
      <c r="L1025" s="64"/>
      <c r="M1025" s="64"/>
      <c r="N1025" s="65"/>
      <c r="O1025" s="64"/>
      <c r="P1025" s="64"/>
      <c r="Q1025" s="65"/>
    </row>
    <row r="1026" spans="1:17" s="48" customFormat="1" ht="15" x14ac:dyDescent="0.2">
      <c r="A1026" s="44"/>
      <c r="B1026" s="45"/>
      <c r="C1026" s="46"/>
      <c r="D1026" s="46"/>
      <c r="E1026" s="47"/>
      <c r="F1026" s="47"/>
      <c r="G1026" s="47"/>
      <c r="H1026" s="47"/>
      <c r="I1026" s="47"/>
      <c r="J1026" s="53"/>
      <c r="K1026" s="64"/>
      <c r="L1026" s="64"/>
      <c r="M1026" s="64"/>
      <c r="N1026" s="65"/>
      <c r="O1026" s="64"/>
      <c r="P1026" s="64"/>
      <c r="Q1026" s="65"/>
    </row>
    <row r="1027" spans="1:17" s="48" customFormat="1" ht="15" x14ac:dyDescent="0.2">
      <c r="A1027" s="44"/>
      <c r="B1027" s="45"/>
      <c r="C1027" s="46"/>
      <c r="D1027" s="46"/>
      <c r="E1027" s="47"/>
      <c r="F1027" s="47"/>
      <c r="G1027" s="47"/>
      <c r="H1027" s="47"/>
      <c r="I1027" s="47"/>
      <c r="J1027" s="53"/>
      <c r="K1027" s="64"/>
      <c r="L1027" s="64"/>
      <c r="M1027" s="64"/>
      <c r="N1027" s="65"/>
      <c r="O1027" s="64"/>
      <c r="P1027" s="64"/>
      <c r="Q1027" s="65"/>
    </row>
    <row r="1028" spans="1:17" s="48" customFormat="1" ht="15" x14ac:dyDescent="0.2">
      <c r="A1028" s="44"/>
      <c r="B1028" s="45"/>
      <c r="C1028" s="46"/>
      <c r="D1028" s="46"/>
      <c r="E1028" s="47"/>
      <c r="F1028" s="47"/>
      <c r="G1028" s="47"/>
      <c r="H1028" s="47"/>
      <c r="I1028" s="47"/>
      <c r="J1028" s="53"/>
      <c r="K1028" s="64"/>
      <c r="L1028" s="64"/>
      <c r="M1028" s="64"/>
      <c r="N1028" s="65"/>
      <c r="O1028" s="64"/>
      <c r="P1028" s="64"/>
      <c r="Q1028" s="65"/>
    </row>
    <row r="1029" spans="1:17" s="48" customFormat="1" ht="15" x14ac:dyDescent="0.2">
      <c r="A1029" s="44"/>
      <c r="B1029" s="45"/>
      <c r="C1029" s="46"/>
      <c r="D1029" s="46"/>
      <c r="E1029" s="47"/>
      <c r="F1029" s="47"/>
      <c r="G1029" s="47"/>
      <c r="H1029" s="47"/>
      <c r="I1029" s="47"/>
      <c r="J1029" s="53"/>
      <c r="K1029" s="64"/>
      <c r="L1029" s="64"/>
      <c r="M1029" s="64"/>
      <c r="N1029" s="65"/>
      <c r="O1029" s="64"/>
      <c r="P1029" s="64"/>
      <c r="Q1029" s="65"/>
    </row>
    <row r="1030" spans="1:17" s="48" customFormat="1" ht="15" x14ac:dyDescent="0.2">
      <c r="A1030" s="44"/>
      <c r="B1030" s="45"/>
      <c r="C1030" s="46"/>
      <c r="D1030" s="46"/>
      <c r="E1030" s="47"/>
      <c r="F1030" s="47"/>
      <c r="G1030" s="47"/>
      <c r="H1030" s="47"/>
      <c r="I1030" s="47"/>
      <c r="J1030" s="53"/>
      <c r="K1030" s="64"/>
      <c r="L1030" s="64"/>
      <c r="M1030" s="64"/>
      <c r="N1030" s="65"/>
      <c r="O1030" s="64"/>
      <c r="P1030" s="64"/>
      <c r="Q1030" s="65"/>
    </row>
    <row r="1031" spans="1:17" s="48" customFormat="1" ht="15" x14ac:dyDescent="0.2">
      <c r="A1031" s="44"/>
      <c r="B1031" s="45"/>
      <c r="C1031" s="46"/>
      <c r="D1031" s="46"/>
      <c r="E1031" s="47"/>
      <c r="F1031" s="47"/>
      <c r="G1031" s="47"/>
      <c r="H1031" s="47"/>
      <c r="I1031" s="47"/>
      <c r="J1031" s="53"/>
      <c r="K1031" s="64"/>
      <c r="L1031" s="64"/>
      <c r="M1031" s="64"/>
      <c r="N1031" s="65"/>
      <c r="O1031" s="64"/>
      <c r="P1031" s="64"/>
      <c r="Q1031" s="65"/>
    </row>
    <row r="1032" spans="1:17" s="48" customFormat="1" ht="15" x14ac:dyDescent="0.2">
      <c r="A1032" s="44"/>
      <c r="B1032" s="45"/>
      <c r="C1032" s="46"/>
      <c r="D1032" s="46"/>
      <c r="E1032" s="47"/>
      <c r="F1032" s="47"/>
      <c r="G1032" s="47"/>
      <c r="H1032" s="47"/>
      <c r="I1032" s="47"/>
      <c r="J1032" s="53"/>
      <c r="K1032" s="64"/>
      <c r="L1032" s="64"/>
      <c r="M1032" s="64"/>
      <c r="N1032" s="65"/>
      <c r="O1032" s="64"/>
      <c r="P1032" s="64"/>
      <c r="Q1032" s="65"/>
    </row>
    <row r="1033" spans="1:17" s="48" customFormat="1" ht="15" x14ac:dyDescent="0.2">
      <c r="A1033" s="44"/>
      <c r="B1033" s="45"/>
      <c r="C1033" s="46"/>
      <c r="D1033" s="46"/>
      <c r="E1033" s="47"/>
      <c r="F1033" s="47"/>
      <c r="G1033" s="47"/>
      <c r="H1033" s="47"/>
      <c r="I1033" s="47"/>
      <c r="J1033" s="53"/>
      <c r="K1033" s="64"/>
      <c r="L1033" s="64"/>
      <c r="M1033" s="64"/>
      <c r="N1033" s="65"/>
      <c r="O1033" s="64"/>
      <c r="P1033" s="64"/>
      <c r="Q1033" s="65"/>
    </row>
    <row r="1034" spans="1:17" s="48" customFormat="1" ht="15" x14ac:dyDescent="0.2">
      <c r="A1034" s="44"/>
      <c r="B1034" s="45"/>
      <c r="C1034" s="46"/>
      <c r="D1034" s="46"/>
      <c r="E1034" s="47"/>
      <c r="F1034" s="47"/>
      <c r="G1034" s="47"/>
      <c r="H1034" s="47"/>
      <c r="I1034" s="47"/>
      <c r="J1034" s="53"/>
      <c r="K1034" s="64"/>
      <c r="L1034" s="64"/>
      <c r="M1034" s="64"/>
      <c r="N1034" s="65"/>
      <c r="O1034" s="64"/>
      <c r="P1034" s="64"/>
      <c r="Q1034" s="65"/>
    </row>
    <row r="1035" spans="1:17" s="48" customFormat="1" ht="15" x14ac:dyDescent="0.2">
      <c r="A1035" s="44"/>
      <c r="B1035" s="45"/>
      <c r="C1035" s="46"/>
      <c r="D1035" s="46"/>
      <c r="E1035" s="47"/>
      <c r="F1035" s="47"/>
      <c r="G1035" s="47"/>
      <c r="H1035" s="47"/>
      <c r="I1035" s="47"/>
      <c r="J1035" s="53"/>
      <c r="K1035" s="64"/>
      <c r="L1035" s="64"/>
      <c r="M1035" s="64"/>
      <c r="N1035" s="65"/>
      <c r="O1035" s="64"/>
      <c r="P1035" s="64"/>
      <c r="Q1035" s="65"/>
    </row>
    <row r="1036" spans="1:17" s="48" customFormat="1" ht="15" x14ac:dyDescent="0.2">
      <c r="A1036" s="44"/>
      <c r="B1036" s="45"/>
      <c r="C1036" s="46"/>
      <c r="D1036" s="46"/>
      <c r="E1036" s="47"/>
      <c r="F1036" s="47"/>
      <c r="G1036" s="47"/>
      <c r="H1036" s="47"/>
      <c r="I1036" s="47"/>
      <c r="J1036" s="53"/>
      <c r="K1036" s="64"/>
      <c r="L1036" s="64"/>
      <c r="M1036" s="64"/>
      <c r="N1036" s="65"/>
      <c r="O1036" s="64"/>
      <c r="P1036" s="64"/>
      <c r="Q1036" s="65"/>
    </row>
    <row r="1037" spans="1:17" s="48" customFormat="1" ht="15" x14ac:dyDescent="0.2">
      <c r="A1037" s="44"/>
      <c r="B1037" s="45"/>
      <c r="C1037" s="46"/>
      <c r="D1037" s="46"/>
      <c r="E1037" s="47"/>
      <c r="F1037" s="47"/>
      <c r="G1037" s="47"/>
      <c r="H1037" s="47"/>
      <c r="I1037" s="47"/>
      <c r="J1037" s="53"/>
      <c r="K1037" s="64"/>
      <c r="L1037" s="64"/>
      <c r="M1037" s="64"/>
      <c r="N1037" s="65"/>
      <c r="O1037" s="64"/>
      <c r="P1037" s="64"/>
      <c r="Q1037" s="65"/>
    </row>
    <row r="1038" spans="1:17" s="48" customFormat="1" ht="15" x14ac:dyDescent="0.2">
      <c r="A1038" s="44"/>
      <c r="B1038" s="45"/>
      <c r="C1038" s="46"/>
      <c r="D1038" s="46"/>
      <c r="E1038" s="47"/>
      <c r="F1038" s="47"/>
      <c r="G1038" s="47"/>
      <c r="H1038" s="47"/>
      <c r="I1038" s="47"/>
      <c r="J1038" s="53"/>
      <c r="K1038" s="64"/>
      <c r="L1038" s="64"/>
      <c r="M1038" s="64"/>
      <c r="N1038" s="65"/>
      <c r="O1038" s="64"/>
      <c r="P1038" s="64"/>
      <c r="Q1038" s="65"/>
    </row>
    <row r="1039" spans="1:17" s="48" customFormat="1" ht="15" x14ac:dyDescent="0.2">
      <c r="A1039" s="44"/>
      <c r="B1039" s="45"/>
      <c r="C1039" s="46"/>
      <c r="D1039" s="46"/>
      <c r="E1039" s="47"/>
      <c r="F1039" s="47"/>
      <c r="G1039" s="47"/>
      <c r="H1039" s="47"/>
      <c r="I1039" s="47"/>
      <c r="J1039" s="53"/>
      <c r="K1039" s="64"/>
      <c r="L1039" s="64"/>
      <c r="M1039" s="64"/>
      <c r="N1039" s="65"/>
      <c r="O1039" s="64"/>
      <c r="P1039" s="64"/>
      <c r="Q1039" s="65"/>
    </row>
    <row r="1040" spans="1:17" s="48" customFormat="1" ht="15" x14ac:dyDescent="0.2">
      <c r="A1040" s="44"/>
      <c r="B1040" s="45"/>
      <c r="C1040" s="46"/>
      <c r="D1040" s="46"/>
      <c r="E1040" s="47"/>
      <c r="F1040" s="47"/>
      <c r="G1040" s="47"/>
      <c r="H1040" s="47"/>
      <c r="I1040" s="47"/>
      <c r="J1040" s="53"/>
      <c r="K1040" s="64"/>
      <c r="L1040" s="64"/>
      <c r="M1040" s="64"/>
      <c r="N1040" s="65"/>
      <c r="O1040" s="64"/>
      <c r="P1040" s="64"/>
      <c r="Q1040" s="65"/>
    </row>
    <row r="1041" spans="1:17" s="48" customFormat="1" ht="15" x14ac:dyDescent="0.2">
      <c r="A1041" s="44"/>
      <c r="B1041" s="45"/>
      <c r="C1041" s="46"/>
      <c r="D1041" s="46"/>
      <c r="E1041" s="47"/>
      <c r="F1041" s="47"/>
      <c r="G1041" s="47"/>
      <c r="H1041" s="47"/>
      <c r="I1041" s="47"/>
      <c r="J1041" s="53"/>
      <c r="K1041" s="64"/>
      <c r="L1041" s="64"/>
      <c r="M1041" s="64"/>
      <c r="N1041" s="65"/>
      <c r="O1041" s="64"/>
      <c r="P1041" s="64"/>
      <c r="Q1041" s="65"/>
    </row>
    <row r="1042" spans="1:17" s="48" customFormat="1" ht="15" x14ac:dyDescent="0.2">
      <c r="A1042" s="44"/>
      <c r="B1042" s="45"/>
      <c r="C1042" s="46"/>
      <c r="D1042" s="46"/>
      <c r="E1042" s="47"/>
      <c r="F1042" s="47"/>
      <c r="G1042" s="47"/>
      <c r="H1042" s="47"/>
      <c r="I1042" s="47"/>
      <c r="J1042" s="53"/>
      <c r="K1042" s="64"/>
      <c r="L1042" s="64"/>
      <c r="M1042" s="64"/>
      <c r="N1042" s="65"/>
      <c r="O1042" s="64"/>
      <c r="P1042" s="64"/>
      <c r="Q1042" s="65"/>
    </row>
    <row r="1043" spans="1:17" s="48" customFormat="1" ht="15" x14ac:dyDescent="0.2">
      <c r="A1043" s="44"/>
      <c r="B1043" s="45"/>
      <c r="C1043" s="46"/>
      <c r="D1043" s="46"/>
      <c r="E1043" s="47"/>
      <c r="F1043" s="47"/>
      <c r="G1043" s="47"/>
      <c r="H1043" s="47"/>
      <c r="I1043" s="47"/>
      <c r="J1043" s="53"/>
      <c r="K1043" s="64"/>
      <c r="L1043" s="64"/>
      <c r="M1043" s="64"/>
      <c r="N1043" s="65"/>
      <c r="O1043" s="64"/>
      <c r="P1043" s="64"/>
      <c r="Q1043" s="65"/>
    </row>
    <row r="1044" spans="1:17" s="48" customFormat="1" ht="15" x14ac:dyDescent="0.2">
      <c r="A1044" s="44"/>
      <c r="B1044" s="45"/>
      <c r="C1044" s="46"/>
      <c r="D1044" s="46"/>
      <c r="E1044" s="47"/>
      <c r="F1044" s="47"/>
      <c r="G1044" s="47"/>
      <c r="H1044" s="47"/>
      <c r="I1044" s="47"/>
      <c r="J1044" s="53"/>
      <c r="K1044" s="64"/>
      <c r="L1044" s="64"/>
      <c r="M1044" s="64"/>
      <c r="N1044" s="65"/>
      <c r="O1044" s="64"/>
      <c r="P1044" s="64"/>
      <c r="Q1044" s="65"/>
    </row>
    <row r="1045" spans="1:17" s="48" customFormat="1" ht="15" x14ac:dyDescent="0.2">
      <c r="A1045" s="44"/>
      <c r="B1045" s="45"/>
      <c r="C1045" s="46"/>
      <c r="D1045" s="46"/>
      <c r="E1045" s="47"/>
      <c r="F1045" s="47"/>
      <c r="G1045" s="47"/>
      <c r="H1045" s="47"/>
      <c r="I1045" s="47"/>
      <c r="J1045" s="53"/>
      <c r="K1045" s="64"/>
      <c r="L1045" s="64"/>
      <c r="M1045" s="64"/>
      <c r="N1045" s="65"/>
      <c r="O1045" s="64"/>
      <c r="P1045" s="64"/>
      <c r="Q1045" s="65"/>
    </row>
    <row r="1046" spans="1:17" s="48" customFormat="1" ht="15" x14ac:dyDescent="0.2">
      <c r="A1046" s="44"/>
      <c r="B1046" s="45"/>
      <c r="C1046" s="46"/>
      <c r="D1046" s="46"/>
      <c r="E1046" s="47"/>
      <c r="F1046" s="47"/>
      <c r="G1046" s="47"/>
      <c r="H1046" s="47"/>
      <c r="I1046" s="47"/>
      <c r="J1046" s="53"/>
      <c r="K1046" s="64"/>
      <c r="L1046" s="64"/>
      <c r="M1046" s="64"/>
      <c r="N1046" s="65"/>
      <c r="O1046" s="64"/>
      <c r="P1046" s="64"/>
      <c r="Q1046" s="65"/>
    </row>
    <row r="1047" spans="1:17" s="48" customFormat="1" ht="15" x14ac:dyDescent="0.2">
      <c r="A1047" s="44"/>
      <c r="B1047" s="45"/>
      <c r="C1047" s="46"/>
      <c r="D1047" s="46"/>
      <c r="E1047" s="47"/>
      <c r="F1047" s="47"/>
      <c r="G1047" s="47"/>
      <c r="H1047" s="47"/>
      <c r="I1047" s="47"/>
      <c r="J1047" s="53"/>
      <c r="K1047" s="64"/>
      <c r="L1047" s="64"/>
      <c r="M1047" s="64"/>
      <c r="N1047" s="65"/>
      <c r="O1047" s="64"/>
      <c r="P1047" s="64"/>
      <c r="Q1047" s="65"/>
    </row>
    <row r="1048" spans="1:17" s="48" customFormat="1" ht="15" x14ac:dyDescent="0.2">
      <c r="A1048" s="44"/>
      <c r="B1048" s="45"/>
      <c r="C1048" s="46"/>
      <c r="D1048" s="46"/>
      <c r="E1048" s="47"/>
      <c r="F1048" s="47"/>
      <c r="G1048" s="47"/>
      <c r="H1048" s="47"/>
      <c r="I1048" s="47"/>
      <c r="J1048" s="53"/>
      <c r="K1048" s="64"/>
      <c r="L1048" s="64"/>
      <c r="M1048" s="64"/>
      <c r="N1048" s="65"/>
      <c r="O1048" s="64"/>
      <c r="P1048" s="64"/>
      <c r="Q1048" s="65"/>
    </row>
    <row r="1049" spans="1:17" s="48" customFormat="1" ht="15" x14ac:dyDescent="0.2">
      <c r="A1049" s="44"/>
      <c r="B1049" s="45"/>
      <c r="C1049" s="46"/>
      <c r="D1049" s="46"/>
      <c r="E1049" s="47"/>
      <c r="F1049" s="47"/>
      <c r="G1049" s="47"/>
      <c r="H1049" s="47"/>
      <c r="I1049" s="47"/>
      <c r="J1049" s="53"/>
      <c r="K1049" s="64"/>
      <c r="L1049" s="64"/>
      <c r="M1049" s="64"/>
      <c r="N1049" s="65"/>
      <c r="O1049" s="64"/>
      <c r="P1049" s="64"/>
      <c r="Q1049" s="65"/>
    </row>
    <row r="1050" spans="1:17" s="48" customFormat="1" ht="15" x14ac:dyDescent="0.2">
      <c r="A1050" s="44"/>
      <c r="B1050" s="45"/>
      <c r="C1050" s="46"/>
      <c r="D1050" s="46"/>
      <c r="E1050" s="47"/>
      <c r="F1050" s="47"/>
      <c r="G1050" s="47"/>
      <c r="H1050" s="47"/>
      <c r="I1050" s="47"/>
      <c r="J1050" s="53"/>
      <c r="K1050" s="64"/>
      <c r="L1050" s="64"/>
      <c r="M1050" s="64"/>
      <c r="N1050" s="65"/>
      <c r="O1050" s="64"/>
      <c r="P1050" s="64"/>
      <c r="Q1050" s="65"/>
    </row>
    <row r="1051" spans="1:17" s="48" customFormat="1" ht="15" x14ac:dyDescent="0.2">
      <c r="A1051" s="44"/>
      <c r="B1051" s="45"/>
      <c r="C1051" s="46"/>
      <c r="D1051" s="46"/>
      <c r="E1051" s="47"/>
      <c r="F1051" s="47"/>
      <c r="G1051" s="47"/>
      <c r="H1051" s="47"/>
      <c r="I1051" s="47"/>
      <c r="J1051" s="53"/>
      <c r="K1051" s="64"/>
      <c r="L1051" s="64"/>
      <c r="M1051" s="64"/>
      <c r="N1051" s="65"/>
      <c r="O1051" s="64"/>
      <c r="P1051" s="64"/>
      <c r="Q1051" s="65"/>
    </row>
    <row r="1052" spans="1:17" s="48" customFormat="1" ht="15" x14ac:dyDescent="0.2">
      <c r="A1052" s="44"/>
      <c r="B1052" s="45"/>
      <c r="C1052" s="46"/>
      <c r="D1052" s="46"/>
      <c r="E1052" s="47"/>
      <c r="F1052" s="47"/>
      <c r="G1052" s="47"/>
      <c r="H1052" s="47"/>
      <c r="I1052" s="47"/>
      <c r="J1052" s="53"/>
      <c r="K1052" s="64"/>
      <c r="L1052" s="64"/>
      <c r="M1052" s="64"/>
      <c r="N1052" s="65"/>
      <c r="O1052" s="64"/>
      <c r="P1052" s="64"/>
      <c r="Q1052" s="65"/>
    </row>
    <row r="1053" spans="1:17" s="48" customFormat="1" ht="15" x14ac:dyDescent="0.2">
      <c r="A1053" s="44"/>
      <c r="B1053" s="45"/>
      <c r="C1053" s="46"/>
      <c r="D1053" s="46"/>
      <c r="E1053" s="47"/>
      <c r="F1053" s="47"/>
      <c r="G1053" s="47"/>
      <c r="H1053" s="47"/>
      <c r="I1053" s="47"/>
      <c r="J1053" s="53"/>
      <c r="K1053" s="64"/>
      <c r="L1053" s="64"/>
      <c r="M1053" s="64"/>
      <c r="N1053" s="65"/>
      <c r="O1053" s="64"/>
      <c r="P1053" s="64"/>
      <c r="Q1053" s="65"/>
    </row>
    <row r="1054" spans="1:17" s="48" customFormat="1" ht="15" x14ac:dyDescent="0.2">
      <c r="A1054" s="44"/>
      <c r="B1054" s="45"/>
      <c r="C1054" s="46"/>
      <c r="D1054" s="46"/>
      <c r="E1054" s="47"/>
      <c r="F1054" s="47"/>
      <c r="G1054" s="47"/>
      <c r="H1054" s="47"/>
      <c r="I1054" s="47"/>
      <c r="J1054" s="53"/>
      <c r="K1054" s="64"/>
      <c r="L1054" s="64"/>
      <c r="M1054" s="64"/>
      <c r="N1054" s="65"/>
      <c r="O1054" s="64"/>
      <c r="P1054" s="64"/>
      <c r="Q1054" s="65"/>
    </row>
    <row r="1055" spans="1:17" s="48" customFormat="1" ht="15" x14ac:dyDescent="0.2">
      <c r="A1055" s="44"/>
      <c r="B1055" s="45"/>
      <c r="C1055" s="46"/>
      <c r="D1055" s="46"/>
      <c r="E1055" s="47"/>
      <c r="F1055" s="47"/>
      <c r="G1055" s="47"/>
      <c r="H1055" s="47"/>
      <c r="I1055" s="47"/>
      <c r="J1055" s="53"/>
      <c r="K1055" s="64"/>
      <c r="L1055" s="64"/>
      <c r="M1055" s="64"/>
      <c r="N1055" s="65"/>
      <c r="O1055" s="64"/>
      <c r="P1055" s="64"/>
      <c r="Q1055" s="65"/>
    </row>
    <row r="1056" spans="1:17" s="48" customFormat="1" ht="15" x14ac:dyDescent="0.2">
      <c r="A1056" s="44"/>
      <c r="B1056" s="45"/>
      <c r="C1056" s="46"/>
      <c r="D1056" s="46"/>
      <c r="E1056" s="47"/>
      <c r="F1056" s="47"/>
      <c r="G1056" s="47"/>
      <c r="H1056" s="47"/>
      <c r="I1056" s="47"/>
      <c r="J1056" s="53"/>
      <c r="K1056" s="64"/>
      <c r="L1056" s="64"/>
      <c r="M1056" s="64"/>
      <c r="N1056" s="65"/>
      <c r="O1056" s="64"/>
      <c r="P1056" s="64"/>
      <c r="Q1056" s="65"/>
    </row>
    <row r="1057" spans="1:17" s="48" customFormat="1" ht="15" x14ac:dyDescent="0.2">
      <c r="A1057" s="44"/>
      <c r="B1057" s="45"/>
      <c r="C1057" s="46"/>
      <c r="D1057" s="46"/>
      <c r="E1057" s="47"/>
      <c r="F1057" s="47"/>
      <c r="G1057" s="47"/>
      <c r="H1057" s="47"/>
      <c r="I1057" s="47"/>
      <c r="J1057" s="53"/>
      <c r="K1057" s="64"/>
      <c r="L1057" s="64"/>
      <c r="M1057" s="64"/>
      <c r="N1057" s="65"/>
      <c r="O1057" s="64"/>
      <c r="P1057" s="64"/>
      <c r="Q1057" s="65"/>
    </row>
    <row r="1058" spans="1:17" s="48" customFormat="1" ht="15" x14ac:dyDescent="0.2">
      <c r="A1058" s="44"/>
      <c r="B1058" s="45"/>
      <c r="C1058" s="46"/>
      <c r="D1058" s="46"/>
      <c r="E1058" s="47"/>
      <c r="F1058" s="47"/>
      <c r="G1058" s="47"/>
      <c r="H1058" s="47"/>
      <c r="I1058" s="47"/>
      <c r="J1058" s="53"/>
      <c r="K1058" s="64"/>
      <c r="L1058" s="64"/>
      <c r="M1058" s="64"/>
      <c r="N1058" s="65"/>
      <c r="O1058" s="64"/>
      <c r="P1058" s="64"/>
      <c r="Q1058" s="65"/>
    </row>
    <row r="1059" spans="1:17" s="48" customFormat="1" ht="15" x14ac:dyDescent="0.2">
      <c r="A1059" s="44"/>
      <c r="B1059" s="45"/>
      <c r="C1059" s="46"/>
      <c r="D1059" s="46"/>
      <c r="E1059" s="47"/>
      <c r="F1059" s="47"/>
      <c r="G1059" s="47"/>
      <c r="H1059" s="47"/>
      <c r="I1059" s="47"/>
      <c r="J1059" s="53"/>
      <c r="K1059" s="64"/>
      <c r="L1059" s="64"/>
      <c r="M1059" s="64"/>
      <c r="N1059" s="65"/>
      <c r="O1059" s="64"/>
      <c r="P1059" s="64"/>
      <c r="Q1059" s="65"/>
    </row>
    <row r="1060" spans="1:17" s="48" customFormat="1" ht="15" x14ac:dyDescent="0.2">
      <c r="A1060" s="44"/>
      <c r="B1060" s="45"/>
      <c r="C1060" s="46"/>
      <c r="D1060" s="46"/>
      <c r="E1060" s="47"/>
      <c r="F1060" s="47"/>
      <c r="G1060" s="47"/>
      <c r="H1060" s="47"/>
      <c r="I1060" s="47"/>
      <c r="J1060" s="53"/>
      <c r="K1060" s="64"/>
      <c r="L1060" s="64"/>
      <c r="M1060" s="64"/>
      <c r="N1060" s="65"/>
      <c r="O1060" s="64"/>
      <c r="P1060" s="64"/>
      <c r="Q1060" s="65"/>
    </row>
    <row r="1061" spans="1:17" s="48" customFormat="1" ht="15" x14ac:dyDescent="0.2">
      <c r="A1061" s="44"/>
      <c r="B1061" s="45"/>
      <c r="C1061" s="46"/>
      <c r="D1061" s="46"/>
      <c r="E1061" s="47"/>
      <c r="F1061" s="47"/>
      <c r="G1061" s="47"/>
      <c r="H1061" s="47"/>
      <c r="I1061" s="47"/>
      <c r="J1061" s="53"/>
      <c r="K1061" s="64"/>
      <c r="L1061" s="64"/>
      <c r="M1061" s="64"/>
      <c r="N1061" s="65"/>
      <c r="O1061" s="64"/>
      <c r="P1061" s="64"/>
      <c r="Q1061" s="65"/>
    </row>
    <row r="1062" spans="1:17" s="48" customFormat="1" ht="15" x14ac:dyDescent="0.2">
      <c r="A1062" s="44"/>
      <c r="B1062" s="45"/>
      <c r="C1062" s="46"/>
      <c r="D1062" s="46"/>
      <c r="E1062" s="47"/>
      <c r="F1062" s="47"/>
      <c r="G1062" s="47"/>
      <c r="H1062" s="47"/>
      <c r="I1062" s="47"/>
      <c r="J1062" s="53"/>
      <c r="K1062" s="64"/>
      <c r="L1062" s="64"/>
      <c r="M1062" s="64"/>
      <c r="N1062" s="65"/>
      <c r="O1062" s="64"/>
      <c r="P1062" s="64"/>
      <c r="Q1062" s="65"/>
    </row>
    <row r="1063" spans="1:17" s="48" customFormat="1" ht="15" x14ac:dyDescent="0.2">
      <c r="A1063" s="44"/>
      <c r="B1063" s="45"/>
      <c r="C1063" s="46"/>
      <c r="D1063" s="46"/>
      <c r="E1063" s="47"/>
      <c r="F1063" s="47"/>
      <c r="G1063" s="47"/>
      <c r="H1063" s="47"/>
      <c r="I1063" s="47"/>
      <c r="J1063" s="53"/>
      <c r="K1063" s="64"/>
      <c r="L1063" s="64"/>
      <c r="M1063" s="64"/>
      <c r="N1063" s="65"/>
      <c r="O1063" s="64"/>
      <c r="P1063" s="64"/>
      <c r="Q1063" s="65"/>
    </row>
    <row r="1064" spans="1:17" s="48" customFormat="1" ht="15" x14ac:dyDescent="0.2">
      <c r="A1064" s="44"/>
      <c r="B1064" s="45"/>
      <c r="C1064" s="46"/>
      <c r="D1064" s="46"/>
      <c r="E1064" s="47"/>
      <c r="F1064" s="47"/>
      <c r="G1064" s="47"/>
      <c r="H1064" s="47"/>
      <c r="I1064" s="47"/>
      <c r="J1064" s="53"/>
      <c r="K1064" s="64"/>
      <c r="L1064" s="64"/>
      <c r="M1064" s="64"/>
      <c r="N1064" s="65"/>
      <c r="O1064" s="64"/>
      <c r="P1064" s="64"/>
      <c r="Q1064" s="65"/>
    </row>
    <row r="1065" spans="1:17" s="48" customFormat="1" ht="15" x14ac:dyDescent="0.2">
      <c r="A1065" s="44"/>
      <c r="B1065" s="45"/>
      <c r="C1065" s="46"/>
      <c r="D1065" s="46"/>
      <c r="E1065" s="47"/>
      <c r="F1065" s="47"/>
      <c r="G1065" s="47"/>
      <c r="H1065" s="47"/>
      <c r="I1065" s="47"/>
      <c r="J1065" s="53"/>
      <c r="K1065" s="64"/>
      <c r="L1065" s="64"/>
      <c r="M1065" s="64"/>
      <c r="N1065" s="65"/>
      <c r="O1065" s="64"/>
      <c r="P1065" s="64"/>
      <c r="Q1065" s="65"/>
    </row>
    <row r="1066" spans="1:17" s="48" customFormat="1" ht="15" x14ac:dyDescent="0.2">
      <c r="A1066" s="44"/>
      <c r="B1066" s="45"/>
      <c r="C1066" s="46"/>
      <c r="D1066" s="46"/>
      <c r="E1066" s="47"/>
      <c r="F1066" s="47"/>
      <c r="G1066" s="47"/>
      <c r="H1066" s="47"/>
      <c r="I1066" s="47"/>
      <c r="J1066" s="53"/>
      <c r="K1066" s="64"/>
      <c r="L1066" s="64"/>
      <c r="M1066" s="64"/>
      <c r="N1066" s="65"/>
      <c r="O1066" s="64"/>
      <c r="P1066" s="64"/>
      <c r="Q1066" s="65"/>
    </row>
    <row r="1067" spans="1:17" s="48" customFormat="1" ht="15" x14ac:dyDescent="0.2">
      <c r="A1067" s="44"/>
      <c r="B1067" s="45"/>
      <c r="C1067" s="46"/>
      <c r="D1067" s="46"/>
      <c r="E1067" s="47"/>
      <c r="F1067" s="47"/>
      <c r="G1067" s="47"/>
      <c r="H1067" s="47"/>
      <c r="I1067" s="47"/>
      <c r="J1067" s="53"/>
      <c r="K1067" s="64"/>
      <c r="L1067" s="64"/>
      <c r="M1067" s="64"/>
      <c r="N1067" s="65"/>
      <c r="O1067" s="64"/>
      <c r="P1067" s="64"/>
      <c r="Q1067" s="65"/>
    </row>
    <row r="1068" spans="1:17" s="48" customFormat="1" ht="15" x14ac:dyDescent="0.2">
      <c r="A1068" s="44"/>
      <c r="B1068" s="45"/>
      <c r="C1068" s="46"/>
      <c r="D1068" s="46"/>
      <c r="E1068" s="47"/>
      <c r="F1068" s="47"/>
      <c r="G1068" s="47"/>
      <c r="H1068" s="47"/>
      <c r="I1068" s="47"/>
      <c r="J1068" s="53"/>
      <c r="K1068" s="64"/>
      <c r="L1068" s="64"/>
      <c r="M1068" s="64"/>
      <c r="N1068" s="65"/>
      <c r="O1068" s="64"/>
      <c r="P1068" s="64"/>
      <c r="Q1068" s="65"/>
    </row>
    <row r="1069" spans="1:17" s="48" customFormat="1" ht="15" x14ac:dyDescent="0.2">
      <c r="A1069" s="44"/>
      <c r="B1069" s="45"/>
      <c r="C1069" s="46"/>
      <c r="D1069" s="46"/>
      <c r="E1069" s="47"/>
      <c r="F1069" s="47"/>
      <c r="G1069" s="47"/>
      <c r="H1069" s="47"/>
      <c r="I1069" s="47"/>
      <c r="J1069" s="53"/>
      <c r="K1069" s="64"/>
      <c r="L1069" s="64"/>
      <c r="M1069" s="64"/>
      <c r="N1069" s="65"/>
      <c r="O1069" s="64"/>
      <c r="P1069" s="64"/>
      <c r="Q1069" s="65"/>
    </row>
    <row r="1070" spans="1:17" s="48" customFormat="1" ht="15" x14ac:dyDescent="0.2">
      <c r="A1070" s="44"/>
      <c r="B1070" s="45"/>
      <c r="C1070" s="46"/>
      <c r="D1070" s="46"/>
      <c r="E1070" s="47"/>
      <c r="F1070" s="47"/>
      <c r="G1070" s="47"/>
      <c r="H1070" s="47"/>
      <c r="I1070" s="47"/>
      <c r="J1070" s="53"/>
      <c r="K1070" s="64"/>
      <c r="L1070" s="64"/>
      <c r="M1070" s="64"/>
      <c r="N1070" s="65"/>
      <c r="O1070" s="64"/>
      <c r="P1070" s="64"/>
      <c r="Q1070" s="65"/>
    </row>
    <row r="1071" spans="1:17" s="48" customFormat="1" ht="15" x14ac:dyDescent="0.2">
      <c r="A1071" s="44"/>
      <c r="B1071" s="45"/>
      <c r="C1071" s="46"/>
      <c r="D1071" s="46"/>
      <c r="E1071" s="47"/>
      <c r="F1071" s="47"/>
      <c r="G1071" s="47"/>
      <c r="H1071" s="47"/>
      <c r="I1071" s="47"/>
      <c r="J1071" s="53"/>
      <c r="K1071" s="64"/>
      <c r="L1071" s="64"/>
      <c r="M1071" s="64"/>
      <c r="N1071" s="65"/>
      <c r="O1071" s="64"/>
      <c r="P1071" s="64"/>
      <c r="Q1071" s="65"/>
    </row>
    <row r="1072" spans="1:17" s="48" customFormat="1" ht="15" x14ac:dyDescent="0.2">
      <c r="A1072" s="44"/>
      <c r="B1072" s="45"/>
      <c r="C1072" s="46"/>
      <c r="D1072" s="46"/>
      <c r="E1072" s="47"/>
      <c r="F1072" s="47"/>
      <c r="G1072" s="47"/>
      <c r="H1072" s="47"/>
      <c r="I1072" s="47"/>
      <c r="J1072" s="53"/>
      <c r="K1072" s="64"/>
      <c r="L1072" s="64"/>
      <c r="M1072" s="64"/>
      <c r="N1072" s="65"/>
      <c r="O1072" s="64"/>
      <c r="P1072" s="64"/>
      <c r="Q1072" s="65"/>
    </row>
    <row r="1073" spans="1:17" s="48" customFormat="1" ht="15" x14ac:dyDescent="0.2">
      <c r="A1073" s="44"/>
      <c r="B1073" s="45"/>
      <c r="C1073" s="46"/>
      <c r="D1073" s="46"/>
      <c r="E1073" s="47"/>
      <c r="F1073" s="47"/>
      <c r="G1073" s="47"/>
      <c r="H1073" s="47"/>
      <c r="I1073" s="47"/>
      <c r="J1073" s="53"/>
      <c r="K1073" s="64"/>
      <c r="L1073" s="64"/>
      <c r="M1073" s="64"/>
      <c r="N1073" s="65"/>
      <c r="O1073" s="64"/>
      <c r="P1073" s="64"/>
      <c r="Q1073" s="65"/>
    </row>
    <row r="1074" spans="1:17" s="48" customFormat="1" ht="15" x14ac:dyDescent="0.2">
      <c r="A1074" s="44"/>
      <c r="B1074" s="45"/>
      <c r="C1074" s="46"/>
      <c r="D1074" s="46"/>
      <c r="E1074" s="47"/>
      <c r="F1074" s="47"/>
      <c r="G1074" s="47"/>
      <c r="H1074" s="47"/>
      <c r="I1074" s="47"/>
      <c r="J1074" s="53"/>
      <c r="K1074" s="64"/>
      <c r="L1074" s="64"/>
      <c r="M1074" s="64"/>
      <c r="N1074" s="65"/>
      <c r="O1074" s="64"/>
      <c r="P1074" s="64"/>
      <c r="Q1074" s="65"/>
    </row>
    <row r="1075" spans="1:17" s="48" customFormat="1" ht="15" x14ac:dyDescent="0.2">
      <c r="A1075" s="44"/>
      <c r="B1075" s="45"/>
      <c r="C1075" s="46"/>
      <c r="D1075" s="46"/>
      <c r="E1075" s="47"/>
      <c r="F1075" s="47"/>
      <c r="G1075" s="47"/>
      <c r="H1075" s="47"/>
      <c r="I1075" s="47"/>
      <c r="J1075" s="53"/>
      <c r="K1075" s="64"/>
      <c r="L1075" s="64"/>
      <c r="M1075" s="64"/>
      <c r="N1075" s="65"/>
      <c r="O1075" s="64"/>
      <c r="P1075" s="64"/>
      <c r="Q1075" s="65"/>
    </row>
    <row r="1076" spans="1:17" s="48" customFormat="1" ht="15" x14ac:dyDescent="0.2">
      <c r="A1076" s="44"/>
      <c r="B1076" s="45"/>
      <c r="C1076" s="46"/>
      <c r="D1076" s="46"/>
      <c r="E1076" s="47"/>
      <c r="F1076" s="47"/>
      <c r="G1076" s="47"/>
      <c r="H1076" s="47"/>
      <c r="I1076" s="47"/>
      <c r="J1076" s="53"/>
      <c r="K1076" s="64"/>
      <c r="L1076" s="64"/>
      <c r="M1076" s="64"/>
      <c r="N1076" s="65"/>
      <c r="O1076" s="64"/>
      <c r="P1076" s="64"/>
      <c r="Q1076" s="65"/>
    </row>
    <row r="1077" spans="1:17" s="48" customFormat="1" ht="15" x14ac:dyDescent="0.2">
      <c r="A1077" s="44"/>
      <c r="B1077" s="45"/>
      <c r="C1077" s="46"/>
      <c r="D1077" s="46"/>
      <c r="E1077" s="47"/>
      <c r="F1077" s="47"/>
      <c r="G1077" s="47"/>
      <c r="H1077" s="47"/>
      <c r="I1077" s="47"/>
      <c r="J1077" s="53"/>
      <c r="K1077" s="64"/>
      <c r="L1077" s="64"/>
      <c r="M1077" s="64"/>
      <c r="N1077" s="65"/>
      <c r="O1077" s="64"/>
      <c r="P1077" s="64"/>
      <c r="Q1077" s="65"/>
    </row>
    <row r="1078" spans="1:17" s="48" customFormat="1" ht="15" x14ac:dyDescent="0.2">
      <c r="A1078" s="44"/>
      <c r="B1078" s="45"/>
      <c r="C1078" s="46"/>
      <c r="D1078" s="46"/>
      <c r="E1078" s="47"/>
      <c r="F1078" s="47"/>
      <c r="G1078" s="47"/>
      <c r="H1078" s="47"/>
      <c r="I1078" s="47"/>
      <c r="J1078" s="53"/>
      <c r="K1078" s="64"/>
      <c r="L1078" s="64"/>
      <c r="M1078" s="64"/>
      <c r="N1078" s="65"/>
      <c r="O1078" s="64"/>
      <c r="P1078" s="64"/>
      <c r="Q1078" s="65"/>
    </row>
    <row r="1079" spans="1:17" s="48" customFormat="1" ht="15" x14ac:dyDescent="0.2">
      <c r="A1079" s="44"/>
      <c r="B1079" s="45"/>
      <c r="C1079" s="46"/>
      <c r="D1079" s="46"/>
      <c r="E1079" s="47"/>
      <c r="F1079" s="47"/>
      <c r="G1079" s="47"/>
      <c r="H1079" s="47"/>
      <c r="I1079" s="47"/>
      <c r="J1079" s="53"/>
      <c r="K1079" s="64"/>
      <c r="L1079" s="64"/>
      <c r="M1079" s="64"/>
      <c r="N1079" s="65"/>
      <c r="O1079" s="64"/>
      <c r="P1079" s="64"/>
      <c r="Q1079" s="65"/>
    </row>
    <row r="1080" spans="1:17" s="48" customFormat="1" ht="15" x14ac:dyDescent="0.2">
      <c r="A1080" s="44"/>
      <c r="B1080" s="45"/>
      <c r="C1080" s="46"/>
      <c r="D1080" s="46"/>
      <c r="E1080" s="47"/>
      <c r="F1080" s="47"/>
      <c r="G1080" s="47"/>
      <c r="H1080" s="47"/>
      <c r="I1080" s="47"/>
      <c r="J1080" s="53"/>
      <c r="K1080" s="64"/>
      <c r="L1080" s="64"/>
      <c r="M1080" s="64"/>
      <c r="N1080" s="65"/>
      <c r="O1080" s="64"/>
      <c r="P1080" s="64"/>
      <c r="Q1080" s="65"/>
    </row>
    <row r="1081" spans="1:17" s="48" customFormat="1" ht="15" x14ac:dyDescent="0.2">
      <c r="A1081" s="44"/>
      <c r="B1081" s="45"/>
      <c r="C1081" s="46"/>
      <c r="D1081" s="46"/>
      <c r="E1081" s="47"/>
      <c r="F1081" s="47"/>
      <c r="G1081" s="47"/>
      <c r="H1081" s="47"/>
      <c r="I1081" s="47"/>
      <c r="J1081" s="53"/>
      <c r="K1081" s="64"/>
      <c r="L1081" s="64"/>
      <c r="M1081" s="64"/>
      <c r="N1081" s="65"/>
      <c r="O1081" s="64"/>
      <c r="P1081" s="64"/>
      <c r="Q1081" s="65"/>
    </row>
    <row r="1082" spans="1:17" s="48" customFormat="1" ht="15" x14ac:dyDescent="0.2">
      <c r="A1082" s="44"/>
      <c r="B1082" s="45"/>
      <c r="C1082" s="46"/>
      <c r="D1082" s="46"/>
      <c r="E1082" s="47"/>
      <c r="F1082" s="47"/>
      <c r="G1082" s="47"/>
      <c r="H1082" s="47"/>
      <c r="I1082" s="47"/>
      <c r="J1082" s="53"/>
      <c r="K1082" s="64"/>
      <c r="L1082" s="64"/>
      <c r="M1082" s="64"/>
      <c r="N1082" s="65"/>
      <c r="O1082" s="64"/>
      <c r="P1082" s="64"/>
      <c r="Q1082" s="65"/>
    </row>
    <row r="1083" spans="1:17" s="48" customFormat="1" ht="15" x14ac:dyDescent="0.2">
      <c r="A1083" s="44"/>
      <c r="B1083" s="45"/>
      <c r="C1083" s="46"/>
      <c r="D1083" s="46"/>
      <c r="E1083" s="47"/>
      <c r="F1083" s="47"/>
      <c r="G1083" s="47"/>
      <c r="H1083" s="47"/>
      <c r="I1083" s="47"/>
      <c r="J1083" s="53"/>
      <c r="K1083" s="64"/>
      <c r="L1083" s="64"/>
      <c r="M1083" s="64"/>
      <c r="N1083" s="65"/>
      <c r="O1083" s="64"/>
      <c r="P1083" s="64"/>
      <c r="Q1083" s="65"/>
    </row>
    <row r="1084" spans="1:17" s="48" customFormat="1" ht="15" x14ac:dyDescent="0.2">
      <c r="A1084" s="44"/>
      <c r="B1084" s="45"/>
      <c r="C1084" s="46"/>
      <c r="D1084" s="46"/>
      <c r="E1084" s="47"/>
      <c r="F1084" s="47"/>
      <c r="G1084" s="47"/>
      <c r="H1084" s="47"/>
      <c r="I1084" s="47"/>
      <c r="J1084" s="53"/>
      <c r="K1084" s="64"/>
      <c r="L1084" s="64"/>
      <c r="M1084" s="64"/>
      <c r="N1084" s="65"/>
      <c r="O1084" s="64"/>
      <c r="P1084" s="64"/>
      <c r="Q1084" s="65"/>
    </row>
    <row r="1085" spans="1:17" s="48" customFormat="1" ht="15" x14ac:dyDescent="0.2">
      <c r="A1085" s="44"/>
      <c r="B1085" s="45"/>
      <c r="C1085" s="46"/>
      <c r="D1085" s="46"/>
      <c r="E1085" s="47"/>
      <c r="F1085" s="47"/>
      <c r="G1085" s="47"/>
      <c r="H1085" s="47"/>
      <c r="I1085" s="47"/>
      <c r="J1085" s="53"/>
      <c r="K1085" s="64"/>
      <c r="L1085" s="64"/>
      <c r="M1085" s="64"/>
      <c r="N1085" s="65"/>
      <c r="O1085" s="64"/>
      <c r="P1085" s="64"/>
      <c r="Q1085" s="65"/>
    </row>
    <row r="1086" spans="1:17" s="48" customFormat="1" ht="15" x14ac:dyDescent="0.2">
      <c r="A1086" s="44"/>
      <c r="B1086" s="45"/>
      <c r="C1086" s="46"/>
      <c r="D1086" s="46"/>
      <c r="E1086" s="47"/>
      <c r="F1086" s="47"/>
      <c r="G1086" s="47"/>
      <c r="H1086" s="47"/>
      <c r="I1086" s="47"/>
      <c r="J1086" s="53"/>
      <c r="K1086" s="64"/>
      <c r="L1086" s="64"/>
      <c r="M1086" s="64"/>
      <c r="N1086" s="65"/>
      <c r="O1086" s="64"/>
      <c r="P1086" s="64"/>
      <c r="Q1086" s="65"/>
    </row>
    <row r="1087" spans="1:17" s="48" customFormat="1" ht="15" x14ac:dyDescent="0.2">
      <c r="A1087" s="44"/>
      <c r="B1087" s="45"/>
      <c r="C1087" s="46"/>
      <c r="D1087" s="46"/>
      <c r="E1087" s="47"/>
      <c r="F1087" s="47"/>
      <c r="G1087" s="47"/>
      <c r="H1087" s="47"/>
      <c r="I1087" s="47"/>
      <c r="J1087" s="53"/>
      <c r="K1087" s="64"/>
      <c r="L1087" s="64"/>
      <c r="M1087" s="64"/>
      <c r="N1087" s="65"/>
      <c r="O1087" s="64"/>
      <c r="P1087" s="64"/>
      <c r="Q1087" s="65"/>
    </row>
    <row r="1088" spans="1:17" s="48" customFormat="1" ht="15" x14ac:dyDescent="0.2">
      <c r="A1088" s="44"/>
      <c r="B1088" s="45"/>
      <c r="C1088" s="46"/>
      <c r="D1088" s="46"/>
      <c r="E1088" s="47"/>
      <c r="F1088" s="47"/>
      <c r="G1088" s="47"/>
      <c r="H1088" s="47"/>
      <c r="I1088" s="47"/>
      <c r="J1088" s="53"/>
      <c r="K1088" s="64"/>
      <c r="L1088" s="64"/>
      <c r="M1088" s="64"/>
      <c r="N1088" s="65"/>
      <c r="O1088" s="64"/>
      <c r="P1088" s="64"/>
      <c r="Q1088" s="65"/>
    </row>
    <row r="1089" spans="1:17" s="48" customFormat="1" ht="15" x14ac:dyDescent="0.2">
      <c r="A1089" s="44"/>
      <c r="B1089" s="45"/>
      <c r="C1089" s="46"/>
      <c r="D1089" s="46"/>
      <c r="E1089" s="47"/>
      <c r="F1089" s="47"/>
      <c r="G1089" s="47"/>
      <c r="H1089" s="47"/>
      <c r="I1089" s="47"/>
      <c r="J1089" s="53"/>
      <c r="K1089" s="64"/>
      <c r="L1089" s="64"/>
      <c r="M1089" s="64"/>
      <c r="N1089" s="65"/>
      <c r="O1089" s="64"/>
      <c r="P1089" s="64"/>
      <c r="Q1089" s="65"/>
    </row>
    <row r="1090" spans="1:17" s="48" customFormat="1" ht="15" x14ac:dyDescent="0.2">
      <c r="A1090" s="44"/>
      <c r="B1090" s="45"/>
      <c r="C1090" s="46"/>
      <c r="D1090" s="46"/>
      <c r="E1090" s="47"/>
      <c r="F1090" s="47"/>
      <c r="G1090" s="47"/>
      <c r="H1090" s="47"/>
      <c r="I1090" s="47"/>
      <c r="J1090" s="53"/>
      <c r="K1090" s="64"/>
      <c r="L1090" s="64"/>
      <c r="M1090" s="64"/>
      <c r="N1090" s="65"/>
      <c r="O1090" s="64"/>
      <c r="P1090" s="64"/>
      <c r="Q1090" s="65"/>
    </row>
    <row r="1091" spans="1:17" s="48" customFormat="1" ht="15" x14ac:dyDescent="0.2">
      <c r="A1091" s="44"/>
      <c r="B1091" s="45"/>
      <c r="C1091" s="46"/>
      <c r="D1091" s="46"/>
      <c r="E1091" s="47"/>
      <c r="F1091" s="47"/>
      <c r="G1091" s="47"/>
      <c r="H1091" s="47"/>
      <c r="I1091" s="47"/>
      <c r="J1091" s="53"/>
      <c r="K1091" s="64"/>
      <c r="L1091" s="64"/>
      <c r="M1091" s="64"/>
      <c r="N1091" s="65"/>
      <c r="O1091" s="64"/>
      <c r="P1091" s="64"/>
      <c r="Q1091" s="65"/>
    </row>
    <row r="1092" spans="1:17" s="48" customFormat="1" ht="15" x14ac:dyDescent="0.2">
      <c r="A1092" s="44"/>
      <c r="B1092" s="45"/>
      <c r="C1092" s="46"/>
      <c r="D1092" s="46"/>
      <c r="E1092" s="47"/>
      <c r="F1092" s="47"/>
      <c r="G1092" s="47"/>
      <c r="H1092" s="47"/>
      <c r="I1092" s="47"/>
      <c r="J1092" s="53"/>
      <c r="K1092" s="64"/>
      <c r="L1092" s="64"/>
      <c r="M1092" s="64"/>
      <c r="N1092" s="65"/>
      <c r="O1092" s="64"/>
      <c r="P1092" s="64"/>
      <c r="Q1092" s="65"/>
    </row>
    <row r="1093" spans="1:17" s="48" customFormat="1" ht="15" x14ac:dyDescent="0.2">
      <c r="A1093" s="44"/>
      <c r="B1093" s="45"/>
      <c r="C1093" s="46"/>
      <c r="D1093" s="46"/>
      <c r="E1093" s="47"/>
      <c r="F1093" s="47"/>
      <c r="G1093" s="47"/>
      <c r="H1093" s="47"/>
      <c r="I1093" s="47"/>
      <c r="J1093" s="53"/>
      <c r="K1093" s="64"/>
      <c r="L1093" s="64"/>
      <c r="M1093" s="64"/>
      <c r="N1093" s="65"/>
      <c r="O1093" s="64"/>
      <c r="P1093" s="64"/>
      <c r="Q1093" s="65"/>
    </row>
    <row r="1094" spans="1:17" s="48" customFormat="1" ht="15" x14ac:dyDescent="0.2">
      <c r="A1094" s="44"/>
      <c r="B1094" s="45"/>
      <c r="C1094" s="46"/>
      <c r="D1094" s="46"/>
      <c r="E1094" s="47"/>
      <c r="F1094" s="47"/>
      <c r="G1094" s="47"/>
      <c r="H1094" s="47"/>
      <c r="I1094" s="47"/>
      <c r="J1094" s="53"/>
      <c r="K1094" s="64"/>
      <c r="L1094" s="64"/>
      <c r="M1094" s="64"/>
      <c r="N1094" s="65"/>
      <c r="O1094" s="64"/>
      <c r="P1094" s="64"/>
      <c r="Q1094" s="65"/>
    </row>
    <row r="1095" spans="1:17" s="48" customFormat="1" ht="15" x14ac:dyDescent="0.2">
      <c r="A1095" s="44"/>
      <c r="B1095" s="45"/>
      <c r="C1095" s="46"/>
      <c r="D1095" s="46"/>
      <c r="E1095" s="47"/>
      <c r="F1095" s="47"/>
      <c r="G1095" s="47"/>
      <c r="H1095" s="47"/>
      <c r="I1095" s="47"/>
      <c r="J1095" s="53"/>
      <c r="K1095" s="64"/>
      <c r="L1095" s="64"/>
      <c r="M1095" s="64"/>
      <c r="N1095" s="65"/>
      <c r="O1095" s="64"/>
      <c r="P1095" s="64"/>
      <c r="Q1095" s="65"/>
    </row>
    <row r="1096" spans="1:17" s="48" customFormat="1" ht="15" x14ac:dyDescent="0.2">
      <c r="A1096" s="44"/>
      <c r="B1096" s="45"/>
      <c r="C1096" s="46"/>
      <c r="D1096" s="46"/>
      <c r="E1096" s="47"/>
      <c r="F1096" s="47"/>
      <c r="G1096" s="47"/>
      <c r="H1096" s="47"/>
      <c r="I1096" s="47"/>
      <c r="J1096" s="53"/>
      <c r="K1096" s="64"/>
      <c r="L1096" s="64"/>
      <c r="M1096" s="64"/>
      <c r="N1096" s="65"/>
      <c r="O1096" s="64"/>
      <c r="P1096" s="64"/>
      <c r="Q1096" s="65"/>
    </row>
    <row r="1097" spans="1:17" s="48" customFormat="1" ht="15" x14ac:dyDescent="0.2">
      <c r="A1097" s="44"/>
      <c r="B1097" s="45"/>
      <c r="C1097" s="46"/>
      <c r="D1097" s="46"/>
      <c r="E1097" s="47"/>
      <c r="F1097" s="47"/>
      <c r="G1097" s="47"/>
      <c r="H1097" s="47"/>
      <c r="I1097" s="47"/>
      <c r="J1097" s="53"/>
      <c r="K1097" s="64"/>
      <c r="L1097" s="64"/>
      <c r="M1097" s="64"/>
      <c r="N1097" s="65"/>
      <c r="O1097" s="64"/>
      <c r="P1097" s="64"/>
      <c r="Q1097" s="65"/>
    </row>
    <row r="1098" spans="1:17" s="48" customFormat="1" ht="15" x14ac:dyDescent="0.2">
      <c r="A1098" s="44"/>
      <c r="B1098" s="45"/>
      <c r="C1098" s="46"/>
      <c r="D1098" s="46"/>
      <c r="E1098" s="47"/>
      <c r="F1098" s="47"/>
      <c r="G1098" s="47"/>
      <c r="H1098" s="47"/>
      <c r="I1098" s="47"/>
      <c r="J1098" s="53"/>
      <c r="K1098" s="64"/>
      <c r="L1098" s="64"/>
      <c r="M1098" s="64"/>
      <c r="N1098" s="65"/>
      <c r="O1098" s="64"/>
      <c r="P1098" s="64"/>
      <c r="Q1098" s="65"/>
    </row>
    <row r="1099" spans="1:17" s="48" customFormat="1" ht="15" x14ac:dyDescent="0.2">
      <c r="A1099" s="44"/>
      <c r="B1099" s="45"/>
      <c r="C1099" s="46"/>
      <c r="D1099" s="46"/>
      <c r="E1099" s="47"/>
      <c r="F1099" s="47"/>
      <c r="G1099" s="47"/>
      <c r="H1099" s="47"/>
      <c r="I1099" s="47"/>
      <c r="J1099" s="53"/>
      <c r="K1099" s="64"/>
      <c r="L1099" s="64"/>
      <c r="M1099" s="64"/>
      <c r="N1099" s="65"/>
      <c r="O1099" s="64"/>
      <c r="P1099" s="64"/>
      <c r="Q1099" s="65"/>
    </row>
    <row r="1100" spans="1:17" s="48" customFormat="1" ht="15" x14ac:dyDescent="0.2">
      <c r="A1100" s="44"/>
      <c r="B1100" s="45"/>
      <c r="C1100" s="46"/>
      <c r="D1100" s="46"/>
      <c r="E1100" s="47"/>
      <c r="F1100" s="47"/>
      <c r="G1100" s="47"/>
      <c r="H1100" s="47"/>
      <c r="I1100" s="47"/>
      <c r="J1100" s="53"/>
      <c r="K1100" s="64"/>
      <c r="L1100" s="64"/>
      <c r="M1100" s="64"/>
      <c r="N1100" s="65"/>
      <c r="O1100" s="64"/>
      <c r="P1100" s="64"/>
      <c r="Q1100" s="65"/>
    </row>
    <row r="1101" spans="1:17" s="48" customFormat="1" ht="15" x14ac:dyDescent="0.2">
      <c r="A1101" s="44"/>
      <c r="B1101" s="45"/>
      <c r="C1101" s="46"/>
      <c r="D1101" s="46"/>
      <c r="E1101" s="47"/>
      <c r="F1101" s="47"/>
      <c r="G1101" s="47"/>
      <c r="H1101" s="47"/>
      <c r="I1101" s="47"/>
      <c r="J1101" s="53"/>
      <c r="K1101" s="64"/>
      <c r="L1101" s="64"/>
      <c r="M1101" s="64"/>
      <c r="N1101" s="65"/>
      <c r="O1101" s="64"/>
      <c r="P1101" s="64"/>
      <c r="Q1101" s="65"/>
    </row>
    <row r="1102" spans="1:17" s="48" customFormat="1" ht="15" x14ac:dyDescent="0.2">
      <c r="A1102" s="44"/>
      <c r="B1102" s="45"/>
      <c r="C1102" s="46"/>
      <c r="D1102" s="46"/>
      <c r="E1102" s="47"/>
      <c r="F1102" s="47"/>
      <c r="G1102" s="47"/>
      <c r="H1102" s="47"/>
      <c r="I1102" s="47"/>
      <c r="J1102" s="53"/>
      <c r="K1102" s="64"/>
      <c r="L1102" s="64"/>
      <c r="M1102" s="64"/>
      <c r="N1102" s="65"/>
      <c r="O1102" s="64"/>
      <c r="P1102" s="64"/>
      <c r="Q1102" s="65"/>
    </row>
    <row r="1103" spans="1:17" s="48" customFormat="1" ht="15" x14ac:dyDescent="0.2">
      <c r="A1103" s="44"/>
      <c r="B1103" s="45"/>
      <c r="C1103" s="46"/>
      <c r="D1103" s="46"/>
      <c r="E1103" s="47"/>
      <c r="F1103" s="47"/>
      <c r="G1103" s="47"/>
      <c r="H1103" s="47"/>
      <c r="I1103" s="47"/>
      <c r="J1103" s="53"/>
      <c r="K1103" s="64"/>
      <c r="L1103" s="64"/>
      <c r="M1103" s="64"/>
      <c r="N1103" s="65"/>
      <c r="O1103" s="64"/>
      <c r="P1103" s="64"/>
      <c r="Q1103" s="65"/>
    </row>
    <row r="1104" spans="1:17" s="48" customFormat="1" ht="15" x14ac:dyDescent="0.2">
      <c r="A1104" s="44"/>
      <c r="B1104" s="45"/>
      <c r="C1104" s="46"/>
      <c r="D1104" s="46"/>
      <c r="E1104" s="47"/>
      <c r="F1104" s="47"/>
      <c r="G1104" s="47"/>
      <c r="H1104" s="47"/>
      <c r="I1104" s="47"/>
      <c r="J1104" s="53"/>
      <c r="K1104" s="64"/>
      <c r="L1104" s="64"/>
      <c r="M1104" s="64"/>
      <c r="N1104" s="65"/>
      <c r="O1104" s="64"/>
      <c r="P1104" s="64"/>
      <c r="Q1104" s="65"/>
    </row>
    <row r="1105" spans="1:17" s="48" customFormat="1" ht="15" x14ac:dyDescent="0.2">
      <c r="A1105" s="44"/>
      <c r="B1105" s="45"/>
      <c r="C1105" s="46"/>
      <c r="D1105" s="46"/>
      <c r="E1105" s="47"/>
      <c r="F1105" s="47"/>
      <c r="G1105" s="47"/>
      <c r="H1105" s="47"/>
      <c r="I1105" s="47"/>
      <c r="J1105" s="53"/>
      <c r="K1105" s="64"/>
      <c r="L1105" s="64"/>
      <c r="M1105" s="64"/>
      <c r="N1105" s="65"/>
      <c r="O1105" s="64"/>
      <c r="P1105" s="64"/>
      <c r="Q1105" s="65"/>
    </row>
    <row r="1106" spans="1:17" s="48" customFormat="1" ht="15" x14ac:dyDescent="0.2">
      <c r="A1106" s="44"/>
      <c r="B1106" s="45"/>
      <c r="C1106" s="46"/>
      <c r="D1106" s="46"/>
      <c r="E1106" s="47"/>
      <c r="F1106" s="47"/>
      <c r="G1106" s="47"/>
      <c r="H1106" s="47"/>
      <c r="I1106" s="47"/>
      <c r="J1106" s="53"/>
      <c r="K1106" s="64"/>
      <c r="L1106" s="64"/>
      <c r="M1106" s="64"/>
      <c r="N1106" s="65"/>
      <c r="O1106" s="64"/>
      <c r="P1106" s="64"/>
      <c r="Q1106" s="65"/>
    </row>
    <row r="1107" spans="1:17" s="48" customFormat="1" ht="15" x14ac:dyDescent="0.2">
      <c r="A1107" s="44"/>
      <c r="B1107" s="45"/>
      <c r="C1107" s="46"/>
      <c r="D1107" s="46"/>
      <c r="E1107" s="47"/>
      <c r="F1107" s="47"/>
      <c r="G1107" s="47"/>
      <c r="H1107" s="47"/>
      <c r="I1107" s="47"/>
      <c r="J1107" s="53"/>
      <c r="K1107" s="64"/>
      <c r="L1107" s="64"/>
      <c r="M1107" s="64"/>
      <c r="N1107" s="65"/>
      <c r="O1107" s="64"/>
      <c r="P1107" s="64"/>
      <c r="Q1107" s="65"/>
    </row>
    <row r="1108" spans="1:17" s="48" customFormat="1" ht="15" x14ac:dyDescent="0.2">
      <c r="A1108" s="44"/>
      <c r="B1108" s="45"/>
      <c r="C1108" s="46"/>
      <c r="D1108" s="46"/>
      <c r="E1108" s="47"/>
      <c r="F1108" s="47"/>
      <c r="G1108" s="47"/>
      <c r="H1108" s="47"/>
      <c r="I1108" s="47"/>
      <c r="J1108" s="53"/>
      <c r="K1108" s="64"/>
      <c r="L1108" s="64"/>
      <c r="M1108" s="64"/>
      <c r="N1108" s="65"/>
      <c r="O1108" s="64"/>
      <c r="P1108" s="64"/>
      <c r="Q1108" s="65"/>
    </row>
    <row r="1109" spans="1:17" s="48" customFormat="1" ht="15" x14ac:dyDescent="0.2">
      <c r="A1109" s="44"/>
      <c r="B1109" s="45"/>
      <c r="C1109" s="46"/>
      <c r="D1109" s="46"/>
      <c r="E1109" s="47"/>
      <c r="F1109" s="47"/>
      <c r="G1109" s="47"/>
      <c r="H1109" s="47"/>
      <c r="I1109" s="47"/>
      <c r="J1109" s="53"/>
      <c r="K1109" s="64"/>
      <c r="L1109" s="64"/>
      <c r="M1109" s="64"/>
      <c r="N1109" s="65"/>
      <c r="O1109" s="64"/>
      <c r="P1109" s="64"/>
      <c r="Q1109" s="65"/>
    </row>
    <row r="1110" spans="1:17" s="48" customFormat="1" ht="15" x14ac:dyDescent="0.2">
      <c r="A1110" s="44"/>
      <c r="B1110" s="45"/>
      <c r="C1110" s="46"/>
      <c r="D1110" s="46"/>
      <c r="E1110" s="47"/>
      <c r="F1110" s="47"/>
      <c r="G1110" s="47"/>
      <c r="H1110" s="47"/>
      <c r="I1110" s="47"/>
      <c r="J1110" s="53"/>
      <c r="K1110" s="64"/>
      <c r="L1110" s="64"/>
      <c r="M1110" s="64"/>
      <c r="N1110" s="65"/>
      <c r="O1110" s="64"/>
      <c r="P1110" s="64"/>
      <c r="Q1110" s="65"/>
    </row>
    <row r="1111" spans="1:17" s="48" customFormat="1" ht="15" x14ac:dyDescent="0.2">
      <c r="A1111" s="44"/>
      <c r="B1111" s="45"/>
      <c r="C1111" s="46"/>
      <c r="D1111" s="46"/>
      <c r="E1111" s="47"/>
      <c r="F1111" s="47"/>
      <c r="G1111" s="47"/>
      <c r="H1111" s="47"/>
      <c r="I1111" s="47"/>
      <c r="J1111" s="53"/>
      <c r="K1111" s="64"/>
      <c r="L1111" s="64"/>
      <c r="M1111" s="64"/>
      <c r="N1111" s="65"/>
      <c r="O1111" s="64"/>
      <c r="P1111" s="64"/>
      <c r="Q1111" s="65"/>
    </row>
    <row r="1112" spans="1:17" s="48" customFormat="1" ht="15" x14ac:dyDescent="0.2">
      <c r="A1112" s="44"/>
      <c r="B1112" s="45"/>
      <c r="C1112" s="46"/>
      <c r="D1112" s="46"/>
      <c r="E1112" s="47"/>
      <c r="F1112" s="47"/>
      <c r="G1112" s="47"/>
      <c r="H1112" s="47"/>
      <c r="I1112" s="47"/>
      <c r="J1112" s="53"/>
      <c r="K1112" s="64"/>
      <c r="L1112" s="64"/>
      <c r="M1112" s="64"/>
      <c r="N1112" s="65"/>
      <c r="O1112" s="64"/>
      <c r="P1112" s="64"/>
      <c r="Q1112" s="65"/>
    </row>
    <row r="1113" spans="1:17" s="48" customFormat="1" ht="15" x14ac:dyDescent="0.2">
      <c r="A1113" s="44"/>
      <c r="B1113" s="45"/>
      <c r="C1113" s="46"/>
      <c r="D1113" s="46"/>
      <c r="E1113" s="47"/>
      <c r="F1113" s="47"/>
      <c r="G1113" s="47"/>
      <c r="H1113" s="47"/>
      <c r="I1113" s="47"/>
      <c r="J1113" s="53"/>
      <c r="K1113" s="64"/>
      <c r="L1113" s="64"/>
      <c r="M1113" s="64"/>
      <c r="N1113" s="65"/>
      <c r="O1113" s="64"/>
      <c r="P1113" s="64"/>
      <c r="Q1113" s="65"/>
    </row>
    <row r="1114" spans="1:17" s="48" customFormat="1" ht="15" x14ac:dyDescent="0.2">
      <c r="A1114" s="44"/>
      <c r="B1114" s="45"/>
      <c r="C1114" s="46"/>
      <c r="D1114" s="46"/>
      <c r="E1114" s="47"/>
      <c r="F1114" s="47"/>
      <c r="G1114" s="47"/>
      <c r="H1114" s="47"/>
      <c r="I1114" s="47"/>
      <c r="J1114" s="53"/>
      <c r="K1114" s="64"/>
      <c r="L1114" s="64"/>
      <c r="M1114" s="64"/>
      <c r="N1114" s="65"/>
      <c r="O1114" s="64"/>
      <c r="P1114" s="64"/>
      <c r="Q1114" s="65"/>
    </row>
    <row r="1115" spans="1:17" s="48" customFormat="1" ht="15" x14ac:dyDescent="0.2">
      <c r="A1115" s="44"/>
      <c r="B1115" s="45"/>
      <c r="C1115" s="46"/>
      <c r="D1115" s="46"/>
      <c r="E1115" s="47"/>
      <c r="F1115" s="47"/>
      <c r="G1115" s="47"/>
      <c r="H1115" s="47"/>
      <c r="I1115" s="47"/>
      <c r="J1115" s="53"/>
      <c r="K1115" s="64"/>
      <c r="L1115" s="64"/>
      <c r="M1115" s="64"/>
      <c r="N1115" s="65"/>
      <c r="O1115" s="64"/>
      <c r="P1115" s="64"/>
      <c r="Q1115" s="65"/>
    </row>
    <row r="1116" spans="1:17" s="48" customFormat="1" ht="15" x14ac:dyDescent="0.2">
      <c r="A1116" s="44"/>
      <c r="B1116" s="45"/>
      <c r="C1116" s="46"/>
      <c r="D1116" s="46"/>
      <c r="E1116" s="47"/>
      <c r="F1116" s="47"/>
      <c r="G1116" s="47"/>
      <c r="H1116" s="47"/>
      <c r="I1116" s="47"/>
      <c r="J1116" s="53"/>
      <c r="K1116" s="64"/>
      <c r="L1116" s="64"/>
      <c r="M1116" s="64"/>
      <c r="N1116" s="65"/>
      <c r="O1116" s="64"/>
      <c r="P1116" s="64"/>
      <c r="Q1116" s="65"/>
    </row>
    <row r="1117" spans="1:17" s="48" customFormat="1" ht="15" x14ac:dyDescent="0.2">
      <c r="A1117" s="44"/>
      <c r="B1117" s="45"/>
      <c r="C1117" s="46"/>
      <c r="D1117" s="46"/>
      <c r="E1117" s="47"/>
      <c r="F1117" s="47"/>
      <c r="G1117" s="47"/>
      <c r="H1117" s="47"/>
      <c r="I1117" s="47"/>
      <c r="J1117" s="53"/>
      <c r="K1117" s="64"/>
      <c r="L1117" s="64"/>
      <c r="M1117" s="64"/>
      <c r="N1117" s="65"/>
      <c r="O1117" s="64"/>
      <c r="P1117" s="64"/>
      <c r="Q1117" s="65"/>
    </row>
    <row r="1118" spans="1:17" s="48" customFormat="1" ht="15" x14ac:dyDescent="0.2">
      <c r="A1118" s="44"/>
      <c r="B1118" s="45"/>
      <c r="C1118" s="46"/>
      <c r="D1118" s="46"/>
      <c r="E1118" s="47"/>
      <c r="F1118" s="47"/>
      <c r="G1118" s="47"/>
      <c r="H1118" s="47"/>
      <c r="I1118" s="47"/>
      <c r="J1118" s="53"/>
      <c r="K1118" s="64"/>
      <c r="L1118" s="64"/>
      <c r="M1118" s="64"/>
      <c r="N1118" s="65"/>
      <c r="O1118" s="64"/>
      <c r="P1118" s="64"/>
      <c r="Q1118" s="65"/>
    </row>
    <row r="1119" spans="1:17" s="48" customFormat="1" ht="15" x14ac:dyDescent="0.2">
      <c r="A1119" s="44"/>
      <c r="B1119" s="45"/>
      <c r="C1119" s="46"/>
      <c r="D1119" s="46"/>
      <c r="E1119" s="47"/>
      <c r="F1119" s="47"/>
      <c r="G1119" s="47"/>
      <c r="H1119" s="47"/>
      <c r="I1119" s="47"/>
      <c r="J1119" s="53"/>
      <c r="K1119" s="64"/>
      <c r="L1119" s="64"/>
      <c r="M1119" s="64"/>
      <c r="N1119" s="65"/>
      <c r="O1119" s="64"/>
      <c r="P1119" s="64"/>
      <c r="Q1119" s="65"/>
    </row>
    <row r="1120" spans="1:17" s="48" customFormat="1" ht="15" x14ac:dyDescent="0.2">
      <c r="A1120" s="44"/>
      <c r="B1120" s="45"/>
      <c r="C1120" s="46"/>
      <c r="D1120" s="46"/>
      <c r="E1120" s="47"/>
      <c r="F1120" s="47"/>
      <c r="G1120" s="47"/>
      <c r="H1120" s="47"/>
      <c r="I1120" s="47"/>
      <c r="J1120" s="53"/>
      <c r="K1120" s="64"/>
      <c r="L1120" s="64"/>
      <c r="M1120" s="64"/>
      <c r="N1120" s="65"/>
      <c r="O1120" s="64"/>
      <c r="P1120" s="64"/>
      <c r="Q1120" s="65"/>
    </row>
    <row r="1121" spans="1:17" s="48" customFormat="1" ht="15" x14ac:dyDescent="0.2">
      <c r="A1121" s="44"/>
      <c r="B1121" s="45"/>
      <c r="C1121" s="46"/>
      <c r="D1121" s="46"/>
      <c r="E1121" s="47"/>
      <c r="F1121" s="47"/>
      <c r="G1121" s="47"/>
      <c r="H1121" s="47"/>
      <c r="I1121" s="47"/>
      <c r="J1121" s="53"/>
      <c r="K1121" s="64"/>
      <c r="L1121" s="64"/>
      <c r="M1121" s="64"/>
      <c r="N1121" s="65"/>
      <c r="O1121" s="64"/>
      <c r="P1121" s="64"/>
      <c r="Q1121" s="65"/>
    </row>
    <row r="1122" spans="1:17" s="48" customFormat="1" ht="15" x14ac:dyDescent="0.2">
      <c r="A1122" s="44"/>
      <c r="B1122" s="45"/>
      <c r="C1122" s="46"/>
      <c r="D1122" s="46"/>
      <c r="E1122" s="47"/>
      <c r="F1122" s="47"/>
      <c r="G1122" s="47"/>
      <c r="H1122" s="47"/>
      <c r="I1122" s="47"/>
      <c r="J1122" s="53"/>
      <c r="K1122" s="64"/>
      <c r="L1122" s="64"/>
      <c r="M1122" s="64"/>
      <c r="N1122" s="65"/>
      <c r="O1122" s="64"/>
      <c r="P1122" s="64"/>
      <c r="Q1122" s="65"/>
    </row>
    <row r="1123" spans="1:17" s="48" customFormat="1" ht="15" x14ac:dyDescent="0.2">
      <c r="A1123" s="44"/>
      <c r="B1123" s="45"/>
      <c r="C1123" s="46"/>
      <c r="D1123" s="46"/>
      <c r="E1123" s="47"/>
      <c r="F1123" s="47"/>
      <c r="G1123" s="47"/>
      <c r="H1123" s="47"/>
      <c r="I1123" s="47"/>
      <c r="J1123" s="53"/>
      <c r="K1123" s="64"/>
      <c r="L1123" s="64"/>
      <c r="M1123" s="64"/>
      <c r="N1123" s="65"/>
      <c r="O1123" s="64"/>
      <c r="P1123" s="64"/>
      <c r="Q1123" s="65"/>
    </row>
    <row r="1124" spans="1:17" s="48" customFormat="1" ht="15" x14ac:dyDescent="0.2">
      <c r="A1124" s="44"/>
      <c r="B1124" s="45"/>
      <c r="C1124" s="46"/>
      <c r="D1124" s="46"/>
      <c r="E1124" s="47"/>
      <c r="F1124" s="47"/>
      <c r="G1124" s="47"/>
      <c r="H1124" s="47"/>
      <c r="I1124" s="47"/>
      <c r="J1124" s="53"/>
      <c r="K1124" s="64"/>
      <c r="L1124" s="64"/>
      <c r="M1124" s="64"/>
      <c r="N1124" s="65"/>
      <c r="O1124" s="64"/>
      <c r="P1124" s="64"/>
      <c r="Q1124" s="65"/>
    </row>
    <row r="1125" spans="1:17" s="48" customFormat="1" ht="15" x14ac:dyDescent="0.2">
      <c r="A1125" s="44"/>
      <c r="B1125" s="45"/>
      <c r="C1125" s="46"/>
      <c r="D1125" s="46"/>
      <c r="E1125" s="47"/>
      <c r="F1125" s="47"/>
      <c r="G1125" s="47"/>
      <c r="H1125" s="47"/>
      <c r="I1125" s="47"/>
      <c r="J1125" s="53"/>
      <c r="K1125" s="64"/>
      <c r="L1125" s="64"/>
      <c r="M1125" s="64"/>
      <c r="N1125" s="65"/>
      <c r="O1125" s="64"/>
      <c r="P1125" s="64"/>
      <c r="Q1125" s="65"/>
    </row>
    <row r="1126" spans="1:17" s="48" customFormat="1" ht="15" x14ac:dyDescent="0.2">
      <c r="A1126" s="44"/>
      <c r="B1126" s="45"/>
      <c r="C1126" s="46"/>
      <c r="D1126" s="46"/>
      <c r="E1126" s="47"/>
      <c r="F1126" s="47"/>
      <c r="G1126" s="47"/>
      <c r="H1126" s="47"/>
      <c r="I1126" s="47"/>
      <c r="J1126" s="53"/>
      <c r="K1126" s="64"/>
      <c r="L1126" s="64"/>
      <c r="M1126" s="64"/>
      <c r="N1126" s="65"/>
      <c r="O1126" s="64"/>
      <c r="P1126" s="64"/>
      <c r="Q1126" s="65"/>
    </row>
    <row r="1127" spans="1:17" s="48" customFormat="1" ht="15" x14ac:dyDescent="0.2">
      <c r="A1127" s="44"/>
      <c r="B1127" s="45"/>
      <c r="C1127" s="46"/>
      <c r="D1127" s="46"/>
      <c r="E1127" s="47"/>
      <c r="F1127" s="47"/>
      <c r="G1127" s="47"/>
      <c r="H1127" s="47"/>
      <c r="I1127" s="47"/>
      <c r="J1127" s="53"/>
      <c r="K1127" s="64"/>
      <c r="L1127" s="64"/>
      <c r="M1127" s="64"/>
      <c r="N1127" s="65"/>
      <c r="O1127" s="64"/>
      <c r="P1127" s="64"/>
      <c r="Q1127" s="65"/>
    </row>
    <row r="1128" spans="1:17" s="48" customFormat="1" ht="15" x14ac:dyDescent="0.2">
      <c r="A1128" s="44"/>
      <c r="B1128" s="45"/>
      <c r="C1128" s="46"/>
      <c r="D1128" s="46"/>
      <c r="E1128" s="47"/>
      <c r="F1128" s="47"/>
      <c r="G1128" s="47"/>
      <c r="H1128" s="47"/>
      <c r="I1128" s="47"/>
      <c r="J1128" s="53"/>
      <c r="K1128" s="64"/>
      <c r="L1128" s="64"/>
      <c r="M1128" s="64"/>
      <c r="N1128" s="65"/>
      <c r="O1128" s="64"/>
      <c r="P1128" s="64"/>
      <c r="Q1128" s="65"/>
    </row>
    <row r="1129" spans="1:17" s="48" customFormat="1" ht="15" x14ac:dyDescent="0.2">
      <c r="A1129" s="44"/>
      <c r="B1129" s="45"/>
      <c r="C1129" s="46"/>
      <c r="D1129" s="46"/>
      <c r="E1129" s="47"/>
      <c r="F1129" s="47"/>
      <c r="G1129" s="47"/>
      <c r="H1129" s="47"/>
      <c r="I1129" s="47"/>
      <c r="J1129" s="53"/>
      <c r="K1129" s="64"/>
      <c r="L1129" s="64"/>
      <c r="M1129" s="64"/>
      <c r="N1129" s="65"/>
      <c r="O1129" s="64"/>
      <c r="P1129" s="64"/>
      <c r="Q1129" s="65"/>
    </row>
    <row r="1130" spans="1:17" s="48" customFormat="1" ht="15" x14ac:dyDescent="0.2">
      <c r="A1130" s="44"/>
      <c r="B1130" s="45"/>
      <c r="C1130" s="46"/>
      <c r="D1130" s="46"/>
      <c r="E1130" s="47"/>
      <c r="F1130" s="47"/>
      <c r="G1130" s="47"/>
      <c r="H1130" s="47"/>
      <c r="I1130" s="47"/>
      <c r="J1130" s="53"/>
      <c r="K1130" s="64"/>
      <c r="L1130" s="64"/>
      <c r="M1130" s="64"/>
      <c r="N1130" s="65"/>
      <c r="O1130" s="64"/>
      <c r="P1130" s="64"/>
      <c r="Q1130" s="65"/>
    </row>
    <row r="1131" spans="1:17" s="48" customFormat="1" ht="15" x14ac:dyDescent="0.2">
      <c r="A1131" s="44"/>
      <c r="B1131" s="45"/>
      <c r="C1131" s="46"/>
      <c r="D1131" s="46"/>
      <c r="E1131" s="47"/>
      <c r="F1131" s="47"/>
      <c r="G1131" s="47"/>
      <c r="H1131" s="47"/>
      <c r="I1131" s="47"/>
      <c r="J1131" s="53"/>
      <c r="K1131" s="64"/>
      <c r="L1131" s="64"/>
      <c r="M1131" s="64"/>
      <c r="N1131" s="65"/>
      <c r="O1131" s="64"/>
      <c r="P1131" s="64"/>
      <c r="Q1131" s="65"/>
    </row>
    <row r="1132" spans="1:17" s="48" customFormat="1" ht="15" x14ac:dyDescent="0.2">
      <c r="A1132" s="44"/>
      <c r="B1132" s="45"/>
      <c r="C1132" s="46"/>
      <c r="D1132" s="46"/>
      <c r="E1132" s="47"/>
      <c r="F1132" s="47"/>
      <c r="G1132" s="47"/>
      <c r="H1132" s="47"/>
      <c r="I1132" s="47"/>
      <c r="J1132" s="53"/>
      <c r="K1132" s="64"/>
      <c r="L1132" s="64"/>
      <c r="M1132" s="64"/>
      <c r="N1132" s="65"/>
      <c r="O1132" s="64"/>
      <c r="P1132" s="64"/>
      <c r="Q1132" s="65"/>
    </row>
    <row r="1133" spans="1:17" s="48" customFormat="1" ht="15" x14ac:dyDescent="0.2">
      <c r="A1133" s="44"/>
      <c r="B1133" s="45"/>
      <c r="C1133" s="46"/>
      <c r="D1133" s="46"/>
      <c r="E1133" s="47"/>
      <c r="F1133" s="47"/>
      <c r="G1133" s="47"/>
      <c r="H1133" s="47"/>
      <c r="I1133" s="47"/>
      <c r="J1133" s="53"/>
      <c r="K1133" s="64"/>
      <c r="L1133" s="64"/>
      <c r="M1133" s="64"/>
      <c r="N1133" s="65"/>
      <c r="O1133" s="64"/>
      <c r="P1133" s="64"/>
      <c r="Q1133" s="65"/>
    </row>
    <row r="1134" spans="1:17" s="48" customFormat="1" ht="15" x14ac:dyDescent="0.2">
      <c r="A1134" s="44"/>
      <c r="B1134" s="45"/>
      <c r="C1134" s="46"/>
      <c r="D1134" s="46"/>
      <c r="E1134" s="47"/>
      <c r="F1134" s="47"/>
      <c r="G1134" s="47"/>
      <c r="H1134" s="47"/>
      <c r="I1134" s="47"/>
      <c r="J1134" s="53"/>
      <c r="K1134" s="64"/>
      <c r="L1134" s="64"/>
      <c r="M1134" s="64"/>
      <c r="N1134" s="65"/>
      <c r="O1134" s="64"/>
      <c r="P1134" s="64"/>
      <c r="Q1134" s="65"/>
    </row>
    <row r="1135" spans="1:17" s="48" customFormat="1" ht="15" x14ac:dyDescent="0.2">
      <c r="A1135" s="44"/>
      <c r="B1135" s="45"/>
      <c r="C1135" s="46"/>
      <c r="D1135" s="46"/>
      <c r="E1135" s="47"/>
      <c r="F1135" s="47"/>
      <c r="G1135" s="47"/>
      <c r="H1135" s="47"/>
      <c r="I1135" s="47"/>
      <c r="J1135" s="53"/>
      <c r="K1135" s="64"/>
      <c r="L1135" s="64"/>
      <c r="M1135" s="64"/>
      <c r="N1135" s="65"/>
      <c r="O1135" s="64"/>
      <c r="P1135" s="64"/>
      <c r="Q1135" s="65"/>
    </row>
    <row r="1136" spans="1:17" s="48" customFormat="1" ht="15" x14ac:dyDescent="0.2">
      <c r="A1136" s="44"/>
      <c r="B1136" s="45"/>
      <c r="C1136" s="46"/>
      <c r="D1136" s="46"/>
      <c r="E1136" s="47"/>
      <c r="F1136" s="47"/>
      <c r="G1136" s="47"/>
      <c r="H1136" s="47"/>
      <c r="I1136" s="47"/>
      <c r="J1136" s="53"/>
      <c r="K1136" s="64"/>
      <c r="L1136" s="64"/>
      <c r="M1136" s="64"/>
      <c r="N1136" s="65"/>
      <c r="O1136" s="64"/>
      <c r="P1136" s="64"/>
      <c r="Q1136" s="65"/>
    </row>
    <row r="1137" spans="1:17" s="48" customFormat="1" ht="15" x14ac:dyDescent="0.2">
      <c r="A1137" s="44"/>
      <c r="B1137" s="45"/>
      <c r="C1137" s="46"/>
      <c r="D1137" s="46"/>
      <c r="E1137" s="47"/>
      <c r="F1137" s="47"/>
      <c r="G1137" s="47"/>
      <c r="H1137" s="47"/>
      <c r="I1137" s="47"/>
      <c r="J1137" s="53"/>
      <c r="K1137" s="64"/>
      <c r="L1137" s="64"/>
      <c r="M1137" s="64"/>
      <c r="N1137" s="65"/>
      <c r="O1137" s="64"/>
      <c r="P1137" s="64"/>
      <c r="Q1137" s="65"/>
    </row>
    <row r="1138" spans="1:17" s="48" customFormat="1" ht="15" x14ac:dyDescent="0.2">
      <c r="A1138" s="44"/>
      <c r="B1138" s="45"/>
      <c r="C1138" s="46"/>
      <c r="D1138" s="46"/>
      <c r="E1138" s="47"/>
      <c r="F1138" s="47"/>
      <c r="G1138" s="47"/>
      <c r="H1138" s="47"/>
      <c r="I1138" s="47"/>
      <c r="J1138" s="53"/>
      <c r="K1138" s="64"/>
      <c r="L1138" s="64"/>
      <c r="M1138" s="64"/>
      <c r="N1138" s="65"/>
      <c r="O1138" s="64"/>
      <c r="P1138" s="64"/>
      <c r="Q1138" s="65"/>
    </row>
    <row r="1139" spans="1:17" s="48" customFormat="1" ht="15" x14ac:dyDescent="0.2">
      <c r="A1139" s="44"/>
      <c r="B1139" s="45"/>
      <c r="C1139" s="46"/>
      <c r="D1139" s="46"/>
      <c r="E1139" s="47"/>
      <c r="F1139" s="47"/>
      <c r="G1139" s="47"/>
      <c r="H1139" s="47"/>
      <c r="I1139" s="47"/>
      <c r="J1139" s="53"/>
      <c r="K1139" s="64"/>
      <c r="L1139" s="64"/>
      <c r="M1139" s="64"/>
      <c r="N1139" s="65"/>
      <c r="O1139" s="64"/>
      <c r="P1139" s="64"/>
      <c r="Q1139" s="65"/>
    </row>
    <row r="1140" spans="1:17" s="48" customFormat="1" ht="15" x14ac:dyDescent="0.2">
      <c r="A1140" s="44"/>
      <c r="B1140" s="45"/>
      <c r="C1140" s="46"/>
      <c r="D1140" s="46"/>
      <c r="E1140" s="47"/>
      <c r="F1140" s="47"/>
      <c r="G1140" s="47"/>
      <c r="H1140" s="47"/>
      <c r="I1140" s="47"/>
      <c r="J1140" s="53"/>
      <c r="K1140" s="64"/>
      <c r="L1140" s="64"/>
      <c r="M1140" s="64"/>
      <c r="N1140" s="65"/>
      <c r="O1140" s="64"/>
      <c r="P1140" s="64"/>
      <c r="Q1140" s="65"/>
    </row>
    <row r="1141" spans="1:17" s="48" customFormat="1" ht="15" x14ac:dyDescent="0.2">
      <c r="A1141" s="44"/>
      <c r="B1141" s="45"/>
      <c r="C1141" s="46"/>
      <c r="D1141" s="46"/>
      <c r="E1141" s="47"/>
      <c r="F1141" s="47"/>
      <c r="G1141" s="47"/>
      <c r="H1141" s="47"/>
      <c r="I1141" s="47"/>
      <c r="J1141" s="53"/>
      <c r="K1141" s="64"/>
      <c r="L1141" s="64"/>
      <c r="M1141" s="64"/>
      <c r="N1141" s="65"/>
      <c r="O1141" s="64"/>
      <c r="P1141" s="64"/>
      <c r="Q1141" s="65"/>
    </row>
    <row r="1142" spans="1:17" s="48" customFormat="1" ht="15" x14ac:dyDescent="0.2">
      <c r="A1142" s="44"/>
      <c r="B1142" s="45"/>
      <c r="C1142" s="46"/>
      <c r="D1142" s="46"/>
      <c r="E1142" s="47"/>
      <c r="F1142" s="47"/>
      <c r="G1142" s="47"/>
      <c r="H1142" s="47"/>
      <c r="I1142" s="47"/>
      <c r="J1142" s="53"/>
      <c r="K1142" s="64"/>
      <c r="L1142" s="64"/>
      <c r="M1142" s="64"/>
      <c r="N1142" s="65"/>
      <c r="O1142" s="64"/>
      <c r="P1142" s="64"/>
      <c r="Q1142" s="65"/>
    </row>
    <row r="1143" spans="1:17" s="48" customFormat="1" ht="15" x14ac:dyDescent="0.2">
      <c r="A1143" s="44"/>
      <c r="B1143" s="45"/>
      <c r="C1143" s="46"/>
      <c r="D1143" s="46"/>
      <c r="E1143" s="47"/>
      <c r="F1143" s="47"/>
      <c r="G1143" s="47"/>
      <c r="H1143" s="47"/>
      <c r="I1143" s="47"/>
      <c r="J1143" s="53"/>
      <c r="K1143" s="64"/>
      <c r="L1143" s="64"/>
      <c r="M1143" s="64"/>
      <c r="N1143" s="65"/>
      <c r="O1143" s="64"/>
      <c r="P1143" s="64"/>
      <c r="Q1143" s="65"/>
    </row>
    <row r="1144" spans="1:17" s="48" customFormat="1" ht="15" x14ac:dyDescent="0.2">
      <c r="A1144" s="44"/>
      <c r="B1144" s="45"/>
      <c r="C1144" s="46"/>
      <c r="D1144" s="46"/>
      <c r="E1144" s="47"/>
      <c r="F1144" s="47"/>
      <c r="G1144" s="47"/>
      <c r="H1144" s="47"/>
      <c r="I1144" s="47"/>
      <c r="J1144" s="53"/>
      <c r="K1144" s="64"/>
      <c r="L1144" s="64"/>
      <c r="M1144" s="64"/>
      <c r="N1144" s="65"/>
      <c r="O1144" s="64"/>
      <c r="P1144" s="64"/>
      <c r="Q1144" s="65"/>
    </row>
    <row r="1145" spans="1:17" s="48" customFormat="1" ht="15" x14ac:dyDescent="0.2">
      <c r="A1145" s="44"/>
      <c r="B1145" s="45"/>
      <c r="C1145" s="46"/>
      <c r="D1145" s="46"/>
      <c r="E1145" s="47"/>
      <c r="F1145" s="47"/>
      <c r="G1145" s="47"/>
      <c r="H1145" s="47"/>
      <c r="I1145" s="47"/>
      <c r="J1145" s="53"/>
      <c r="K1145" s="64"/>
      <c r="L1145" s="64"/>
      <c r="M1145" s="64"/>
      <c r="N1145" s="65"/>
      <c r="O1145" s="64"/>
      <c r="P1145" s="64"/>
      <c r="Q1145" s="65"/>
    </row>
    <row r="1146" spans="1:17" s="48" customFormat="1" ht="15" x14ac:dyDescent="0.2">
      <c r="A1146" s="44"/>
      <c r="B1146" s="45"/>
      <c r="C1146" s="46"/>
      <c r="D1146" s="46"/>
      <c r="E1146" s="47"/>
      <c r="F1146" s="47"/>
      <c r="G1146" s="47"/>
      <c r="H1146" s="47"/>
      <c r="I1146" s="47"/>
      <c r="J1146" s="53"/>
      <c r="K1146" s="64"/>
      <c r="L1146" s="64"/>
      <c r="M1146" s="64"/>
      <c r="N1146" s="65"/>
      <c r="O1146" s="64"/>
      <c r="P1146" s="64"/>
      <c r="Q1146" s="65"/>
    </row>
    <row r="1147" spans="1:17" s="48" customFormat="1" ht="15" x14ac:dyDescent="0.2">
      <c r="A1147" s="44"/>
      <c r="B1147" s="45"/>
      <c r="C1147" s="46"/>
      <c r="D1147" s="46"/>
      <c r="E1147" s="47"/>
      <c r="F1147" s="47"/>
      <c r="G1147" s="47"/>
      <c r="H1147" s="47"/>
      <c r="I1147" s="47"/>
      <c r="J1147" s="53"/>
      <c r="K1147" s="64"/>
      <c r="L1147" s="64"/>
      <c r="M1147" s="64"/>
      <c r="N1147" s="65"/>
      <c r="O1147" s="64"/>
      <c r="P1147" s="64"/>
      <c r="Q1147" s="65"/>
    </row>
    <row r="1148" spans="1:17" s="48" customFormat="1" ht="15" x14ac:dyDescent="0.2">
      <c r="A1148" s="44"/>
      <c r="B1148" s="45"/>
      <c r="C1148" s="46"/>
      <c r="D1148" s="46"/>
      <c r="E1148" s="47"/>
      <c r="F1148" s="47"/>
      <c r="G1148" s="47"/>
      <c r="H1148" s="47"/>
      <c r="I1148" s="47"/>
      <c r="J1148" s="53"/>
      <c r="K1148" s="64"/>
      <c r="L1148" s="64"/>
      <c r="M1148" s="64"/>
      <c r="N1148" s="65"/>
      <c r="O1148" s="64"/>
      <c r="P1148" s="64"/>
      <c r="Q1148" s="65"/>
    </row>
    <row r="1149" spans="1:17" s="48" customFormat="1" ht="15" x14ac:dyDescent="0.2">
      <c r="A1149" s="44"/>
      <c r="B1149" s="45"/>
      <c r="C1149" s="46"/>
      <c r="D1149" s="46"/>
      <c r="E1149" s="47"/>
      <c r="F1149" s="47"/>
      <c r="G1149" s="47"/>
      <c r="H1149" s="47"/>
      <c r="I1149" s="47"/>
      <c r="J1149" s="53"/>
      <c r="K1149" s="64"/>
      <c r="L1149" s="64"/>
      <c r="M1149" s="64"/>
      <c r="N1149" s="65"/>
      <c r="O1149" s="64"/>
      <c r="P1149" s="64"/>
      <c r="Q1149" s="65"/>
    </row>
    <row r="1150" spans="1:17" s="48" customFormat="1" ht="15" x14ac:dyDescent="0.2">
      <c r="A1150" s="44"/>
      <c r="B1150" s="45"/>
      <c r="C1150" s="46"/>
      <c r="D1150" s="46"/>
      <c r="E1150" s="47"/>
      <c r="F1150" s="47"/>
      <c r="G1150" s="47"/>
      <c r="H1150" s="47"/>
      <c r="I1150" s="47"/>
      <c r="J1150" s="53"/>
      <c r="K1150" s="64"/>
      <c r="L1150" s="64"/>
      <c r="M1150" s="64"/>
      <c r="N1150" s="65"/>
      <c r="O1150" s="64"/>
      <c r="P1150" s="64"/>
      <c r="Q1150" s="65"/>
    </row>
    <row r="1151" spans="1:17" s="48" customFormat="1" ht="15" x14ac:dyDescent="0.2">
      <c r="A1151" s="44"/>
      <c r="B1151" s="45"/>
      <c r="C1151" s="46"/>
      <c r="D1151" s="46"/>
      <c r="E1151" s="47"/>
      <c r="F1151" s="47"/>
      <c r="G1151" s="47"/>
      <c r="H1151" s="47"/>
      <c r="I1151" s="47"/>
      <c r="J1151" s="53"/>
      <c r="K1151" s="64"/>
      <c r="L1151" s="64"/>
      <c r="M1151" s="64"/>
      <c r="N1151" s="65"/>
      <c r="O1151" s="64"/>
      <c r="P1151" s="64"/>
      <c r="Q1151" s="65"/>
    </row>
    <row r="1152" spans="1:17" s="48" customFormat="1" ht="15" x14ac:dyDescent="0.2">
      <c r="A1152" s="44"/>
      <c r="B1152" s="45"/>
      <c r="C1152" s="46"/>
      <c r="D1152" s="46"/>
      <c r="E1152" s="47"/>
      <c r="F1152" s="47"/>
      <c r="G1152" s="47"/>
      <c r="H1152" s="47"/>
      <c r="I1152" s="47"/>
      <c r="J1152" s="53"/>
      <c r="K1152" s="64"/>
      <c r="L1152" s="64"/>
      <c r="M1152" s="64"/>
      <c r="N1152" s="65"/>
      <c r="O1152" s="64"/>
      <c r="P1152" s="64"/>
      <c r="Q1152" s="65"/>
    </row>
    <row r="1153" spans="1:17" s="48" customFormat="1" ht="15" x14ac:dyDescent="0.2">
      <c r="A1153" s="44"/>
      <c r="B1153" s="45"/>
      <c r="C1153" s="46"/>
      <c r="D1153" s="46"/>
      <c r="E1153" s="47"/>
      <c r="F1153" s="47"/>
      <c r="G1153" s="47"/>
      <c r="H1153" s="47"/>
      <c r="I1153" s="47"/>
      <c r="J1153" s="53"/>
      <c r="K1153" s="64"/>
      <c r="L1153" s="64"/>
      <c r="M1153" s="64"/>
      <c r="N1153" s="65"/>
      <c r="O1153" s="64"/>
      <c r="P1153" s="64"/>
      <c r="Q1153" s="65"/>
    </row>
    <row r="1154" spans="1:17" s="48" customFormat="1" ht="15" x14ac:dyDescent="0.2">
      <c r="A1154" s="44"/>
      <c r="B1154" s="45"/>
      <c r="C1154" s="46"/>
      <c r="D1154" s="46"/>
      <c r="E1154" s="47"/>
      <c r="F1154" s="47"/>
      <c r="G1154" s="47"/>
      <c r="H1154" s="47"/>
      <c r="I1154" s="47"/>
      <c r="J1154" s="53"/>
      <c r="K1154" s="64"/>
      <c r="L1154" s="64"/>
      <c r="M1154" s="64"/>
      <c r="N1154" s="65"/>
      <c r="O1154" s="64"/>
      <c r="P1154" s="64"/>
      <c r="Q1154" s="65"/>
    </row>
    <row r="1155" spans="1:17" s="48" customFormat="1" ht="15" x14ac:dyDescent="0.2">
      <c r="A1155" s="44"/>
      <c r="B1155" s="45"/>
      <c r="C1155" s="46"/>
      <c r="D1155" s="46"/>
      <c r="E1155" s="47"/>
      <c r="F1155" s="47"/>
      <c r="G1155" s="47"/>
      <c r="H1155" s="47"/>
      <c r="I1155" s="47"/>
      <c r="J1155" s="53"/>
      <c r="K1155" s="64"/>
      <c r="L1155" s="64"/>
      <c r="M1155" s="64"/>
      <c r="N1155" s="65"/>
      <c r="O1155" s="64"/>
      <c r="P1155" s="64"/>
      <c r="Q1155" s="65"/>
    </row>
    <row r="1156" spans="1:17" s="48" customFormat="1" ht="15" x14ac:dyDescent="0.2">
      <c r="A1156" s="44"/>
      <c r="B1156" s="45"/>
      <c r="C1156" s="46"/>
      <c r="D1156" s="46"/>
      <c r="E1156" s="47"/>
      <c r="F1156" s="47"/>
      <c r="G1156" s="47"/>
      <c r="H1156" s="47"/>
      <c r="I1156" s="47"/>
      <c r="J1156" s="53"/>
      <c r="K1156" s="64"/>
      <c r="L1156" s="64"/>
      <c r="M1156" s="64"/>
      <c r="N1156" s="65"/>
      <c r="O1156" s="64"/>
      <c r="P1156" s="64"/>
      <c r="Q1156" s="65"/>
    </row>
    <row r="1157" spans="1:17" s="48" customFormat="1" ht="15" x14ac:dyDescent="0.2">
      <c r="A1157" s="44"/>
      <c r="B1157" s="45"/>
      <c r="C1157" s="46"/>
      <c r="D1157" s="46"/>
      <c r="E1157" s="47"/>
      <c r="F1157" s="47"/>
      <c r="G1157" s="47"/>
      <c r="H1157" s="47"/>
      <c r="I1157" s="47"/>
      <c r="J1157" s="53"/>
      <c r="K1157" s="64"/>
      <c r="L1157" s="64"/>
      <c r="M1157" s="64"/>
      <c r="N1157" s="65"/>
      <c r="O1157" s="64"/>
      <c r="P1157" s="64"/>
      <c r="Q1157" s="65"/>
    </row>
    <row r="1158" spans="1:17" s="48" customFormat="1" ht="15" x14ac:dyDescent="0.2">
      <c r="A1158" s="44"/>
      <c r="B1158" s="45"/>
      <c r="C1158" s="46"/>
      <c r="D1158" s="46"/>
      <c r="E1158" s="47"/>
      <c r="F1158" s="47"/>
      <c r="G1158" s="47"/>
      <c r="H1158" s="47"/>
      <c r="I1158" s="47"/>
      <c r="J1158" s="53"/>
      <c r="K1158" s="64"/>
      <c r="L1158" s="64"/>
      <c r="M1158" s="64"/>
      <c r="N1158" s="65"/>
      <c r="O1158" s="64"/>
      <c r="P1158" s="64"/>
      <c r="Q1158" s="65"/>
    </row>
    <row r="1159" spans="1:17" s="48" customFormat="1" ht="15" x14ac:dyDescent="0.2">
      <c r="A1159" s="44"/>
      <c r="B1159" s="45"/>
      <c r="C1159" s="46"/>
      <c r="D1159" s="46"/>
      <c r="E1159" s="47"/>
      <c r="F1159" s="47"/>
      <c r="G1159" s="47"/>
      <c r="H1159" s="47"/>
      <c r="I1159" s="47"/>
      <c r="J1159" s="53"/>
      <c r="K1159" s="64"/>
      <c r="L1159" s="64"/>
      <c r="M1159" s="64"/>
      <c r="N1159" s="65"/>
      <c r="O1159" s="64"/>
      <c r="P1159" s="64"/>
      <c r="Q1159" s="65"/>
    </row>
    <row r="1160" spans="1:17" s="48" customFormat="1" ht="15" x14ac:dyDescent="0.2">
      <c r="A1160" s="44"/>
      <c r="B1160" s="45"/>
      <c r="C1160" s="46"/>
      <c r="D1160" s="46"/>
      <c r="E1160" s="47"/>
      <c r="F1160" s="47"/>
      <c r="G1160" s="47"/>
      <c r="H1160" s="47"/>
      <c r="I1160" s="47"/>
      <c r="J1160" s="53"/>
      <c r="K1160" s="64"/>
      <c r="L1160" s="64"/>
      <c r="M1160" s="64"/>
      <c r="N1160" s="65"/>
      <c r="O1160" s="64"/>
      <c r="P1160" s="64"/>
      <c r="Q1160" s="65"/>
    </row>
    <row r="1161" spans="1:17" s="48" customFormat="1" ht="15" x14ac:dyDescent="0.2">
      <c r="A1161" s="44"/>
      <c r="B1161" s="45"/>
      <c r="C1161" s="46"/>
      <c r="D1161" s="46"/>
      <c r="E1161" s="47"/>
      <c r="F1161" s="47"/>
      <c r="G1161" s="47"/>
      <c r="H1161" s="47"/>
      <c r="I1161" s="47"/>
      <c r="J1161" s="53"/>
      <c r="K1161" s="64"/>
      <c r="L1161" s="64"/>
      <c r="M1161" s="64"/>
      <c r="N1161" s="65"/>
      <c r="O1161" s="64"/>
      <c r="P1161" s="64"/>
      <c r="Q1161" s="65"/>
    </row>
    <row r="1162" spans="1:17" s="48" customFormat="1" ht="15" x14ac:dyDescent="0.2">
      <c r="A1162" s="44"/>
      <c r="B1162" s="45"/>
      <c r="C1162" s="46"/>
      <c r="D1162" s="46"/>
      <c r="E1162" s="47"/>
      <c r="F1162" s="47"/>
      <c r="G1162" s="47"/>
      <c r="H1162" s="47"/>
      <c r="I1162" s="47"/>
      <c r="J1162" s="53"/>
      <c r="K1162" s="64"/>
      <c r="L1162" s="64"/>
      <c r="M1162" s="64"/>
      <c r="N1162" s="65"/>
      <c r="O1162" s="64"/>
      <c r="P1162" s="64"/>
      <c r="Q1162" s="65"/>
    </row>
    <row r="1163" spans="1:17" s="48" customFormat="1" ht="15" x14ac:dyDescent="0.2">
      <c r="A1163" s="44"/>
      <c r="B1163" s="45"/>
      <c r="C1163" s="46"/>
      <c r="D1163" s="46"/>
      <c r="E1163" s="47"/>
      <c r="F1163" s="47"/>
      <c r="G1163" s="47"/>
      <c r="H1163" s="47"/>
      <c r="I1163" s="47"/>
      <c r="J1163" s="53"/>
      <c r="K1163" s="64"/>
      <c r="L1163" s="64"/>
      <c r="M1163" s="64"/>
      <c r="N1163" s="65"/>
      <c r="O1163" s="64"/>
      <c r="P1163" s="64"/>
      <c r="Q1163" s="65"/>
    </row>
    <row r="1164" spans="1:17" s="48" customFormat="1" ht="15" x14ac:dyDescent="0.2">
      <c r="A1164" s="44"/>
      <c r="B1164" s="45"/>
      <c r="C1164" s="46"/>
      <c r="D1164" s="46"/>
      <c r="E1164" s="47"/>
      <c r="F1164" s="47"/>
      <c r="G1164" s="47"/>
      <c r="H1164" s="47"/>
      <c r="I1164" s="47"/>
      <c r="J1164" s="53"/>
      <c r="K1164" s="64"/>
      <c r="L1164" s="64"/>
      <c r="M1164" s="64"/>
      <c r="N1164" s="65"/>
      <c r="O1164" s="64"/>
      <c r="P1164" s="64"/>
      <c r="Q1164" s="65"/>
    </row>
    <row r="1165" spans="1:17" s="48" customFormat="1" ht="15" x14ac:dyDescent="0.2">
      <c r="A1165" s="44"/>
      <c r="B1165" s="45"/>
      <c r="C1165" s="46"/>
      <c r="D1165" s="46"/>
      <c r="E1165" s="47"/>
      <c r="F1165" s="47"/>
      <c r="G1165" s="47"/>
      <c r="H1165" s="47"/>
      <c r="I1165" s="47"/>
      <c r="J1165" s="53"/>
      <c r="K1165" s="64"/>
      <c r="L1165" s="64"/>
      <c r="M1165" s="64"/>
      <c r="N1165" s="65"/>
      <c r="O1165" s="64"/>
      <c r="P1165" s="64"/>
      <c r="Q1165" s="65"/>
    </row>
    <row r="1166" spans="1:17" s="48" customFormat="1" ht="15" x14ac:dyDescent="0.2">
      <c r="A1166" s="44"/>
      <c r="B1166" s="45"/>
      <c r="C1166" s="46"/>
      <c r="D1166" s="46"/>
      <c r="E1166" s="47"/>
      <c r="F1166" s="47"/>
      <c r="G1166" s="47"/>
      <c r="H1166" s="47"/>
      <c r="I1166" s="47"/>
      <c r="J1166" s="53"/>
      <c r="K1166" s="64"/>
      <c r="L1166" s="64"/>
      <c r="M1166" s="64"/>
      <c r="N1166" s="65"/>
      <c r="O1166" s="64"/>
      <c r="P1166" s="64"/>
      <c r="Q1166" s="65"/>
    </row>
    <row r="1167" spans="1:17" s="48" customFormat="1" ht="15" x14ac:dyDescent="0.2">
      <c r="A1167" s="44"/>
      <c r="B1167" s="45"/>
      <c r="C1167" s="46"/>
      <c r="D1167" s="46"/>
      <c r="E1167" s="47"/>
      <c r="F1167" s="47"/>
      <c r="G1167" s="47"/>
      <c r="H1167" s="47"/>
      <c r="I1167" s="47"/>
      <c r="J1167" s="53"/>
      <c r="K1167" s="64"/>
      <c r="L1167" s="64"/>
      <c r="M1167" s="64"/>
      <c r="N1167" s="65"/>
      <c r="O1167" s="64"/>
      <c r="P1167" s="64"/>
      <c r="Q1167" s="65"/>
    </row>
    <row r="1168" spans="1:17" s="48" customFormat="1" ht="15" x14ac:dyDescent="0.2">
      <c r="A1168" s="44"/>
      <c r="B1168" s="45"/>
      <c r="C1168" s="46"/>
      <c r="D1168" s="46"/>
      <c r="E1168" s="47"/>
      <c r="F1168" s="47"/>
      <c r="G1168" s="47"/>
      <c r="H1168" s="47"/>
      <c r="I1168" s="47"/>
      <c r="J1168" s="53"/>
      <c r="K1168" s="64"/>
      <c r="L1168" s="64"/>
      <c r="M1168" s="64"/>
      <c r="N1168" s="65"/>
      <c r="O1168" s="64"/>
      <c r="P1168" s="64"/>
      <c r="Q1168" s="65"/>
    </row>
    <row r="1169" spans="1:17" s="48" customFormat="1" ht="15" x14ac:dyDescent="0.2">
      <c r="A1169" s="44"/>
      <c r="B1169" s="45"/>
      <c r="C1169" s="46"/>
      <c r="D1169" s="46"/>
      <c r="E1169" s="47"/>
      <c r="F1169" s="47"/>
      <c r="G1169" s="47"/>
      <c r="H1169" s="47"/>
      <c r="I1169" s="47"/>
      <c r="J1169" s="53"/>
      <c r="K1169" s="64"/>
      <c r="L1169" s="64"/>
      <c r="M1169" s="64"/>
      <c r="N1169" s="65"/>
      <c r="O1169" s="64"/>
      <c r="P1169" s="64"/>
      <c r="Q1169" s="65"/>
    </row>
    <row r="1170" spans="1:17" s="48" customFormat="1" ht="15" x14ac:dyDescent="0.2">
      <c r="A1170" s="44"/>
      <c r="B1170" s="45"/>
      <c r="C1170" s="46"/>
      <c r="D1170" s="46"/>
      <c r="E1170" s="47"/>
      <c r="F1170" s="47"/>
      <c r="G1170" s="47"/>
      <c r="H1170" s="47"/>
      <c r="I1170" s="47"/>
      <c r="J1170" s="53"/>
      <c r="K1170" s="64"/>
      <c r="L1170" s="64"/>
      <c r="M1170" s="64"/>
      <c r="N1170" s="65"/>
      <c r="O1170" s="64"/>
      <c r="P1170" s="64"/>
      <c r="Q1170" s="65"/>
    </row>
    <row r="1171" spans="1:17" s="48" customFormat="1" ht="15" x14ac:dyDescent="0.2">
      <c r="A1171" s="44"/>
      <c r="B1171" s="45"/>
      <c r="C1171" s="46"/>
      <c r="D1171" s="46"/>
      <c r="E1171" s="47"/>
      <c r="F1171" s="47"/>
      <c r="G1171" s="47"/>
      <c r="H1171" s="47"/>
      <c r="I1171" s="47"/>
      <c r="J1171" s="53"/>
      <c r="K1171" s="64"/>
      <c r="L1171" s="64"/>
      <c r="M1171" s="64"/>
      <c r="N1171" s="65"/>
      <c r="O1171" s="64"/>
      <c r="P1171" s="64"/>
      <c r="Q1171" s="65"/>
    </row>
    <row r="1172" spans="1:17" s="48" customFormat="1" ht="15" x14ac:dyDescent="0.2">
      <c r="A1172" s="44"/>
      <c r="B1172" s="45"/>
      <c r="C1172" s="46"/>
      <c r="D1172" s="46"/>
      <c r="E1172" s="47"/>
      <c r="F1172" s="47"/>
      <c r="G1172" s="47"/>
      <c r="H1172" s="47"/>
      <c r="I1172" s="47"/>
      <c r="J1172" s="53"/>
      <c r="K1172" s="64"/>
      <c r="L1172" s="64"/>
      <c r="M1172" s="64"/>
      <c r="N1172" s="65"/>
      <c r="O1172" s="64"/>
      <c r="P1172" s="64"/>
      <c r="Q1172" s="65"/>
    </row>
    <row r="1173" spans="1:17" s="48" customFormat="1" ht="15" x14ac:dyDescent="0.2">
      <c r="A1173" s="44"/>
      <c r="B1173" s="45"/>
      <c r="C1173" s="46"/>
      <c r="D1173" s="46"/>
      <c r="E1173" s="47"/>
      <c r="F1173" s="47"/>
      <c r="G1173" s="47"/>
      <c r="H1173" s="47"/>
      <c r="I1173" s="47"/>
      <c r="J1173" s="53"/>
      <c r="K1173" s="64"/>
      <c r="L1173" s="64"/>
      <c r="M1173" s="64"/>
      <c r="N1173" s="65"/>
      <c r="O1173" s="64"/>
      <c r="P1173" s="64"/>
      <c r="Q1173" s="65"/>
    </row>
    <row r="1174" spans="1:17" s="48" customFormat="1" ht="15" x14ac:dyDescent="0.2">
      <c r="A1174" s="44"/>
      <c r="B1174" s="45"/>
      <c r="C1174" s="46"/>
      <c r="D1174" s="46"/>
      <c r="E1174" s="47"/>
      <c r="F1174" s="47"/>
      <c r="G1174" s="47"/>
      <c r="H1174" s="47"/>
      <c r="I1174" s="47"/>
      <c r="J1174" s="53"/>
      <c r="K1174" s="64"/>
      <c r="L1174" s="64"/>
      <c r="M1174" s="64"/>
      <c r="N1174" s="65"/>
      <c r="O1174" s="64"/>
      <c r="P1174" s="64"/>
      <c r="Q1174" s="65"/>
    </row>
    <row r="1175" spans="1:17" s="48" customFormat="1" ht="15" x14ac:dyDescent="0.2">
      <c r="A1175" s="44"/>
      <c r="B1175" s="45"/>
      <c r="C1175" s="46"/>
      <c r="D1175" s="46"/>
      <c r="E1175" s="47"/>
      <c r="F1175" s="47"/>
      <c r="G1175" s="47"/>
      <c r="H1175" s="47"/>
      <c r="I1175" s="47"/>
      <c r="J1175" s="53"/>
      <c r="K1175" s="64"/>
      <c r="L1175" s="64"/>
      <c r="M1175" s="64"/>
      <c r="N1175" s="65"/>
      <c r="O1175" s="64"/>
      <c r="P1175" s="64"/>
      <c r="Q1175" s="65"/>
    </row>
    <row r="1176" spans="1:17" s="48" customFormat="1" ht="15" x14ac:dyDescent="0.2">
      <c r="A1176" s="44"/>
      <c r="B1176" s="45"/>
      <c r="C1176" s="46"/>
      <c r="D1176" s="46"/>
      <c r="E1176" s="47"/>
      <c r="F1176" s="47"/>
      <c r="G1176" s="47"/>
      <c r="H1176" s="47"/>
      <c r="I1176" s="47"/>
      <c r="J1176" s="53"/>
      <c r="K1176" s="64"/>
      <c r="L1176" s="64"/>
      <c r="M1176" s="64"/>
      <c r="N1176" s="65"/>
      <c r="O1176" s="64"/>
      <c r="P1176" s="64"/>
      <c r="Q1176" s="65"/>
    </row>
    <row r="1177" spans="1:17" s="48" customFormat="1" ht="15" x14ac:dyDescent="0.2">
      <c r="A1177" s="44"/>
      <c r="B1177" s="45"/>
      <c r="C1177" s="46"/>
      <c r="D1177" s="46"/>
      <c r="E1177" s="47"/>
      <c r="F1177" s="47"/>
      <c r="G1177" s="47"/>
      <c r="H1177" s="47"/>
      <c r="I1177" s="47"/>
      <c r="J1177" s="53"/>
      <c r="K1177" s="64"/>
      <c r="L1177" s="64"/>
      <c r="M1177" s="64"/>
      <c r="N1177" s="65"/>
      <c r="O1177" s="64"/>
      <c r="P1177" s="64"/>
      <c r="Q1177" s="65"/>
    </row>
    <row r="1178" spans="1:17" s="48" customFormat="1" ht="15" x14ac:dyDescent="0.2">
      <c r="A1178" s="44"/>
      <c r="B1178" s="45"/>
      <c r="C1178" s="46"/>
      <c r="D1178" s="46"/>
      <c r="E1178" s="47"/>
      <c r="F1178" s="47"/>
      <c r="G1178" s="47"/>
      <c r="H1178" s="47"/>
      <c r="I1178" s="47"/>
      <c r="J1178" s="53"/>
      <c r="K1178" s="64"/>
      <c r="L1178" s="64"/>
      <c r="M1178" s="64"/>
      <c r="N1178" s="65"/>
      <c r="O1178" s="64"/>
      <c r="P1178" s="64"/>
      <c r="Q1178" s="65"/>
    </row>
    <row r="1179" spans="1:17" s="48" customFormat="1" ht="15" x14ac:dyDescent="0.2">
      <c r="A1179" s="44"/>
      <c r="B1179" s="45"/>
      <c r="C1179" s="46"/>
      <c r="D1179" s="46"/>
      <c r="E1179" s="47"/>
      <c r="F1179" s="47"/>
      <c r="G1179" s="47"/>
      <c r="H1179" s="47"/>
      <c r="I1179" s="47"/>
      <c r="J1179" s="53"/>
      <c r="K1179" s="64"/>
      <c r="L1179" s="64"/>
      <c r="M1179" s="64"/>
      <c r="N1179" s="65"/>
      <c r="O1179" s="64"/>
      <c r="P1179" s="64"/>
      <c r="Q1179" s="65"/>
    </row>
    <row r="1180" spans="1:17" s="48" customFormat="1" ht="15" x14ac:dyDescent="0.2">
      <c r="A1180" s="44"/>
      <c r="B1180" s="45"/>
      <c r="C1180" s="46"/>
      <c r="D1180" s="46"/>
      <c r="E1180" s="47"/>
      <c r="F1180" s="47"/>
      <c r="G1180" s="47"/>
      <c r="H1180" s="47"/>
      <c r="I1180" s="47"/>
      <c r="J1180" s="53"/>
      <c r="K1180" s="64"/>
      <c r="L1180" s="64"/>
      <c r="M1180" s="64"/>
      <c r="N1180" s="65"/>
      <c r="O1180" s="64"/>
      <c r="P1180" s="64"/>
      <c r="Q1180" s="65"/>
    </row>
    <row r="1181" spans="1:17" s="48" customFormat="1" ht="15" x14ac:dyDescent="0.2">
      <c r="A1181" s="44"/>
      <c r="B1181" s="45"/>
      <c r="C1181" s="46"/>
      <c r="D1181" s="46"/>
      <c r="E1181" s="47"/>
      <c r="F1181" s="47"/>
      <c r="G1181" s="47"/>
      <c r="H1181" s="47"/>
      <c r="I1181" s="47"/>
      <c r="J1181" s="53"/>
      <c r="K1181" s="64"/>
      <c r="L1181" s="64"/>
      <c r="M1181" s="64"/>
      <c r="N1181" s="65"/>
      <c r="O1181" s="64"/>
      <c r="P1181" s="64"/>
      <c r="Q1181" s="65"/>
    </row>
    <row r="1182" spans="1:17" s="48" customFormat="1" ht="15" x14ac:dyDescent="0.2">
      <c r="A1182" s="44"/>
      <c r="B1182" s="45"/>
      <c r="C1182" s="46"/>
      <c r="D1182" s="46"/>
      <c r="E1182" s="47"/>
      <c r="F1182" s="47"/>
      <c r="G1182" s="47"/>
      <c r="H1182" s="47"/>
      <c r="I1182" s="47"/>
      <c r="J1182" s="53"/>
      <c r="K1182" s="64"/>
      <c r="L1182" s="64"/>
      <c r="M1182" s="64"/>
      <c r="N1182" s="65"/>
      <c r="O1182" s="64"/>
      <c r="P1182" s="64"/>
      <c r="Q1182" s="65"/>
    </row>
    <row r="1183" spans="1:17" s="48" customFormat="1" ht="15" x14ac:dyDescent="0.2">
      <c r="A1183" s="44"/>
      <c r="B1183" s="45"/>
      <c r="C1183" s="46"/>
      <c r="D1183" s="46"/>
      <c r="E1183" s="47"/>
      <c r="F1183" s="47"/>
      <c r="G1183" s="47"/>
      <c r="H1183" s="47"/>
      <c r="I1183" s="47"/>
      <c r="J1183" s="53"/>
      <c r="K1183" s="64"/>
      <c r="L1183" s="64"/>
      <c r="M1183" s="64"/>
      <c r="N1183" s="65"/>
      <c r="O1183" s="64"/>
      <c r="P1183" s="64"/>
      <c r="Q1183" s="65"/>
    </row>
    <row r="1184" spans="1:17" s="48" customFormat="1" ht="15" x14ac:dyDescent="0.2">
      <c r="A1184" s="44"/>
      <c r="B1184" s="45"/>
      <c r="C1184" s="46"/>
      <c r="D1184" s="46"/>
      <c r="E1184" s="47"/>
      <c r="F1184" s="47"/>
      <c r="G1184" s="47"/>
      <c r="H1184" s="47"/>
      <c r="I1184" s="47"/>
      <c r="J1184" s="53"/>
      <c r="K1184" s="64"/>
      <c r="L1184" s="64"/>
      <c r="M1184" s="64"/>
      <c r="N1184" s="65"/>
      <c r="O1184" s="64"/>
      <c r="P1184" s="64"/>
      <c r="Q1184" s="65"/>
    </row>
    <row r="1185" spans="1:17" s="48" customFormat="1" ht="15" x14ac:dyDescent="0.2">
      <c r="A1185" s="44"/>
      <c r="B1185" s="45"/>
      <c r="C1185" s="46"/>
      <c r="D1185" s="46"/>
      <c r="E1185" s="47"/>
      <c r="F1185" s="47"/>
      <c r="G1185" s="47"/>
      <c r="H1185" s="47"/>
      <c r="I1185" s="47"/>
      <c r="J1185" s="53"/>
      <c r="K1185" s="64"/>
      <c r="L1185" s="64"/>
      <c r="M1185" s="64"/>
      <c r="N1185" s="65"/>
      <c r="O1185" s="64"/>
      <c r="P1185" s="64"/>
      <c r="Q1185" s="65"/>
    </row>
    <row r="1186" spans="1:17" s="48" customFormat="1" ht="15" x14ac:dyDescent="0.2">
      <c r="A1186" s="44"/>
      <c r="B1186" s="45"/>
      <c r="C1186" s="46"/>
      <c r="D1186" s="46"/>
      <c r="E1186" s="47"/>
      <c r="F1186" s="47"/>
      <c r="G1186" s="47"/>
      <c r="H1186" s="47"/>
      <c r="I1186" s="47"/>
      <c r="J1186" s="53"/>
      <c r="K1186" s="64"/>
      <c r="L1186" s="64"/>
      <c r="M1186" s="64"/>
      <c r="N1186" s="65"/>
      <c r="O1186" s="64"/>
      <c r="P1186" s="64"/>
      <c r="Q1186" s="65"/>
    </row>
    <row r="1187" spans="1:17" s="48" customFormat="1" ht="15" x14ac:dyDescent="0.2">
      <c r="A1187" s="44"/>
      <c r="B1187" s="45"/>
      <c r="C1187" s="46"/>
      <c r="D1187" s="46"/>
      <c r="E1187" s="47"/>
      <c r="F1187" s="47"/>
      <c r="G1187" s="47"/>
      <c r="H1187" s="47"/>
      <c r="I1187" s="47"/>
      <c r="J1187" s="53"/>
      <c r="K1187" s="64"/>
      <c r="L1187" s="64"/>
      <c r="M1187" s="64"/>
      <c r="N1187" s="65"/>
      <c r="O1187" s="64"/>
      <c r="P1187" s="64"/>
      <c r="Q1187" s="65"/>
    </row>
    <row r="1188" spans="1:17" s="48" customFormat="1" ht="15" x14ac:dyDescent="0.2">
      <c r="A1188" s="44"/>
      <c r="B1188" s="45"/>
      <c r="C1188" s="46"/>
      <c r="D1188" s="46"/>
      <c r="E1188" s="47"/>
      <c r="F1188" s="47"/>
      <c r="G1188" s="47"/>
      <c r="H1188" s="47"/>
      <c r="I1188" s="47"/>
      <c r="J1188" s="53"/>
      <c r="K1188" s="64"/>
      <c r="L1188" s="64"/>
      <c r="M1188" s="64"/>
      <c r="N1188" s="65"/>
      <c r="O1188" s="64"/>
      <c r="P1188" s="64"/>
      <c r="Q1188" s="65"/>
    </row>
    <row r="1189" spans="1:17" s="48" customFormat="1" ht="15" x14ac:dyDescent="0.2">
      <c r="A1189" s="44"/>
      <c r="B1189" s="45"/>
      <c r="C1189" s="46"/>
      <c r="D1189" s="46"/>
      <c r="E1189" s="47"/>
      <c r="F1189" s="47"/>
      <c r="G1189" s="47"/>
      <c r="H1189" s="47"/>
      <c r="I1189" s="47"/>
      <c r="J1189" s="53"/>
      <c r="K1189" s="64"/>
      <c r="L1189" s="64"/>
      <c r="M1189" s="64"/>
      <c r="N1189" s="65"/>
      <c r="O1189" s="64"/>
      <c r="P1189" s="64"/>
      <c r="Q1189" s="65"/>
    </row>
    <row r="1190" spans="1:17" s="48" customFormat="1" ht="15" x14ac:dyDescent="0.2">
      <c r="A1190" s="44"/>
      <c r="B1190" s="45"/>
      <c r="C1190" s="46"/>
      <c r="D1190" s="46"/>
      <c r="E1190" s="47"/>
      <c r="F1190" s="47"/>
      <c r="G1190" s="47"/>
      <c r="H1190" s="47"/>
      <c r="I1190" s="47"/>
      <c r="J1190" s="53"/>
      <c r="K1190" s="64"/>
      <c r="L1190" s="64"/>
      <c r="M1190" s="64"/>
      <c r="N1190" s="65"/>
      <c r="O1190" s="64"/>
      <c r="P1190" s="64"/>
      <c r="Q1190" s="65"/>
    </row>
    <row r="1191" spans="1:17" s="48" customFormat="1" ht="15" x14ac:dyDescent="0.2">
      <c r="A1191" s="44"/>
      <c r="B1191" s="45"/>
      <c r="C1191" s="46"/>
      <c r="D1191" s="46"/>
      <c r="E1191" s="47"/>
      <c r="F1191" s="47"/>
      <c r="G1191" s="47"/>
      <c r="H1191" s="47"/>
      <c r="I1191" s="47"/>
      <c r="J1191" s="53"/>
      <c r="K1191" s="64"/>
      <c r="L1191" s="64"/>
      <c r="M1191" s="64"/>
      <c r="N1191" s="65"/>
      <c r="O1191" s="64"/>
      <c r="P1191" s="64"/>
      <c r="Q1191" s="65"/>
    </row>
    <row r="1192" spans="1:17" s="48" customFormat="1" ht="15" x14ac:dyDescent="0.2">
      <c r="A1192" s="44"/>
      <c r="B1192" s="45"/>
      <c r="C1192" s="46"/>
      <c r="D1192" s="46"/>
      <c r="E1192" s="47"/>
      <c r="F1192" s="47"/>
      <c r="G1192" s="47"/>
      <c r="H1192" s="47"/>
      <c r="I1192" s="47"/>
      <c r="J1192" s="53"/>
      <c r="K1192" s="64"/>
      <c r="L1192" s="64"/>
      <c r="M1192" s="64"/>
      <c r="N1192" s="65"/>
      <c r="O1192" s="64"/>
      <c r="P1192" s="64"/>
      <c r="Q1192" s="65"/>
    </row>
    <row r="1193" spans="1:17" s="48" customFormat="1" ht="15" x14ac:dyDescent="0.2">
      <c r="A1193" s="44"/>
      <c r="B1193" s="45"/>
      <c r="C1193" s="46"/>
      <c r="D1193" s="46"/>
      <c r="E1193" s="47"/>
      <c r="F1193" s="47"/>
      <c r="G1193" s="47"/>
      <c r="H1193" s="47"/>
      <c r="I1193" s="47"/>
      <c r="J1193" s="53"/>
      <c r="K1193" s="64"/>
      <c r="L1193" s="64"/>
      <c r="M1193" s="64"/>
      <c r="N1193" s="65"/>
      <c r="O1193" s="64"/>
      <c r="P1193" s="64"/>
      <c r="Q1193" s="65"/>
    </row>
    <row r="1194" spans="1:17" s="48" customFormat="1" ht="15" x14ac:dyDescent="0.2">
      <c r="A1194" s="44"/>
      <c r="B1194" s="45"/>
      <c r="C1194" s="46"/>
      <c r="D1194" s="46"/>
      <c r="E1194" s="47"/>
      <c r="F1194" s="47"/>
      <c r="G1194" s="47"/>
      <c r="H1194" s="47"/>
      <c r="I1194" s="47"/>
      <c r="J1194" s="53"/>
      <c r="K1194" s="64"/>
      <c r="L1194" s="64"/>
      <c r="M1194" s="64"/>
      <c r="N1194" s="65"/>
      <c r="O1194" s="64"/>
      <c r="P1194" s="64"/>
      <c r="Q1194" s="65"/>
    </row>
    <row r="1195" spans="1:17" s="48" customFormat="1" ht="15" x14ac:dyDescent="0.2">
      <c r="A1195" s="44"/>
      <c r="B1195" s="45"/>
      <c r="C1195" s="46"/>
      <c r="D1195" s="46"/>
      <c r="E1195" s="47"/>
      <c r="F1195" s="47"/>
      <c r="G1195" s="47"/>
      <c r="H1195" s="47"/>
      <c r="I1195" s="47"/>
      <c r="J1195" s="53"/>
      <c r="K1195" s="64"/>
      <c r="L1195" s="64"/>
      <c r="M1195" s="64"/>
      <c r="N1195" s="65"/>
      <c r="O1195" s="64"/>
      <c r="P1195" s="64"/>
      <c r="Q1195" s="65"/>
    </row>
    <row r="1196" spans="1:17" s="48" customFormat="1" ht="15" x14ac:dyDescent="0.2">
      <c r="A1196" s="44"/>
      <c r="B1196" s="45"/>
      <c r="C1196" s="46"/>
      <c r="D1196" s="46"/>
      <c r="E1196" s="47"/>
      <c r="F1196" s="47"/>
      <c r="G1196" s="47"/>
      <c r="H1196" s="47"/>
      <c r="I1196" s="47"/>
      <c r="J1196" s="53"/>
      <c r="K1196" s="64"/>
      <c r="L1196" s="64"/>
      <c r="M1196" s="64"/>
      <c r="N1196" s="65"/>
      <c r="O1196" s="64"/>
      <c r="P1196" s="64"/>
      <c r="Q1196" s="65"/>
    </row>
    <row r="1197" spans="1:17" s="48" customFormat="1" ht="15" x14ac:dyDescent="0.2">
      <c r="A1197" s="44"/>
      <c r="B1197" s="45"/>
      <c r="C1197" s="46"/>
      <c r="D1197" s="46"/>
      <c r="E1197" s="47"/>
      <c r="F1197" s="47"/>
      <c r="G1197" s="47"/>
      <c r="H1197" s="47"/>
      <c r="I1197" s="47"/>
      <c r="J1197" s="53"/>
      <c r="K1197" s="64"/>
      <c r="L1197" s="64"/>
      <c r="M1197" s="64"/>
      <c r="N1197" s="65"/>
      <c r="O1197" s="64"/>
      <c r="P1197" s="64"/>
      <c r="Q1197" s="65"/>
    </row>
    <row r="1198" spans="1:17" s="48" customFormat="1" ht="15" x14ac:dyDescent="0.2">
      <c r="A1198" s="44"/>
      <c r="B1198" s="45"/>
      <c r="C1198" s="46"/>
      <c r="D1198" s="46"/>
      <c r="E1198" s="47"/>
      <c r="F1198" s="47"/>
      <c r="G1198" s="47"/>
      <c r="H1198" s="47"/>
      <c r="I1198" s="47"/>
      <c r="J1198" s="53"/>
      <c r="K1198" s="64"/>
      <c r="L1198" s="64"/>
      <c r="M1198" s="64"/>
      <c r="N1198" s="65"/>
      <c r="O1198" s="64"/>
      <c r="P1198" s="64"/>
      <c r="Q1198" s="65"/>
    </row>
    <row r="1199" spans="1:17" s="48" customFormat="1" ht="15" x14ac:dyDescent="0.2">
      <c r="A1199" s="44"/>
      <c r="B1199" s="45"/>
      <c r="C1199" s="46"/>
      <c r="D1199" s="46"/>
      <c r="E1199" s="47"/>
      <c r="F1199" s="47"/>
      <c r="G1199" s="47"/>
      <c r="H1199" s="47"/>
      <c r="I1199" s="47"/>
      <c r="J1199" s="53"/>
      <c r="K1199" s="64"/>
      <c r="L1199" s="64"/>
      <c r="M1199" s="64"/>
      <c r="N1199" s="65"/>
      <c r="O1199" s="64"/>
      <c r="P1199" s="64"/>
      <c r="Q1199" s="65"/>
    </row>
    <row r="1200" spans="1:17" s="48" customFormat="1" ht="15" x14ac:dyDescent="0.2">
      <c r="A1200" s="44"/>
      <c r="B1200" s="45"/>
      <c r="C1200" s="46"/>
      <c r="D1200" s="46"/>
      <c r="E1200" s="47"/>
      <c r="F1200" s="47"/>
      <c r="G1200" s="47"/>
      <c r="H1200" s="47"/>
      <c r="I1200" s="47"/>
      <c r="J1200" s="53"/>
      <c r="K1200" s="64"/>
      <c r="L1200" s="64"/>
      <c r="M1200" s="64"/>
      <c r="N1200" s="65"/>
      <c r="O1200" s="64"/>
      <c r="P1200" s="64"/>
      <c r="Q1200" s="65"/>
    </row>
    <row r="1201" spans="1:17" s="48" customFormat="1" ht="15" x14ac:dyDescent="0.2">
      <c r="A1201" s="44"/>
      <c r="B1201" s="45"/>
      <c r="C1201" s="46"/>
      <c r="D1201" s="46"/>
      <c r="E1201" s="47"/>
      <c r="F1201" s="47"/>
      <c r="G1201" s="47"/>
      <c r="H1201" s="47"/>
      <c r="I1201" s="47"/>
      <c r="J1201" s="53"/>
      <c r="K1201" s="64"/>
      <c r="L1201" s="64"/>
      <c r="M1201" s="64"/>
      <c r="N1201" s="65"/>
      <c r="O1201" s="64"/>
      <c r="P1201" s="64"/>
      <c r="Q1201" s="65"/>
    </row>
    <row r="1202" spans="1:17" s="48" customFormat="1" ht="15" x14ac:dyDescent="0.2">
      <c r="A1202" s="44"/>
      <c r="B1202" s="45"/>
      <c r="C1202" s="46"/>
      <c r="D1202" s="46"/>
      <c r="E1202" s="47"/>
      <c r="F1202" s="47"/>
      <c r="G1202" s="47"/>
      <c r="H1202" s="47"/>
      <c r="I1202" s="47"/>
      <c r="J1202" s="53"/>
      <c r="K1202" s="64"/>
      <c r="L1202" s="64"/>
      <c r="M1202" s="64"/>
      <c r="N1202" s="65"/>
      <c r="O1202" s="64"/>
      <c r="P1202" s="64"/>
      <c r="Q1202" s="65"/>
    </row>
    <row r="1203" spans="1:17" s="48" customFormat="1" ht="15" x14ac:dyDescent="0.2">
      <c r="A1203" s="44"/>
      <c r="B1203" s="45"/>
      <c r="C1203" s="46"/>
      <c r="D1203" s="46"/>
      <c r="E1203" s="47"/>
      <c r="F1203" s="47"/>
      <c r="G1203" s="47"/>
      <c r="H1203" s="47"/>
      <c r="I1203" s="47"/>
      <c r="J1203" s="53"/>
      <c r="K1203" s="64"/>
      <c r="L1203" s="64"/>
      <c r="M1203" s="64"/>
      <c r="N1203" s="65"/>
      <c r="O1203" s="64"/>
      <c r="P1203" s="64"/>
      <c r="Q1203" s="65"/>
    </row>
    <row r="1204" spans="1:17" s="48" customFormat="1" ht="15" x14ac:dyDescent="0.2">
      <c r="A1204" s="44"/>
      <c r="B1204" s="45"/>
      <c r="C1204" s="46"/>
      <c r="D1204" s="46"/>
      <c r="E1204" s="47"/>
      <c r="F1204" s="47"/>
      <c r="G1204" s="47"/>
      <c r="H1204" s="47"/>
      <c r="I1204" s="47"/>
      <c r="J1204" s="53"/>
      <c r="K1204" s="64"/>
      <c r="L1204" s="64"/>
      <c r="M1204" s="64"/>
      <c r="N1204" s="65"/>
      <c r="O1204" s="64"/>
      <c r="P1204" s="64"/>
      <c r="Q1204" s="65"/>
    </row>
    <row r="1205" spans="1:17" s="48" customFormat="1" ht="15" x14ac:dyDescent="0.2">
      <c r="A1205" s="44"/>
      <c r="B1205" s="45"/>
      <c r="C1205" s="46"/>
      <c r="D1205" s="46"/>
      <c r="E1205" s="47"/>
      <c r="F1205" s="47"/>
      <c r="G1205" s="47"/>
      <c r="H1205" s="47"/>
      <c r="I1205" s="47"/>
      <c r="J1205" s="53"/>
      <c r="K1205" s="64"/>
      <c r="L1205" s="64"/>
      <c r="M1205" s="64"/>
      <c r="N1205" s="65"/>
      <c r="O1205" s="64"/>
      <c r="P1205" s="64"/>
      <c r="Q1205" s="65"/>
    </row>
    <row r="1206" spans="1:17" s="48" customFormat="1" ht="15" x14ac:dyDescent="0.2">
      <c r="A1206" s="44"/>
      <c r="B1206" s="45"/>
      <c r="C1206" s="46"/>
      <c r="D1206" s="46"/>
      <c r="E1206" s="47"/>
      <c r="F1206" s="47"/>
      <c r="G1206" s="47"/>
      <c r="H1206" s="47"/>
      <c r="I1206" s="47"/>
      <c r="J1206" s="53"/>
      <c r="K1206" s="64"/>
      <c r="L1206" s="64"/>
      <c r="M1206" s="64"/>
      <c r="N1206" s="65"/>
      <c r="O1206" s="64"/>
      <c r="P1206" s="64"/>
      <c r="Q1206" s="65"/>
    </row>
    <row r="1207" spans="1:17" s="48" customFormat="1" ht="15" x14ac:dyDescent="0.2">
      <c r="A1207" s="44"/>
      <c r="B1207" s="45"/>
      <c r="C1207" s="46"/>
      <c r="D1207" s="46"/>
      <c r="E1207" s="47"/>
      <c r="F1207" s="47"/>
      <c r="G1207" s="47"/>
      <c r="H1207" s="47"/>
      <c r="I1207" s="47"/>
      <c r="J1207" s="53"/>
      <c r="K1207" s="64"/>
      <c r="L1207" s="64"/>
      <c r="M1207" s="64"/>
      <c r="N1207" s="65"/>
      <c r="O1207" s="64"/>
      <c r="P1207" s="64"/>
      <c r="Q1207" s="65"/>
    </row>
    <row r="1208" spans="1:17" s="48" customFormat="1" ht="15" x14ac:dyDescent="0.2">
      <c r="A1208" s="44"/>
      <c r="B1208" s="45"/>
      <c r="C1208" s="46"/>
      <c r="D1208" s="46"/>
      <c r="E1208" s="47"/>
      <c r="F1208" s="47"/>
      <c r="G1208" s="47"/>
      <c r="H1208" s="47"/>
      <c r="I1208" s="47"/>
      <c r="J1208" s="53"/>
      <c r="K1208" s="64"/>
      <c r="L1208" s="64"/>
      <c r="M1208" s="64"/>
      <c r="N1208" s="65"/>
      <c r="O1208" s="64"/>
      <c r="P1208" s="64"/>
      <c r="Q1208" s="65"/>
    </row>
    <row r="1209" spans="1:17" s="48" customFormat="1" ht="15" x14ac:dyDescent="0.2">
      <c r="A1209" s="44"/>
      <c r="B1209" s="45"/>
      <c r="C1209" s="46"/>
      <c r="D1209" s="46"/>
      <c r="E1209" s="47"/>
      <c r="F1209" s="47"/>
      <c r="G1209" s="47"/>
      <c r="H1209" s="47"/>
      <c r="I1209" s="47"/>
      <c r="J1209" s="53"/>
      <c r="K1209" s="64"/>
      <c r="L1209" s="64"/>
      <c r="M1209" s="64"/>
      <c r="N1209" s="65"/>
      <c r="O1209" s="64"/>
      <c r="P1209" s="64"/>
      <c r="Q1209" s="65"/>
    </row>
    <row r="1210" spans="1:17" s="48" customFormat="1" ht="15" x14ac:dyDescent="0.2">
      <c r="A1210" s="44"/>
      <c r="B1210" s="45"/>
      <c r="C1210" s="46"/>
      <c r="D1210" s="46"/>
      <c r="E1210" s="47"/>
      <c r="F1210" s="47"/>
      <c r="G1210" s="47"/>
      <c r="H1210" s="47"/>
      <c r="I1210" s="47"/>
      <c r="J1210" s="53"/>
      <c r="K1210" s="64"/>
      <c r="L1210" s="64"/>
      <c r="M1210" s="64"/>
      <c r="N1210" s="65"/>
      <c r="O1210" s="64"/>
      <c r="P1210" s="64"/>
      <c r="Q1210" s="65"/>
    </row>
    <row r="1211" spans="1:17" s="48" customFormat="1" ht="15" x14ac:dyDescent="0.2">
      <c r="A1211" s="44"/>
      <c r="B1211" s="45"/>
      <c r="C1211" s="46"/>
      <c r="D1211" s="46"/>
      <c r="E1211" s="47"/>
      <c r="F1211" s="47"/>
      <c r="G1211" s="47"/>
      <c r="H1211" s="47"/>
      <c r="I1211" s="47"/>
      <c r="J1211" s="53"/>
      <c r="K1211" s="64"/>
      <c r="L1211" s="64"/>
      <c r="M1211" s="64"/>
      <c r="N1211" s="65"/>
      <c r="O1211" s="64"/>
      <c r="P1211" s="64"/>
      <c r="Q1211" s="65"/>
    </row>
    <row r="1212" spans="1:17" s="48" customFormat="1" ht="15" x14ac:dyDescent="0.2">
      <c r="A1212" s="44"/>
      <c r="B1212" s="45"/>
      <c r="C1212" s="46"/>
      <c r="D1212" s="46"/>
      <c r="E1212" s="47"/>
      <c r="F1212" s="47"/>
      <c r="G1212" s="47"/>
      <c r="H1212" s="47"/>
      <c r="I1212" s="47"/>
      <c r="J1212" s="53"/>
      <c r="K1212" s="64"/>
      <c r="L1212" s="64"/>
      <c r="M1212" s="64"/>
      <c r="N1212" s="65"/>
      <c r="O1212" s="64"/>
      <c r="P1212" s="64"/>
      <c r="Q1212" s="65"/>
    </row>
    <row r="1213" spans="1:17" s="48" customFormat="1" ht="15" x14ac:dyDescent="0.2">
      <c r="A1213" s="44"/>
      <c r="B1213" s="45"/>
      <c r="C1213" s="46"/>
      <c r="D1213" s="46"/>
      <c r="E1213" s="47"/>
      <c r="F1213" s="47"/>
      <c r="G1213" s="47"/>
      <c r="H1213" s="47"/>
      <c r="I1213" s="47"/>
      <c r="J1213" s="53"/>
      <c r="K1213" s="64"/>
      <c r="L1213" s="64"/>
      <c r="M1213" s="64"/>
      <c r="N1213" s="65"/>
      <c r="O1213" s="64"/>
      <c r="P1213" s="64"/>
      <c r="Q1213" s="65"/>
    </row>
    <row r="1214" spans="1:17" s="48" customFormat="1" ht="15" x14ac:dyDescent="0.2">
      <c r="A1214" s="44"/>
      <c r="B1214" s="45"/>
      <c r="C1214" s="46"/>
      <c r="D1214" s="46"/>
      <c r="E1214" s="47"/>
      <c r="F1214" s="47"/>
      <c r="G1214" s="47"/>
      <c r="H1214" s="47"/>
      <c r="I1214" s="47"/>
      <c r="J1214" s="53"/>
      <c r="K1214" s="64"/>
      <c r="L1214" s="64"/>
      <c r="M1214" s="64"/>
      <c r="N1214" s="65"/>
      <c r="O1214" s="64"/>
      <c r="P1214" s="64"/>
      <c r="Q1214" s="65"/>
    </row>
    <row r="1215" spans="1:17" s="48" customFormat="1" ht="15" x14ac:dyDescent="0.2">
      <c r="A1215" s="44"/>
      <c r="B1215" s="45"/>
      <c r="C1215" s="46"/>
      <c r="D1215" s="46"/>
      <c r="E1215" s="47"/>
      <c r="F1215" s="47"/>
      <c r="G1215" s="47"/>
      <c r="H1215" s="47"/>
      <c r="I1215" s="47"/>
      <c r="J1215" s="53"/>
      <c r="K1215" s="64"/>
      <c r="L1215" s="64"/>
      <c r="M1215" s="64"/>
      <c r="N1215" s="65"/>
      <c r="O1215" s="64"/>
      <c r="P1215" s="64"/>
      <c r="Q1215" s="65"/>
    </row>
    <row r="1216" spans="1:17" s="48" customFormat="1" ht="15" x14ac:dyDescent="0.2">
      <c r="A1216" s="44"/>
      <c r="B1216" s="45"/>
      <c r="C1216" s="46"/>
      <c r="D1216" s="46"/>
      <c r="E1216" s="47"/>
      <c r="F1216" s="47"/>
      <c r="G1216" s="47"/>
      <c r="H1216" s="47"/>
      <c r="I1216" s="47"/>
      <c r="J1216" s="53"/>
      <c r="K1216" s="64"/>
      <c r="L1216" s="64"/>
      <c r="M1216" s="64"/>
      <c r="N1216" s="65"/>
      <c r="O1216" s="64"/>
      <c r="P1216" s="64"/>
      <c r="Q1216" s="65"/>
    </row>
    <row r="1217" spans="1:17" s="48" customFormat="1" ht="15" x14ac:dyDescent="0.2">
      <c r="A1217" s="44"/>
      <c r="B1217" s="45"/>
      <c r="C1217" s="46"/>
      <c r="D1217" s="46"/>
      <c r="E1217" s="47"/>
      <c r="F1217" s="47"/>
      <c r="G1217" s="47"/>
      <c r="H1217" s="47"/>
      <c r="I1217" s="47"/>
      <c r="J1217" s="53"/>
      <c r="K1217" s="64"/>
      <c r="L1217" s="64"/>
      <c r="M1217" s="64"/>
      <c r="N1217" s="65"/>
      <c r="O1217" s="64"/>
      <c r="P1217" s="64"/>
      <c r="Q1217" s="65"/>
    </row>
    <row r="1218" spans="1:17" s="48" customFormat="1" ht="15" x14ac:dyDescent="0.2">
      <c r="A1218" s="44"/>
      <c r="B1218" s="45"/>
      <c r="C1218" s="46"/>
      <c r="D1218" s="46"/>
      <c r="E1218" s="47"/>
      <c r="F1218" s="47"/>
      <c r="G1218" s="47"/>
      <c r="H1218" s="47"/>
      <c r="I1218" s="47"/>
      <c r="J1218" s="53"/>
      <c r="K1218" s="64"/>
      <c r="L1218" s="64"/>
      <c r="M1218" s="64"/>
      <c r="N1218" s="65"/>
      <c r="O1218" s="64"/>
      <c r="P1218" s="64"/>
      <c r="Q1218" s="65"/>
    </row>
    <row r="1219" spans="1:17" s="48" customFormat="1" ht="15" x14ac:dyDescent="0.2">
      <c r="A1219" s="44"/>
      <c r="B1219" s="45"/>
      <c r="C1219" s="46"/>
      <c r="D1219" s="46"/>
      <c r="E1219" s="47"/>
      <c r="F1219" s="47"/>
      <c r="G1219" s="47"/>
      <c r="H1219" s="47"/>
      <c r="I1219" s="47"/>
      <c r="J1219" s="53"/>
      <c r="K1219" s="64"/>
      <c r="L1219" s="64"/>
      <c r="M1219" s="64"/>
      <c r="N1219" s="65"/>
      <c r="O1219" s="64"/>
      <c r="P1219" s="64"/>
      <c r="Q1219" s="65"/>
    </row>
    <row r="1220" spans="1:17" x14ac:dyDescent="0.2">
      <c r="K1220" s="91"/>
      <c r="L1220" s="94"/>
      <c r="M1220" s="91"/>
      <c r="N1220" s="93"/>
      <c r="O1220" s="92"/>
      <c r="P1220" s="92"/>
      <c r="Q1220" s="93"/>
    </row>
    <row r="1221" spans="1:17" x14ac:dyDescent="0.2">
      <c r="K1221" s="91"/>
      <c r="L1221" s="94"/>
      <c r="M1221" s="91"/>
      <c r="N1221" s="93"/>
      <c r="O1221" s="92"/>
      <c r="P1221" s="92"/>
      <c r="Q1221" s="93"/>
    </row>
    <row r="1222" spans="1:17" x14ac:dyDescent="0.2">
      <c r="K1222" s="91"/>
      <c r="L1222" s="94"/>
      <c r="M1222" s="91"/>
      <c r="N1222" s="93"/>
      <c r="O1222" s="92"/>
      <c r="P1222" s="92"/>
      <c r="Q1222" s="93"/>
    </row>
    <row r="1223" spans="1:17" x14ac:dyDescent="0.2">
      <c r="K1223" s="91"/>
      <c r="L1223" s="94"/>
      <c r="M1223" s="91"/>
      <c r="N1223" s="93"/>
      <c r="O1223" s="92"/>
      <c r="P1223" s="92"/>
      <c r="Q1223" s="93"/>
    </row>
    <row r="1224" spans="1:17" x14ac:dyDescent="0.2">
      <c r="K1224" s="91"/>
      <c r="L1224" s="94"/>
      <c r="M1224" s="91"/>
      <c r="N1224" s="93"/>
      <c r="O1224" s="92"/>
      <c r="P1224" s="92"/>
      <c r="Q1224" s="93"/>
    </row>
    <row r="1225" spans="1:17" x14ac:dyDescent="0.2">
      <c r="K1225" s="91"/>
      <c r="L1225" s="94"/>
      <c r="M1225" s="91"/>
      <c r="N1225" s="93"/>
      <c r="O1225" s="92"/>
      <c r="P1225" s="92"/>
      <c r="Q1225" s="93"/>
    </row>
    <row r="1226" spans="1:17" x14ac:dyDescent="0.2">
      <c r="K1226" s="91"/>
      <c r="L1226" s="94"/>
      <c r="M1226" s="91"/>
      <c r="N1226" s="93"/>
      <c r="O1226" s="92"/>
      <c r="P1226" s="92"/>
      <c r="Q1226" s="93"/>
    </row>
    <row r="1227" spans="1:17" x14ac:dyDescent="0.2">
      <c r="K1227" s="91"/>
      <c r="L1227" s="94"/>
      <c r="M1227" s="91"/>
      <c r="N1227" s="93"/>
      <c r="O1227" s="92"/>
      <c r="P1227" s="92"/>
      <c r="Q1227" s="93"/>
    </row>
    <row r="1228" spans="1:17" x14ac:dyDescent="0.2">
      <c r="K1228" s="91"/>
      <c r="L1228" s="94"/>
      <c r="M1228" s="91"/>
      <c r="N1228" s="93"/>
      <c r="O1228" s="92"/>
      <c r="P1228" s="92"/>
      <c r="Q1228" s="93"/>
    </row>
    <row r="1229" spans="1:17" x14ac:dyDescent="0.2">
      <c r="K1229" s="91"/>
      <c r="L1229" s="94"/>
      <c r="M1229" s="91"/>
      <c r="N1229" s="93"/>
      <c r="O1229" s="92"/>
      <c r="P1229" s="92"/>
      <c r="Q1229" s="93"/>
    </row>
    <row r="1230" spans="1:17" x14ac:dyDescent="0.2">
      <c r="K1230" s="91"/>
      <c r="L1230" s="94"/>
      <c r="M1230" s="91"/>
      <c r="N1230" s="93"/>
      <c r="O1230" s="92"/>
      <c r="P1230" s="92"/>
      <c r="Q1230" s="93"/>
    </row>
    <row r="1231" spans="1:17" x14ac:dyDescent="0.2">
      <c r="K1231" s="91"/>
      <c r="L1231" s="94"/>
      <c r="M1231" s="91"/>
      <c r="N1231" s="93"/>
      <c r="O1231" s="92"/>
      <c r="P1231" s="92"/>
      <c r="Q1231" s="93"/>
    </row>
    <row r="1232" spans="1:17" x14ac:dyDescent="0.2">
      <c r="K1232" s="91"/>
      <c r="L1232" s="94"/>
      <c r="M1232" s="91"/>
      <c r="N1232" s="93"/>
      <c r="O1232" s="92"/>
      <c r="P1232" s="92"/>
      <c r="Q1232" s="93"/>
    </row>
    <row r="1233" spans="11:17" x14ac:dyDescent="0.2">
      <c r="K1233" s="91"/>
      <c r="L1233" s="94"/>
      <c r="M1233" s="91"/>
      <c r="N1233" s="93"/>
      <c r="O1233" s="92"/>
      <c r="P1233" s="92"/>
      <c r="Q1233" s="93"/>
    </row>
    <row r="1234" spans="11:17" x14ac:dyDescent="0.2">
      <c r="K1234" s="91"/>
      <c r="L1234" s="94"/>
      <c r="M1234" s="91"/>
      <c r="N1234" s="93"/>
      <c r="O1234" s="92"/>
      <c r="P1234" s="92"/>
      <c r="Q1234" s="93"/>
    </row>
    <row r="1235" spans="11:17" x14ac:dyDescent="0.2">
      <c r="K1235" s="91"/>
      <c r="L1235" s="94"/>
      <c r="M1235" s="91"/>
      <c r="N1235" s="93"/>
      <c r="O1235" s="92"/>
      <c r="P1235" s="92"/>
      <c r="Q1235" s="93"/>
    </row>
    <row r="1236" spans="11:17" x14ac:dyDescent="0.2">
      <c r="K1236" s="91"/>
      <c r="L1236" s="94"/>
      <c r="M1236" s="91"/>
      <c r="N1236" s="93"/>
      <c r="O1236" s="92"/>
      <c r="P1236" s="92"/>
      <c r="Q1236" s="93"/>
    </row>
    <row r="1237" spans="11:17" x14ac:dyDescent="0.2">
      <c r="K1237" s="91"/>
      <c r="L1237" s="94"/>
      <c r="M1237" s="91"/>
      <c r="N1237" s="93"/>
      <c r="O1237" s="92"/>
      <c r="P1237" s="92"/>
      <c r="Q1237" s="93"/>
    </row>
    <row r="1238" spans="11:17" x14ac:dyDescent="0.2">
      <c r="K1238" s="91"/>
      <c r="L1238" s="94"/>
      <c r="M1238" s="91"/>
      <c r="N1238" s="93"/>
      <c r="O1238" s="92"/>
      <c r="P1238" s="92"/>
      <c r="Q1238" s="93"/>
    </row>
    <row r="1239" spans="11:17" x14ac:dyDescent="0.2">
      <c r="K1239" s="91"/>
      <c r="L1239" s="94"/>
      <c r="M1239" s="91"/>
      <c r="N1239" s="93"/>
      <c r="O1239" s="92"/>
      <c r="P1239" s="92"/>
      <c r="Q1239" s="93"/>
    </row>
    <row r="1240" spans="11:17" x14ac:dyDescent="0.2">
      <c r="K1240" s="91"/>
      <c r="L1240" s="94"/>
      <c r="M1240" s="91"/>
      <c r="N1240" s="93"/>
      <c r="O1240" s="92"/>
      <c r="P1240" s="92"/>
      <c r="Q1240" s="93"/>
    </row>
    <row r="1241" spans="11:17" x14ac:dyDescent="0.2">
      <c r="K1241" s="91"/>
      <c r="L1241" s="94"/>
      <c r="M1241" s="91"/>
      <c r="N1241" s="93"/>
      <c r="O1241" s="92"/>
      <c r="P1241" s="92"/>
      <c r="Q1241" s="93"/>
    </row>
    <row r="1242" spans="11:17" x14ac:dyDescent="0.2">
      <c r="K1242" s="91"/>
      <c r="L1242" s="94"/>
      <c r="M1242" s="91"/>
      <c r="N1242" s="93"/>
      <c r="O1242" s="92"/>
      <c r="P1242" s="92"/>
      <c r="Q1242" s="93"/>
    </row>
    <row r="1243" spans="11:17" x14ac:dyDescent="0.2">
      <c r="K1243" s="91"/>
      <c r="L1243" s="94"/>
      <c r="M1243" s="91"/>
      <c r="N1243" s="93"/>
      <c r="O1243" s="92"/>
      <c r="P1243" s="92"/>
      <c r="Q1243" s="93"/>
    </row>
    <row r="1244" spans="11:17" x14ac:dyDescent="0.2">
      <c r="K1244" s="91"/>
      <c r="L1244" s="94"/>
      <c r="M1244" s="91"/>
      <c r="N1244" s="93"/>
      <c r="O1244" s="92"/>
      <c r="P1244" s="92"/>
      <c r="Q1244" s="93"/>
    </row>
    <row r="1245" spans="11:17" x14ac:dyDescent="0.2">
      <c r="K1245" s="91"/>
      <c r="L1245" s="94"/>
      <c r="M1245" s="91"/>
      <c r="N1245" s="93"/>
      <c r="O1245" s="92"/>
      <c r="P1245" s="92"/>
      <c r="Q1245" s="93"/>
    </row>
    <row r="1246" spans="11:17" x14ac:dyDescent="0.2">
      <c r="K1246" s="91"/>
      <c r="L1246" s="94"/>
      <c r="M1246" s="91"/>
      <c r="N1246" s="93"/>
      <c r="O1246" s="92"/>
      <c r="P1246" s="92"/>
      <c r="Q1246" s="93"/>
    </row>
    <row r="1247" spans="11:17" x14ac:dyDescent="0.2">
      <c r="K1247" s="91"/>
      <c r="L1247" s="94"/>
      <c r="M1247" s="91"/>
      <c r="N1247" s="93"/>
      <c r="O1247" s="92"/>
      <c r="P1247" s="92"/>
      <c r="Q1247" s="93"/>
    </row>
    <row r="1248" spans="11:17" x14ac:dyDescent="0.2">
      <c r="K1248" s="91"/>
      <c r="L1248" s="94"/>
      <c r="M1248" s="91"/>
      <c r="N1248" s="93"/>
      <c r="O1248" s="92"/>
      <c r="P1248" s="92"/>
      <c r="Q1248" s="93"/>
    </row>
    <row r="1249" spans="11:17" x14ac:dyDescent="0.2">
      <c r="K1249" s="91"/>
      <c r="L1249" s="94"/>
      <c r="M1249" s="91"/>
      <c r="N1249" s="93"/>
      <c r="O1249" s="92"/>
      <c r="P1249" s="92"/>
      <c r="Q1249" s="93"/>
    </row>
    <row r="1250" spans="11:17" x14ac:dyDescent="0.2">
      <c r="K1250" s="91"/>
      <c r="L1250" s="94"/>
      <c r="M1250" s="91"/>
      <c r="N1250" s="93"/>
      <c r="O1250" s="92"/>
      <c r="P1250" s="92"/>
      <c r="Q1250" s="93"/>
    </row>
    <row r="1251" spans="11:17" x14ac:dyDescent="0.2">
      <c r="K1251" s="91"/>
      <c r="L1251" s="94"/>
      <c r="M1251" s="91"/>
      <c r="N1251" s="93"/>
      <c r="O1251" s="92"/>
      <c r="P1251" s="92"/>
      <c r="Q1251" s="93"/>
    </row>
    <row r="1252" spans="11:17" x14ac:dyDescent="0.2">
      <c r="K1252" s="91"/>
      <c r="L1252" s="94"/>
      <c r="M1252" s="91"/>
      <c r="N1252" s="93"/>
      <c r="O1252" s="92"/>
      <c r="P1252" s="92"/>
      <c r="Q1252" s="93"/>
    </row>
    <row r="1253" spans="11:17" x14ac:dyDescent="0.2">
      <c r="K1253" s="91"/>
      <c r="L1253" s="94"/>
      <c r="M1253" s="91"/>
      <c r="N1253" s="93"/>
      <c r="O1253" s="92"/>
      <c r="P1253" s="92"/>
      <c r="Q1253" s="93"/>
    </row>
    <row r="1254" spans="11:17" x14ac:dyDescent="0.2">
      <c r="K1254" s="91"/>
      <c r="L1254" s="94"/>
      <c r="M1254" s="91"/>
      <c r="N1254" s="93"/>
      <c r="O1254" s="92"/>
      <c r="P1254" s="92"/>
      <c r="Q1254" s="93"/>
    </row>
    <row r="1255" spans="11:17" x14ac:dyDescent="0.2">
      <c r="K1255" s="91"/>
      <c r="L1255" s="94"/>
      <c r="M1255" s="91"/>
      <c r="N1255" s="93"/>
      <c r="O1255" s="92"/>
      <c r="P1255" s="92"/>
      <c r="Q1255" s="93"/>
    </row>
    <row r="1256" spans="11:17" x14ac:dyDescent="0.2">
      <c r="K1256" s="91"/>
      <c r="L1256" s="94"/>
      <c r="M1256" s="91"/>
      <c r="N1256" s="93"/>
      <c r="O1256" s="92"/>
      <c r="P1256" s="92"/>
      <c r="Q1256" s="93"/>
    </row>
    <row r="1257" spans="11:17" x14ac:dyDescent="0.2">
      <c r="K1257" s="91"/>
      <c r="L1257" s="94"/>
      <c r="M1257" s="91"/>
      <c r="N1257" s="93"/>
      <c r="O1257" s="92"/>
      <c r="P1257" s="92"/>
      <c r="Q1257" s="93"/>
    </row>
    <row r="1258" spans="11:17" x14ac:dyDescent="0.2">
      <c r="K1258" s="91"/>
      <c r="L1258" s="94"/>
      <c r="M1258" s="91"/>
      <c r="N1258" s="93"/>
      <c r="O1258" s="92"/>
      <c r="P1258" s="92"/>
      <c r="Q1258" s="93"/>
    </row>
    <row r="1259" spans="11:17" x14ac:dyDescent="0.2">
      <c r="K1259" s="91"/>
      <c r="L1259" s="94"/>
      <c r="M1259" s="91"/>
      <c r="N1259" s="93"/>
      <c r="O1259" s="92"/>
      <c r="P1259" s="92"/>
      <c r="Q1259" s="93"/>
    </row>
    <row r="1260" spans="11:17" x14ac:dyDescent="0.2">
      <c r="K1260" s="91"/>
      <c r="L1260" s="94"/>
      <c r="M1260" s="91"/>
      <c r="N1260" s="93"/>
      <c r="O1260" s="92"/>
      <c r="P1260" s="92"/>
      <c r="Q1260" s="93"/>
    </row>
    <row r="1261" spans="11:17" x14ac:dyDescent="0.2">
      <c r="K1261" s="91"/>
      <c r="L1261" s="94"/>
      <c r="M1261" s="91"/>
      <c r="N1261" s="93"/>
      <c r="O1261" s="92"/>
      <c r="P1261" s="92"/>
      <c r="Q1261" s="93"/>
    </row>
    <row r="1262" spans="11:17" x14ac:dyDescent="0.2">
      <c r="K1262" s="91"/>
      <c r="L1262" s="94"/>
      <c r="M1262" s="91"/>
      <c r="N1262" s="93"/>
      <c r="O1262" s="92"/>
      <c r="P1262" s="92"/>
      <c r="Q1262" s="93"/>
    </row>
    <row r="1263" spans="11:17" x14ac:dyDescent="0.2">
      <c r="K1263" s="91"/>
      <c r="L1263" s="94"/>
      <c r="M1263" s="91"/>
      <c r="N1263" s="93"/>
      <c r="O1263" s="92"/>
      <c r="P1263" s="92"/>
      <c r="Q1263" s="93"/>
    </row>
    <row r="1264" spans="11:17" x14ac:dyDescent="0.2">
      <c r="K1264" s="91"/>
      <c r="L1264" s="94"/>
      <c r="M1264" s="91"/>
      <c r="N1264" s="93"/>
      <c r="O1264" s="92"/>
      <c r="P1264" s="92"/>
      <c r="Q1264" s="93"/>
    </row>
    <row r="1265" spans="11:17" x14ac:dyDescent="0.2">
      <c r="K1265" s="91"/>
      <c r="L1265" s="94"/>
      <c r="M1265" s="91"/>
      <c r="N1265" s="93"/>
      <c r="O1265" s="92"/>
      <c r="P1265" s="92"/>
      <c r="Q1265" s="93"/>
    </row>
    <row r="1266" spans="11:17" x14ac:dyDescent="0.2">
      <c r="K1266" s="91"/>
      <c r="L1266" s="94"/>
      <c r="M1266" s="91"/>
      <c r="N1266" s="93"/>
      <c r="O1266" s="92"/>
      <c r="P1266" s="92"/>
      <c r="Q1266" s="93"/>
    </row>
    <row r="1267" spans="11:17" x14ac:dyDescent="0.2">
      <c r="K1267" s="91"/>
      <c r="L1267" s="94"/>
      <c r="M1267" s="91"/>
      <c r="N1267" s="93"/>
      <c r="O1267" s="92"/>
      <c r="P1267" s="92"/>
      <c r="Q1267" s="93"/>
    </row>
    <row r="1268" spans="11:17" x14ac:dyDescent="0.2">
      <c r="K1268" s="91"/>
      <c r="L1268" s="94"/>
      <c r="M1268" s="91"/>
      <c r="N1268" s="93"/>
      <c r="O1268" s="92"/>
      <c r="P1268" s="92"/>
      <c r="Q1268" s="93"/>
    </row>
    <row r="1269" spans="11:17" x14ac:dyDescent="0.2">
      <c r="K1269" s="91"/>
      <c r="L1269" s="94"/>
      <c r="M1269" s="91"/>
      <c r="N1269" s="93"/>
      <c r="O1269" s="92"/>
      <c r="P1269" s="92"/>
      <c r="Q1269" s="93"/>
    </row>
    <row r="1270" spans="11:17" x14ac:dyDescent="0.2">
      <c r="K1270" s="91"/>
      <c r="L1270" s="94"/>
      <c r="M1270" s="91"/>
      <c r="N1270" s="93"/>
      <c r="O1270" s="92"/>
      <c r="P1270" s="92"/>
      <c r="Q1270" s="93"/>
    </row>
    <row r="1271" spans="11:17" x14ac:dyDescent="0.2">
      <c r="K1271" s="91"/>
      <c r="L1271" s="94"/>
      <c r="M1271" s="91"/>
      <c r="N1271" s="93"/>
      <c r="O1271" s="92"/>
      <c r="P1271" s="92"/>
      <c r="Q1271" s="93"/>
    </row>
    <row r="1272" spans="11:17" x14ac:dyDescent="0.2">
      <c r="K1272" s="91"/>
      <c r="L1272" s="94"/>
      <c r="M1272" s="91"/>
      <c r="N1272" s="93"/>
      <c r="O1272" s="92"/>
      <c r="P1272" s="92"/>
      <c r="Q1272" s="93"/>
    </row>
    <row r="1273" spans="11:17" x14ac:dyDescent="0.2">
      <c r="K1273" s="91"/>
      <c r="L1273" s="94"/>
      <c r="M1273" s="91"/>
      <c r="N1273" s="93"/>
      <c r="O1273" s="92"/>
      <c r="P1273" s="92"/>
      <c r="Q1273" s="93"/>
    </row>
    <row r="1274" spans="11:17" x14ac:dyDescent="0.2">
      <c r="K1274" s="91"/>
      <c r="L1274" s="94"/>
      <c r="M1274" s="91"/>
      <c r="N1274" s="93"/>
      <c r="O1274" s="92"/>
      <c r="P1274" s="92"/>
      <c r="Q1274" s="93"/>
    </row>
    <row r="1275" spans="11:17" x14ac:dyDescent="0.2">
      <c r="K1275" s="91"/>
      <c r="L1275" s="94"/>
      <c r="M1275" s="91"/>
      <c r="N1275" s="93"/>
      <c r="O1275" s="92"/>
      <c r="P1275" s="92"/>
      <c r="Q1275" s="93"/>
    </row>
    <row r="1276" spans="11:17" x14ac:dyDescent="0.2">
      <c r="K1276" s="91"/>
      <c r="L1276" s="94"/>
      <c r="M1276" s="91"/>
      <c r="N1276" s="93"/>
      <c r="O1276" s="92"/>
      <c r="P1276" s="92"/>
      <c r="Q1276" s="93"/>
    </row>
    <row r="1277" spans="11:17" x14ac:dyDescent="0.2">
      <c r="K1277" s="91"/>
      <c r="L1277" s="94"/>
      <c r="M1277" s="91"/>
      <c r="N1277" s="93"/>
      <c r="O1277" s="92"/>
      <c r="P1277" s="92"/>
      <c r="Q1277" s="93"/>
    </row>
    <row r="1278" spans="11:17" x14ac:dyDescent="0.2">
      <c r="K1278" s="91"/>
      <c r="L1278" s="94"/>
      <c r="M1278" s="91"/>
      <c r="N1278" s="93"/>
      <c r="O1278" s="92"/>
      <c r="P1278" s="92"/>
      <c r="Q1278" s="93"/>
    </row>
    <row r="1279" spans="11:17" x14ac:dyDescent="0.2">
      <c r="K1279" s="91"/>
      <c r="L1279" s="94"/>
      <c r="M1279" s="91"/>
      <c r="N1279" s="93"/>
      <c r="O1279" s="92"/>
      <c r="P1279" s="92"/>
      <c r="Q1279" s="93"/>
    </row>
    <row r="1280" spans="11:17" x14ac:dyDescent="0.2">
      <c r="K1280" s="91"/>
      <c r="L1280" s="94"/>
      <c r="M1280" s="91"/>
      <c r="N1280" s="93"/>
      <c r="O1280" s="92"/>
      <c r="P1280" s="92"/>
      <c r="Q1280" s="93"/>
    </row>
    <row r="1281" spans="11:17" x14ac:dyDescent="0.2">
      <c r="K1281" s="91"/>
      <c r="L1281" s="94"/>
      <c r="M1281" s="91"/>
      <c r="N1281" s="93"/>
      <c r="O1281" s="92"/>
      <c r="P1281" s="92"/>
      <c r="Q1281" s="93"/>
    </row>
    <row r="1282" spans="11:17" x14ac:dyDescent="0.2">
      <c r="K1282" s="91"/>
      <c r="L1282" s="94"/>
      <c r="M1282" s="91"/>
      <c r="N1282" s="93"/>
      <c r="O1282" s="92"/>
      <c r="P1282" s="92"/>
      <c r="Q1282" s="93"/>
    </row>
    <row r="1283" spans="11:17" x14ac:dyDescent="0.2">
      <c r="K1283" s="91"/>
      <c r="L1283" s="94"/>
      <c r="M1283" s="91"/>
      <c r="N1283" s="93"/>
      <c r="O1283" s="92"/>
      <c r="P1283" s="92"/>
      <c r="Q1283" s="93"/>
    </row>
    <row r="1284" spans="11:17" x14ac:dyDescent="0.2">
      <c r="K1284" s="91"/>
      <c r="L1284" s="94"/>
      <c r="M1284" s="91"/>
      <c r="N1284" s="93"/>
      <c r="O1284" s="92"/>
      <c r="P1284" s="92"/>
      <c r="Q1284" s="93"/>
    </row>
    <row r="1285" spans="11:17" x14ac:dyDescent="0.2">
      <c r="K1285" s="91"/>
      <c r="L1285" s="94"/>
      <c r="M1285" s="91"/>
      <c r="N1285" s="93"/>
      <c r="O1285" s="92"/>
      <c r="P1285" s="92"/>
      <c r="Q1285" s="93"/>
    </row>
    <row r="1286" spans="11:17" x14ac:dyDescent="0.2">
      <c r="K1286" s="91"/>
      <c r="L1286" s="94"/>
      <c r="M1286" s="91"/>
      <c r="N1286" s="93"/>
      <c r="O1286" s="92"/>
      <c r="P1286" s="92"/>
      <c r="Q1286" s="93"/>
    </row>
    <row r="1287" spans="11:17" x14ac:dyDescent="0.2">
      <c r="K1287" s="91"/>
      <c r="L1287" s="94"/>
      <c r="M1287" s="91"/>
      <c r="N1287" s="93"/>
      <c r="O1287" s="92"/>
      <c r="P1287" s="92"/>
      <c r="Q1287" s="93"/>
    </row>
    <row r="1288" spans="11:17" x14ac:dyDescent="0.2">
      <c r="K1288" s="91"/>
      <c r="L1288" s="94"/>
      <c r="M1288" s="91"/>
      <c r="N1288" s="93"/>
      <c r="O1288" s="92"/>
      <c r="P1288" s="92"/>
      <c r="Q1288" s="93"/>
    </row>
    <row r="1289" spans="11:17" x14ac:dyDescent="0.2">
      <c r="K1289" s="91"/>
      <c r="L1289" s="94"/>
      <c r="M1289" s="91"/>
      <c r="N1289" s="93"/>
      <c r="O1289" s="92"/>
      <c r="P1289" s="92"/>
      <c r="Q1289" s="93"/>
    </row>
    <row r="1290" spans="11:17" x14ac:dyDescent="0.2">
      <c r="K1290" s="91"/>
      <c r="L1290" s="94"/>
      <c r="M1290" s="91"/>
      <c r="N1290" s="93"/>
      <c r="O1290" s="92"/>
      <c r="P1290" s="92"/>
      <c r="Q1290" s="93"/>
    </row>
    <row r="1291" spans="11:17" x14ac:dyDescent="0.2">
      <c r="K1291" s="91"/>
      <c r="L1291" s="94"/>
      <c r="M1291" s="91"/>
      <c r="N1291" s="93"/>
      <c r="O1291" s="92"/>
      <c r="P1291" s="92"/>
      <c r="Q1291" s="93"/>
    </row>
    <row r="1292" spans="11:17" x14ac:dyDescent="0.2">
      <c r="K1292" s="91"/>
      <c r="L1292" s="94"/>
      <c r="M1292" s="91"/>
      <c r="N1292" s="93"/>
      <c r="O1292" s="92"/>
      <c r="P1292" s="92"/>
      <c r="Q1292" s="93"/>
    </row>
    <row r="1293" spans="11:17" x14ac:dyDescent="0.2">
      <c r="K1293" s="91"/>
      <c r="L1293" s="94"/>
      <c r="M1293" s="91"/>
      <c r="N1293" s="93"/>
      <c r="O1293" s="92"/>
      <c r="P1293" s="92"/>
      <c r="Q1293" s="93"/>
    </row>
    <row r="1294" spans="11:17" x14ac:dyDescent="0.2">
      <c r="K1294" s="91"/>
      <c r="L1294" s="94"/>
      <c r="M1294" s="91"/>
      <c r="N1294" s="93"/>
      <c r="O1294" s="92"/>
      <c r="P1294" s="92"/>
      <c r="Q1294" s="93"/>
    </row>
    <row r="1295" spans="11:17" x14ac:dyDescent="0.2">
      <c r="K1295" s="91"/>
      <c r="L1295" s="94"/>
      <c r="M1295" s="91"/>
      <c r="N1295" s="93"/>
      <c r="O1295" s="92"/>
      <c r="P1295" s="92"/>
      <c r="Q1295" s="93"/>
    </row>
    <row r="1296" spans="11:17" x14ac:dyDescent="0.2">
      <c r="K1296" s="91"/>
      <c r="L1296" s="94"/>
      <c r="M1296" s="91"/>
      <c r="N1296" s="93"/>
      <c r="O1296" s="92"/>
      <c r="P1296" s="92"/>
      <c r="Q1296" s="93"/>
    </row>
    <row r="1297" spans="11:17" x14ac:dyDescent="0.2">
      <c r="K1297" s="91"/>
      <c r="L1297" s="94"/>
      <c r="M1297" s="91"/>
      <c r="N1297" s="93"/>
      <c r="O1297" s="92"/>
      <c r="P1297" s="92"/>
      <c r="Q1297" s="93"/>
    </row>
    <row r="1298" spans="11:17" x14ac:dyDescent="0.2">
      <c r="K1298" s="91"/>
      <c r="L1298" s="94"/>
      <c r="M1298" s="91"/>
      <c r="N1298" s="93"/>
      <c r="O1298" s="92"/>
      <c r="P1298" s="92"/>
      <c r="Q1298" s="93"/>
    </row>
    <row r="1299" spans="11:17" x14ac:dyDescent="0.2">
      <c r="K1299" s="91"/>
      <c r="L1299" s="94"/>
      <c r="M1299" s="91"/>
      <c r="N1299" s="93"/>
      <c r="O1299" s="92"/>
      <c r="P1299" s="92"/>
      <c r="Q1299" s="93"/>
    </row>
    <row r="1300" spans="11:17" x14ac:dyDescent="0.2">
      <c r="K1300" s="91"/>
      <c r="L1300" s="94"/>
      <c r="M1300" s="91"/>
      <c r="N1300" s="93"/>
      <c r="O1300" s="92"/>
      <c r="P1300" s="92"/>
      <c r="Q1300" s="93"/>
    </row>
    <row r="1301" spans="11:17" x14ac:dyDescent="0.2">
      <c r="K1301" s="91"/>
      <c r="L1301" s="94"/>
      <c r="M1301" s="91"/>
      <c r="N1301" s="93"/>
      <c r="O1301" s="92"/>
      <c r="P1301" s="92"/>
      <c r="Q1301" s="93"/>
    </row>
    <row r="1302" spans="11:17" x14ac:dyDescent="0.2">
      <c r="K1302" s="91"/>
      <c r="L1302" s="94"/>
      <c r="M1302" s="91"/>
      <c r="N1302" s="93"/>
      <c r="O1302" s="92"/>
      <c r="P1302" s="92"/>
      <c r="Q1302" s="93"/>
    </row>
    <row r="1303" spans="11:17" x14ac:dyDescent="0.2">
      <c r="K1303" s="91"/>
      <c r="L1303" s="94"/>
      <c r="M1303" s="91"/>
      <c r="N1303" s="93"/>
      <c r="O1303" s="92"/>
      <c r="P1303" s="92"/>
      <c r="Q1303" s="93"/>
    </row>
    <row r="1304" spans="11:17" x14ac:dyDescent="0.2">
      <c r="K1304" s="91"/>
      <c r="L1304" s="94"/>
      <c r="M1304" s="91"/>
      <c r="N1304" s="93"/>
      <c r="O1304" s="92"/>
      <c r="P1304" s="92"/>
      <c r="Q1304" s="93"/>
    </row>
    <row r="1305" spans="11:17" x14ac:dyDescent="0.2">
      <c r="K1305" s="91"/>
      <c r="L1305" s="94"/>
      <c r="M1305" s="91"/>
      <c r="N1305" s="93"/>
      <c r="O1305" s="92"/>
      <c r="P1305" s="92"/>
      <c r="Q1305" s="93"/>
    </row>
    <row r="1306" spans="11:17" x14ac:dyDescent="0.2">
      <c r="K1306" s="91"/>
      <c r="L1306" s="94"/>
      <c r="M1306" s="91"/>
      <c r="N1306" s="93"/>
      <c r="O1306" s="92"/>
      <c r="P1306" s="92"/>
      <c r="Q1306" s="93"/>
    </row>
    <row r="1307" spans="11:17" x14ac:dyDescent="0.2">
      <c r="K1307" s="91"/>
      <c r="L1307" s="94"/>
      <c r="M1307" s="91"/>
      <c r="N1307" s="93"/>
      <c r="O1307" s="92"/>
      <c r="P1307" s="92"/>
      <c r="Q1307" s="93"/>
    </row>
    <row r="1308" spans="11:17" x14ac:dyDescent="0.2">
      <c r="K1308" s="91"/>
      <c r="L1308" s="94"/>
      <c r="M1308" s="91"/>
      <c r="N1308" s="93"/>
      <c r="O1308" s="92"/>
      <c r="P1308" s="92"/>
      <c r="Q1308" s="93"/>
    </row>
    <row r="1309" spans="11:17" x14ac:dyDescent="0.2">
      <c r="K1309" s="91"/>
      <c r="L1309" s="94"/>
      <c r="M1309" s="91"/>
      <c r="N1309" s="93"/>
      <c r="O1309" s="92"/>
      <c r="P1309" s="92"/>
      <c r="Q1309" s="93"/>
    </row>
    <row r="1310" spans="11:17" x14ac:dyDescent="0.2">
      <c r="K1310" s="91"/>
      <c r="L1310" s="94"/>
      <c r="M1310" s="91"/>
      <c r="N1310" s="93"/>
      <c r="O1310" s="92"/>
      <c r="P1310" s="92"/>
      <c r="Q1310" s="93"/>
    </row>
    <row r="1311" spans="11:17" x14ac:dyDescent="0.2">
      <c r="K1311" s="91"/>
      <c r="L1311" s="94"/>
      <c r="M1311" s="91"/>
      <c r="N1311" s="93"/>
      <c r="O1311" s="92"/>
      <c r="P1311" s="92"/>
      <c r="Q1311" s="93"/>
    </row>
    <row r="1312" spans="11:17" x14ac:dyDescent="0.2">
      <c r="K1312" s="91"/>
      <c r="L1312" s="94"/>
      <c r="M1312" s="91"/>
      <c r="N1312" s="93"/>
      <c r="O1312" s="92"/>
      <c r="P1312" s="92"/>
      <c r="Q1312" s="93"/>
    </row>
    <row r="1313" spans="11:17" x14ac:dyDescent="0.2">
      <c r="K1313" s="91"/>
      <c r="L1313" s="94"/>
      <c r="M1313" s="91"/>
      <c r="N1313" s="93"/>
      <c r="O1313" s="92"/>
      <c r="P1313" s="92"/>
      <c r="Q1313" s="93"/>
    </row>
    <row r="1314" spans="11:17" x14ac:dyDescent="0.2">
      <c r="K1314" s="91"/>
      <c r="L1314" s="94"/>
      <c r="M1314" s="91"/>
      <c r="N1314" s="93"/>
      <c r="O1314" s="92"/>
      <c r="P1314" s="92"/>
      <c r="Q1314" s="93"/>
    </row>
    <row r="1315" spans="11:17" x14ac:dyDescent="0.2">
      <c r="K1315" s="91"/>
      <c r="L1315" s="94"/>
      <c r="M1315" s="91"/>
      <c r="N1315" s="93"/>
      <c r="O1315" s="92"/>
      <c r="P1315" s="92"/>
      <c r="Q1315" s="93"/>
    </row>
    <row r="1316" spans="11:17" x14ac:dyDescent="0.2">
      <c r="K1316" s="91"/>
      <c r="L1316" s="94"/>
      <c r="M1316" s="91"/>
      <c r="N1316" s="93"/>
      <c r="O1316" s="92"/>
      <c r="P1316" s="92"/>
      <c r="Q1316" s="93"/>
    </row>
    <row r="1317" spans="11:17" x14ac:dyDescent="0.2">
      <c r="K1317" s="91"/>
      <c r="L1317" s="94"/>
      <c r="M1317" s="91"/>
      <c r="N1317" s="93"/>
      <c r="O1317" s="92"/>
      <c r="P1317" s="92"/>
      <c r="Q1317" s="93"/>
    </row>
    <row r="1318" spans="11:17" x14ac:dyDescent="0.2">
      <c r="K1318" s="91"/>
      <c r="L1318" s="94"/>
      <c r="M1318" s="91"/>
      <c r="N1318" s="93"/>
      <c r="O1318" s="92"/>
      <c r="P1318" s="92"/>
      <c r="Q1318" s="93"/>
    </row>
    <row r="1319" spans="11:17" x14ac:dyDescent="0.2">
      <c r="K1319" s="91"/>
      <c r="L1319" s="94"/>
      <c r="M1319" s="91"/>
      <c r="N1319" s="93"/>
      <c r="O1319" s="92"/>
      <c r="P1319" s="92"/>
      <c r="Q1319" s="93"/>
    </row>
    <row r="1320" spans="11:17" x14ac:dyDescent="0.2">
      <c r="K1320" s="91"/>
      <c r="L1320" s="94"/>
      <c r="M1320" s="91"/>
      <c r="N1320" s="93"/>
      <c r="O1320" s="92"/>
      <c r="P1320" s="92"/>
      <c r="Q1320" s="93"/>
    </row>
    <row r="1321" spans="11:17" x14ac:dyDescent="0.2">
      <c r="K1321" s="91"/>
      <c r="L1321" s="94"/>
      <c r="M1321" s="91"/>
      <c r="N1321" s="93"/>
      <c r="O1321" s="92"/>
      <c r="P1321" s="92"/>
      <c r="Q1321" s="93"/>
    </row>
    <row r="1322" spans="11:17" x14ac:dyDescent="0.2">
      <c r="K1322" s="91"/>
      <c r="L1322" s="94"/>
      <c r="M1322" s="91"/>
      <c r="N1322" s="93"/>
      <c r="O1322" s="92"/>
      <c r="P1322" s="92"/>
      <c r="Q1322" s="93"/>
    </row>
    <row r="1323" spans="11:17" x14ac:dyDescent="0.2">
      <c r="K1323" s="91"/>
      <c r="L1323" s="94"/>
      <c r="M1323" s="91"/>
      <c r="N1323" s="93"/>
      <c r="O1323" s="92"/>
      <c r="P1323" s="92"/>
      <c r="Q1323" s="93"/>
    </row>
    <row r="1324" spans="11:17" x14ac:dyDescent="0.2">
      <c r="K1324" s="91"/>
      <c r="L1324" s="94"/>
      <c r="M1324" s="91"/>
      <c r="N1324" s="93"/>
      <c r="O1324" s="92"/>
      <c r="P1324" s="92"/>
      <c r="Q1324" s="93"/>
    </row>
    <row r="1325" spans="11:17" x14ac:dyDescent="0.2">
      <c r="K1325" s="91"/>
      <c r="L1325" s="94"/>
      <c r="M1325" s="91"/>
      <c r="N1325" s="93"/>
      <c r="O1325" s="92"/>
      <c r="P1325" s="92"/>
      <c r="Q1325" s="93"/>
    </row>
    <row r="1326" spans="11:17" x14ac:dyDescent="0.2">
      <c r="K1326" s="91"/>
      <c r="L1326" s="94"/>
      <c r="M1326" s="91"/>
      <c r="N1326" s="93"/>
      <c r="O1326" s="92"/>
      <c r="P1326" s="92"/>
      <c r="Q1326" s="93"/>
    </row>
    <row r="1327" spans="11:17" x14ac:dyDescent="0.2">
      <c r="K1327" s="91"/>
      <c r="L1327" s="94"/>
      <c r="M1327" s="91"/>
      <c r="N1327" s="93"/>
      <c r="O1327" s="92"/>
      <c r="P1327" s="92"/>
      <c r="Q1327" s="93"/>
    </row>
    <row r="1328" spans="11:17" x14ac:dyDescent="0.2">
      <c r="K1328" s="91"/>
      <c r="L1328" s="94"/>
      <c r="M1328" s="91"/>
      <c r="N1328" s="93"/>
      <c r="O1328" s="92"/>
      <c r="P1328" s="92"/>
      <c r="Q1328" s="93"/>
    </row>
    <row r="1329" spans="11:17" x14ac:dyDescent="0.2">
      <c r="K1329" s="91"/>
      <c r="L1329" s="94"/>
      <c r="M1329" s="91"/>
      <c r="N1329" s="93"/>
      <c r="O1329" s="92"/>
      <c r="P1329" s="92"/>
      <c r="Q1329" s="93"/>
    </row>
    <row r="1330" spans="11:17" x14ac:dyDescent="0.2">
      <c r="K1330" s="91"/>
      <c r="L1330" s="94"/>
      <c r="M1330" s="91"/>
      <c r="N1330" s="93"/>
      <c r="O1330" s="92"/>
      <c r="P1330" s="92"/>
      <c r="Q1330" s="93"/>
    </row>
    <row r="1331" spans="11:17" x14ac:dyDescent="0.2">
      <c r="K1331" s="91"/>
      <c r="L1331" s="94"/>
      <c r="M1331" s="91"/>
      <c r="N1331" s="93"/>
      <c r="O1331" s="92"/>
      <c r="P1331" s="92"/>
      <c r="Q1331" s="93"/>
    </row>
    <row r="1332" spans="11:17" x14ac:dyDescent="0.2">
      <c r="K1332" s="91"/>
      <c r="L1332" s="94"/>
      <c r="M1332" s="91"/>
      <c r="N1332" s="93"/>
      <c r="O1332" s="92"/>
      <c r="P1332" s="92"/>
      <c r="Q1332" s="93"/>
    </row>
    <row r="1333" spans="11:17" x14ac:dyDescent="0.2">
      <c r="K1333" s="91"/>
      <c r="L1333" s="94"/>
      <c r="M1333" s="91"/>
      <c r="N1333" s="93"/>
      <c r="O1333" s="92"/>
      <c r="P1333" s="92"/>
      <c r="Q1333" s="93"/>
    </row>
    <row r="1334" spans="11:17" x14ac:dyDescent="0.2">
      <c r="K1334" s="91"/>
      <c r="L1334" s="94"/>
      <c r="M1334" s="91"/>
      <c r="N1334" s="93"/>
      <c r="O1334" s="92"/>
      <c r="P1334" s="92"/>
      <c r="Q1334" s="93"/>
    </row>
    <row r="1335" spans="11:17" x14ac:dyDescent="0.2">
      <c r="K1335" s="91"/>
      <c r="L1335" s="94"/>
      <c r="M1335" s="91"/>
      <c r="N1335" s="93"/>
      <c r="O1335" s="92"/>
      <c r="P1335" s="92"/>
      <c r="Q1335" s="93"/>
    </row>
    <row r="1336" spans="11:17" x14ac:dyDescent="0.2">
      <c r="K1336" s="91"/>
      <c r="L1336" s="94"/>
      <c r="M1336" s="91"/>
      <c r="N1336" s="93"/>
      <c r="O1336" s="92"/>
      <c r="P1336" s="92"/>
      <c r="Q1336" s="93"/>
    </row>
    <row r="1337" spans="11:17" x14ac:dyDescent="0.2">
      <c r="K1337" s="91"/>
      <c r="L1337" s="94"/>
      <c r="M1337" s="91"/>
      <c r="N1337" s="93"/>
      <c r="O1337" s="92"/>
      <c r="P1337" s="92"/>
      <c r="Q1337" s="93"/>
    </row>
    <row r="1338" spans="11:17" x14ac:dyDescent="0.2">
      <c r="K1338" s="91"/>
      <c r="L1338" s="94"/>
      <c r="M1338" s="91"/>
      <c r="N1338" s="93"/>
      <c r="O1338" s="92"/>
      <c r="P1338" s="92"/>
      <c r="Q1338" s="93"/>
    </row>
    <row r="1339" spans="11:17" x14ac:dyDescent="0.2">
      <c r="K1339" s="91"/>
      <c r="L1339" s="94"/>
      <c r="M1339" s="91"/>
      <c r="N1339" s="93"/>
      <c r="O1339" s="92"/>
      <c r="P1339" s="92"/>
      <c r="Q1339" s="93"/>
    </row>
    <row r="1340" spans="11:17" x14ac:dyDescent="0.2">
      <c r="K1340" s="91"/>
      <c r="L1340" s="94"/>
      <c r="M1340" s="91"/>
      <c r="N1340" s="93"/>
      <c r="O1340" s="92"/>
      <c r="P1340" s="92"/>
      <c r="Q1340" s="93"/>
    </row>
    <row r="1341" spans="11:17" x14ac:dyDescent="0.2">
      <c r="K1341" s="91"/>
      <c r="L1341" s="94"/>
      <c r="M1341" s="91"/>
      <c r="N1341" s="93"/>
      <c r="O1341" s="92"/>
      <c r="P1341" s="92"/>
      <c r="Q1341" s="93"/>
    </row>
    <row r="1342" spans="11:17" x14ac:dyDescent="0.2">
      <c r="K1342" s="91"/>
      <c r="L1342" s="94"/>
      <c r="M1342" s="91"/>
      <c r="N1342" s="93"/>
      <c r="O1342" s="92"/>
      <c r="P1342" s="92"/>
      <c r="Q1342" s="93"/>
    </row>
    <row r="1343" spans="11:17" x14ac:dyDescent="0.2">
      <c r="K1343" s="91"/>
      <c r="L1343" s="94"/>
      <c r="M1343" s="91"/>
      <c r="N1343" s="93"/>
      <c r="O1343" s="92"/>
      <c r="P1343" s="92"/>
      <c r="Q1343" s="93"/>
    </row>
    <row r="1344" spans="11:17" x14ac:dyDescent="0.2">
      <c r="K1344" s="91"/>
      <c r="L1344" s="94"/>
      <c r="M1344" s="91"/>
      <c r="N1344" s="93"/>
      <c r="O1344" s="92"/>
      <c r="P1344" s="92"/>
      <c r="Q1344" s="93"/>
    </row>
    <row r="1345" spans="11:17" x14ac:dyDescent="0.2">
      <c r="K1345" s="91"/>
      <c r="L1345" s="94"/>
      <c r="M1345" s="91"/>
      <c r="N1345" s="93"/>
      <c r="O1345" s="92"/>
      <c r="P1345" s="92"/>
      <c r="Q1345" s="93"/>
    </row>
    <row r="1346" spans="11:17" x14ac:dyDescent="0.2">
      <c r="K1346" s="91"/>
      <c r="L1346" s="94"/>
      <c r="M1346" s="91"/>
      <c r="N1346" s="93"/>
      <c r="O1346" s="92"/>
      <c r="P1346" s="92"/>
      <c r="Q1346" s="93"/>
    </row>
    <row r="1347" spans="11:17" x14ac:dyDescent="0.2">
      <c r="K1347" s="91"/>
      <c r="L1347" s="94"/>
      <c r="M1347" s="91"/>
      <c r="N1347" s="93"/>
      <c r="O1347" s="92"/>
      <c r="P1347" s="92"/>
      <c r="Q1347" s="93"/>
    </row>
    <row r="1348" spans="11:17" x14ac:dyDescent="0.2">
      <c r="K1348" s="91"/>
      <c r="L1348" s="94"/>
      <c r="M1348" s="91"/>
      <c r="N1348" s="93"/>
      <c r="O1348" s="92"/>
      <c r="P1348" s="92"/>
      <c r="Q1348" s="93"/>
    </row>
    <row r="1349" spans="11:17" x14ac:dyDescent="0.2">
      <c r="K1349" s="91"/>
      <c r="L1349" s="94"/>
      <c r="M1349" s="91"/>
      <c r="N1349" s="93"/>
      <c r="O1349" s="92"/>
      <c r="P1349" s="92"/>
      <c r="Q1349" s="93"/>
    </row>
    <row r="1350" spans="11:17" x14ac:dyDescent="0.2">
      <c r="K1350" s="91"/>
      <c r="L1350" s="94"/>
      <c r="M1350" s="91"/>
      <c r="N1350" s="93"/>
      <c r="O1350" s="92"/>
      <c r="P1350" s="92"/>
      <c r="Q1350" s="93"/>
    </row>
    <row r="1351" spans="11:17" x14ac:dyDescent="0.2">
      <c r="K1351" s="91"/>
      <c r="L1351" s="94"/>
      <c r="M1351" s="91"/>
      <c r="N1351" s="93"/>
      <c r="O1351" s="92"/>
      <c r="P1351" s="92"/>
      <c r="Q1351" s="93"/>
    </row>
    <row r="1352" spans="11:17" x14ac:dyDescent="0.2">
      <c r="K1352" s="91"/>
      <c r="L1352" s="94"/>
      <c r="M1352" s="91"/>
      <c r="N1352" s="93"/>
      <c r="O1352" s="92"/>
      <c r="P1352" s="92"/>
      <c r="Q1352" s="93"/>
    </row>
    <row r="1353" spans="11:17" x14ac:dyDescent="0.2">
      <c r="K1353" s="91"/>
      <c r="L1353" s="94"/>
      <c r="M1353" s="91"/>
      <c r="N1353" s="93"/>
      <c r="O1353" s="92"/>
      <c r="P1353" s="92"/>
      <c r="Q1353" s="93"/>
    </row>
    <row r="1354" spans="11:17" x14ac:dyDescent="0.2">
      <c r="K1354" s="91"/>
      <c r="L1354" s="94"/>
      <c r="M1354" s="91"/>
      <c r="N1354" s="93"/>
      <c r="O1354" s="92"/>
      <c r="P1354" s="92"/>
      <c r="Q1354" s="93"/>
    </row>
    <row r="1355" spans="11:17" x14ac:dyDescent="0.2">
      <c r="K1355" s="91"/>
      <c r="L1355" s="94"/>
      <c r="M1355" s="91"/>
      <c r="N1355" s="93"/>
      <c r="O1355" s="92"/>
      <c r="P1355" s="92"/>
      <c r="Q1355" s="93"/>
    </row>
    <row r="1356" spans="11:17" x14ac:dyDescent="0.2">
      <c r="K1356" s="91"/>
      <c r="L1356" s="94"/>
      <c r="M1356" s="91"/>
      <c r="N1356" s="93"/>
      <c r="O1356" s="92"/>
      <c r="P1356" s="92"/>
      <c r="Q1356" s="93"/>
    </row>
    <row r="1357" spans="11:17" x14ac:dyDescent="0.2">
      <c r="K1357" s="91"/>
      <c r="L1357" s="94"/>
      <c r="M1357" s="91"/>
      <c r="N1357" s="93"/>
      <c r="O1357" s="92"/>
      <c r="P1357" s="92"/>
      <c r="Q1357" s="93"/>
    </row>
    <row r="1358" spans="11:17" x14ac:dyDescent="0.2">
      <c r="K1358" s="91"/>
      <c r="L1358" s="94"/>
      <c r="M1358" s="91"/>
      <c r="N1358" s="93"/>
      <c r="O1358" s="92"/>
      <c r="P1358" s="92"/>
      <c r="Q1358" s="93"/>
    </row>
    <row r="1359" spans="11:17" x14ac:dyDescent="0.2">
      <c r="K1359" s="91"/>
      <c r="L1359" s="94"/>
      <c r="M1359" s="91"/>
      <c r="N1359" s="93"/>
      <c r="O1359" s="92"/>
      <c r="P1359" s="92"/>
      <c r="Q1359" s="93"/>
    </row>
    <row r="1360" spans="11:17" x14ac:dyDescent="0.2">
      <c r="K1360" s="91"/>
      <c r="L1360" s="94"/>
      <c r="M1360" s="91"/>
      <c r="N1360" s="93"/>
      <c r="O1360" s="92"/>
      <c r="P1360" s="92"/>
      <c r="Q1360" s="93"/>
    </row>
    <row r="1361" spans="11:17" x14ac:dyDescent="0.2">
      <c r="K1361" s="91"/>
      <c r="L1361" s="94"/>
      <c r="M1361" s="91"/>
      <c r="N1361" s="93"/>
      <c r="O1361" s="92"/>
      <c r="P1361" s="92"/>
      <c r="Q1361" s="93"/>
    </row>
    <row r="1362" spans="11:17" x14ac:dyDescent="0.2">
      <c r="K1362" s="91"/>
      <c r="L1362" s="94"/>
      <c r="M1362" s="91"/>
      <c r="N1362" s="93"/>
      <c r="O1362" s="92"/>
      <c r="P1362" s="92"/>
      <c r="Q1362" s="93"/>
    </row>
    <row r="1363" spans="11:17" x14ac:dyDescent="0.2">
      <c r="K1363" s="91"/>
      <c r="L1363" s="94"/>
      <c r="M1363" s="91"/>
      <c r="N1363" s="93"/>
      <c r="O1363" s="92"/>
      <c r="P1363" s="92"/>
      <c r="Q1363" s="93"/>
    </row>
    <row r="1364" spans="11:17" x14ac:dyDescent="0.2">
      <c r="K1364" s="91"/>
      <c r="L1364" s="94"/>
      <c r="M1364" s="91"/>
      <c r="N1364" s="93"/>
      <c r="O1364" s="92"/>
      <c r="P1364" s="92"/>
      <c r="Q1364" s="93"/>
    </row>
    <row r="1365" spans="11:17" x14ac:dyDescent="0.2">
      <c r="K1365" s="91"/>
      <c r="L1365" s="94"/>
      <c r="M1365" s="91"/>
      <c r="N1365" s="93"/>
      <c r="O1365" s="92"/>
      <c r="P1365" s="92"/>
      <c r="Q1365" s="93"/>
    </row>
    <row r="1366" spans="11:17" x14ac:dyDescent="0.2">
      <c r="K1366" s="91"/>
      <c r="L1366" s="94"/>
      <c r="M1366" s="91"/>
      <c r="N1366" s="93"/>
      <c r="O1366" s="92"/>
      <c r="P1366" s="92"/>
      <c r="Q1366" s="93"/>
    </row>
    <row r="1367" spans="11:17" x14ac:dyDescent="0.2">
      <c r="K1367" s="91"/>
      <c r="L1367" s="94"/>
      <c r="M1367" s="91"/>
      <c r="N1367" s="93"/>
      <c r="O1367" s="92"/>
      <c r="P1367" s="92"/>
      <c r="Q1367" s="93"/>
    </row>
    <row r="1368" spans="11:17" x14ac:dyDescent="0.2">
      <c r="K1368" s="91"/>
      <c r="L1368" s="94"/>
      <c r="M1368" s="91"/>
      <c r="N1368" s="93"/>
      <c r="O1368" s="92"/>
      <c r="P1368" s="92"/>
      <c r="Q1368" s="93"/>
    </row>
    <row r="1369" spans="11:17" x14ac:dyDescent="0.2">
      <c r="K1369" s="91"/>
      <c r="L1369" s="94"/>
      <c r="M1369" s="91"/>
      <c r="N1369" s="93"/>
      <c r="O1369" s="92"/>
      <c r="P1369" s="92"/>
      <c r="Q1369" s="93"/>
    </row>
    <row r="1370" spans="11:17" x14ac:dyDescent="0.2">
      <c r="K1370" s="91"/>
      <c r="L1370" s="94"/>
      <c r="M1370" s="91"/>
      <c r="N1370" s="93"/>
      <c r="O1370" s="92"/>
      <c r="P1370" s="92"/>
      <c r="Q1370" s="93"/>
    </row>
    <row r="1371" spans="11:17" x14ac:dyDescent="0.2">
      <c r="K1371" s="91"/>
      <c r="L1371" s="94"/>
      <c r="M1371" s="91"/>
      <c r="N1371" s="93"/>
      <c r="O1371" s="92"/>
      <c r="P1371" s="92"/>
      <c r="Q1371" s="93"/>
    </row>
    <row r="1372" spans="11:17" x14ac:dyDescent="0.2">
      <c r="K1372" s="91"/>
      <c r="L1372" s="94"/>
      <c r="M1372" s="91"/>
      <c r="N1372" s="93"/>
      <c r="O1372" s="92"/>
      <c r="P1372" s="92"/>
      <c r="Q1372" s="93"/>
    </row>
    <row r="1373" spans="11:17" x14ac:dyDescent="0.2">
      <c r="K1373" s="91"/>
      <c r="L1373" s="94"/>
      <c r="M1373" s="91"/>
      <c r="N1373" s="93"/>
      <c r="O1373" s="92"/>
      <c r="P1373" s="92"/>
      <c r="Q1373" s="93"/>
    </row>
    <row r="1374" spans="11:17" x14ac:dyDescent="0.2">
      <c r="K1374" s="91"/>
      <c r="L1374" s="94"/>
      <c r="M1374" s="91"/>
      <c r="N1374" s="93"/>
      <c r="O1374" s="92"/>
      <c r="P1374" s="92"/>
      <c r="Q1374" s="93"/>
    </row>
    <row r="1375" spans="11:17" x14ac:dyDescent="0.2">
      <c r="K1375" s="91"/>
      <c r="L1375" s="94"/>
      <c r="M1375" s="91"/>
      <c r="N1375" s="93"/>
      <c r="O1375" s="92"/>
      <c r="P1375" s="92"/>
      <c r="Q1375" s="93"/>
    </row>
    <row r="1376" spans="11:17" x14ac:dyDescent="0.2">
      <c r="K1376" s="91"/>
      <c r="L1376" s="94"/>
      <c r="M1376" s="91"/>
      <c r="N1376" s="93"/>
      <c r="O1376" s="92"/>
      <c r="P1376" s="92"/>
      <c r="Q1376" s="93"/>
    </row>
  </sheetData>
  <sheetProtection selectLockedCells="1" selectUnlockedCells="1"/>
  <mergeCells count="2">
    <mergeCell ref="A48:I48"/>
    <mergeCell ref="A50:I5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I12:I47 I49 I51:I1219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="90" zoomScaleNormal="90" workbookViewId="0">
      <selection activeCell="C23" sqref="A14:C23"/>
    </sheetView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</cols>
  <sheetData>
    <row r="2" spans="1:8" ht="20.25" hidden="1" x14ac:dyDescent="0.3">
      <c r="A2" s="87" t="s">
        <v>70</v>
      </c>
    </row>
    <row r="3" spans="1:8" ht="31.5" hidden="1" x14ac:dyDescent="0.2">
      <c r="A3" s="70" t="s">
        <v>71</v>
      </c>
      <c r="B3" s="81" t="s">
        <v>72</v>
      </c>
      <c r="C3" s="74" t="s">
        <v>73</v>
      </c>
    </row>
    <row r="4" spans="1:8" ht="16.5" hidden="1" thickBot="1" x14ac:dyDescent="0.25">
      <c r="A4" s="71" t="s">
        <v>74</v>
      </c>
      <c r="B4" s="82">
        <f>'results log'!$C$4</f>
        <v>10</v>
      </c>
      <c r="C4" s="75">
        <f>'results log'!$C$5</f>
        <v>50</v>
      </c>
    </row>
    <row r="5" spans="1:8" ht="16.5" hidden="1" thickBot="1" x14ac:dyDescent="0.25">
      <c r="A5" s="72" t="s">
        <v>75</v>
      </c>
      <c r="B5" s="83" t="e">
        <f>SUM('results log'!#REF!)</f>
        <v>#REF!</v>
      </c>
      <c r="C5" s="76" t="e">
        <f>SUM('results log'!#REF!)</f>
        <v>#REF!</v>
      </c>
    </row>
    <row r="6" spans="1:8" ht="16.5" hidden="1" thickBot="1" x14ac:dyDescent="0.25">
      <c r="A6" s="72" t="s">
        <v>76</v>
      </c>
      <c r="B6" s="84" t="e">
        <f>B5/B4</f>
        <v>#REF!</v>
      </c>
      <c r="C6" s="77" t="e">
        <f>C5/C4</f>
        <v>#REF!</v>
      </c>
    </row>
    <row r="7" spans="1:8" ht="16.5" hidden="1" thickBot="1" x14ac:dyDescent="0.25">
      <c r="A7" s="72" t="s">
        <v>77</v>
      </c>
      <c r="B7" s="72" t="e">
        <f>C7</f>
        <v>#REF!</v>
      </c>
      <c r="C7" s="78" t="e">
        <f>COUNTIF('results log'!#REF!,"&gt;0")</f>
        <v>#REF!</v>
      </c>
      <c r="E7" s="26"/>
      <c r="H7" s="26"/>
    </row>
    <row r="8" spans="1:8" ht="16.5" hidden="1" thickBot="1" x14ac:dyDescent="0.25">
      <c r="A8" s="72" t="s">
        <v>78</v>
      </c>
      <c r="B8" s="72" t="e">
        <f>C8</f>
        <v>#REF!</v>
      </c>
      <c r="C8" s="78" t="e">
        <f>COUNTIF('results log'!#REF!,"=YES")</f>
        <v>#REF!</v>
      </c>
      <c r="E8" s="28"/>
    </row>
    <row r="9" spans="1:8" ht="16.5" hidden="1" thickBot="1" x14ac:dyDescent="0.25">
      <c r="A9" s="72" t="s">
        <v>79</v>
      </c>
      <c r="B9" s="85" t="e">
        <f>C9</f>
        <v>#REF!</v>
      </c>
      <c r="C9" s="79" t="e">
        <f>C7/C8</f>
        <v>#REF!</v>
      </c>
    </row>
    <row r="10" spans="1:8" ht="16.5" hidden="1" thickBot="1" x14ac:dyDescent="0.25">
      <c r="A10" s="89" t="s">
        <v>80</v>
      </c>
      <c r="B10" s="90" t="e">
        <f>B5/'results log'!$C$3</f>
        <v>#REF!</v>
      </c>
      <c r="C10" s="90" t="e">
        <f>C5/'results log'!$C$3</f>
        <v>#REF!</v>
      </c>
    </row>
    <row r="11" spans="1:8" ht="15.75" hidden="1" x14ac:dyDescent="0.2">
      <c r="A11" s="73" t="s">
        <v>81</v>
      </c>
      <c r="B11" s="86" t="e">
        <f>B5/(SUM('results log'!#REF!))</f>
        <v>#REF!</v>
      </c>
      <c r="C11" s="80" t="e">
        <f>C5/SUM('results log'!#REF!)</f>
        <v>#REF!</v>
      </c>
    </row>
    <row r="12" spans="1:8" hidden="1" x14ac:dyDescent="0.2"/>
    <row r="13" spans="1:8" hidden="1" x14ac:dyDescent="0.2">
      <c r="D13" s="26"/>
    </row>
    <row r="14" spans="1:8" ht="20.25" x14ac:dyDescent="0.3">
      <c r="A14" s="87" t="s">
        <v>82</v>
      </c>
    </row>
    <row r="15" spans="1:8" ht="31.5" x14ac:dyDescent="0.2">
      <c r="A15" s="70" t="s">
        <v>71</v>
      </c>
      <c r="B15" s="81" t="s">
        <v>72</v>
      </c>
      <c r="C15" s="74" t="s">
        <v>73</v>
      </c>
    </row>
    <row r="16" spans="1:8" ht="16.5" thickBot="1" x14ac:dyDescent="0.25">
      <c r="A16" s="71" t="s">
        <v>74</v>
      </c>
      <c r="B16" s="82">
        <f>'results log'!$C$4</f>
        <v>10</v>
      </c>
      <c r="C16" s="75">
        <f>'results log'!$C$5</f>
        <v>50</v>
      </c>
    </row>
    <row r="17" spans="1:3" ht="16.5" thickBot="1" x14ac:dyDescent="0.25">
      <c r="A17" s="72" t="s">
        <v>75</v>
      </c>
      <c r="B17" s="83">
        <f>SUM('results log'!L:L)</f>
        <v>-68.5</v>
      </c>
      <c r="C17" s="76">
        <f>SUM('results log'!P:P)</f>
        <v>-125.99092541231991</v>
      </c>
    </row>
    <row r="18" spans="1:3" ht="16.5" thickBot="1" x14ac:dyDescent="0.25">
      <c r="A18" s="72" t="s">
        <v>76</v>
      </c>
      <c r="B18" s="84">
        <f>B17/B16</f>
        <v>-6.85</v>
      </c>
      <c r="C18" s="77">
        <f>C17/C16</f>
        <v>-2.5198185082463982</v>
      </c>
    </row>
    <row r="19" spans="1:3" ht="16.5" thickBot="1" x14ac:dyDescent="0.25">
      <c r="A19" s="72" t="s">
        <v>77</v>
      </c>
      <c r="B19" s="72">
        <f>C19</f>
        <v>10</v>
      </c>
      <c r="C19" s="78">
        <f>COUNTIF('results log'!P:P,"&gt;0")</f>
        <v>10</v>
      </c>
    </row>
    <row r="20" spans="1:3" ht="16.5" thickBot="1" x14ac:dyDescent="0.25">
      <c r="A20" s="72" t="s">
        <v>78</v>
      </c>
      <c r="B20" s="72">
        <f>C20</f>
        <v>15</v>
      </c>
      <c r="C20" s="78">
        <f>COUNTIF('results log'!J:J,"=YES")</f>
        <v>15</v>
      </c>
    </row>
    <row r="21" spans="1:3" ht="16.5" thickBot="1" x14ac:dyDescent="0.25">
      <c r="A21" s="72" t="s">
        <v>79</v>
      </c>
      <c r="B21" s="85">
        <f>C21</f>
        <v>0.66666666666666663</v>
      </c>
      <c r="C21" s="79">
        <f>C19/C20</f>
        <v>0.66666666666666663</v>
      </c>
    </row>
    <row r="22" spans="1:3" ht="16.5" thickBot="1" x14ac:dyDescent="0.25">
      <c r="A22" s="89" t="s">
        <v>80</v>
      </c>
      <c r="B22" s="90">
        <f>B17/'results log'!$C$3</f>
        <v>-0.13700000000000001</v>
      </c>
      <c r="C22" s="90">
        <f>C17/'results log'!$C$3</f>
        <v>-0.25198185082463981</v>
      </c>
    </row>
    <row r="23" spans="1:3" ht="15.75" x14ac:dyDescent="0.2">
      <c r="A23" s="73" t="s">
        <v>81</v>
      </c>
      <c r="B23" s="86">
        <f>B17/(SUM('results log'!M:M))</f>
        <v>-0.12375790424570912</v>
      </c>
      <c r="C23" s="80">
        <f>C17/SUM('results log'!O:O)</f>
        <v>-0.16798790054975987</v>
      </c>
    </row>
    <row r="25" spans="1:3" hidden="1" x14ac:dyDescent="0.2"/>
    <row r="26" spans="1:3" ht="20.25" hidden="1" x14ac:dyDescent="0.3">
      <c r="A26" s="87" t="s">
        <v>83</v>
      </c>
    </row>
    <row r="27" spans="1:3" ht="31.5" hidden="1" x14ac:dyDescent="0.2">
      <c r="A27" s="70" t="s">
        <v>71</v>
      </c>
      <c r="B27" s="81" t="s">
        <v>72</v>
      </c>
      <c r="C27" s="74" t="s">
        <v>73</v>
      </c>
    </row>
    <row r="28" spans="1:3" ht="16.5" hidden="1" thickBot="1" x14ac:dyDescent="0.25">
      <c r="A28" s="71" t="s">
        <v>74</v>
      </c>
      <c r="B28" s="82">
        <f>'results log'!$C$4</f>
        <v>10</v>
      </c>
      <c r="C28" s="75">
        <f>'results log'!$C$5</f>
        <v>50</v>
      </c>
    </row>
    <row r="29" spans="1:3" ht="16.5" hidden="1" thickBot="1" x14ac:dyDescent="0.25">
      <c r="A29" s="72" t="s">
        <v>75</v>
      </c>
      <c r="B29" s="83" t="e">
        <f>SUM('results log'!#REF!)</f>
        <v>#REF!</v>
      </c>
      <c r="C29" s="76" t="e">
        <f>SUM('results log'!#REF!)</f>
        <v>#REF!</v>
      </c>
    </row>
    <row r="30" spans="1:3" ht="16.5" hidden="1" thickBot="1" x14ac:dyDescent="0.25">
      <c r="A30" s="72" t="s">
        <v>76</v>
      </c>
      <c r="B30" s="84" t="e">
        <f>B29/B28</f>
        <v>#REF!</v>
      </c>
      <c r="C30" s="77" t="e">
        <f>C29/C28</f>
        <v>#REF!</v>
      </c>
    </row>
    <row r="31" spans="1:3" ht="16.5" hidden="1" thickBot="1" x14ac:dyDescent="0.25">
      <c r="A31" s="72" t="s">
        <v>77</v>
      </c>
      <c r="B31" s="72" t="e">
        <f>C31</f>
        <v>#REF!</v>
      </c>
      <c r="C31" s="78" t="e">
        <f>COUNTIF('results log'!#REF!,"&gt;0")</f>
        <v>#REF!</v>
      </c>
    </row>
    <row r="32" spans="1:3" ht="16.5" hidden="1" thickBot="1" x14ac:dyDescent="0.25">
      <c r="A32" s="72" t="s">
        <v>78</v>
      </c>
      <c r="B32" s="72" t="e">
        <f>C32</f>
        <v>#REF!</v>
      </c>
      <c r="C32" s="78" t="e">
        <f>COUNTIF('results log'!#REF!,"=YES")</f>
        <v>#REF!</v>
      </c>
    </row>
    <row r="33" spans="1:3" ht="16.5" hidden="1" thickBot="1" x14ac:dyDescent="0.25">
      <c r="A33" s="72" t="s">
        <v>79</v>
      </c>
      <c r="B33" s="85" t="e">
        <f>C33</f>
        <v>#REF!</v>
      </c>
      <c r="C33" s="79" t="e">
        <f>C31/C32</f>
        <v>#REF!</v>
      </c>
    </row>
    <row r="34" spans="1:3" ht="16.5" hidden="1" thickBot="1" x14ac:dyDescent="0.25">
      <c r="A34" s="89" t="s">
        <v>80</v>
      </c>
      <c r="B34" s="90" t="e">
        <f>B29/'results log'!$C$3</f>
        <v>#REF!</v>
      </c>
      <c r="C34" s="90" t="e">
        <f>C29/'results log'!$C$3</f>
        <v>#REF!</v>
      </c>
    </row>
    <row r="35" spans="1:3" ht="15.75" hidden="1" x14ac:dyDescent="0.2">
      <c r="A35" s="73" t="s">
        <v>81</v>
      </c>
      <c r="B35" s="86" t="e">
        <f>B29/(SUM('results log'!#REF!))</f>
        <v>#REF!</v>
      </c>
      <c r="C35" s="80" t="e">
        <f>C29/SUM('results log'!#REF!)</f>
        <v>#REF!</v>
      </c>
    </row>
    <row r="36" spans="1:3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40</v>
      </c>
    </row>
    <row r="3" spans="1:1" x14ac:dyDescent="0.2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85546875" style="1" bestFit="1" customWidth="1"/>
    <col min="3" max="3" width="11.5703125" style="2"/>
    <col min="4" max="4" width="11.5703125" style="2" customWidth="1"/>
    <col min="5" max="5" width="13.140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2</v>
      </c>
      <c r="B1" s="22">
        <v>500</v>
      </c>
      <c r="C1" s="6"/>
      <c r="D1" s="6"/>
      <c r="F1" s="29" t="s">
        <v>85</v>
      </c>
      <c r="G1" s="11"/>
      <c r="H1" s="11"/>
    </row>
    <row r="2" spans="1:8" s="7" customFormat="1" x14ac:dyDescent="0.2">
      <c r="A2" s="4" t="s">
        <v>86</v>
      </c>
      <c r="B2" s="22">
        <v>20</v>
      </c>
      <c r="C2" s="6" t="s">
        <v>87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11</v>
      </c>
      <c r="B5" s="5" t="s">
        <v>88</v>
      </c>
      <c r="C5" s="6" t="s">
        <v>89</v>
      </c>
      <c r="D5" s="6" t="s">
        <v>90</v>
      </c>
      <c r="E5" s="7" t="s">
        <v>91</v>
      </c>
      <c r="F5" s="8" t="s">
        <v>20</v>
      </c>
      <c r="G5" s="8" t="s">
        <v>92</v>
      </c>
      <c r="H5" s="8" t="s">
        <v>93</v>
      </c>
    </row>
    <row r="6" spans="1:8" x14ac:dyDescent="0.2">
      <c r="A6" s="9">
        <v>42399</v>
      </c>
      <c r="B6" s="1" t="s">
        <v>94</v>
      </c>
      <c r="C6" s="2">
        <v>5.39</v>
      </c>
      <c r="D6" s="2" t="s">
        <v>95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96</v>
      </c>
      <c r="C7" s="2">
        <v>6.2</v>
      </c>
      <c r="D7" s="2" t="s">
        <v>95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97</v>
      </c>
      <c r="C8" s="2">
        <v>4.3099999999999996</v>
      </c>
      <c r="D8" s="2" t="s">
        <v>84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98</v>
      </c>
      <c r="C9" s="2">
        <v>7.6</v>
      </c>
      <c r="D9" s="2" t="s">
        <v>95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99</v>
      </c>
      <c r="C10" s="2">
        <v>6.7</v>
      </c>
      <c r="D10" s="2" t="s">
        <v>95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100</v>
      </c>
      <c r="C11" s="2">
        <v>5.16</v>
      </c>
      <c r="D11" s="2" t="s">
        <v>101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102</v>
      </c>
      <c r="C12" s="2">
        <v>11.35</v>
      </c>
      <c r="D12" s="2" t="s">
        <v>101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103</v>
      </c>
      <c r="C13" s="2">
        <v>8.8000000000000007</v>
      </c>
      <c r="D13" s="2" t="s">
        <v>95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104</v>
      </c>
      <c r="C14" s="2">
        <v>10.5</v>
      </c>
      <c r="D14" s="2" t="s">
        <v>95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105</v>
      </c>
      <c r="C15" s="2">
        <v>4.08</v>
      </c>
      <c r="D15" s="2" t="s">
        <v>101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106</v>
      </c>
      <c r="C16" s="2">
        <v>6</v>
      </c>
      <c r="D16" s="2" t="s">
        <v>101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107</v>
      </c>
      <c r="C17" s="2">
        <v>4.5</v>
      </c>
      <c r="D17" s="2" t="s">
        <v>95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108</v>
      </c>
      <c r="C18" s="2">
        <v>12.95</v>
      </c>
      <c r="D18" s="2" t="s">
        <v>95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109</v>
      </c>
      <c r="C19" s="2">
        <v>6.6</v>
      </c>
      <c r="D19" s="2" t="s">
        <v>101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110</v>
      </c>
      <c r="C20" s="2">
        <v>7.94</v>
      </c>
      <c r="D20" s="2" t="s">
        <v>95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111</v>
      </c>
      <c r="C21" s="2">
        <v>5.8</v>
      </c>
      <c r="D21" s="2" t="s">
        <v>95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101"/>
      <c r="E22">
        <v>9999</v>
      </c>
    </row>
    <row r="23" spans="1:8" ht="12.75" customHeight="1" x14ac:dyDescent="0.2">
      <c r="A23" s="9"/>
      <c r="B23" s="101"/>
      <c r="E23">
        <v>9999</v>
      </c>
    </row>
    <row r="24" spans="1:8" ht="12.75" customHeight="1" x14ac:dyDescent="0.2">
      <c r="A24" s="9"/>
      <c r="B24" s="101"/>
      <c r="E24">
        <v>9999</v>
      </c>
    </row>
    <row r="25" spans="1:8" ht="12.75" customHeight="1" x14ac:dyDescent="0.2">
      <c r="A25" s="9"/>
      <c r="B25" s="101"/>
      <c r="E25">
        <v>9999</v>
      </c>
    </row>
    <row r="26" spans="1:8" ht="12.75" customHeight="1" x14ac:dyDescent="0.2">
      <c r="A26" s="9"/>
      <c r="B26" s="101"/>
      <c r="E26">
        <v>9999</v>
      </c>
    </row>
    <row r="27" spans="1:8" ht="12.75" customHeight="1" x14ac:dyDescent="0.2">
      <c r="A27" s="9"/>
      <c r="B27" s="101"/>
      <c r="E27">
        <v>9999</v>
      </c>
    </row>
    <row r="28" spans="1:8" ht="12.75" customHeight="1" x14ac:dyDescent="0.2">
      <c r="A28" s="9"/>
      <c r="B28" s="101"/>
      <c r="E28">
        <v>9999</v>
      </c>
    </row>
    <row r="29" spans="1:8" ht="12.75" customHeight="1" x14ac:dyDescent="0.2">
      <c r="A29" s="9"/>
      <c r="B29" s="101"/>
      <c r="E29">
        <v>9999</v>
      </c>
    </row>
    <row r="30" spans="1:8" ht="12.75" customHeight="1" x14ac:dyDescent="0.2">
      <c r="A30" s="9"/>
      <c r="B30" s="101"/>
      <c r="E30">
        <v>9999</v>
      </c>
    </row>
    <row r="31" spans="1:8" ht="12.75" customHeight="1" x14ac:dyDescent="0.2">
      <c r="A31" s="9"/>
      <c r="B31" s="101"/>
      <c r="E31">
        <v>9999</v>
      </c>
    </row>
    <row r="32" spans="1:8" ht="12.75" customHeight="1" x14ac:dyDescent="0.2">
      <c r="A32" s="9"/>
      <c r="B32" s="101"/>
      <c r="E32">
        <v>9999</v>
      </c>
    </row>
    <row r="33" spans="1:5" ht="12.75" customHeight="1" x14ac:dyDescent="0.2">
      <c r="A33" s="9"/>
      <c r="B33" s="101"/>
      <c r="E33">
        <v>9999</v>
      </c>
    </row>
    <row r="34" spans="1:5" ht="12.75" customHeight="1" x14ac:dyDescent="0.2">
      <c r="A34" s="9"/>
      <c r="B34" s="101"/>
      <c r="E34">
        <v>9999</v>
      </c>
    </row>
    <row r="35" spans="1:5" ht="12.75" customHeight="1" x14ac:dyDescent="0.2">
      <c r="A35" s="9"/>
      <c r="B35" s="101"/>
      <c r="E35">
        <v>9999</v>
      </c>
    </row>
    <row r="36" spans="1:5" ht="12.75" customHeight="1" x14ac:dyDescent="0.2">
      <c r="A36" s="9"/>
      <c r="B36" s="101"/>
      <c r="E36">
        <v>9999</v>
      </c>
    </row>
    <row r="37" spans="1:5" ht="12.75" customHeight="1" x14ac:dyDescent="0.2">
      <c r="A37" s="9"/>
      <c r="B37" s="101"/>
      <c r="E37">
        <v>9999</v>
      </c>
    </row>
    <row r="38" spans="1:5" ht="12.75" customHeight="1" x14ac:dyDescent="0.2">
      <c r="A38" s="9"/>
      <c r="B38" s="101"/>
      <c r="E38">
        <v>9999</v>
      </c>
    </row>
    <row r="39" spans="1:5" ht="12.75" customHeight="1" x14ac:dyDescent="0.2">
      <c r="A39" s="9"/>
      <c r="B39" s="101"/>
      <c r="E39">
        <v>9999</v>
      </c>
    </row>
    <row r="40" spans="1:5" ht="12.75" customHeight="1" x14ac:dyDescent="0.2">
      <c r="A40" s="9"/>
      <c r="B40" s="101"/>
      <c r="E40">
        <v>9999</v>
      </c>
    </row>
    <row r="41" spans="1:5" ht="12.75" customHeight="1" x14ac:dyDescent="0.2">
      <c r="A41" s="9"/>
      <c r="B41" s="101"/>
      <c r="E41">
        <v>9999</v>
      </c>
    </row>
    <row r="42" spans="1:5" ht="12.75" customHeight="1" x14ac:dyDescent="0.2">
      <c r="A42" s="9"/>
      <c r="B42" s="101"/>
      <c r="E42">
        <v>9999</v>
      </c>
    </row>
    <row r="43" spans="1:5" ht="12.75" customHeight="1" x14ac:dyDescent="0.2">
      <c r="A43" s="9"/>
      <c r="B43" s="101"/>
      <c r="E43">
        <v>9999</v>
      </c>
    </row>
    <row r="44" spans="1:5" ht="12.75" customHeight="1" x14ac:dyDescent="0.2">
      <c r="A44" s="9"/>
      <c r="B44" s="101"/>
      <c r="E44">
        <v>9999</v>
      </c>
    </row>
    <row r="45" spans="1:5" ht="12.75" customHeight="1" x14ac:dyDescent="0.2">
      <c r="A45" s="9"/>
      <c r="B45" s="101"/>
      <c r="E45">
        <v>9999</v>
      </c>
    </row>
    <row r="46" spans="1:5" ht="12.75" customHeight="1" x14ac:dyDescent="0.2">
      <c r="A46" s="9"/>
      <c r="B46" s="101"/>
      <c r="E46">
        <v>9999</v>
      </c>
    </row>
    <row r="47" spans="1:5" ht="12.75" customHeight="1" x14ac:dyDescent="0.2">
      <c r="A47" s="9"/>
      <c r="B47" s="101"/>
      <c r="E47">
        <v>9999</v>
      </c>
    </row>
    <row r="48" spans="1:5" ht="12.75" customHeight="1" x14ac:dyDescent="0.2">
      <c r="A48" s="9"/>
      <c r="B48" s="101"/>
      <c r="E48">
        <v>9999</v>
      </c>
    </row>
    <row r="49" spans="1:5" ht="12.75" customHeight="1" x14ac:dyDescent="0.2">
      <c r="A49" s="9"/>
      <c r="B49" s="101"/>
      <c r="E49">
        <v>9999</v>
      </c>
    </row>
    <row r="50" spans="1:5" ht="12.75" customHeight="1" x14ac:dyDescent="0.2">
      <c r="A50" s="9"/>
      <c r="B50" s="101"/>
      <c r="E50">
        <v>9999</v>
      </c>
    </row>
    <row r="51" spans="1:5" ht="12.75" customHeight="1" x14ac:dyDescent="0.2">
      <c r="A51" s="9"/>
      <c r="B51" s="101"/>
      <c r="E51">
        <v>9999</v>
      </c>
    </row>
    <row r="52" spans="1:5" ht="12.75" customHeight="1" x14ac:dyDescent="0.2">
      <c r="A52" s="9"/>
      <c r="B52" s="101"/>
      <c r="E52">
        <v>9999</v>
      </c>
    </row>
    <row r="53" spans="1:5" ht="12.75" customHeight="1" x14ac:dyDescent="0.2">
      <c r="A53" s="9"/>
      <c r="B53" s="101"/>
      <c r="E53">
        <v>9999</v>
      </c>
    </row>
    <row r="54" spans="1:5" ht="12.75" customHeight="1" x14ac:dyDescent="0.2">
      <c r="A54" s="9"/>
      <c r="B54" s="101"/>
      <c r="E54">
        <v>9999</v>
      </c>
    </row>
    <row r="55" spans="1:5" ht="12.75" customHeight="1" x14ac:dyDescent="0.2">
      <c r="A55" s="9"/>
      <c r="B55" s="101"/>
      <c r="E55">
        <v>9999</v>
      </c>
    </row>
    <row r="56" spans="1:5" ht="12.75" customHeight="1" x14ac:dyDescent="0.2">
      <c r="A56" s="9"/>
      <c r="B56" s="101"/>
      <c r="E56">
        <v>9999</v>
      </c>
    </row>
    <row r="57" spans="1:5" ht="12.75" customHeight="1" x14ac:dyDescent="0.2">
      <c r="A57" s="9"/>
      <c r="B57" s="101"/>
      <c r="E57">
        <v>9999</v>
      </c>
    </row>
    <row r="58" spans="1:5" ht="12.75" customHeight="1" x14ac:dyDescent="0.2">
      <c r="A58" s="9"/>
      <c r="B58" s="101"/>
      <c r="E58">
        <v>9999</v>
      </c>
    </row>
    <row r="59" spans="1:5" ht="12.75" customHeight="1" x14ac:dyDescent="0.2">
      <c r="A59" s="9"/>
      <c r="B59" s="101"/>
      <c r="E59">
        <v>9999</v>
      </c>
    </row>
    <row r="60" spans="1:5" ht="12.75" customHeight="1" x14ac:dyDescent="0.2">
      <c r="A60" s="9"/>
      <c r="B60" s="101"/>
      <c r="E60">
        <v>9999</v>
      </c>
    </row>
    <row r="61" spans="1:5" ht="12.75" customHeight="1" x14ac:dyDescent="0.2">
      <c r="A61" s="9"/>
      <c r="B61" s="101"/>
      <c r="E61">
        <v>9999</v>
      </c>
    </row>
    <row r="62" spans="1:5" ht="12.75" customHeight="1" x14ac:dyDescent="0.2">
      <c r="A62" s="9"/>
      <c r="B62" s="101"/>
      <c r="E62">
        <v>9999</v>
      </c>
    </row>
    <row r="63" spans="1:5" ht="12.75" customHeight="1" x14ac:dyDescent="0.2">
      <c r="A63" s="9"/>
      <c r="B63" s="101"/>
      <c r="E63">
        <v>9999</v>
      </c>
    </row>
    <row r="64" spans="1:5" ht="12.75" customHeight="1" x14ac:dyDescent="0.2">
      <c r="A64" s="9"/>
      <c r="B64" s="101"/>
      <c r="E64">
        <v>9999</v>
      </c>
    </row>
    <row r="65" spans="1:5" ht="12.75" customHeight="1" x14ac:dyDescent="0.2">
      <c r="A65" s="9"/>
      <c r="B65" s="101"/>
      <c r="E65">
        <v>9999</v>
      </c>
    </row>
    <row r="66" spans="1:5" ht="12.75" customHeight="1" x14ac:dyDescent="0.2">
      <c r="A66" s="9"/>
      <c r="B66" s="101"/>
      <c r="E66">
        <v>9999</v>
      </c>
    </row>
    <row r="67" spans="1:5" ht="12.75" customHeight="1" x14ac:dyDescent="0.2">
      <c r="A67" s="9"/>
      <c r="B67" s="101"/>
      <c r="E67">
        <v>9999</v>
      </c>
    </row>
    <row r="68" spans="1:5" ht="12.75" customHeight="1" x14ac:dyDescent="0.2">
      <c r="A68" s="9"/>
      <c r="B68" s="101"/>
      <c r="E68">
        <v>9999</v>
      </c>
    </row>
    <row r="69" spans="1:5" ht="12.75" customHeight="1" x14ac:dyDescent="0.2">
      <c r="A69" s="9"/>
      <c r="B69" s="101"/>
      <c r="E69">
        <v>9999</v>
      </c>
    </row>
    <row r="70" spans="1:5" ht="12.75" customHeight="1" x14ac:dyDescent="0.2">
      <c r="A70" s="9"/>
      <c r="B70" s="101"/>
      <c r="E70">
        <v>9999</v>
      </c>
    </row>
    <row r="71" spans="1:5" ht="12.75" customHeight="1" x14ac:dyDescent="0.2">
      <c r="A71" s="9"/>
      <c r="B71" s="101"/>
      <c r="E71">
        <v>9999</v>
      </c>
    </row>
    <row r="72" spans="1:5" ht="12.75" customHeight="1" x14ac:dyDescent="0.2">
      <c r="A72" s="9"/>
      <c r="B72" s="101"/>
      <c r="E72">
        <v>9999</v>
      </c>
    </row>
    <row r="73" spans="1:5" ht="12.75" customHeight="1" x14ac:dyDescent="0.2">
      <c r="A73" s="9"/>
      <c r="B73" s="101"/>
      <c r="E73">
        <v>9999</v>
      </c>
    </row>
    <row r="74" spans="1:5" ht="12.75" customHeight="1" x14ac:dyDescent="0.2">
      <c r="A74" s="9"/>
      <c r="B74" s="101"/>
      <c r="E74">
        <v>9999</v>
      </c>
    </row>
    <row r="75" spans="1:5" ht="12.75" customHeight="1" x14ac:dyDescent="0.2">
      <c r="A75" s="9"/>
      <c r="B75" s="101"/>
      <c r="E75">
        <v>9999</v>
      </c>
    </row>
    <row r="76" spans="1:5" ht="12.75" customHeight="1" x14ac:dyDescent="0.2">
      <c r="A76" s="9"/>
      <c r="B76" s="101"/>
      <c r="E76">
        <v>9999</v>
      </c>
    </row>
    <row r="77" spans="1:5" ht="12.75" customHeight="1" x14ac:dyDescent="0.2">
      <c r="A77" s="9"/>
      <c r="B77" s="101"/>
      <c r="E77">
        <v>9999</v>
      </c>
    </row>
    <row r="78" spans="1:5" ht="12.75" customHeight="1" x14ac:dyDescent="0.2">
      <c r="A78" s="9"/>
      <c r="B78" s="101"/>
      <c r="E78">
        <v>9999</v>
      </c>
    </row>
    <row r="79" spans="1:5" ht="12.75" customHeight="1" x14ac:dyDescent="0.2">
      <c r="A79" s="9"/>
      <c r="B79" s="101"/>
      <c r="E79">
        <v>9999</v>
      </c>
    </row>
    <row r="80" spans="1:5" ht="12.75" customHeight="1" x14ac:dyDescent="0.2">
      <c r="A80" s="9"/>
      <c r="B80" s="101"/>
      <c r="E80">
        <v>9999</v>
      </c>
    </row>
    <row r="81" spans="1:5" ht="12.75" customHeight="1" x14ac:dyDescent="0.2">
      <c r="A81" s="9"/>
      <c r="B81" s="101"/>
      <c r="E81">
        <v>9999</v>
      </c>
    </row>
    <row r="82" spans="1:5" ht="12.75" customHeight="1" x14ac:dyDescent="0.2">
      <c r="A82" s="9"/>
      <c r="B82" s="101"/>
      <c r="E82">
        <v>9999</v>
      </c>
    </row>
    <row r="83" spans="1:5" ht="12.75" customHeight="1" x14ac:dyDescent="0.2">
      <c r="A83" s="9"/>
      <c r="B83" s="101"/>
      <c r="E83">
        <v>9999</v>
      </c>
    </row>
    <row r="84" spans="1:5" ht="12.75" customHeight="1" x14ac:dyDescent="0.2">
      <c r="A84" s="9"/>
      <c r="B84" s="101"/>
      <c r="E84">
        <v>9999</v>
      </c>
    </row>
    <row r="85" spans="1:5" ht="12.75" customHeight="1" x14ac:dyDescent="0.2">
      <c r="A85" s="9"/>
      <c r="B85" s="101"/>
      <c r="E85">
        <v>9999</v>
      </c>
    </row>
    <row r="86" spans="1:5" ht="12.75" customHeight="1" x14ac:dyDescent="0.2">
      <c r="A86" s="9"/>
      <c r="B86" s="101"/>
      <c r="E86">
        <v>9999</v>
      </c>
    </row>
    <row r="87" spans="1:5" ht="12.75" customHeight="1" x14ac:dyDescent="0.2">
      <c r="A87" s="9"/>
      <c r="B87" s="101"/>
      <c r="E87">
        <v>9999</v>
      </c>
    </row>
    <row r="88" spans="1:5" ht="12.75" customHeight="1" x14ac:dyDescent="0.2">
      <c r="A88" s="9"/>
      <c r="B88" s="101"/>
      <c r="E88">
        <v>9999</v>
      </c>
    </row>
    <row r="89" spans="1:5" ht="12.75" customHeight="1" x14ac:dyDescent="0.2">
      <c r="A89" s="9"/>
      <c r="B89" s="101"/>
      <c r="E89">
        <v>9999</v>
      </c>
    </row>
    <row r="90" spans="1:5" ht="12.75" customHeight="1" x14ac:dyDescent="0.2">
      <c r="A90" s="9"/>
      <c r="B90" s="101"/>
      <c r="E90">
        <v>9999</v>
      </c>
    </row>
    <row r="91" spans="1:5" ht="12.75" customHeight="1" x14ac:dyDescent="0.2">
      <c r="A91" s="9"/>
      <c r="B91" s="101"/>
      <c r="E91">
        <v>9999</v>
      </c>
    </row>
    <row r="92" spans="1:5" ht="12.75" customHeight="1" x14ac:dyDescent="0.2">
      <c r="A92" s="9"/>
      <c r="B92" s="101"/>
      <c r="E92">
        <v>9999</v>
      </c>
    </row>
    <row r="93" spans="1:5" ht="12.75" customHeight="1" x14ac:dyDescent="0.2">
      <c r="A93" s="9"/>
      <c r="B93" s="101"/>
      <c r="E93">
        <v>9999</v>
      </c>
    </row>
    <row r="94" spans="1:5" ht="12.75" customHeight="1" x14ac:dyDescent="0.2">
      <c r="A94" s="9"/>
      <c r="B94" s="101"/>
      <c r="E94">
        <v>9999</v>
      </c>
    </row>
    <row r="95" spans="1:5" ht="12.75" customHeight="1" x14ac:dyDescent="0.2">
      <c r="A95" s="9"/>
      <c r="B95" s="101"/>
      <c r="E95">
        <v>9999</v>
      </c>
    </row>
    <row r="96" spans="1:5" ht="12.75" customHeight="1" x14ac:dyDescent="0.2">
      <c r="A96" s="9"/>
      <c r="B96" s="101"/>
      <c r="E96">
        <v>9999</v>
      </c>
    </row>
    <row r="97" spans="1:5" ht="12.75" customHeight="1" x14ac:dyDescent="0.2">
      <c r="A97" s="9"/>
      <c r="B97" s="101"/>
      <c r="E97">
        <v>9999</v>
      </c>
    </row>
    <row r="98" spans="1:5" ht="12.75" customHeight="1" x14ac:dyDescent="0.2">
      <c r="A98" s="9"/>
      <c r="B98" s="101"/>
      <c r="E98">
        <v>9999</v>
      </c>
    </row>
    <row r="99" spans="1:5" ht="12.75" customHeight="1" x14ac:dyDescent="0.2">
      <c r="A99" s="9"/>
      <c r="B99" s="101"/>
      <c r="E99">
        <v>9999</v>
      </c>
    </row>
    <row r="100" spans="1:5" ht="12.75" customHeight="1" x14ac:dyDescent="0.2">
      <c r="A100" s="9"/>
      <c r="B100" s="101"/>
      <c r="E100">
        <v>9999</v>
      </c>
    </row>
    <row r="101" spans="1:5" ht="12.75" customHeight="1" x14ac:dyDescent="0.2">
      <c r="A101" s="9"/>
      <c r="B101" s="101"/>
      <c r="E101">
        <v>9999</v>
      </c>
    </row>
    <row r="102" spans="1:5" ht="12.75" customHeight="1" x14ac:dyDescent="0.2">
      <c r="A102" s="9"/>
      <c r="B102" s="101"/>
      <c r="E102">
        <v>9999</v>
      </c>
    </row>
    <row r="103" spans="1:5" ht="12.75" customHeight="1" x14ac:dyDescent="0.2">
      <c r="A103" s="9"/>
      <c r="B103" s="101"/>
      <c r="E103">
        <v>9999</v>
      </c>
    </row>
    <row r="104" spans="1:5" ht="12.75" customHeight="1" x14ac:dyDescent="0.2">
      <c r="A104" s="9"/>
      <c r="B104" s="101"/>
      <c r="E104">
        <v>9999</v>
      </c>
    </row>
    <row r="105" spans="1:5" ht="12.75" customHeight="1" x14ac:dyDescent="0.2">
      <c r="A105" s="9"/>
      <c r="B105" s="101"/>
      <c r="E105">
        <v>9999</v>
      </c>
    </row>
    <row r="106" spans="1:5" ht="12.75" customHeight="1" x14ac:dyDescent="0.2">
      <c r="A106" s="9"/>
      <c r="B106" s="101"/>
      <c r="E106">
        <v>9999</v>
      </c>
    </row>
    <row r="107" spans="1:5" ht="12.75" customHeight="1" x14ac:dyDescent="0.2">
      <c r="A107" s="9"/>
      <c r="B107" s="101"/>
      <c r="E107">
        <v>9999</v>
      </c>
    </row>
    <row r="108" spans="1:5" ht="12.75" customHeight="1" x14ac:dyDescent="0.2">
      <c r="A108" s="9"/>
      <c r="B108" s="101"/>
      <c r="E108">
        <v>9999</v>
      </c>
    </row>
    <row r="109" spans="1:5" ht="12.75" customHeight="1" x14ac:dyDescent="0.2">
      <c r="A109" s="9"/>
      <c r="B109" s="101"/>
      <c r="E109">
        <v>9999</v>
      </c>
    </row>
    <row r="110" spans="1:5" ht="12.75" customHeight="1" x14ac:dyDescent="0.2">
      <c r="A110" s="9"/>
      <c r="B110" s="101"/>
      <c r="E110">
        <v>9999</v>
      </c>
    </row>
    <row r="111" spans="1:5" ht="12.75" customHeight="1" x14ac:dyDescent="0.2">
      <c r="A111" s="9"/>
      <c r="B111" s="101"/>
      <c r="E111">
        <v>9999</v>
      </c>
    </row>
    <row r="112" spans="1:5" ht="12.75" customHeight="1" x14ac:dyDescent="0.2">
      <c r="A112" s="9"/>
      <c r="B112" s="101"/>
      <c r="E112">
        <v>9999</v>
      </c>
    </row>
    <row r="113" spans="1:5" ht="12.75" customHeight="1" x14ac:dyDescent="0.2">
      <c r="A113" s="9"/>
      <c r="B113" s="101"/>
      <c r="E113">
        <v>9999</v>
      </c>
    </row>
    <row r="114" spans="1:5" ht="12.75" customHeight="1" x14ac:dyDescent="0.2">
      <c r="A114" s="9"/>
      <c r="B114" s="101"/>
      <c r="E114">
        <v>9999</v>
      </c>
    </row>
    <row r="115" spans="1:5" ht="12.75" customHeight="1" x14ac:dyDescent="0.2">
      <c r="A115" s="9"/>
      <c r="B115" s="101"/>
      <c r="E115">
        <v>9999</v>
      </c>
    </row>
    <row r="116" spans="1:5" ht="12.75" customHeight="1" x14ac:dyDescent="0.2">
      <c r="A116" s="9"/>
      <c r="B116" s="101"/>
      <c r="E116">
        <v>9999</v>
      </c>
    </row>
    <row r="117" spans="1:5" ht="12.75" customHeight="1" x14ac:dyDescent="0.2">
      <c r="A117" s="9"/>
      <c r="B117" s="101"/>
      <c r="E117">
        <v>9999</v>
      </c>
    </row>
    <row r="118" spans="1:5" ht="12.75" customHeight="1" x14ac:dyDescent="0.2">
      <c r="A118" s="9"/>
      <c r="B118" s="101"/>
      <c r="E118">
        <v>9999</v>
      </c>
    </row>
    <row r="119" spans="1:5" ht="12.75" customHeight="1" x14ac:dyDescent="0.2">
      <c r="A119" s="9"/>
      <c r="B119" s="101"/>
      <c r="E119">
        <v>9999</v>
      </c>
    </row>
    <row r="120" spans="1:5" ht="12.75" customHeight="1" x14ac:dyDescent="0.2">
      <c r="A120" s="9"/>
      <c r="B120" s="101"/>
      <c r="E120">
        <v>9999</v>
      </c>
    </row>
    <row r="121" spans="1:5" ht="12.75" customHeight="1" x14ac:dyDescent="0.2">
      <c r="A121" s="9"/>
      <c r="B121" s="101"/>
      <c r="E121">
        <v>9999</v>
      </c>
    </row>
    <row r="122" spans="1:5" ht="12.75" customHeight="1" x14ac:dyDescent="0.2">
      <c r="A122" s="9"/>
      <c r="B122" s="101"/>
      <c r="E122">
        <v>9999</v>
      </c>
    </row>
    <row r="123" spans="1:5" ht="12.75" customHeight="1" x14ac:dyDescent="0.2">
      <c r="A123" s="9"/>
      <c r="B123" s="101"/>
      <c r="E123">
        <v>9999</v>
      </c>
    </row>
    <row r="124" spans="1:5" ht="12.75" customHeight="1" x14ac:dyDescent="0.2">
      <c r="A124" s="9"/>
      <c r="B124" s="101"/>
      <c r="E124">
        <v>9999</v>
      </c>
    </row>
    <row r="125" spans="1:5" ht="12.75" customHeight="1" x14ac:dyDescent="0.2">
      <c r="A125" s="9"/>
      <c r="B125" s="101"/>
      <c r="E125">
        <v>9999</v>
      </c>
    </row>
    <row r="126" spans="1:5" ht="12.75" customHeight="1" x14ac:dyDescent="0.2">
      <c r="A126" s="9"/>
      <c r="B126" s="101"/>
      <c r="E126">
        <v>9999</v>
      </c>
    </row>
    <row r="127" spans="1:5" ht="12.75" customHeight="1" x14ac:dyDescent="0.2">
      <c r="A127" s="9"/>
      <c r="B127" s="101"/>
      <c r="E127">
        <v>9999</v>
      </c>
    </row>
    <row r="128" spans="1:5" ht="12.75" customHeight="1" x14ac:dyDescent="0.2">
      <c r="A128" s="9"/>
      <c r="B128" s="101"/>
      <c r="E128">
        <v>9999</v>
      </c>
    </row>
    <row r="129" spans="1:8" ht="12.75" customHeight="1" x14ac:dyDescent="0.2">
      <c r="A129" s="9"/>
      <c r="B129" s="101"/>
      <c r="E129">
        <v>9999</v>
      </c>
    </row>
    <row r="130" spans="1:8" ht="12.75" customHeight="1" x14ac:dyDescent="0.2">
      <c r="A130" s="9"/>
      <c r="B130" s="101"/>
      <c r="E130">
        <v>9999</v>
      </c>
    </row>
    <row r="131" spans="1:8" ht="12.75" customHeight="1" x14ac:dyDescent="0.2">
      <c r="A131" s="9"/>
      <c r="B131" s="101"/>
      <c r="E131">
        <v>9999</v>
      </c>
    </row>
    <row r="132" spans="1:8" ht="12.75" customHeight="1" x14ac:dyDescent="0.2">
      <c r="A132" s="9"/>
      <c r="B132" s="101"/>
      <c r="E132">
        <v>9999</v>
      </c>
    </row>
    <row r="133" spans="1:8" ht="12.75" customHeight="1" x14ac:dyDescent="0.2">
      <c r="A133" s="9"/>
      <c r="B133" s="101"/>
      <c r="E133">
        <v>9999</v>
      </c>
    </row>
    <row r="134" spans="1:8" ht="12.75" customHeight="1" x14ac:dyDescent="0.2">
      <c r="A134" s="9"/>
      <c r="B134" s="101"/>
      <c r="E134">
        <v>9999</v>
      </c>
    </row>
    <row r="135" spans="1:8" ht="12.75" customHeight="1" x14ac:dyDescent="0.2">
      <c r="A135" s="9"/>
      <c r="B135" s="101"/>
      <c r="E135">
        <v>9999</v>
      </c>
    </row>
    <row r="136" spans="1:8" ht="12.75" customHeight="1" x14ac:dyDescent="0.2">
      <c r="A136" s="9"/>
      <c r="B136" s="101"/>
      <c r="E136">
        <v>9999</v>
      </c>
    </row>
    <row r="137" spans="1:8" ht="12.75" customHeight="1" x14ac:dyDescent="0.2">
      <c r="A137" s="9"/>
      <c r="B137" s="101"/>
      <c r="E137">
        <v>9999</v>
      </c>
    </row>
    <row r="138" spans="1:8" ht="12.75" customHeight="1" x14ac:dyDescent="0.2">
      <c r="A138" s="9"/>
      <c r="B138" s="101"/>
      <c r="E138">
        <v>9999</v>
      </c>
    </row>
    <row r="139" spans="1:8" ht="12.75" customHeight="1" x14ac:dyDescent="0.2">
      <c r="A139" s="9"/>
      <c r="B139" s="101"/>
      <c r="E139">
        <v>9999</v>
      </c>
    </row>
    <row r="140" spans="1:8" ht="12.75" customHeight="1" x14ac:dyDescent="0.2">
      <c r="A140" s="9"/>
      <c r="B140" s="101"/>
      <c r="E140">
        <v>9999</v>
      </c>
    </row>
    <row r="141" spans="1:8" s="10" customFormat="1" ht="12.75" customHeight="1" x14ac:dyDescent="0.2">
      <c r="A141" s="13"/>
      <c r="B141" s="102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101"/>
      <c r="E142">
        <v>9999</v>
      </c>
    </row>
    <row r="143" spans="1:8" ht="12.75" customHeight="1" x14ac:dyDescent="0.2">
      <c r="A143" s="9"/>
      <c r="B143" s="101"/>
      <c r="E143">
        <v>9999</v>
      </c>
    </row>
    <row r="144" spans="1:8" ht="12.75" customHeight="1" x14ac:dyDescent="0.2">
      <c r="A144" s="9"/>
      <c r="B144" s="101"/>
      <c r="E144">
        <v>9999</v>
      </c>
    </row>
    <row r="145" spans="1:5" ht="12.75" customHeight="1" x14ac:dyDescent="0.2">
      <c r="A145" s="9"/>
      <c r="B145" s="101"/>
      <c r="E145">
        <v>9999</v>
      </c>
    </row>
    <row r="146" spans="1:5" ht="12.75" customHeight="1" x14ac:dyDescent="0.2">
      <c r="A146" s="9"/>
      <c r="B146" s="101"/>
      <c r="E146">
        <v>9999</v>
      </c>
    </row>
    <row r="147" spans="1:5" ht="12.75" customHeight="1" x14ac:dyDescent="0.2">
      <c r="A147" s="9"/>
      <c r="B147" s="101"/>
      <c r="E147">
        <v>9999</v>
      </c>
    </row>
    <row r="148" spans="1:5" ht="12.75" customHeight="1" x14ac:dyDescent="0.2">
      <c r="A148" s="9"/>
      <c r="B148" s="101"/>
      <c r="E148">
        <v>9999</v>
      </c>
    </row>
    <row r="149" spans="1:5" ht="12.75" customHeight="1" x14ac:dyDescent="0.2">
      <c r="A149" s="9"/>
      <c r="B149" s="101"/>
      <c r="E149">
        <v>9999</v>
      </c>
    </row>
    <row r="150" spans="1:5" ht="12.75" customHeight="1" x14ac:dyDescent="0.2">
      <c r="A150" s="9"/>
      <c r="B150" s="101"/>
      <c r="E150">
        <v>9999</v>
      </c>
    </row>
    <row r="151" spans="1:5" ht="12.75" customHeight="1" x14ac:dyDescent="0.2">
      <c r="A151" s="9"/>
      <c r="B151" s="101"/>
      <c r="E151">
        <v>9999</v>
      </c>
    </row>
    <row r="152" spans="1:5" ht="12.75" customHeight="1" x14ac:dyDescent="0.2">
      <c r="A152" s="9"/>
      <c r="B152" s="101"/>
      <c r="E152">
        <v>9999</v>
      </c>
    </row>
    <row r="153" spans="1:5" ht="12.75" customHeight="1" x14ac:dyDescent="0.2">
      <c r="A153" s="9"/>
      <c r="B153" s="101"/>
      <c r="E153">
        <v>9999</v>
      </c>
    </row>
    <row r="154" spans="1:5" ht="12.75" customHeight="1" x14ac:dyDescent="0.2">
      <c r="A154" s="9"/>
      <c r="B154" s="101"/>
      <c r="E154">
        <v>9999</v>
      </c>
    </row>
    <row r="155" spans="1:5" ht="12.75" customHeight="1" x14ac:dyDescent="0.2">
      <c r="A155" s="9"/>
      <c r="B155" s="101"/>
      <c r="E155">
        <v>9999</v>
      </c>
    </row>
    <row r="156" spans="1:5" ht="12.75" customHeight="1" x14ac:dyDescent="0.2">
      <c r="A156" s="9"/>
      <c r="B156" s="101"/>
      <c r="E156">
        <v>9999</v>
      </c>
    </row>
    <row r="157" spans="1:5" ht="12.75" customHeight="1" x14ac:dyDescent="0.2">
      <c r="A157" s="9"/>
      <c r="B157" s="101"/>
      <c r="E157">
        <v>9999</v>
      </c>
    </row>
    <row r="158" spans="1:5" ht="12.75" customHeight="1" x14ac:dyDescent="0.2">
      <c r="A158" s="9"/>
      <c r="B158" s="101"/>
      <c r="E158">
        <v>9999</v>
      </c>
    </row>
    <row r="159" spans="1:5" ht="12.75" customHeight="1" x14ac:dyDescent="0.2">
      <c r="A159" s="9"/>
      <c r="B159" s="101"/>
      <c r="E159">
        <v>9999</v>
      </c>
    </row>
    <row r="160" spans="1:5" ht="12.75" customHeight="1" x14ac:dyDescent="0.2">
      <c r="A160" s="9"/>
      <c r="B160" s="101"/>
      <c r="E160">
        <v>9999</v>
      </c>
    </row>
    <row r="161" spans="1:8" ht="12.75" customHeight="1" x14ac:dyDescent="0.2">
      <c r="A161" s="9"/>
      <c r="B161" s="101"/>
      <c r="E161">
        <v>9999</v>
      </c>
    </row>
    <row r="162" spans="1:8" ht="12.75" customHeight="1" x14ac:dyDescent="0.2">
      <c r="A162" s="9"/>
      <c r="B162" s="101"/>
      <c r="E162">
        <v>9999</v>
      </c>
    </row>
    <row r="163" spans="1:8" ht="12.75" customHeight="1" x14ac:dyDescent="0.2">
      <c r="A163" s="9"/>
      <c r="B163" s="101"/>
      <c r="E163">
        <v>9999</v>
      </c>
    </row>
    <row r="164" spans="1:8" ht="12.75" customHeight="1" x14ac:dyDescent="0.2">
      <c r="A164" s="9"/>
      <c r="B164" s="101"/>
      <c r="E164">
        <v>9999</v>
      </c>
    </row>
    <row r="165" spans="1:8" ht="12.75" customHeight="1" x14ac:dyDescent="0.2">
      <c r="A165" s="9"/>
      <c r="B165" s="101"/>
      <c r="E165">
        <v>9999</v>
      </c>
    </row>
    <row r="166" spans="1:8" ht="12.75" customHeight="1" x14ac:dyDescent="0.2">
      <c r="A166" s="9"/>
      <c r="B166" s="101"/>
      <c r="E166">
        <v>9999</v>
      </c>
    </row>
    <row r="167" spans="1:8" ht="12.75" customHeight="1" x14ac:dyDescent="0.2">
      <c r="A167" s="9"/>
      <c r="B167" s="101"/>
      <c r="E167">
        <v>9999</v>
      </c>
    </row>
    <row r="168" spans="1:8" ht="12.75" customHeight="1" x14ac:dyDescent="0.2">
      <c r="A168" s="9"/>
      <c r="B168" s="101"/>
      <c r="E168">
        <v>9999</v>
      </c>
    </row>
    <row r="169" spans="1:8" ht="12.75" customHeight="1" x14ac:dyDescent="0.2">
      <c r="A169" s="9"/>
      <c r="B169" s="101"/>
      <c r="E169">
        <v>9999</v>
      </c>
    </row>
    <row r="170" spans="1:8" ht="12.75" customHeight="1" x14ac:dyDescent="0.2">
      <c r="A170" s="9"/>
      <c r="B170" s="101"/>
      <c r="E170">
        <v>9999</v>
      </c>
    </row>
    <row r="171" spans="1:8" s="10" customFormat="1" ht="12.75" customHeight="1" x14ac:dyDescent="0.2">
      <c r="A171" s="13"/>
      <c r="B171" s="102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101"/>
      <c r="E172">
        <v>9999</v>
      </c>
    </row>
    <row r="173" spans="1:8" ht="12.75" customHeight="1" x14ac:dyDescent="0.2">
      <c r="A173" s="9"/>
      <c r="B173" s="101"/>
      <c r="E173">
        <v>9999</v>
      </c>
    </row>
    <row r="174" spans="1:8" ht="12.75" customHeight="1" x14ac:dyDescent="0.2">
      <c r="A174" s="9"/>
      <c r="B174" s="101"/>
      <c r="E174">
        <v>9999</v>
      </c>
    </row>
    <row r="175" spans="1:8" ht="12.75" customHeight="1" x14ac:dyDescent="0.2">
      <c r="A175" s="9"/>
      <c r="B175" s="101"/>
      <c r="E175">
        <v>9999</v>
      </c>
    </row>
    <row r="176" spans="1:8" ht="12.75" customHeight="1" x14ac:dyDescent="0.2">
      <c r="A176" s="9"/>
      <c r="B176" s="101"/>
      <c r="E176">
        <v>9999</v>
      </c>
    </row>
    <row r="177" spans="1:5" ht="12.75" customHeight="1" x14ac:dyDescent="0.2">
      <c r="A177" s="9"/>
      <c r="B177" s="101"/>
      <c r="E177">
        <v>9999</v>
      </c>
    </row>
    <row r="178" spans="1:5" ht="12.75" customHeight="1" x14ac:dyDescent="0.2">
      <c r="A178" s="9"/>
      <c r="B178" s="101"/>
      <c r="E178">
        <v>9999</v>
      </c>
    </row>
    <row r="179" spans="1:5" ht="12.75" customHeight="1" x14ac:dyDescent="0.2">
      <c r="A179" s="9"/>
      <c r="B179" s="101"/>
      <c r="E179">
        <v>9999</v>
      </c>
    </row>
    <row r="180" spans="1:5" ht="12.75" customHeight="1" x14ac:dyDescent="0.2">
      <c r="A180" s="9"/>
      <c r="B180" s="101"/>
      <c r="E180">
        <v>9999</v>
      </c>
    </row>
    <row r="181" spans="1:5" ht="12.75" customHeight="1" x14ac:dyDescent="0.2">
      <c r="A181" s="9"/>
      <c r="B181" s="101"/>
      <c r="E181">
        <v>9999</v>
      </c>
    </row>
    <row r="182" spans="1:5" ht="12.75" customHeight="1" x14ac:dyDescent="0.2">
      <c r="A182" s="9"/>
      <c r="B182" s="101"/>
      <c r="E182">
        <v>9999</v>
      </c>
    </row>
    <row r="183" spans="1:5" ht="12.75" customHeight="1" x14ac:dyDescent="0.2">
      <c r="A183" s="9"/>
      <c r="B183" s="101"/>
      <c r="E183">
        <v>9999</v>
      </c>
    </row>
    <row r="184" spans="1:5" ht="12.75" customHeight="1" x14ac:dyDescent="0.2">
      <c r="A184" s="9"/>
      <c r="B184" s="101"/>
      <c r="E184">
        <v>9999</v>
      </c>
    </row>
    <row r="185" spans="1:5" ht="12.75" customHeight="1" x14ac:dyDescent="0.2">
      <c r="A185" s="9"/>
      <c r="B185" s="101"/>
      <c r="E185">
        <v>9999</v>
      </c>
    </row>
    <row r="186" spans="1:5" ht="12.75" customHeight="1" x14ac:dyDescent="0.2">
      <c r="A186" s="9"/>
      <c r="B186" s="101"/>
      <c r="E186">
        <v>9999</v>
      </c>
    </row>
    <row r="187" spans="1:5" ht="12.75" customHeight="1" x14ac:dyDescent="0.2">
      <c r="A187" s="9"/>
      <c r="B187" s="101"/>
      <c r="E187">
        <v>9999</v>
      </c>
    </row>
    <row r="188" spans="1:5" ht="12.75" customHeight="1" x14ac:dyDescent="0.2">
      <c r="A188" s="9"/>
      <c r="B188" s="101"/>
      <c r="E188">
        <v>9999</v>
      </c>
    </row>
    <row r="189" spans="1:5" ht="12.75" customHeight="1" x14ac:dyDescent="0.2">
      <c r="A189" s="9"/>
      <c r="B189" s="101"/>
      <c r="E189">
        <v>9999</v>
      </c>
    </row>
    <row r="190" spans="1:5" ht="12.75" customHeight="1" x14ac:dyDescent="0.2">
      <c r="A190" s="9"/>
      <c r="B190" s="101"/>
      <c r="E190">
        <v>9999</v>
      </c>
    </row>
    <row r="191" spans="1:5" ht="12.75" customHeight="1" x14ac:dyDescent="0.2">
      <c r="A191" s="9"/>
      <c r="B191" s="101"/>
      <c r="E191">
        <v>9999</v>
      </c>
    </row>
    <row r="192" spans="1:5" ht="12.75" customHeight="1" x14ac:dyDescent="0.2">
      <c r="A192" s="9"/>
      <c r="B192" s="101"/>
      <c r="E192">
        <v>9999</v>
      </c>
    </row>
    <row r="193" spans="1:5" ht="12.75" customHeight="1" x14ac:dyDescent="0.2">
      <c r="A193" s="9"/>
      <c r="B193" s="101"/>
      <c r="E193">
        <v>9999</v>
      </c>
    </row>
    <row r="194" spans="1:5" ht="12.75" customHeight="1" x14ac:dyDescent="0.2">
      <c r="A194" s="9"/>
      <c r="B194" s="101"/>
      <c r="E194">
        <v>9999</v>
      </c>
    </row>
    <row r="195" spans="1:5" ht="12.75" customHeight="1" x14ac:dyDescent="0.2">
      <c r="A195" s="9"/>
      <c r="B195" s="101"/>
      <c r="E195">
        <v>9999</v>
      </c>
    </row>
    <row r="196" spans="1:5" ht="12.75" customHeight="1" x14ac:dyDescent="0.2">
      <c r="A196" s="9"/>
      <c r="B196" s="101"/>
      <c r="E196">
        <v>9999</v>
      </c>
    </row>
    <row r="197" spans="1:5" ht="12.75" customHeight="1" x14ac:dyDescent="0.2">
      <c r="A197" s="9"/>
      <c r="B197" s="101"/>
      <c r="E197">
        <v>9999</v>
      </c>
    </row>
    <row r="198" spans="1:5" ht="12.75" customHeight="1" x14ac:dyDescent="0.2">
      <c r="A198" s="9"/>
      <c r="B198" s="101"/>
      <c r="E198">
        <v>9999</v>
      </c>
    </row>
    <row r="199" spans="1:5" ht="12.75" customHeight="1" x14ac:dyDescent="0.2">
      <c r="A199" s="9"/>
      <c r="B199" s="101"/>
      <c r="E199">
        <v>9999</v>
      </c>
    </row>
    <row r="200" spans="1:5" ht="12.75" customHeight="1" x14ac:dyDescent="0.2">
      <c r="A200" s="9"/>
      <c r="B200" s="101"/>
      <c r="E200">
        <v>9999</v>
      </c>
    </row>
    <row r="201" spans="1:5" ht="12.75" customHeight="1" x14ac:dyDescent="0.2">
      <c r="A201" s="9"/>
      <c r="B201" s="101"/>
      <c r="E201">
        <v>9999</v>
      </c>
    </row>
    <row r="202" spans="1:5" ht="12.75" customHeight="1" x14ac:dyDescent="0.2">
      <c r="A202" s="9"/>
      <c r="B202" s="101"/>
      <c r="E202">
        <v>9999</v>
      </c>
    </row>
    <row r="203" spans="1:5" ht="12.75" customHeight="1" x14ac:dyDescent="0.2">
      <c r="A203" s="9"/>
      <c r="B203" s="101"/>
      <c r="E203">
        <v>9999</v>
      </c>
    </row>
    <row r="204" spans="1:5" ht="12.75" customHeight="1" x14ac:dyDescent="0.2">
      <c r="A204" s="9"/>
      <c r="B204" s="101"/>
      <c r="E204">
        <v>9999</v>
      </c>
    </row>
    <row r="205" spans="1:5" ht="12.75" customHeight="1" x14ac:dyDescent="0.2">
      <c r="A205" s="9"/>
      <c r="B205" s="101"/>
      <c r="E205">
        <v>9999</v>
      </c>
    </row>
    <row r="206" spans="1:5" ht="12.75" customHeight="1" x14ac:dyDescent="0.2">
      <c r="A206" s="9"/>
      <c r="B206" s="101"/>
      <c r="E206">
        <v>9999</v>
      </c>
    </row>
    <row r="207" spans="1:5" ht="12.75" customHeight="1" x14ac:dyDescent="0.2">
      <c r="A207" s="9"/>
      <c r="B207" s="101"/>
      <c r="E207">
        <v>9999</v>
      </c>
    </row>
    <row r="208" spans="1:5" ht="12.75" customHeight="1" x14ac:dyDescent="0.2">
      <c r="A208" s="9"/>
      <c r="B208" s="101"/>
      <c r="E208">
        <v>9999</v>
      </c>
    </row>
    <row r="209" spans="1:8" ht="12.75" customHeight="1" x14ac:dyDescent="0.2">
      <c r="A209" s="9"/>
      <c r="B209" s="101"/>
      <c r="E209">
        <v>9999</v>
      </c>
    </row>
    <row r="210" spans="1:8" ht="12.75" customHeight="1" x14ac:dyDescent="0.2">
      <c r="A210" s="9"/>
      <c r="B210" s="101"/>
      <c r="E210">
        <v>9999</v>
      </c>
    </row>
    <row r="211" spans="1:8" ht="12.75" customHeight="1" x14ac:dyDescent="0.2">
      <c r="A211" s="9"/>
      <c r="B211" s="101"/>
      <c r="E211">
        <v>9999</v>
      </c>
    </row>
    <row r="212" spans="1:8" ht="12.75" customHeight="1" x14ac:dyDescent="0.2">
      <c r="A212" s="9"/>
      <c r="B212" s="101"/>
      <c r="E212">
        <v>9999</v>
      </c>
    </row>
    <row r="213" spans="1:8" ht="12.75" customHeight="1" x14ac:dyDescent="0.2">
      <c r="A213" s="9"/>
      <c r="B213" s="101"/>
      <c r="E213">
        <v>9999</v>
      </c>
    </row>
    <row r="214" spans="1:8" s="18" customFormat="1" ht="12.75" customHeight="1" x14ac:dyDescent="0.2">
      <c r="A214" s="16"/>
      <c r="B214" s="101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101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101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101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101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101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101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101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101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101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101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101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101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101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101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101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101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101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101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101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101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101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101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101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101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101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101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101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101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101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101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101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101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101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101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101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101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101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101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101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101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103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1" max="11" width="27.140625" bestFit="1" customWidth="1"/>
    <col min="12" max="12" width="23.4257812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86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11</v>
      </c>
      <c r="B4" s="5" t="s">
        <v>12</v>
      </c>
      <c r="C4" s="5" t="s">
        <v>88</v>
      </c>
      <c r="D4" s="5" t="s">
        <v>112</v>
      </c>
      <c r="E4" s="6" t="s">
        <v>89</v>
      </c>
      <c r="F4" s="6" t="s">
        <v>113</v>
      </c>
      <c r="G4" s="7" t="s">
        <v>91</v>
      </c>
      <c r="H4" s="8" t="s">
        <v>20</v>
      </c>
      <c r="I4" s="8" t="s">
        <v>92</v>
      </c>
      <c r="J4" s="7" t="s">
        <v>23</v>
      </c>
      <c r="L4" s="7" t="s">
        <v>114</v>
      </c>
    </row>
    <row r="5" spans="1:12" ht="12.75" customHeight="1" x14ac:dyDescent="0.2">
      <c r="A5" s="9">
        <v>42252</v>
      </c>
      <c r="B5" s="104" t="s">
        <v>115</v>
      </c>
      <c r="C5" s="104"/>
      <c r="D5" s="104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04" t="s">
        <v>116</v>
      </c>
      <c r="C6" s="104"/>
      <c r="D6" s="104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04" t="s">
        <v>117</v>
      </c>
      <c r="C7" s="104"/>
      <c r="D7" s="104"/>
      <c r="E7" s="2">
        <v>4.16</v>
      </c>
      <c r="F7" s="2" t="s">
        <v>118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04" t="s">
        <v>119</v>
      </c>
      <c r="C8" s="104"/>
      <c r="D8" s="104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04" t="s">
        <v>120</v>
      </c>
      <c r="C9" s="104"/>
      <c r="D9" s="104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04" t="s">
        <v>121</v>
      </c>
      <c r="C10" s="104"/>
      <c r="D10" s="104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04" t="s">
        <v>122</v>
      </c>
      <c r="C11" s="104"/>
      <c r="D11" s="104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04" t="s">
        <v>123</v>
      </c>
      <c r="C12" s="104"/>
      <c r="D12" s="104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04" t="s">
        <v>124</v>
      </c>
      <c r="C13" s="104"/>
      <c r="D13" s="104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04" t="s">
        <v>125</v>
      </c>
      <c r="C14" s="104"/>
      <c r="D14" s="104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04" t="s">
        <v>126</v>
      </c>
      <c r="C15" s="104"/>
      <c r="D15" s="104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04" t="s">
        <v>127</v>
      </c>
      <c r="C16" s="104"/>
      <c r="D16" s="104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04" t="s">
        <v>128</v>
      </c>
      <c r="C17" s="104"/>
      <c r="D17" s="104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04" t="s">
        <v>129</v>
      </c>
      <c r="C18" s="104"/>
      <c r="D18" s="104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04" t="s">
        <v>130</v>
      </c>
      <c r="C19" s="104"/>
      <c r="D19" s="104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04" t="s">
        <v>131</v>
      </c>
      <c r="C20" s="104"/>
      <c r="D20" s="104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04" t="s">
        <v>132</v>
      </c>
      <c r="C21" s="104"/>
      <c r="D21" s="104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04" t="s">
        <v>133</v>
      </c>
      <c r="C22" s="104"/>
      <c r="D22" s="104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04" t="s">
        <v>134</v>
      </c>
      <c r="C23" s="104"/>
      <c r="D23" s="104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04" t="s">
        <v>135</v>
      </c>
      <c r="C24" s="104"/>
      <c r="D24" s="104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04" t="s">
        <v>136</v>
      </c>
      <c r="C25" s="104"/>
      <c r="D25" s="104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04" t="s">
        <v>137</v>
      </c>
      <c r="C26" s="104"/>
      <c r="D26" s="104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04" t="s">
        <v>138</v>
      </c>
      <c r="C27" s="104"/>
      <c r="D27" s="104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04" t="s">
        <v>139</v>
      </c>
      <c r="C28" s="104"/>
      <c r="D28" s="104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05" t="s">
        <v>140</v>
      </c>
      <c r="C29" s="105"/>
      <c r="D29" s="105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141</v>
      </c>
      <c r="L29" s="12">
        <f t="shared" si="3"/>
        <v>-10</v>
      </c>
    </row>
    <row r="30" spans="1:12" ht="12.75" customHeight="1" x14ac:dyDescent="0.2">
      <c r="A30" s="9">
        <v>42296</v>
      </c>
      <c r="B30" s="104" t="s">
        <v>142</v>
      </c>
      <c r="C30" s="104"/>
      <c r="D30" s="104"/>
      <c r="E30" s="2">
        <v>3.44</v>
      </c>
      <c r="F30" s="2" t="s">
        <v>143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04" t="s">
        <v>144</v>
      </c>
      <c r="C31" s="104"/>
      <c r="D31" s="104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04" t="s">
        <v>145</v>
      </c>
      <c r="C32" s="104"/>
      <c r="D32" s="104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04" t="s">
        <v>146</v>
      </c>
      <c r="C33" s="104"/>
      <c r="D33" s="104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04" t="s">
        <v>147</v>
      </c>
      <c r="C34" s="104"/>
      <c r="D34" s="104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04" t="s">
        <v>148</v>
      </c>
      <c r="C35" s="104"/>
      <c r="D35" s="104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04" t="s">
        <v>149</v>
      </c>
      <c r="C36" s="104"/>
      <c r="D36" s="104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04" t="s">
        <v>150</v>
      </c>
      <c r="C37" s="104"/>
      <c r="D37" s="104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04" t="s">
        <v>151</v>
      </c>
      <c r="C38" s="104"/>
      <c r="D38" s="104"/>
      <c r="E38" s="2">
        <v>2.5</v>
      </c>
      <c r="F38" s="2" t="s">
        <v>152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04" t="s">
        <v>153</v>
      </c>
      <c r="C39" s="104"/>
      <c r="D39" s="104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04" t="s">
        <v>154</v>
      </c>
      <c r="C40" s="104"/>
      <c r="D40" s="104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04" t="s">
        <v>155</v>
      </c>
      <c r="C41" s="104"/>
      <c r="D41" s="104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04" t="s">
        <v>156</v>
      </c>
      <c r="C42" s="104"/>
      <c r="D42" s="104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04" t="s">
        <v>157</v>
      </c>
      <c r="C43" s="104"/>
      <c r="D43" s="104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04" t="s">
        <v>158</v>
      </c>
      <c r="C44" s="104"/>
      <c r="D44" s="104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04" t="s">
        <v>159</v>
      </c>
      <c r="C45" s="104"/>
      <c r="D45" s="104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04" t="s">
        <v>160</v>
      </c>
      <c r="C46" s="104"/>
      <c r="D46" s="104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04" t="s">
        <v>161</v>
      </c>
      <c r="C47" s="104"/>
      <c r="D47" s="104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04" t="s">
        <v>162</v>
      </c>
      <c r="C48" s="104"/>
      <c r="D48" s="104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04" t="s">
        <v>163</v>
      </c>
      <c r="C49" s="104"/>
      <c r="D49" s="104"/>
      <c r="E49" s="2">
        <v>3.05</v>
      </c>
      <c r="F49" s="2" t="s">
        <v>164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04" t="s">
        <v>165</v>
      </c>
      <c r="C50" s="104"/>
      <c r="D50" s="104"/>
      <c r="F50" s="2" t="s">
        <v>84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04" t="s">
        <v>166</v>
      </c>
      <c r="C51" s="104"/>
      <c r="D51" s="104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04" t="s">
        <v>167</v>
      </c>
      <c r="C52" s="104"/>
      <c r="D52" s="104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04" t="s">
        <v>168</v>
      </c>
      <c r="C53" s="104"/>
      <c r="D53" s="104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04" t="s">
        <v>169</v>
      </c>
      <c r="C54" s="104"/>
      <c r="D54" s="104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04" t="s">
        <v>170</v>
      </c>
      <c r="C55" s="104"/>
      <c r="D55" s="104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04" t="s">
        <v>171</v>
      </c>
      <c r="C56" s="104"/>
      <c r="D56" s="104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04" t="s">
        <v>172</v>
      </c>
      <c r="C57" s="104"/>
      <c r="D57" s="104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04" t="s">
        <v>173</v>
      </c>
      <c r="C58" s="104"/>
      <c r="D58" s="104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04" t="s">
        <v>174</v>
      </c>
      <c r="C59" s="104"/>
      <c r="D59" s="104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04" t="s">
        <v>175</v>
      </c>
      <c r="C60" s="104"/>
      <c r="D60" s="104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04" t="s">
        <v>176</v>
      </c>
      <c r="C61" s="104"/>
      <c r="D61" s="104"/>
      <c r="E61" s="2">
        <v>4.7</v>
      </c>
      <c r="F61" s="2" t="s">
        <v>164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04" t="s">
        <v>177</v>
      </c>
      <c r="C62" s="104"/>
      <c r="D62" s="104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04" t="s">
        <v>178</v>
      </c>
      <c r="C63" s="104"/>
      <c r="D63" s="104"/>
      <c r="E63" s="2">
        <v>2.77</v>
      </c>
      <c r="F63" s="2" t="s">
        <v>164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04" t="s">
        <v>179</v>
      </c>
      <c r="C64" s="104"/>
      <c r="D64" s="104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04" t="s">
        <v>180</v>
      </c>
      <c r="C65" s="104"/>
      <c r="D65" s="104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04" t="s">
        <v>181</v>
      </c>
      <c r="C66" s="104"/>
      <c r="D66" s="104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04" t="s">
        <v>182</v>
      </c>
      <c r="C67" s="104"/>
      <c r="D67" s="104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04" t="s">
        <v>183</v>
      </c>
      <c r="C68" s="104"/>
      <c r="D68" s="104"/>
      <c r="E68" s="2">
        <v>2.56</v>
      </c>
      <c r="F68" s="2">
        <v>4</v>
      </c>
      <c r="G68">
        <v>3.6</v>
      </c>
      <c r="H68" s="3" t="s">
        <v>184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04" t="s">
        <v>185</v>
      </c>
      <c r="C69" s="104"/>
      <c r="D69" s="104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04" t="s">
        <v>186</v>
      </c>
      <c r="C70" s="104"/>
      <c r="D70" s="104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04" t="s">
        <v>187</v>
      </c>
      <c r="C71" s="104"/>
      <c r="D71" s="104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06" t="s">
        <v>188</v>
      </c>
      <c r="C72" s="106"/>
      <c r="D72" s="106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04" t="s">
        <v>189</v>
      </c>
      <c r="C73" s="104"/>
      <c r="D73" s="104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04" t="s">
        <v>190</v>
      </c>
      <c r="C74" s="104"/>
      <c r="D74" s="104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04" t="s">
        <v>191</v>
      </c>
      <c r="C75" s="104"/>
      <c r="D75" s="104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103"/>
      <c r="C76" s="103"/>
      <c r="D76" s="103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71:D71"/>
    <mergeCell ref="B72:D72"/>
    <mergeCell ref="B73:D73"/>
    <mergeCell ref="B74:D74"/>
    <mergeCell ref="B75:D75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5:D5"/>
    <mergeCell ref="B6:D6"/>
    <mergeCell ref="B7:D7"/>
    <mergeCell ref="B8:D8"/>
    <mergeCell ref="B9:D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2" max="12" width="27.140625" bestFit="1" customWidth="1"/>
    <col min="13" max="13" width="23.42578125" bestFit="1" customWidth="1"/>
  </cols>
  <sheetData>
    <row r="1" spans="1:13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86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11</v>
      </c>
      <c r="B4" s="5" t="s">
        <v>12</v>
      </c>
      <c r="C4" s="5" t="s">
        <v>88</v>
      </c>
      <c r="D4" s="5" t="s">
        <v>112</v>
      </c>
      <c r="E4" s="6" t="s">
        <v>89</v>
      </c>
      <c r="F4" s="6" t="s">
        <v>113</v>
      </c>
      <c r="G4" s="7" t="s">
        <v>91</v>
      </c>
      <c r="H4" s="8" t="s">
        <v>20</v>
      </c>
      <c r="I4" s="8" t="s">
        <v>92</v>
      </c>
      <c r="J4" s="8" t="s">
        <v>93</v>
      </c>
      <c r="K4" s="7" t="s">
        <v>23</v>
      </c>
      <c r="M4" s="7" t="s">
        <v>114</v>
      </c>
    </row>
    <row r="5" spans="1:13" x14ac:dyDescent="0.2">
      <c r="A5" s="9">
        <v>42191</v>
      </c>
      <c r="B5" s="1">
        <v>1505</v>
      </c>
      <c r="C5" s="1" t="s">
        <v>192</v>
      </c>
      <c r="D5" s="1" t="s">
        <v>193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194</v>
      </c>
      <c r="D6" s="1" t="s">
        <v>195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196</v>
      </c>
      <c r="D7" s="1" t="s">
        <v>197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198</v>
      </c>
      <c r="D8" s="1" t="s">
        <v>199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200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201</v>
      </c>
      <c r="D10" s="1" t="s">
        <v>202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203</v>
      </c>
      <c r="D11" s="1" t="s">
        <v>204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205</v>
      </c>
      <c r="D12" s="1" t="s">
        <v>206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207</v>
      </c>
      <c r="D13" s="1" t="s">
        <v>208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207</v>
      </c>
      <c r="D14" s="1" t="s">
        <v>209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210</v>
      </c>
      <c r="D15" s="1" t="s">
        <v>211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212</v>
      </c>
      <c r="D16" s="1" t="s">
        <v>213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205</v>
      </c>
      <c r="D17" s="1" t="s">
        <v>214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215</v>
      </c>
      <c r="D18" s="1" t="s">
        <v>216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205</v>
      </c>
      <c r="D19" s="1" t="s">
        <v>217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04" t="s">
        <v>218</v>
      </c>
      <c r="C20" s="104" t="s">
        <v>219</v>
      </c>
      <c r="D20" s="104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04" t="s">
        <v>220</v>
      </c>
      <c r="C21" s="104" t="s">
        <v>221</v>
      </c>
      <c r="D21" s="104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04" t="s">
        <v>222</v>
      </c>
      <c r="C22" s="104" t="str">
        <f>C21</f>
        <v>Newmarket</v>
      </c>
      <c r="D22" s="104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04" t="s">
        <v>223</v>
      </c>
      <c r="C23" s="104"/>
      <c r="D23" s="104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04" t="s">
        <v>224</v>
      </c>
      <c r="C24" s="104"/>
      <c r="D24" s="104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04" t="s">
        <v>225</v>
      </c>
      <c r="C25" s="104"/>
      <c r="D25" s="104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04" t="s">
        <v>226</v>
      </c>
      <c r="C26" s="104"/>
      <c r="D26" s="104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04" t="s">
        <v>227</v>
      </c>
      <c r="C27" s="104"/>
      <c r="D27" s="104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04" t="s">
        <v>228</v>
      </c>
      <c r="C28" s="104"/>
      <c r="D28" s="104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04" t="s">
        <v>229</v>
      </c>
      <c r="C29" s="104"/>
      <c r="D29" s="104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04" t="s">
        <v>230</v>
      </c>
      <c r="C30" s="104"/>
      <c r="D30" s="104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04" t="s">
        <v>231</v>
      </c>
      <c r="C31" s="104"/>
      <c r="D31" s="104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04" t="s">
        <v>232</v>
      </c>
      <c r="C32" s="104"/>
      <c r="D32" s="104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04" t="s">
        <v>233</v>
      </c>
      <c r="C33" s="104"/>
      <c r="D33" s="104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04" t="s">
        <v>234</v>
      </c>
      <c r="C34" s="104"/>
      <c r="D34" s="104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04" t="s">
        <v>235</v>
      </c>
      <c r="C35" s="104"/>
      <c r="D35" s="104"/>
      <c r="F35" s="2" t="s">
        <v>84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04" t="s">
        <v>236</v>
      </c>
      <c r="C36" s="104"/>
      <c r="D36" s="104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04" t="s">
        <v>237</v>
      </c>
      <c r="C37" s="104"/>
      <c r="D37" s="104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04" t="s">
        <v>238</v>
      </c>
      <c r="C38" s="104"/>
      <c r="D38" s="104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04" t="s">
        <v>239</v>
      </c>
      <c r="C39" s="104"/>
      <c r="D39" s="104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04" t="s">
        <v>240</v>
      </c>
      <c r="C40" s="104"/>
      <c r="D40" s="104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04" t="s">
        <v>241</v>
      </c>
      <c r="C41" s="104"/>
      <c r="D41" s="104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04" t="s">
        <v>242</v>
      </c>
      <c r="C42" s="104"/>
      <c r="D42" s="104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04" t="s">
        <v>243</v>
      </c>
      <c r="C43" s="104"/>
      <c r="D43" s="104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04" t="s">
        <v>244</v>
      </c>
      <c r="C44" s="104"/>
      <c r="D44" s="104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04" t="s">
        <v>245</v>
      </c>
      <c r="C45" s="104"/>
      <c r="D45" s="104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04" t="s">
        <v>246</v>
      </c>
      <c r="C46" s="104"/>
      <c r="D46" s="104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04" t="s">
        <v>247</v>
      </c>
      <c r="C47" s="104"/>
      <c r="D47" s="104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04" t="s">
        <v>248</v>
      </c>
      <c r="C48" s="104"/>
      <c r="D48" s="104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04" t="s">
        <v>249</v>
      </c>
      <c r="C49" s="104"/>
      <c r="D49" s="104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04" t="s">
        <v>250</v>
      </c>
      <c r="C50" s="104"/>
      <c r="D50" s="104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04" t="s">
        <v>251</v>
      </c>
      <c r="C51" s="104"/>
      <c r="D51" s="104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04" t="s">
        <v>252</v>
      </c>
      <c r="C52" s="104"/>
      <c r="D52" s="104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04" t="s">
        <v>253</v>
      </c>
      <c r="C53" s="104"/>
      <c r="D53" s="104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04" t="s">
        <v>254</v>
      </c>
      <c r="C54" s="104"/>
      <c r="D54" s="104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04" t="s">
        <v>255</v>
      </c>
      <c r="C55" s="104"/>
      <c r="D55" s="104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04" t="s">
        <v>256</v>
      </c>
      <c r="C56" s="104"/>
      <c r="D56" s="104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04" t="s">
        <v>257</v>
      </c>
      <c r="C57" s="104"/>
      <c r="D57" s="104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04" t="s">
        <v>258</v>
      </c>
      <c r="C58" s="104"/>
      <c r="D58" s="104"/>
      <c r="E58" s="2">
        <v>4.6399999999999997</v>
      </c>
      <c r="F58" s="2" t="s">
        <v>118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04" t="s">
        <v>259</v>
      </c>
      <c r="C59" s="104"/>
      <c r="D59" s="104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04" t="s">
        <v>260</v>
      </c>
      <c r="C60" s="104"/>
      <c r="D60" s="104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04" t="s">
        <v>261</v>
      </c>
      <c r="C61" s="104"/>
      <c r="D61" s="104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04" t="s">
        <v>262</v>
      </c>
      <c r="C62" s="104"/>
      <c r="D62" s="104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04" t="s">
        <v>263</v>
      </c>
      <c r="C63" s="104"/>
      <c r="D63" s="104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04" t="s">
        <v>264</v>
      </c>
      <c r="C64" s="104"/>
      <c r="D64" s="104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04" t="s">
        <v>265</v>
      </c>
      <c r="C65" s="104"/>
      <c r="D65" s="104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04" t="s">
        <v>266</v>
      </c>
      <c r="C66" s="104"/>
      <c r="D66" s="104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04" t="s">
        <v>267</v>
      </c>
      <c r="C67" s="104"/>
      <c r="D67" s="104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04" t="s">
        <v>268</v>
      </c>
      <c r="C68" s="104"/>
      <c r="D68" s="104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04" t="s">
        <v>269</v>
      </c>
      <c r="C69" s="104"/>
      <c r="D69" s="104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04" t="s">
        <v>270</v>
      </c>
      <c r="C70" s="104"/>
      <c r="D70" s="104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04" t="s">
        <v>271</v>
      </c>
      <c r="C71" s="104"/>
      <c r="D71" s="104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04" t="s">
        <v>272</v>
      </c>
      <c r="C72" s="104"/>
      <c r="D72" s="104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04" t="s">
        <v>273</v>
      </c>
      <c r="C73" s="104"/>
      <c r="D73" s="104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04" t="s">
        <v>274</v>
      </c>
      <c r="C74" s="104"/>
      <c r="D74" s="104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04" t="s">
        <v>275</v>
      </c>
      <c r="C75" s="104"/>
      <c r="D75" s="104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04" t="s">
        <v>276</v>
      </c>
      <c r="C76" s="104"/>
      <c r="D76" s="104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04" t="s">
        <v>277</v>
      </c>
      <c r="C77" s="104"/>
      <c r="D77" s="104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04" t="s">
        <v>278</v>
      </c>
      <c r="C78" s="104"/>
      <c r="D78" s="104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04" t="s">
        <v>279</v>
      </c>
      <c r="C79" s="104"/>
      <c r="D79" s="104"/>
      <c r="F79" s="2" t="s">
        <v>84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04" t="s">
        <v>280</v>
      </c>
      <c r="C80" s="104"/>
      <c r="D80" s="104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04" t="s">
        <v>281</v>
      </c>
      <c r="C81" s="104"/>
      <c r="D81" s="104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04" t="s">
        <v>282</v>
      </c>
      <c r="C82" s="104"/>
      <c r="D82" s="104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04" t="s">
        <v>283</v>
      </c>
      <c r="C83" s="104"/>
      <c r="D83" s="104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04" t="s">
        <v>284</v>
      </c>
      <c r="C84" s="104"/>
      <c r="D84" s="104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04" t="s">
        <v>285</v>
      </c>
      <c r="C85" s="104"/>
      <c r="D85" s="104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04" t="s">
        <v>286</v>
      </c>
      <c r="C86" s="104"/>
      <c r="D86" s="104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04" t="s">
        <v>287</v>
      </c>
      <c r="C87" s="104"/>
      <c r="D87" s="104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04" t="s">
        <v>288</v>
      </c>
      <c r="C88" s="104"/>
      <c r="D88" s="104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04" t="s">
        <v>289</v>
      </c>
      <c r="C89" s="104"/>
      <c r="D89" s="104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04" t="s">
        <v>290</v>
      </c>
      <c r="C90" s="104"/>
      <c r="D90" s="104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04" t="s">
        <v>291</v>
      </c>
      <c r="C91" s="104"/>
      <c r="D91" s="104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04" t="s">
        <v>292</v>
      </c>
      <c r="C92" s="104"/>
      <c r="D92" s="104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04" t="s">
        <v>293</v>
      </c>
      <c r="C93" s="104"/>
      <c r="D93" s="104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04" t="s">
        <v>294</v>
      </c>
      <c r="C94" s="104"/>
      <c r="D94" s="104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04" t="s">
        <v>295</v>
      </c>
      <c r="C95" s="104"/>
      <c r="D95" s="104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04" t="s">
        <v>296</v>
      </c>
      <c r="C96" s="104"/>
      <c r="D96" s="104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04" t="s">
        <v>297</v>
      </c>
      <c r="C97" s="104"/>
      <c r="D97" s="104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04" t="s">
        <v>298</v>
      </c>
      <c r="C98" s="104"/>
      <c r="D98" s="104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04" t="s">
        <v>299</v>
      </c>
      <c r="C99" s="104"/>
      <c r="D99" s="104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04" t="s">
        <v>300</v>
      </c>
      <c r="C100" s="104"/>
      <c r="D100" s="104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04" t="s">
        <v>301</v>
      </c>
      <c r="C101" s="104"/>
      <c r="D101" s="104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04" t="s">
        <v>302</v>
      </c>
      <c r="C102" s="104"/>
      <c r="D102" s="104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04" t="s">
        <v>303</v>
      </c>
      <c r="C103" s="104"/>
      <c r="D103" s="104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04" t="s">
        <v>304</v>
      </c>
      <c r="C104" s="104"/>
      <c r="D104" s="104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04" t="s">
        <v>305</v>
      </c>
      <c r="C105" s="104"/>
      <c r="D105" s="104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04" t="s">
        <v>306</v>
      </c>
      <c r="C106" s="104"/>
      <c r="D106" s="104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04" t="s">
        <v>307</v>
      </c>
      <c r="C107" s="104"/>
      <c r="D107" s="104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04" t="s">
        <v>308</v>
      </c>
      <c r="C108" s="104"/>
      <c r="D108" s="104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04" t="s">
        <v>309</v>
      </c>
      <c r="C109" s="104"/>
      <c r="D109" s="104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04" t="s">
        <v>310</v>
      </c>
      <c r="C110" s="104"/>
      <c r="D110" s="104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04" t="s">
        <v>311</v>
      </c>
      <c r="C111" s="104"/>
      <c r="D111" s="104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04" t="s">
        <v>312</v>
      </c>
      <c r="C112" s="104"/>
      <c r="D112" s="104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04" t="s">
        <v>313</v>
      </c>
      <c r="C113" s="104"/>
      <c r="D113" s="104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04" t="s">
        <v>314</v>
      </c>
      <c r="C114" s="104"/>
      <c r="D114" s="104"/>
      <c r="E114" s="2">
        <v>3.76</v>
      </c>
      <c r="F114" s="2" t="s">
        <v>118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04" t="s">
        <v>315</v>
      </c>
      <c r="C115" s="104"/>
      <c r="D115" s="104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04" t="s">
        <v>316</v>
      </c>
      <c r="C116" s="104"/>
      <c r="D116" s="104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04" t="s">
        <v>317</v>
      </c>
      <c r="C117" s="104"/>
      <c r="D117" s="104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04" t="s">
        <v>318</v>
      </c>
      <c r="C118" s="104"/>
      <c r="D118" s="104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04" t="s">
        <v>319</v>
      </c>
      <c r="C119" s="104"/>
      <c r="D119" s="104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04" t="s">
        <v>320</v>
      </c>
      <c r="C120" s="104"/>
      <c r="D120" s="104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04" t="s">
        <v>321</v>
      </c>
      <c r="C121" s="104"/>
      <c r="D121" s="104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04" t="s">
        <v>322</v>
      </c>
      <c r="C122" s="104"/>
      <c r="D122" s="104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04" t="s">
        <v>323</v>
      </c>
      <c r="C123" s="104"/>
      <c r="D123" s="104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04" t="s">
        <v>324</v>
      </c>
      <c r="C124" s="104"/>
      <c r="D124" s="104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04" t="s">
        <v>325</v>
      </c>
      <c r="C125" s="104"/>
      <c r="D125" s="104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04" t="s">
        <v>326</v>
      </c>
      <c r="C126" s="104"/>
      <c r="D126" s="104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04" t="s">
        <v>327</v>
      </c>
      <c r="C127" s="104"/>
      <c r="D127" s="104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04" t="s">
        <v>328</v>
      </c>
      <c r="C128" s="104"/>
      <c r="D128" s="104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04" t="s">
        <v>329</v>
      </c>
      <c r="C129" s="104"/>
      <c r="D129" s="104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04" t="s">
        <v>330</v>
      </c>
      <c r="C130" s="104"/>
      <c r="D130" s="104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04" t="s">
        <v>331</v>
      </c>
      <c r="C131" s="104"/>
      <c r="D131" s="104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04" t="s">
        <v>332</v>
      </c>
      <c r="C132" s="104"/>
      <c r="D132" s="104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04" t="s">
        <v>333</v>
      </c>
      <c r="C133" s="104"/>
      <c r="D133" s="104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04" t="s">
        <v>334</v>
      </c>
      <c r="C134" s="104"/>
      <c r="D134" s="104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04" t="s">
        <v>335</v>
      </c>
      <c r="C135" s="104"/>
      <c r="D135" s="104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04" t="s">
        <v>336</v>
      </c>
      <c r="C136" s="104"/>
      <c r="D136" s="104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04" t="s">
        <v>337</v>
      </c>
      <c r="C137" s="104"/>
      <c r="D137" s="104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04" t="s">
        <v>338</v>
      </c>
      <c r="C138" s="104"/>
      <c r="D138" s="104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04" t="s">
        <v>339</v>
      </c>
      <c r="C139" s="104"/>
      <c r="D139" s="104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05" t="s">
        <v>340</v>
      </c>
      <c r="C140" s="105"/>
      <c r="D140" s="105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341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04" t="s">
        <v>342</v>
      </c>
      <c r="C141" s="104"/>
      <c r="D141" s="104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343</v>
      </c>
      <c r="M141" s="12">
        <f t="shared" si="14"/>
        <v>0</v>
      </c>
    </row>
    <row r="142" spans="1:13" ht="12.75" customHeight="1" x14ac:dyDescent="0.2">
      <c r="A142" s="9">
        <v>42242</v>
      </c>
      <c r="B142" s="104" t="s">
        <v>344</v>
      </c>
      <c r="C142" s="104"/>
      <c r="D142" s="104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04" t="s">
        <v>345</v>
      </c>
      <c r="C143" s="104"/>
      <c r="D143" s="104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04" t="s">
        <v>346</v>
      </c>
      <c r="C144" s="104"/>
      <c r="D144" s="104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04" t="s">
        <v>347</v>
      </c>
      <c r="C145" s="104"/>
      <c r="D145" s="104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04"/>
      <c r="C146" s="104"/>
      <c r="D146" s="104"/>
      <c r="I146" s="12"/>
      <c r="J146" s="12"/>
      <c r="M146" s="12"/>
    </row>
    <row r="147" spans="1:13" ht="12.75" customHeight="1" x14ac:dyDescent="0.2">
      <c r="A147" s="9"/>
      <c r="B147" s="104"/>
      <c r="C147" s="104"/>
      <c r="D147" s="104"/>
      <c r="M147" s="12"/>
    </row>
    <row r="148" spans="1:13" ht="12.75" customHeight="1" x14ac:dyDescent="0.2">
      <c r="A148" s="9"/>
      <c r="B148" s="104"/>
      <c r="C148" s="104"/>
      <c r="D148" s="104"/>
      <c r="M148" s="12"/>
    </row>
    <row r="149" spans="1:13" ht="12.75" customHeight="1" x14ac:dyDescent="0.2">
      <c r="A149" s="9"/>
      <c r="B149" s="104"/>
      <c r="C149" s="104"/>
      <c r="D149" s="104"/>
      <c r="I149" s="12"/>
      <c r="J149" s="12"/>
      <c r="M149" s="12"/>
    </row>
    <row r="150" spans="1:13" ht="12.75" customHeight="1" x14ac:dyDescent="0.2">
      <c r="A150" s="9"/>
      <c r="B150" s="104"/>
      <c r="C150" s="104"/>
      <c r="D150" s="104"/>
      <c r="M150" s="12"/>
    </row>
    <row r="151" spans="1:13" ht="12.75" customHeight="1" x14ac:dyDescent="0.2">
      <c r="A151" s="9"/>
      <c r="B151" s="104"/>
      <c r="C151" s="104"/>
      <c r="D151" s="104"/>
      <c r="I151" s="12"/>
      <c r="J151" s="12"/>
      <c r="M151" s="12"/>
    </row>
    <row r="152" spans="1:13" ht="12.75" customHeight="1" x14ac:dyDescent="0.2">
      <c r="A152" s="9"/>
      <c r="B152" s="104"/>
      <c r="C152" s="104"/>
      <c r="D152" s="104"/>
      <c r="I152" s="12"/>
      <c r="J152" s="12"/>
      <c r="M152" s="12"/>
    </row>
    <row r="153" spans="1:13" ht="12.75" customHeight="1" x14ac:dyDescent="0.2">
      <c r="A153" s="9"/>
      <c r="B153" s="104"/>
      <c r="C153" s="104"/>
      <c r="D153" s="104"/>
      <c r="I153" s="12"/>
      <c r="J153" s="12"/>
      <c r="M153" s="12"/>
    </row>
    <row r="154" spans="1:13" ht="12.75" customHeight="1" x14ac:dyDescent="0.2">
      <c r="A154" s="9"/>
      <c r="B154" s="104"/>
      <c r="C154" s="104"/>
      <c r="D154" s="104"/>
      <c r="I154" s="12"/>
      <c r="J154" s="12"/>
      <c r="M154" s="12"/>
    </row>
    <row r="155" spans="1:13" ht="12.75" customHeight="1" x14ac:dyDescent="0.2">
      <c r="A155" s="9"/>
      <c r="B155" s="104"/>
      <c r="C155" s="104"/>
      <c r="D155" s="104"/>
      <c r="I155" s="12"/>
      <c r="J155" s="12"/>
      <c r="M155" s="12"/>
    </row>
    <row r="156" spans="1:13" ht="12.75" customHeight="1" x14ac:dyDescent="0.2">
      <c r="A156" s="9"/>
      <c r="B156" s="104"/>
      <c r="C156" s="104"/>
      <c r="D156" s="104"/>
      <c r="M156" s="12"/>
    </row>
    <row r="157" spans="1:13" ht="12.75" customHeight="1" x14ac:dyDescent="0.2">
      <c r="A157" s="9"/>
      <c r="B157" s="104"/>
      <c r="C157" s="104"/>
      <c r="D157" s="104"/>
      <c r="I157" s="12"/>
      <c r="J157" s="12"/>
      <c r="M157" s="12"/>
    </row>
    <row r="158" spans="1:13" ht="12.75" customHeight="1" x14ac:dyDescent="0.2">
      <c r="A158" s="9"/>
      <c r="B158" s="104"/>
      <c r="C158" s="104"/>
      <c r="D158" s="104"/>
      <c r="I158" s="12"/>
      <c r="J158" s="12"/>
      <c r="M158" s="12"/>
    </row>
    <row r="159" spans="1:13" ht="12.75" customHeight="1" x14ac:dyDescent="0.2">
      <c r="A159" s="9"/>
      <c r="B159" s="104"/>
      <c r="C159" s="104"/>
      <c r="D159" s="104"/>
      <c r="M159" s="12"/>
    </row>
    <row r="160" spans="1:13" ht="12.75" customHeight="1" x14ac:dyDescent="0.2">
      <c r="A160" s="9"/>
      <c r="B160" s="104"/>
      <c r="C160" s="104"/>
      <c r="D160" s="104"/>
      <c r="M160" s="12"/>
    </row>
    <row r="161" spans="1:13" ht="12.75" customHeight="1" x14ac:dyDescent="0.2">
      <c r="A161" s="9"/>
      <c r="B161" s="104"/>
      <c r="C161" s="104"/>
      <c r="D161" s="104"/>
      <c r="I161" s="12"/>
      <c r="J161" s="12"/>
      <c r="M161" s="12"/>
    </row>
    <row r="162" spans="1:13" ht="12.75" customHeight="1" x14ac:dyDescent="0.2">
      <c r="A162" s="9"/>
      <c r="B162" s="104"/>
      <c r="C162" s="104"/>
      <c r="D162" s="104"/>
      <c r="M162" s="12"/>
    </row>
    <row r="163" spans="1:13" ht="12.75" customHeight="1" x14ac:dyDescent="0.2">
      <c r="A163" s="9"/>
      <c r="B163" s="104"/>
      <c r="C163" s="104"/>
      <c r="D163" s="104"/>
      <c r="M163" s="12"/>
    </row>
    <row r="164" spans="1:13" ht="12.75" customHeight="1" x14ac:dyDescent="0.2">
      <c r="A164" s="9"/>
      <c r="B164" s="104"/>
      <c r="C164" s="104"/>
      <c r="D164" s="104"/>
      <c r="M164" s="12"/>
    </row>
    <row r="165" spans="1:13" ht="12.75" customHeight="1" x14ac:dyDescent="0.2">
      <c r="A165" s="9"/>
      <c r="B165" s="104"/>
      <c r="C165" s="104"/>
      <c r="D165" s="104"/>
      <c r="M165" s="12"/>
    </row>
    <row r="166" spans="1:13" ht="12.75" customHeight="1" x14ac:dyDescent="0.2">
      <c r="A166" s="9"/>
      <c r="B166" s="104"/>
      <c r="C166" s="104"/>
      <c r="D166" s="104"/>
      <c r="M166" s="12"/>
    </row>
    <row r="167" spans="1:13" ht="12.75" customHeight="1" x14ac:dyDescent="0.2">
      <c r="A167" s="9"/>
      <c r="B167" s="104"/>
      <c r="C167" s="104"/>
      <c r="D167" s="104"/>
      <c r="I167" s="12"/>
      <c r="J167" s="12"/>
      <c r="M167" s="12"/>
    </row>
    <row r="168" spans="1:13" ht="12.75" customHeight="1" x14ac:dyDescent="0.2">
      <c r="A168" s="9"/>
      <c r="B168" s="104"/>
      <c r="C168" s="104"/>
      <c r="D168" s="104"/>
      <c r="I168" s="12"/>
      <c r="J168" s="12"/>
      <c r="M168" s="12"/>
    </row>
    <row r="169" spans="1:13" ht="12.75" customHeight="1" x14ac:dyDescent="0.2">
      <c r="A169" s="9"/>
      <c r="B169" s="104"/>
      <c r="C169" s="104"/>
      <c r="D169" s="104"/>
      <c r="I169" s="12"/>
      <c r="J169" s="12"/>
      <c r="M169" s="12"/>
    </row>
    <row r="170" spans="1:13" s="10" customFormat="1" ht="12.75" customHeight="1" x14ac:dyDescent="0.2">
      <c r="A170" s="13"/>
      <c r="B170" s="105"/>
      <c r="C170" s="105"/>
      <c r="D170" s="105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04"/>
      <c r="C171" s="104"/>
      <c r="D171" s="104"/>
      <c r="I171" s="12"/>
      <c r="J171" s="12"/>
      <c r="M171" s="12"/>
    </row>
    <row r="172" spans="1:13" ht="12.75" customHeight="1" x14ac:dyDescent="0.2">
      <c r="A172" s="9"/>
      <c r="B172" s="104"/>
      <c r="C172" s="104"/>
      <c r="D172" s="104"/>
      <c r="M172" s="12"/>
    </row>
    <row r="173" spans="1:13" ht="12.75" customHeight="1" x14ac:dyDescent="0.2">
      <c r="A173" s="9"/>
      <c r="B173" s="104"/>
      <c r="C173" s="104"/>
      <c r="D173" s="104"/>
      <c r="I173" s="12"/>
      <c r="J173" s="12"/>
      <c r="M173" s="12"/>
    </row>
    <row r="174" spans="1:13" ht="12.75" customHeight="1" x14ac:dyDescent="0.2">
      <c r="A174" s="9"/>
      <c r="B174" s="104"/>
      <c r="C174" s="104"/>
      <c r="D174" s="104"/>
      <c r="I174" s="12"/>
      <c r="J174" s="12"/>
      <c r="M174" s="12"/>
    </row>
    <row r="175" spans="1:13" ht="12.75" customHeight="1" x14ac:dyDescent="0.2">
      <c r="A175" s="9"/>
      <c r="B175" s="104"/>
      <c r="C175" s="104"/>
      <c r="D175" s="104"/>
      <c r="I175" s="12"/>
      <c r="J175" s="12"/>
      <c r="M175" s="12"/>
    </row>
    <row r="176" spans="1:13" ht="12.75" customHeight="1" x14ac:dyDescent="0.2">
      <c r="A176" s="9"/>
      <c r="B176" s="104"/>
      <c r="C176" s="104"/>
      <c r="D176" s="104"/>
      <c r="M176" s="12"/>
    </row>
    <row r="177" spans="1:13" ht="12.75" customHeight="1" x14ac:dyDescent="0.2">
      <c r="A177" s="9"/>
      <c r="B177" s="104"/>
      <c r="C177" s="104"/>
      <c r="D177" s="104"/>
      <c r="M177" s="12"/>
    </row>
    <row r="178" spans="1:13" ht="12.75" customHeight="1" x14ac:dyDescent="0.2">
      <c r="A178" s="9"/>
      <c r="B178" s="104"/>
      <c r="C178" s="104"/>
      <c r="D178" s="104"/>
      <c r="M178" s="12"/>
    </row>
    <row r="179" spans="1:13" ht="12.75" customHeight="1" x14ac:dyDescent="0.2">
      <c r="A179" s="9"/>
      <c r="B179" s="104"/>
      <c r="C179" s="104"/>
      <c r="D179" s="104"/>
      <c r="I179" s="12"/>
      <c r="J179" s="12"/>
      <c r="M179" s="12"/>
    </row>
    <row r="180" spans="1:13" ht="12.75" customHeight="1" x14ac:dyDescent="0.2">
      <c r="A180" s="9"/>
      <c r="B180" s="104"/>
      <c r="C180" s="104"/>
      <c r="D180" s="104"/>
      <c r="M180" s="12"/>
    </row>
    <row r="181" spans="1:13" ht="12.75" customHeight="1" x14ac:dyDescent="0.2">
      <c r="A181" s="9"/>
      <c r="B181" s="104"/>
      <c r="C181" s="104"/>
      <c r="D181" s="104"/>
      <c r="M181" s="12"/>
    </row>
    <row r="182" spans="1:13" ht="12.75" customHeight="1" x14ac:dyDescent="0.2">
      <c r="A182" s="9"/>
      <c r="B182" s="104"/>
      <c r="C182" s="104"/>
      <c r="D182" s="104"/>
      <c r="I182" s="12"/>
      <c r="J182" s="12"/>
      <c r="M182" s="12"/>
    </row>
    <row r="183" spans="1:13" ht="12.75" customHeight="1" x14ac:dyDescent="0.2">
      <c r="A183" s="9"/>
      <c r="B183" s="104"/>
      <c r="C183" s="104"/>
      <c r="D183" s="104"/>
      <c r="M183" s="12"/>
    </row>
    <row r="184" spans="1:13" ht="12.75" customHeight="1" x14ac:dyDescent="0.2">
      <c r="A184" s="9"/>
      <c r="B184" s="104"/>
      <c r="C184" s="104"/>
      <c r="D184" s="104"/>
      <c r="M184" s="12"/>
    </row>
    <row r="185" spans="1:13" ht="12.75" customHeight="1" x14ac:dyDescent="0.2">
      <c r="A185" s="9"/>
      <c r="B185" s="104"/>
      <c r="C185" s="104"/>
      <c r="D185" s="104"/>
      <c r="M185" s="12"/>
    </row>
    <row r="186" spans="1:13" ht="12.75" customHeight="1" x14ac:dyDescent="0.2">
      <c r="A186" s="9"/>
      <c r="B186" s="104"/>
      <c r="C186" s="104"/>
      <c r="D186" s="104"/>
      <c r="I186" s="12"/>
      <c r="J186" s="12"/>
      <c r="M186" s="12"/>
    </row>
    <row r="187" spans="1:13" ht="12.75" customHeight="1" x14ac:dyDescent="0.2">
      <c r="A187" s="9"/>
      <c r="B187" s="104"/>
      <c r="C187" s="104"/>
      <c r="D187" s="104"/>
      <c r="I187" s="12"/>
      <c r="J187" s="12"/>
      <c r="M187" s="12"/>
    </row>
    <row r="188" spans="1:13" ht="12.75" customHeight="1" x14ac:dyDescent="0.2">
      <c r="A188" s="9"/>
      <c r="B188" s="104"/>
      <c r="C188" s="104"/>
      <c r="D188" s="104"/>
      <c r="I188" s="12"/>
      <c r="J188" s="12"/>
      <c r="M188" s="12"/>
    </row>
    <row r="189" spans="1:13" ht="12.75" customHeight="1" x14ac:dyDescent="0.2">
      <c r="A189" s="9"/>
      <c r="B189" s="104"/>
      <c r="C189" s="104"/>
      <c r="D189" s="104"/>
      <c r="I189" s="12"/>
      <c r="J189" s="12"/>
      <c r="M189" s="12"/>
    </row>
    <row r="190" spans="1:13" ht="12.75" customHeight="1" x14ac:dyDescent="0.2">
      <c r="A190" s="9"/>
      <c r="B190" s="104"/>
      <c r="C190" s="104"/>
      <c r="D190" s="104"/>
      <c r="I190" s="12"/>
      <c r="J190" s="12"/>
      <c r="M190" s="12"/>
    </row>
    <row r="191" spans="1:13" ht="12.75" customHeight="1" x14ac:dyDescent="0.2">
      <c r="A191" s="9"/>
      <c r="B191" s="104"/>
      <c r="C191" s="104"/>
      <c r="D191" s="104"/>
      <c r="M191" s="12"/>
    </row>
    <row r="192" spans="1:13" ht="12.75" customHeight="1" x14ac:dyDescent="0.2">
      <c r="A192" s="9"/>
      <c r="B192" s="104"/>
      <c r="C192" s="104"/>
      <c r="D192" s="104"/>
      <c r="I192" s="12"/>
      <c r="J192" s="12"/>
      <c r="M192" s="12"/>
    </row>
    <row r="193" spans="1:13" ht="12.75" customHeight="1" x14ac:dyDescent="0.2">
      <c r="A193" s="9"/>
      <c r="B193" s="104"/>
      <c r="C193" s="104"/>
      <c r="D193" s="104"/>
      <c r="M193" s="12"/>
    </row>
    <row r="194" spans="1:13" ht="12.75" customHeight="1" x14ac:dyDescent="0.2">
      <c r="A194" s="9"/>
      <c r="B194" s="104"/>
      <c r="C194" s="104"/>
      <c r="D194" s="104"/>
      <c r="M194" s="12"/>
    </row>
    <row r="195" spans="1:13" ht="12.75" customHeight="1" x14ac:dyDescent="0.2">
      <c r="A195" s="9"/>
      <c r="B195" s="104"/>
      <c r="C195" s="104"/>
      <c r="D195" s="104"/>
      <c r="I195" s="12"/>
      <c r="J195" s="12"/>
      <c r="M195" s="12"/>
    </row>
    <row r="196" spans="1:13" ht="12.75" customHeight="1" x14ac:dyDescent="0.2">
      <c r="A196" s="9"/>
      <c r="B196" s="104"/>
      <c r="C196" s="104"/>
      <c r="D196" s="104"/>
      <c r="M196" s="12"/>
    </row>
    <row r="197" spans="1:13" ht="12.75" customHeight="1" x14ac:dyDescent="0.2">
      <c r="A197" s="9"/>
      <c r="B197" s="104"/>
      <c r="C197" s="104"/>
      <c r="D197" s="104"/>
      <c r="M197" s="12"/>
    </row>
    <row r="198" spans="1:13" ht="12.75" customHeight="1" x14ac:dyDescent="0.2">
      <c r="A198" s="9"/>
      <c r="B198" s="104"/>
      <c r="C198" s="104"/>
      <c r="D198" s="104"/>
      <c r="M198" s="12"/>
    </row>
    <row r="199" spans="1:13" ht="12.75" customHeight="1" x14ac:dyDescent="0.2">
      <c r="A199" s="9"/>
      <c r="B199" s="104"/>
      <c r="C199" s="104"/>
      <c r="D199" s="104"/>
      <c r="I199" s="12"/>
      <c r="J199" s="12"/>
      <c r="M199" s="12"/>
    </row>
    <row r="200" spans="1:13" ht="12.75" customHeight="1" x14ac:dyDescent="0.2">
      <c r="A200" s="9"/>
      <c r="B200" s="104"/>
      <c r="C200" s="104"/>
      <c r="D200" s="104"/>
      <c r="I200" s="12"/>
      <c r="J200" s="12"/>
      <c r="M200" s="12"/>
    </row>
    <row r="201" spans="1:13" ht="12.75" customHeight="1" x14ac:dyDescent="0.2">
      <c r="A201" s="9"/>
      <c r="B201" s="104"/>
      <c r="C201" s="104"/>
      <c r="D201" s="104"/>
      <c r="I201" s="12"/>
      <c r="J201" s="12"/>
      <c r="M201" s="12"/>
    </row>
    <row r="202" spans="1:13" ht="12.75" customHeight="1" x14ac:dyDescent="0.2">
      <c r="A202" s="9"/>
      <c r="B202" s="104"/>
      <c r="C202" s="104"/>
      <c r="D202" s="104"/>
      <c r="M202" s="12"/>
    </row>
    <row r="203" spans="1:13" ht="12.75" customHeight="1" x14ac:dyDescent="0.2">
      <c r="A203" s="9"/>
      <c r="B203" s="104"/>
      <c r="C203" s="104"/>
      <c r="D203" s="104"/>
      <c r="I203" s="12"/>
      <c r="J203" s="12"/>
      <c r="M203" s="12"/>
    </row>
    <row r="204" spans="1:13" ht="12.75" customHeight="1" x14ac:dyDescent="0.2">
      <c r="A204" s="9"/>
      <c r="B204" s="104"/>
      <c r="C204" s="104"/>
      <c r="D204" s="104"/>
      <c r="I204" s="12"/>
      <c r="J204" s="12"/>
      <c r="M204" s="12"/>
    </row>
    <row r="205" spans="1:13" ht="12.75" customHeight="1" x14ac:dyDescent="0.2">
      <c r="A205" s="9"/>
      <c r="B205" s="104"/>
      <c r="C205" s="104"/>
      <c r="D205" s="104"/>
      <c r="I205" s="12"/>
      <c r="J205" s="12"/>
      <c r="M205" s="12"/>
    </row>
    <row r="206" spans="1:13" ht="12.75" customHeight="1" x14ac:dyDescent="0.2">
      <c r="A206" s="9"/>
      <c r="B206" s="104"/>
      <c r="C206" s="104"/>
      <c r="D206" s="104"/>
      <c r="M206" s="12"/>
    </row>
    <row r="207" spans="1:13" ht="12.75" customHeight="1" x14ac:dyDescent="0.2">
      <c r="A207" s="9"/>
      <c r="B207" s="104"/>
      <c r="C207" s="104"/>
      <c r="D207" s="104"/>
      <c r="M207" s="12"/>
    </row>
    <row r="208" spans="1:13" ht="12.75" customHeight="1" x14ac:dyDescent="0.2">
      <c r="A208" s="9"/>
      <c r="B208" s="104"/>
      <c r="C208" s="104"/>
      <c r="D208" s="104"/>
      <c r="M208" s="12"/>
    </row>
    <row r="209" spans="1:13" ht="12.75" customHeight="1" x14ac:dyDescent="0.2">
      <c r="A209" s="9"/>
      <c r="B209" s="104"/>
      <c r="C209" s="104"/>
      <c r="D209" s="104"/>
      <c r="M209" s="12"/>
    </row>
    <row r="210" spans="1:13" ht="12.75" customHeight="1" x14ac:dyDescent="0.2">
      <c r="A210" s="9"/>
      <c r="B210" s="104"/>
      <c r="C210" s="104"/>
      <c r="D210" s="104"/>
      <c r="M210" s="12"/>
    </row>
    <row r="211" spans="1:13" ht="12.75" customHeight="1" x14ac:dyDescent="0.2">
      <c r="A211" s="9"/>
      <c r="B211" s="104"/>
      <c r="C211" s="104"/>
      <c r="D211" s="104"/>
      <c r="I211" s="12"/>
      <c r="J211" s="12"/>
      <c r="M211" s="12"/>
    </row>
    <row r="212" spans="1:13" ht="12.75" customHeight="1" x14ac:dyDescent="0.2">
      <c r="A212" s="9"/>
      <c r="B212" s="104"/>
      <c r="C212" s="104"/>
      <c r="D212" s="104"/>
      <c r="M212" s="12"/>
    </row>
    <row r="213" spans="1:13" s="18" customFormat="1" ht="12.75" customHeight="1" x14ac:dyDescent="0.2">
      <c r="A213" s="16"/>
      <c r="B213" s="106"/>
      <c r="C213" s="106"/>
      <c r="D213" s="106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04"/>
      <c r="C214" s="104"/>
      <c r="D214" s="104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04"/>
      <c r="C215" s="104"/>
      <c r="D215" s="104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04"/>
      <c r="C216" s="104"/>
      <c r="D216" s="104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103"/>
      <c r="C217" s="103"/>
      <c r="D217" s="103"/>
      <c r="E217" s="17"/>
      <c r="F217" s="17"/>
      <c r="H217" s="19"/>
      <c r="I217" s="20"/>
      <c r="J217" s="20"/>
      <c r="M217" s="12"/>
    </row>
    <row r="220" spans="1:13" x14ac:dyDescent="0.2">
      <c r="I220" s="3" t="s">
        <v>75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348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81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78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1" max="11" width="27.140625" bestFit="1" customWidth="1"/>
    <col min="12" max="12" width="19.710937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86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11</v>
      </c>
      <c r="B4" s="5" t="s">
        <v>12</v>
      </c>
      <c r="C4" s="5" t="s">
        <v>88</v>
      </c>
      <c r="D4" s="5" t="s">
        <v>112</v>
      </c>
      <c r="E4" s="6" t="s">
        <v>89</v>
      </c>
      <c r="F4" s="6" t="s">
        <v>113</v>
      </c>
      <c r="G4" s="7" t="s">
        <v>91</v>
      </c>
      <c r="H4" s="8" t="s">
        <v>20</v>
      </c>
      <c r="I4" s="8" t="s">
        <v>92</v>
      </c>
      <c r="J4" s="8" t="s">
        <v>93</v>
      </c>
      <c r="L4" s="7" t="s">
        <v>349</v>
      </c>
    </row>
    <row r="5" spans="1:12" x14ac:dyDescent="0.2">
      <c r="A5" s="9">
        <v>42191</v>
      </c>
      <c r="B5" s="1">
        <v>1505</v>
      </c>
      <c r="C5" s="1" t="s">
        <v>192</v>
      </c>
      <c r="D5" s="1" t="s">
        <v>193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194</v>
      </c>
      <c r="D6" s="1" t="s">
        <v>195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196</v>
      </c>
      <c r="D7" s="1" t="s">
        <v>197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198</v>
      </c>
      <c r="D8" s="1" t="s">
        <v>199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200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201</v>
      </c>
      <c r="D10" s="1" t="s">
        <v>202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203</v>
      </c>
      <c r="D11" s="1" t="s">
        <v>204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205</v>
      </c>
      <c r="D12" s="1" t="s">
        <v>206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207</v>
      </c>
      <c r="D13" s="1" t="s">
        <v>208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207</v>
      </c>
      <c r="D14" s="1" t="s">
        <v>209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210</v>
      </c>
      <c r="D15" s="1" t="s">
        <v>211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212</v>
      </c>
      <c r="D16" s="1" t="s">
        <v>213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205</v>
      </c>
      <c r="D17" s="1" t="s">
        <v>214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215</v>
      </c>
      <c r="D18" s="1" t="s">
        <v>216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205</v>
      </c>
      <c r="D19" s="1" t="s">
        <v>217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04" t="s">
        <v>218</v>
      </c>
      <c r="C20" s="104" t="s">
        <v>219</v>
      </c>
      <c r="D20" s="104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04" t="s">
        <v>220</v>
      </c>
      <c r="C21" s="104" t="s">
        <v>221</v>
      </c>
      <c r="D21" s="104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04" t="s">
        <v>222</v>
      </c>
      <c r="C22" s="104" t="str">
        <f>C21</f>
        <v>Newmarket</v>
      </c>
      <c r="D22" s="104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04" t="s">
        <v>223</v>
      </c>
      <c r="C23" s="104"/>
      <c r="D23" s="104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04" t="s">
        <v>224</v>
      </c>
      <c r="C24" s="104"/>
      <c r="D24" s="104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04" t="s">
        <v>225</v>
      </c>
      <c r="C25" s="104"/>
      <c r="D25" s="104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04" t="s">
        <v>226</v>
      </c>
      <c r="C26" s="104"/>
      <c r="D26" s="104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04" t="s">
        <v>227</v>
      </c>
      <c r="C27" s="104"/>
      <c r="D27" s="104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04" t="s">
        <v>228</v>
      </c>
      <c r="C28" s="104"/>
      <c r="D28" s="104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04" t="s">
        <v>229</v>
      </c>
      <c r="C29" s="104"/>
      <c r="D29" s="104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04" t="s">
        <v>230</v>
      </c>
      <c r="C30" s="104"/>
      <c r="D30" s="104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04" t="s">
        <v>231</v>
      </c>
      <c r="C31" s="104"/>
      <c r="D31" s="104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04" t="s">
        <v>232</v>
      </c>
      <c r="C32" s="104"/>
      <c r="D32" s="104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04" t="s">
        <v>233</v>
      </c>
      <c r="C33" s="104"/>
      <c r="D33" s="104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04" t="s">
        <v>234</v>
      </c>
      <c r="C34" s="104"/>
      <c r="D34" s="104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04" t="s">
        <v>235</v>
      </c>
      <c r="C35" s="104"/>
      <c r="D35" s="104"/>
      <c r="F35" s="2" t="s">
        <v>84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04" t="s">
        <v>236</v>
      </c>
      <c r="C36" s="104"/>
      <c r="D36" s="104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04" t="s">
        <v>237</v>
      </c>
      <c r="C37" s="104"/>
      <c r="D37" s="104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04" t="s">
        <v>238</v>
      </c>
      <c r="C38" s="104"/>
      <c r="D38" s="104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04" t="s">
        <v>239</v>
      </c>
      <c r="C39" s="104"/>
      <c r="D39" s="104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04" t="s">
        <v>240</v>
      </c>
      <c r="C40" s="104"/>
      <c r="D40" s="104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04" t="s">
        <v>241</v>
      </c>
      <c r="C41" s="104"/>
      <c r="D41" s="104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04" t="s">
        <v>242</v>
      </c>
      <c r="C42" s="104"/>
      <c r="D42" s="104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04" t="s">
        <v>243</v>
      </c>
      <c r="C43" s="104"/>
      <c r="D43" s="104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04" t="s">
        <v>244</v>
      </c>
      <c r="C44" s="104"/>
      <c r="D44" s="104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04" t="s">
        <v>245</v>
      </c>
      <c r="C45" s="104"/>
      <c r="D45" s="104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04" t="s">
        <v>246</v>
      </c>
      <c r="C46" s="104"/>
      <c r="D46" s="104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04" t="s">
        <v>247</v>
      </c>
      <c r="C47" s="104"/>
      <c r="D47" s="104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04" t="s">
        <v>248</v>
      </c>
      <c r="C48" s="104"/>
      <c r="D48" s="104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04" t="s">
        <v>249</v>
      </c>
      <c r="C49" s="104"/>
      <c r="D49" s="104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04" t="s">
        <v>250</v>
      </c>
      <c r="C50" s="104"/>
      <c r="D50" s="104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04" t="s">
        <v>251</v>
      </c>
      <c r="C51" s="104"/>
      <c r="D51" s="104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04" t="s">
        <v>252</v>
      </c>
      <c r="C52" s="104"/>
      <c r="D52" s="104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04" t="s">
        <v>253</v>
      </c>
      <c r="C53" s="104"/>
      <c r="D53" s="104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04" t="s">
        <v>254</v>
      </c>
      <c r="C54" s="104"/>
      <c r="D54" s="104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04" t="s">
        <v>255</v>
      </c>
      <c r="C55" s="104"/>
      <c r="D55" s="104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04" t="s">
        <v>256</v>
      </c>
      <c r="C56" s="104"/>
      <c r="D56" s="104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04" t="s">
        <v>257</v>
      </c>
      <c r="C57" s="104"/>
      <c r="D57" s="104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04" t="s">
        <v>258</v>
      </c>
      <c r="C58" s="104"/>
      <c r="D58" s="104"/>
      <c r="E58" s="2">
        <v>4.6399999999999997</v>
      </c>
      <c r="F58" s="2" t="s">
        <v>118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04" t="s">
        <v>259</v>
      </c>
      <c r="C59" s="104"/>
      <c r="D59" s="104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04" t="s">
        <v>260</v>
      </c>
      <c r="C60" s="104"/>
      <c r="D60" s="104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04" t="s">
        <v>261</v>
      </c>
      <c r="C61" s="104"/>
      <c r="D61" s="104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04" t="s">
        <v>262</v>
      </c>
      <c r="C62" s="104"/>
      <c r="D62" s="104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04" t="s">
        <v>263</v>
      </c>
      <c r="C63" s="104"/>
      <c r="D63" s="104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04" t="s">
        <v>264</v>
      </c>
      <c r="C64" s="104"/>
      <c r="D64" s="104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04" t="s">
        <v>265</v>
      </c>
      <c r="C65" s="104"/>
      <c r="D65" s="104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04" t="s">
        <v>266</v>
      </c>
      <c r="C66" s="104"/>
      <c r="D66" s="104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04" t="s">
        <v>267</v>
      </c>
      <c r="C67" s="104"/>
      <c r="D67" s="104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04" t="s">
        <v>268</v>
      </c>
      <c r="C68" s="104"/>
      <c r="D68" s="104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04" t="s">
        <v>269</v>
      </c>
      <c r="C69" s="104"/>
      <c r="D69" s="104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04" t="s">
        <v>270</v>
      </c>
      <c r="C70" s="104"/>
      <c r="D70" s="104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04" t="s">
        <v>271</v>
      </c>
      <c r="C71" s="104"/>
      <c r="D71" s="104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04" t="s">
        <v>272</v>
      </c>
      <c r="C72" s="104"/>
      <c r="D72" s="104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04" t="s">
        <v>273</v>
      </c>
      <c r="C73" s="104"/>
      <c r="D73" s="104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04" t="s">
        <v>274</v>
      </c>
      <c r="C74" s="104"/>
      <c r="D74" s="104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04" t="s">
        <v>275</v>
      </c>
      <c r="C75" s="104"/>
      <c r="D75" s="104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04" t="s">
        <v>276</v>
      </c>
      <c r="C76" s="104"/>
      <c r="D76" s="104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04" t="s">
        <v>277</v>
      </c>
      <c r="C77" s="104"/>
      <c r="D77" s="104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04" t="s">
        <v>278</v>
      </c>
      <c r="C78" s="104"/>
      <c r="D78" s="104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04" t="s">
        <v>279</v>
      </c>
      <c r="C79" s="104"/>
      <c r="D79" s="104"/>
      <c r="F79" s="2" t="s">
        <v>84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04" t="s">
        <v>280</v>
      </c>
      <c r="C80" s="104"/>
      <c r="D80" s="104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04" t="s">
        <v>281</v>
      </c>
      <c r="C81" s="104"/>
      <c r="D81" s="104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04" t="s">
        <v>282</v>
      </c>
      <c r="C82" s="104"/>
      <c r="D82" s="104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04" t="s">
        <v>283</v>
      </c>
      <c r="C83" s="104"/>
      <c r="D83" s="104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04" t="s">
        <v>284</v>
      </c>
      <c r="C84" s="104"/>
      <c r="D84" s="104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04" t="s">
        <v>285</v>
      </c>
      <c r="C85" s="104"/>
      <c r="D85" s="104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04" t="s">
        <v>286</v>
      </c>
      <c r="C86" s="104"/>
      <c r="D86" s="104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04" t="s">
        <v>287</v>
      </c>
      <c r="C87" s="104"/>
      <c r="D87" s="104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04" t="s">
        <v>288</v>
      </c>
      <c r="C88" s="104"/>
      <c r="D88" s="104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04" t="s">
        <v>289</v>
      </c>
      <c r="C89" s="104"/>
      <c r="D89" s="104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04" t="s">
        <v>290</v>
      </c>
      <c r="C90" s="104"/>
      <c r="D90" s="104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04" t="s">
        <v>291</v>
      </c>
      <c r="C91" s="104"/>
      <c r="D91" s="104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04" t="s">
        <v>292</v>
      </c>
      <c r="C92" s="104"/>
      <c r="D92" s="104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04" t="s">
        <v>293</v>
      </c>
      <c r="C93" s="104"/>
      <c r="D93" s="104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04" t="s">
        <v>294</v>
      </c>
      <c r="C94" s="104"/>
      <c r="D94" s="104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04" t="s">
        <v>295</v>
      </c>
      <c r="C95" s="104"/>
      <c r="D95" s="104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04" t="s">
        <v>296</v>
      </c>
      <c r="C96" s="104"/>
      <c r="D96" s="104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04" t="s">
        <v>297</v>
      </c>
      <c r="C97" s="104"/>
      <c r="D97" s="104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04" t="s">
        <v>298</v>
      </c>
      <c r="C98" s="104"/>
      <c r="D98" s="104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04" t="s">
        <v>299</v>
      </c>
      <c r="C99" s="104"/>
      <c r="D99" s="104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04" t="s">
        <v>300</v>
      </c>
      <c r="C100" s="104"/>
      <c r="D100" s="104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04" t="s">
        <v>301</v>
      </c>
      <c r="C101" s="104"/>
      <c r="D101" s="104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04" t="s">
        <v>302</v>
      </c>
      <c r="C102" s="104"/>
      <c r="D102" s="104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04" t="s">
        <v>303</v>
      </c>
      <c r="C103" s="104"/>
      <c r="D103" s="104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04" t="s">
        <v>304</v>
      </c>
      <c r="C104" s="104"/>
      <c r="D104" s="104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04" t="s">
        <v>305</v>
      </c>
      <c r="C105" s="104"/>
      <c r="D105" s="104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04" t="s">
        <v>306</v>
      </c>
      <c r="C106" s="104"/>
      <c r="D106" s="104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04" t="s">
        <v>307</v>
      </c>
      <c r="C107" s="104"/>
      <c r="D107" s="104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04" t="s">
        <v>308</v>
      </c>
      <c r="C108" s="104"/>
      <c r="D108" s="104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04" t="s">
        <v>309</v>
      </c>
      <c r="C109" s="104"/>
      <c r="D109" s="104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04" t="s">
        <v>310</v>
      </c>
      <c r="C110" s="104"/>
      <c r="D110" s="104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04" t="s">
        <v>311</v>
      </c>
      <c r="C111" s="104"/>
      <c r="D111" s="104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04" t="s">
        <v>312</v>
      </c>
      <c r="C112" s="104"/>
      <c r="D112" s="104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04" t="s">
        <v>313</v>
      </c>
      <c r="C113" s="104"/>
      <c r="D113" s="104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04" t="s">
        <v>314</v>
      </c>
      <c r="C114" s="104"/>
      <c r="D114" s="104"/>
      <c r="E114" s="2">
        <v>3.76</v>
      </c>
      <c r="F114" s="2" t="s">
        <v>118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04" t="s">
        <v>315</v>
      </c>
      <c r="C115" s="104"/>
      <c r="D115" s="104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04" t="s">
        <v>316</v>
      </c>
      <c r="C116" s="104"/>
      <c r="D116" s="104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04" t="s">
        <v>317</v>
      </c>
      <c r="C117" s="104"/>
      <c r="D117" s="104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04" t="s">
        <v>318</v>
      </c>
      <c r="C118" s="104"/>
      <c r="D118" s="104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04" t="s">
        <v>319</v>
      </c>
      <c r="C119" s="104"/>
      <c r="D119" s="104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04" t="s">
        <v>320</v>
      </c>
      <c r="C120" s="104"/>
      <c r="D120" s="104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04" t="s">
        <v>321</v>
      </c>
      <c r="C121" s="104"/>
      <c r="D121" s="104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04" t="s">
        <v>322</v>
      </c>
      <c r="C122" s="104"/>
      <c r="D122" s="104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04" t="s">
        <v>323</v>
      </c>
      <c r="C123" s="104"/>
      <c r="D123" s="104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04" t="s">
        <v>324</v>
      </c>
      <c r="C124" s="104"/>
      <c r="D124" s="104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04" t="s">
        <v>325</v>
      </c>
      <c r="C125" s="104"/>
      <c r="D125" s="104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04" t="s">
        <v>326</v>
      </c>
      <c r="C126" s="104"/>
      <c r="D126" s="104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04" t="s">
        <v>327</v>
      </c>
      <c r="C127" s="104"/>
      <c r="D127" s="104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04" t="s">
        <v>328</v>
      </c>
      <c r="C128" s="104"/>
      <c r="D128" s="104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04" t="s">
        <v>329</v>
      </c>
      <c r="C129" s="104"/>
      <c r="D129" s="104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04" t="s">
        <v>330</v>
      </c>
      <c r="C130" s="104"/>
      <c r="D130" s="104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04" t="s">
        <v>331</v>
      </c>
      <c r="C131" s="104"/>
      <c r="D131" s="104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04" t="s">
        <v>332</v>
      </c>
      <c r="C132" s="104"/>
      <c r="D132" s="104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04" t="s">
        <v>333</v>
      </c>
      <c r="C133" s="104"/>
      <c r="D133" s="104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04" t="s">
        <v>334</v>
      </c>
      <c r="C134" s="104"/>
      <c r="D134" s="104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04" t="s">
        <v>335</v>
      </c>
      <c r="C135" s="104"/>
      <c r="D135" s="104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04" t="s">
        <v>336</v>
      </c>
      <c r="C136" s="104"/>
      <c r="D136" s="104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04" t="s">
        <v>337</v>
      </c>
      <c r="C137" s="104"/>
      <c r="D137" s="104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04" t="s">
        <v>338</v>
      </c>
      <c r="C138" s="104"/>
      <c r="D138" s="104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04" t="s">
        <v>339</v>
      </c>
      <c r="C139" s="104"/>
      <c r="D139" s="104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05" t="s">
        <v>340</v>
      </c>
      <c r="C140" s="105"/>
      <c r="D140" s="105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341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04" t="s">
        <v>342</v>
      </c>
      <c r="C141" s="104"/>
      <c r="D141" s="104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343</v>
      </c>
      <c r="L141" s="12">
        <f t="shared" si="11"/>
        <v>-10</v>
      </c>
    </row>
    <row r="142" spans="1:12" ht="12.75" customHeight="1" x14ac:dyDescent="0.2">
      <c r="A142" s="9">
        <v>42242</v>
      </c>
      <c r="B142" s="104" t="s">
        <v>344</v>
      </c>
      <c r="C142" s="104"/>
      <c r="D142" s="104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04" t="s">
        <v>345</v>
      </c>
      <c r="C143" s="104"/>
      <c r="D143" s="104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04" t="s">
        <v>346</v>
      </c>
      <c r="C144" s="104"/>
      <c r="D144" s="104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04" t="s">
        <v>347</v>
      </c>
      <c r="C145" s="104"/>
      <c r="D145" s="104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04" t="s">
        <v>115</v>
      </c>
      <c r="C146" s="104"/>
      <c r="D146" s="104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04" t="s">
        <v>116</v>
      </c>
      <c r="C147" s="104"/>
      <c r="D147" s="104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04" t="s">
        <v>117</v>
      </c>
      <c r="C148" s="104"/>
      <c r="D148" s="104"/>
      <c r="E148" s="2">
        <v>4.16</v>
      </c>
      <c r="F148" s="2" t="s">
        <v>118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04" t="s">
        <v>119</v>
      </c>
      <c r="C149" s="104"/>
      <c r="D149" s="104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04" t="s">
        <v>120</v>
      </c>
      <c r="C150" s="104"/>
      <c r="D150" s="104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04" t="s">
        <v>121</v>
      </c>
      <c r="C151" s="104"/>
      <c r="D151" s="104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04" t="s">
        <v>122</v>
      </c>
      <c r="C152" s="104"/>
      <c r="D152" s="104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04" t="s">
        <v>123</v>
      </c>
      <c r="C153" s="104"/>
      <c r="D153" s="104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04" t="s">
        <v>124</v>
      </c>
      <c r="C154" s="104"/>
      <c r="D154" s="104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04" t="s">
        <v>125</v>
      </c>
      <c r="C155" s="104"/>
      <c r="D155" s="104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04" t="s">
        <v>126</v>
      </c>
      <c r="C156" s="104"/>
      <c r="D156" s="104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04" t="s">
        <v>127</v>
      </c>
      <c r="C157" s="104"/>
      <c r="D157" s="104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04" t="s">
        <v>128</v>
      </c>
      <c r="C158" s="104"/>
      <c r="D158" s="104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04" t="s">
        <v>129</v>
      </c>
      <c r="C159" s="104"/>
      <c r="D159" s="104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04" t="s">
        <v>130</v>
      </c>
      <c r="C160" s="104"/>
      <c r="D160" s="104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04" t="s">
        <v>131</v>
      </c>
      <c r="C161" s="104"/>
      <c r="D161" s="104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04" t="s">
        <v>132</v>
      </c>
      <c r="C162" s="104"/>
      <c r="D162" s="104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04" t="s">
        <v>133</v>
      </c>
      <c r="C163" s="104"/>
      <c r="D163" s="104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04" t="s">
        <v>134</v>
      </c>
      <c r="C164" s="104"/>
      <c r="D164" s="104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04" t="s">
        <v>135</v>
      </c>
      <c r="C165" s="104"/>
      <c r="D165" s="104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04" t="s">
        <v>136</v>
      </c>
      <c r="C166" s="104"/>
      <c r="D166" s="104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04" t="s">
        <v>137</v>
      </c>
      <c r="C167" s="104"/>
      <c r="D167" s="104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04" t="s">
        <v>138</v>
      </c>
      <c r="C168" s="104"/>
      <c r="D168" s="104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04" t="s">
        <v>139</v>
      </c>
      <c r="C169" s="104"/>
      <c r="D169" s="104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05" t="s">
        <v>140</v>
      </c>
      <c r="C170" s="105"/>
      <c r="D170" s="105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141</v>
      </c>
      <c r="L170" s="12">
        <f t="shared" si="11"/>
        <v>-10</v>
      </c>
    </row>
    <row r="171" spans="1:12" ht="12.75" customHeight="1" x14ac:dyDescent="0.2">
      <c r="A171" s="9">
        <v>42296</v>
      </c>
      <c r="B171" s="104" t="s">
        <v>142</v>
      </c>
      <c r="C171" s="104"/>
      <c r="D171" s="104"/>
      <c r="E171" s="2">
        <v>3.44</v>
      </c>
      <c r="F171" s="2" t="s">
        <v>143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04" t="s">
        <v>144</v>
      </c>
      <c r="C172" s="104"/>
      <c r="D172" s="104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04" t="s">
        <v>145</v>
      </c>
      <c r="C173" s="104"/>
      <c r="D173" s="104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04" t="s">
        <v>146</v>
      </c>
      <c r="C174" s="104"/>
      <c r="D174" s="104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04" t="s">
        <v>147</v>
      </c>
      <c r="C175" s="104"/>
      <c r="D175" s="104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04" t="s">
        <v>148</v>
      </c>
      <c r="C176" s="104"/>
      <c r="D176" s="104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04" t="s">
        <v>149</v>
      </c>
      <c r="C177" s="104"/>
      <c r="D177" s="104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04" t="s">
        <v>150</v>
      </c>
      <c r="C178" s="104"/>
      <c r="D178" s="104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04" t="s">
        <v>151</v>
      </c>
      <c r="C179" s="104"/>
      <c r="D179" s="104"/>
      <c r="E179" s="2">
        <v>2.5</v>
      </c>
      <c r="F179" s="2" t="s">
        <v>152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04" t="s">
        <v>153</v>
      </c>
      <c r="C180" s="104"/>
      <c r="D180" s="104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04" t="s">
        <v>154</v>
      </c>
      <c r="C181" s="104"/>
      <c r="D181" s="104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04" t="s">
        <v>155</v>
      </c>
      <c r="C182" s="104"/>
      <c r="D182" s="104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04" t="s">
        <v>156</v>
      </c>
      <c r="C183" s="104"/>
      <c r="D183" s="104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04" t="s">
        <v>157</v>
      </c>
      <c r="C184" s="104"/>
      <c r="D184" s="104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04" t="s">
        <v>158</v>
      </c>
      <c r="C185" s="104"/>
      <c r="D185" s="104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04" t="s">
        <v>159</v>
      </c>
      <c r="C186" s="104"/>
      <c r="D186" s="104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04" t="s">
        <v>160</v>
      </c>
      <c r="C187" s="104"/>
      <c r="D187" s="104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04" t="s">
        <v>161</v>
      </c>
      <c r="C188" s="104"/>
      <c r="D188" s="104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04" t="s">
        <v>162</v>
      </c>
      <c r="C189" s="104"/>
      <c r="D189" s="104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04" t="s">
        <v>163</v>
      </c>
      <c r="C190" s="104"/>
      <c r="D190" s="104"/>
      <c r="E190" s="2">
        <v>3.05</v>
      </c>
      <c r="F190" s="2" t="s">
        <v>164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04" t="s">
        <v>165</v>
      </c>
      <c r="C191" s="104"/>
      <c r="D191" s="104"/>
      <c r="F191" s="2" t="s">
        <v>84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04" t="s">
        <v>166</v>
      </c>
      <c r="C192" s="104"/>
      <c r="D192" s="104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04" t="s">
        <v>167</v>
      </c>
      <c r="C193" s="104"/>
      <c r="D193" s="104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04" t="s">
        <v>168</v>
      </c>
      <c r="C194" s="104"/>
      <c r="D194" s="104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04" t="s">
        <v>169</v>
      </c>
      <c r="C195" s="104"/>
      <c r="D195" s="104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04" t="s">
        <v>170</v>
      </c>
      <c r="C196" s="104"/>
      <c r="D196" s="104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04" t="s">
        <v>171</v>
      </c>
      <c r="C197" s="104"/>
      <c r="D197" s="104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04" t="s">
        <v>172</v>
      </c>
      <c r="C198" s="104"/>
      <c r="D198" s="104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04" t="s">
        <v>173</v>
      </c>
      <c r="C199" s="104"/>
      <c r="D199" s="104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04" t="s">
        <v>174</v>
      </c>
      <c r="C200" s="104"/>
      <c r="D200" s="104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04" t="s">
        <v>175</v>
      </c>
      <c r="C201" s="104"/>
      <c r="D201" s="104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04" t="s">
        <v>176</v>
      </c>
      <c r="C202" s="104"/>
      <c r="D202" s="104"/>
      <c r="E202" s="2">
        <v>4.7</v>
      </c>
      <c r="F202" s="2" t="s">
        <v>164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04" t="s">
        <v>177</v>
      </c>
      <c r="C203" s="104"/>
      <c r="D203" s="104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04" t="s">
        <v>178</v>
      </c>
      <c r="C204" s="104"/>
      <c r="D204" s="104"/>
      <c r="E204" s="2">
        <v>2.77</v>
      </c>
      <c r="F204" s="2" t="s">
        <v>164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04" t="s">
        <v>179</v>
      </c>
      <c r="C205" s="104"/>
      <c r="D205" s="104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04" t="s">
        <v>180</v>
      </c>
      <c r="C206" s="104"/>
      <c r="D206" s="104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04" t="s">
        <v>181</v>
      </c>
      <c r="C207" s="104"/>
      <c r="D207" s="104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04" t="s">
        <v>182</v>
      </c>
      <c r="C208" s="104"/>
      <c r="D208" s="104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04" t="s">
        <v>183</v>
      </c>
      <c r="C209" s="104"/>
      <c r="D209" s="104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04" t="s">
        <v>185</v>
      </c>
      <c r="C210" s="104"/>
      <c r="D210" s="104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04" t="s">
        <v>186</v>
      </c>
      <c r="C211" s="104"/>
      <c r="D211" s="104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04" t="s">
        <v>187</v>
      </c>
      <c r="C212" s="104"/>
      <c r="D212" s="104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06" t="s">
        <v>188</v>
      </c>
      <c r="C213" s="106"/>
      <c r="D213" s="106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04" t="s">
        <v>189</v>
      </c>
      <c r="C214" s="104"/>
      <c r="D214" s="104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04" t="s">
        <v>190</v>
      </c>
      <c r="C215" s="104"/>
      <c r="D215" s="104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04" t="s">
        <v>191</v>
      </c>
      <c r="C216" s="104"/>
      <c r="D216" s="104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101"/>
      <c r="C217" s="101"/>
      <c r="D217" s="101"/>
      <c r="E217" s="17"/>
      <c r="F217" s="17"/>
    </row>
    <row r="218" spans="1:12" x14ac:dyDescent="0.2">
      <c r="A218" s="16"/>
      <c r="B218" s="101"/>
      <c r="C218" s="101"/>
      <c r="D218" s="101"/>
      <c r="E218" s="17"/>
      <c r="F218" s="17"/>
    </row>
    <row r="219" spans="1:12" x14ac:dyDescent="0.2">
      <c r="A219" s="16"/>
      <c r="B219" s="101"/>
      <c r="C219" s="101"/>
      <c r="D219" s="101"/>
      <c r="E219" s="17"/>
      <c r="F219" s="17"/>
    </row>
    <row r="220" spans="1:12" x14ac:dyDescent="0.2">
      <c r="I220" s="3" t="s">
        <v>75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348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78</v>
      </c>
      <c r="J223" s="3">
        <f>COUNTIF(I5:I216,"&lt;&gt;0")</f>
        <v>209</v>
      </c>
    </row>
  </sheetData>
  <sheetProtection selectLockedCells="1" selectUnlockedCells="1"/>
  <mergeCells count="197"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2016-06-08T14:23:47Z</dcterms:modified>
  <cp:category/>
  <cp:contentStatus/>
</cp:coreProperties>
</file>