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Elite Ratings System/"/>
    </mc:Choice>
  </mc:AlternateContent>
  <bookViews>
    <workbookView xWindow="14505" yWindow="-15" windowWidth="14310" windowHeight="12540" firstSheet="1" activeTab="2"/>
  </bookViews>
  <sheets>
    <sheet name="month #1 only" sheetId="9" r:id="rId1"/>
    <sheet name="complete results log" sheetId="1" r:id="rId2"/>
    <sheet name="summary results" sheetId="4" r:id="rId3"/>
    <sheet name="Sheet4" sheetId="6" state="hidden" r:id="rId4"/>
    <sheet name="Sheet5" sheetId="7" state="hidden" r:id="rId5"/>
    <sheet name="Sheet1" sheetId="8" r:id="rId6"/>
  </sheets>
  <definedNames>
    <definedName name="_1Excel_BuiltIn__FilterDatabase_1" localSheetId="0">#REF!</definedName>
    <definedName name="_1Excel_BuiltIn__FilterDatabase_1">#REF!</definedName>
    <definedName name="EACHWAY">Sheet1!$A$1:$A$2</definedName>
    <definedName name="Excel_BuiltIn__FilterDatabase" localSheetId="0">#REF!</definedName>
    <definedName name="Excel_BuiltIn__FilterDatabase">#REF!</definedName>
    <definedName name="FRACTIONS">Sheet5!$A$1:$A$4</definedName>
    <definedName name="OPTIONS">Sheet1!$A$1:$A$2</definedName>
    <definedName name="RESULT">Sheet4!$A$1:$A$4</definedName>
  </definedNames>
  <calcPr calcId="152511"/>
</workbook>
</file>

<file path=xl/calcChain.xml><?xml version="1.0" encoding="utf-8"?>
<calcChain xmlns="http://schemas.openxmlformats.org/spreadsheetml/2006/main">
  <c r="C9" i="4" l="1"/>
  <c r="O8" i="1"/>
  <c r="P8" i="1"/>
  <c r="Q8" i="1"/>
  <c r="S8" i="1" s="1"/>
  <c r="R8" i="1"/>
  <c r="O9" i="1"/>
  <c r="P9" i="1"/>
  <c r="Q9" i="1"/>
  <c r="R9" i="1"/>
  <c r="S9" i="1"/>
  <c r="T9" i="1"/>
  <c r="O10" i="1"/>
  <c r="P10" i="1"/>
  <c r="Q10" i="1"/>
  <c r="S10" i="1" s="1"/>
  <c r="R10" i="1"/>
  <c r="T10" i="1"/>
  <c r="O11" i="1"/>
  <c r="P11" i="1"/>
  <c r="Q11" i="1"/>
  <c r="R11" i="1"/>
  <c r="S11" i="1"/>
  <c r="T11" i="1"/>
  <c r="O12" i="1"/>
  <c r="P12" i="1"/>
  <c r="Q12" i="1"/>
  <c r="S12" i="1" s="1"/>
  <c r="R12" i="1"/>
  <c r="T12" i="1"/>
  <c r="O13" i="1"/>
  <c r="P13" i="1"/>
  <c r="Q13" i="1"/>
  <c r="R13" i="1"/>
  <c r="S13" i="1"/>
  <c r="T13" i="1"/>
  <c r="O14" i="1"/>
  <c r="P14" i="1"/>
  <c r="Q14" i="1"/>
  <c r="S14" i="1" s="1"/>
  <c r="O15" i="1"/>
  <c r="P15" i="1"/>
  <c r="Q15" i="1"/>
  <c r="R15" i="1"/>
  <c r="S15" i="1"/>
  <c r="T15" i="1"/>
  <c r="O16" i="1"/>
  <c r="P16" i="1"/>
  <c r="Q16" i="1"/>
  <c r="S16" i="1" s="1"/>
  <c r="R16" i="1"/>
  <c r="O17" i="1"/>
  <c r="P17" i="1"/>
  <c r="Q17" i="1"/>
  <c r="R17" i="1"/>
  <c r="S17" i="1"/>
  <c r="T17" i="1"/>
  <c r="O18" i="1"/>
  <c r="P18" i="1"/>
  <c r="Q18" i="1"/>
  <c r="S18" i="1" s="1"/>
  <c r="R18" i="1"/>
  <c r="T18" i="1"/>
  <c r="O19" i="1"/>
  <c r="P19" i="1"/>
  <c r="Q19" i="1"/>
  <c r="R19" i="1"/>
  <c r="S19" i="1"/>
  <c r="T19" i="1"/>
  <c r="O20" i="1"/>
  <c r="P20" i="1"/>
  <c r="Q20" i="1"/>
  <c r="S20" i="1" s="1"/>
  <c r="R20" i="1"/>
  <c r="T20" i="1"/>
  <c r="O21" i="1"/>
  <c r="P21" i="1"/>
  <c r="Q21" i="1"/>
  <c r="R21" i="1"/>
  <c r="S21" i="1"/>
  <c r="T21" i="1"/>
  <c r="O22" i="1"/>
  <c r="P22" i="1"/>
  <c r="Q22" i="1"/>
  <c r="S22" i="1" s="1"/>
  <c r="O23" i="1"/>
  <c r="P23" i="1"/>
  <c r="Q23" i="1"/>
  <c r="R23" i="1"/>
  <c r="S23" i="1"/>
  <c r="T23" i="1"/>
  <c r="O24" i="1"/>
  <c r="P24" i="1"/>
  <c r="Q24" i="1"/>
  <c r="S24" i="1" s="1"/>
  <c r="R24" i="1"/>
  <c r="O25" i="1"/>
  <c r="P25" i="1"/>
  <c r="Q25" i="1"/>
  <c r="R25" i="1"/>
  <c r="S25" i="1"/>
  <c r="T25" i="1"/>
  <c r="O26" i="1"/>
  <c r="P26" i="1"/>
  <c r="Q26" i="1"/>
  <c r="S26" i="1" s="1"/>
  <c r="R26" i="1"/>
  <c r="T26" i="1"/>
  <c r="O27" i="1"/>
  <c r="P27" i="1"/>
  <c r="Q27" i="1"/>
  <c r="R27" i="1"/>
  <c r="S27" i="1"/>
  <c r="T27" i="1"/>
  <c r="O28" i="1"/>
  <c r="P28" i="1"/>
  <c r="Q28" i="1"/>
  <c r="S28" i="1" s="1"/>
  <c r="R28" i="1"/>
  <c r="T28" i="1"/>
  <c r="O29" i="1"/>
  <c r="P29" i="1"/>
  <c r="Q29" i="1"/>
  <c r="R29" i="1"/>
  <c r="S29" i="1"/>
  <c r="T29" i="1"/>
  <c r="O30" i="1"/>
  <c r="P30" i="1"/>
  <c r="Q30" i="1"/>
  <c r="S30" i="1" s="1"/>
  <c r="O31" i="1"/>
  <c r="P31" i="1"/>
  <c r="Q31" i="1"/>
  <c r="R31" i="1"/>
  <c r="S31" i="1"/>
  <c r="T31" i="1"/>
  <c r="O32" i="1"/>
  <c r="P32" i="1"/>
  <c r="Q32" i="1"/>
  <c r="S32" i="1" s="1"/>
  <c r="R32" i="1"/>
  <c r="T32" i="1"/>
  <c r="O33" i="1"/>
  <c r="P33" i="1"/>
  <c r="Q33" i="1"/>
  <c r="R33" i="1"/>
  <c r="S33" i="1"/>
  <c r="T33" i="1"/>
  <c r="O34" i="1"/>
  <c r="P34" i="1"/>
  <c r="Q34" i="1"/>
  <c r="S34" i="1" s="1"/>
  <c r="R34" i="1"/>
  <c r="T34" i="1"/>
  <c r="O35" i="1"/>
  <c r="P35" i="1"/>
  <c r="Q35" i="1"/>
  <c r="R35" i="1"/>
  <c r="S35" i="1"/>
  <c r="T35" i="1"/>
  <c r="O36" i="1"/>
  <c r="P36" i="1"/>
  <c r="Q36" i="1"/>
  <c r="S36" i="1" s="1"/>
  <c r="R36" i="1"/>
  <c r="T36" i="1"/>
  <c r="O37" i="1"/>
  <c r="P37" i="1"/>
  <c r="Q37" i="1"/>
  <c r="R37" i="1"/>
  <c r="S37" i="1"/>
  <c r="T37" i="1"/>
  <c r="O38" i="1"/>
  <c r="P38" i="1"/>
  <c r="Q38" i="1"/>
  <c r="S38" i="1" s="1"/>
  <c r="O39" i="1"/>
  <c r="P39" i="1"/>
  <c r="Q39" i="1"/>
  <c r="R39" i="1"/>
  <c r="S39" i="1"/>
  <c r="T39" i="1"/>
  <c r="O40" i="1"/>
  <c r="P40" i="1"/>
  <c r="Q40" i="1"/>
  <c r="S40" i="1" s="1"/>
  <c r="R40" i="1"/>
  <c r="O41" i="1"/>
  <c r="P41" i="1"/>
  <c r="Q41" i="1"/>
  <c r="R41" i="1"/>
  <c r="S41" i="1"/>
  <c r="T41" i="1"/>
  <c r="O42" i="1"/>
  <c r="P42" i="1"/>
  <c r="Q42" i="1"/>
  <c r="S42" i="1" s="1"/>
  <c r="R42" i="1"/>
  <c r="T42" i="1"/>
  <c r="O43" i="1"/>
  <c r="P43" i="1"/>
  <c r="Q43" i="1"/>
  <c r="R43" i="1"/>
  <c r="S43" i="1"/>
  <c r="T43" i="1"/>
  <c r="O44" i="1"/>
  <c r="P44" i="1"/>
  <c r="Q44" i="1"/>
  <c r="S44" i="1" s="1"/>
  <c r="R44" i="1"/>
  <c r="T44" i="1"/>
  <c r="O45" i="1"/>
  <c r="P45" i="1"/>
  <c r="Q45" i="1"/>
  <c r="R45" i="1"/>
  <c r="S45" i="1"/>
  <c r="T45" i="1"/>
  <c r="O46" i="1"/>
  <c r="P46" i="1"/>
  <c r="Q46" i="1"/>
  <c r="S46" i="1" s="1"/>
  <c r="O47" i="1"/>
  <c r="P47" i="1"/>
  <c r="Q47" i="1"/>
  <c r="R47" i="1"/>
  <c r="S47" i="1"/>
  <c r="T47" i="1"/>
  <c r="O48" i="1"/>
  <c r="P48" i="1"/>
  <c r="Q48" i="1"/>
  <c r="S48" i="1" s="1"/>
  <c r="R48" i="1"/>
  <c r="T48" i="1"/>
  <c r="O49" i="1"/>
  <c r="P49" i="1"/>
  <c r="Q49" i="1"/>
  <c r="R49" i="1"/>
  <c r="S49" i="1"/>
  <c r="T49" i="1"/>
  <c r="O50" i="1"/>
  <c r="P50" i="1"/>
  <c r="Q50" i="1"/>
  <c r="S50" i="1" s="1"/>
  <c r="R50" i="1"/>
  <c r="T50" i="1"/>
  <c r="O51" i="1"/>
  <c r="P51" i="1"/>
  <c r="Q51" i="1"/>
  <c r="R51" i="1"/>
  <c r="S51" i="1"/>
  <c r="T51" i="1"/>
  <c r="O52" i="1"/>
  <c r="P52" i="1"/>
  <c r="Q52" i="1"/>
  <c r="S52" i="1" s="1"/>
  <c r="R52" i="1"/>
  <c r="T52" i="1"/>
  <c r="O53" i="1"/>
  <c r="P53" i="1"/>
  <c r="Q53" i="1"/>
  <c r="R53" i="1"/>
  <c r="S53" i="1"/>
  <c r="T53" i="1"/>
  <c r="O54" i="1"/>
  <c r="P54" i="1"/>
  <c r="Q54" i="1"/>
  <c r="S54" i="1" s="1"/>
  <c r="O55" i="1"/>
  <c r="P55" i="1"/>
  <c r="Q55" i="1"/>
  <c r="R55" i="1"/>
  <c r="S55" i="1"/>
  <c r="T55" i="1"/>
  <c r="O56" i="1"/>
  <c r="P56" i="1"/>
  <c r="Q56" i="1"/>
  <c r="S56" i="1" s="1"/>
  <c r="R56" i="1"/>
  <c r="O57" i="1"/>
  <c r="P57" i="1"/>
  <c r="Q57" i="1"/>
  <c r="R57" i="1"/>
  <c r="S57" i="1"/>
  <c r="T57" i="1"/>
  <c r="O58" i="1"/>
  <c r="P58" i="1"/>
  <c r="Q58" i="1"/>
  <c r="S58" i="1" s="1"/>
  <c r="R58" i="1"/>
  <c r="T58" i="1"/>
  <c r="O59" i="1"/>
  <c r="P59" i="1"/>
  <c r="Q59" i="1"/>
  <c r="R59" i="1"/>
  <c r="S59" i="1"/>
  <c r="T59" i="1"/>
  <c r="O60" i="1"/>
  <c r="P60" i="1"/>
  <c r="Q60" i="1"/>
  <c r="S60" i="1" s="1"/>
  <c r="R60" i="1"/>
  <c r="T60" i="1"/>
  <c r="O61" i="1"/>
  <c r="P61" i="1"/>
  <c r="Q61" i="1"/>
  <c r="R61" i="1"/>
  <c r="S61" i="1"/>
  <c r="T61" i="1"/>
  <c r="O62" i="1"/>
  <c r="P62" i="1"/>
  <c r="Q62" i="1"/>
  <c r="S62" i="1" s="1"/>
  <c r="O63" i="1"/>
  <c r="P63" i="1"/>
  <c r="Q63" i="1"/>
  <c r="R63" i="1"/>
  <c r="S63" i="1"/>
  <c r="T63" i="1"/>
  <c r="O64" i="1"/>
  <c r="P64" i="1"/>
  <c r="Q64" i="1"/>
  <c r="S64" i="1" s="1"/>
  <c r="R64" i="1"/>
  <c r="O65" i="1"/>
  <c r="P65" i="1"/>
  <c r="Q65" i="1"/>
  <c r="R65" i="1"/>
  <c r="S65" i="1"/>
  <c r="T65" i="1"/>
  <c r="O66" i="1"/>
  <c r="P66" i="1"/>
  <c r="Q66" i="1"/>
  <c r="S66" i="1" s="1"/>
  <c r="R66" i="1"/>
  <c r="T66" i="1"/>
  <c r="O67" i="1"/>
  <c r="P67" i="1"/>
  <c r="Q67" i="1"/>
  <c r="R67" i="1"/>
  <c r="S67" i="1"/>
  <c r="T67" i="1"/>
  <c r="O68" i="1"/>
  <c r="P68" i="1"/>
  <c r="Q68" i="1"/>
  <c r="S68" i="1" s="1"/>
  <c r="R68" i="1"/>
  <c r="T68" i="1"/>
  <c r="O69" i="1"/>
  <c r="P69" i="1"/>
  <c r="Q69" i="1"/>
  <c r="R69" i="1"/>
  <c r="S69" i="1"/>
  <c r="T69" i="1"/>
  <c r="O70" i="1"/>
  <c r="P70" i="1"/>
  <c r="Q70" i="1"/>
  <c r="S70" i="1" s="1"/>
  <c r="T70" i="1"/>
  <c r="O71" i="1"/>
  <c r="P71" i="1"/>
  <c r="Q71" i="1"/>
  <c r="R71" i="1"/>
  <c r="S71" i="1"/>
  <c r="T71" i="1"/>
  <c r="O72" i="1"/>
  <c r="P72" i="1"/>
  <c r="Q72" i="1"/>
  <c r="S72" i="1" s="1"/>
  <c r="R72" i="1"/>
  <c r="O73" i="1"/>
  <c r="P73" i="1"/>
  <c r="Q73" i="1"/>
  <c r="R73" i="1"/>
  <c r="S73" i="1"/>
  <c r="T73" i="1"/>
  <c r="O74" i="1"/>
  <c r="P74" i="1"/>
  <c r="Q74" i="1"/>
  <c r="S74" i="1" s="1"/>
  <c r="R74" i="1"/>
  <c r="T74" i="1"/>
  <c r="O75" i="1"/>
  <c r="P75" i="1"/>
  <c r="Q75" i="1"/>
  <c r="R75" i="1"/>
  <c r="S75" i="1"/>
  <c r="T75" i="1"/>
  <c r="O76" i="1"/>
  <c r="P76" i="1"/>
  <c r="Q76" i="1"/>
  <c r="S76" i="1" s="1"/>
  <c r="R76" i="1"/>
  <c r="T76" i="1"/>
  <c r="O77" i="1"/>
  <c r="P77" i="1"/>
  <c r="Q77" i="1"/>
  <c r="R77" i="1"/>
  <c r="S77" i="1"/>
  <c r="T77" i="1"/>
  <c r="O78" i="1"/>
  <c r="P78" i="1"/>
  <c r="Q78" i="1"/>
  <c r="S78" i="1" s="1"/>
  <c r="O79" i="1"/>
  <c r="P79" i="1"/>
  <c r="Q79" i="1"/>
  <c r="R79" i="1"/>
  <c r="S79" i="1"/>
  <c r="T79" i="1"/>
  <c r="O80" i="1"/>
  <c r="P80" i="1"/>
  <c r="Q80" i="1"/>
  <c r="S80" i="1" s="1"/>
  <c r="R80" i="1"/>
  <c r="T80" i="1"/>
  <c r="O81" i="1"/>
  <c r="P81" i="1"/>
  <c r="Q81" i="1"/>
  <c r="R81" i="1"/>
  <c r="S81" i="1"/>
  <c r="T81" i="1"/>
  <c r="O82" i="1"/>
  <c r="P82" i="1"/>
  <c r="Q82" i="1"/>
  <c r="S82" i="1" s="1"/>
  <c r="R82" i="1"/>
  <c r="T82" i="1"/>
  <c r="O83" i="1"/>
  <c r="P83" i="1"/>
  <c r="Q83" i="1"/>
  <c r="R83" i="1"/>
  <c r="S83" i="1"/>
  <c r="T83" i="1"/>
  <c r="O84" i="1"/>
  <c r="P84" i="1"/>
  <c r="Q84" i="1"/>
  <c r="S84" i="1" s="1"/>
  <c r="R84" i="1"/>
  <c r="T84" i="1"/>
  <c r="O85" i="1"/>
  <c r="P85" i="1"/>
  <c r="Q85" i="1"/>
  <c r="R85" i="1"/>
  <c r="S85" i="1"/>
  <c r="T85" i="1"/>
  <c r="O86" i="1"/>
  <c r="P86" i="1"/>
  <c r="Q86" i="1"/>
  <c r="S86" i="1" s="1"/>
  <c r="O87" i="1"/>
  <c r="P87" i="1"/>
  <c r="Q87" i="1"/>
  <c r="R87" i="1"/>
  <c r="S87" i="1"/>
  <c r="T87" i="1"/>
  <c r="O88" i="1"/>
  <c r="P88" i="1"/>
  <c r="Q88" i="1"/>
  <c r="S88" i="1" s="1"/>
  <c r="R88" i="1"/>
  <c r="O89" i="1"/>
  <c r="P89" i="1"/>
  <c r="Q89" i="1"/>
  <c r="R89" i="1"/>
  <c r="S89" i="1"/>
  <c r="T89" i="1"/>
  <c r="O90" i="1"/>
  <c r="P90" i="1"/>
  <c r="Q90" i="1"/>
  <c r="S90" i="1" s="1"/>
  <c r="R90" i="1"/>
  <c r="T90" i="1"/>
  <c r="O91" i="1"/>
  <c r="P91" i="1"/>
  <c r="Q91" i="1"/>
  <c r="R91" i="1"/>
  <c r="S91" i="1"/>
  <c r="T91" i="1"/>
  <c r="O92" i="1"/>
  <c r="P92" i="1"/>
  <c r="Q92" i="1"/>
  <c r="S92" i="1" s="1"/>
  <c r="R92" i="1"/>
  <c r="T92" i="1"/>
  <c r="O93" i="1"/>
  <c r="P93" i="1"/>
  <c r="Q93" i="1"/>
  <c r="R93" i="1"/>
  <c r="S93" i="1"/>
  <c r="T93" i="1"/>
  <c r="O94" i="1"/>
  <c r="P94" i="1"/>
  <c r="Q94" i="1"/>
  <c r="S94" i="1" s="1"/>
  <c r="O95" i="1"/>
  <c r="P95" i="1"/>
  <c r="Q95" i="1"/>
  <c r="R95" i="1"/>
  <c r="S95" i="1"/>
  <c r="T95" i="1"/>
  <c r="O96" i="1"/>
  <c r="P96" i="1"/>
  <c r="Q96" i="1"/>
  <c r="S96" i="1" s="1"/>
  <c r="R96" i="1"/>
  <c r="O97" i="1"/>
  <c r="P97" i="1"/>
  <c r="Q97" i="1"/>
  <c r="R97" i="1"/>
  <c r="S97" i="1"/>
  <c r="T97" i="1"/>
  <c r="O98" i="1"/>
  <c r="P98" i="1"/>
  <c r="Q98" i="1"/>
  <c r="S98" i="1" s="1"/>
  <c r="R98" i="1"/>
  <c r="T98" i="1"/>
  <c r="O99" i="1"/>
  <c r="P99" i="1"/>
  <c r="Q99" i="1"/>
  <c r="R99" i="1"/>
  <c r="S99" i="1"/>
  <c r="T99" i="1"/>
  <c r="O100" i="1"/>
  <c r="P100" i="1"/>
  <c r="Q100" i="1"/>
  <c r="S100" i="1" s="1"/>
  <c r="R100" i="1"/>
  <c r="T100" i="1"/>
  <c r="O101" i="1"/>
  <c r="P101" i="1"/>
  <c r="Q101" i="1"/>
  <c r="R101" i="1"/>
  <c r="S101" i="1"/>
  <c r="T101" i="1"/>
  <c r="O102" i="1"/>
  <c r="P102" i="1"/>
  <c r="Q102" i="1"/>
  <c r="S102" i="1" s="1"/>
  <c r="T102" i="1"/>
  <c r="O103" i="1"/>
  <c r="P103" i="1"/>
  <c r="Q103" i="1"/>
  <c r="R103" i="1"/>
  <c r="S103" i="1"/>
  <c r="T103" i="1"/>
  <c r="O104" i="1"/>
  <c r="P104" i="1"/>
  <c r="Q104" i="1"/>
  <c r="S104" i="1" s="1"/>
  <c r="R104" i="1"/>
  <c r="O105" i="1"/>
  <c r="P105" i="1"/>
  <c r="Q105" i="1"/>
  <c r="R105" i="1"/>
  <c r="S105" i="1"/>
  <c r="T105" i="1"/>
  <c r="O106" i="1"/>
  <c r="P106" i="1"/>
  <c r="Q106" i="1"/>
  <c r="S106" i="1" s="1"/>
  <c r="R106" i="1"/>
  <c r="T106" i="1"/>
  <c r="O107" i="1"/>
  <c r="P107" i="1"/>
  <c r="Q107" i="1"/>
  <c r="R107" i="1"/>
  <c r="S107" i="1"/>
  <c r="T107" i="1"/>
  <c r="O108" i="1"/>
  <c r="P108" i="1"/>
  <c r="Q108" i="1"/>
  <c r="S108" i="1" s="1"/>
  <c r="R108" i="1"/>
  <c r="T108" i="1"/>
  <c r="O109" i="1"/>
  <c r="P109" i="1"/>
  <c r="Q109" i="1"/>
  <c r="R109" i="1"/>
  <c r="S109" i="1"/>
  <c r="T109" i="1"/>
  <c r="O110" i="1"/>
  <c r="P110" i="1"/>
  <c r="Q110" i="1"/>
  <c r="S110" i="1" s="1"/>
  <c r="O111" i="1"/>
  <c r="P111" i="1"/>
  <c r="Q111" i="1"/>
  <c r="R111" i="1"/>
  <c r="S111" i="1"/>
  <c r="T111" i="1"/>
  <c r="O112" i="1"/>
  <c r="P112" i="1"/>
  <c r="Q112" i="1"/>
  <c r="S112" i="1" s="1"/>
  <c r="R112" i="1"/>
  <c r="O113" i="1"/>
  <c r="P113" i="1"/>
  <c r="Q113" i="1"/>
  <c r="R113" i="1"/>
  <c r="S113" i="1"/>
  <c r="T113" i="1"/>
  <c r="O114" i="1"/>
  <c r="P114" i="1"/>
  <c r="Q114" i="1"/>
  <c r="S114" i="1" s="1"/>
  <c r="R114" i="1"/>
  <c r="T114" i="1"/>
  <c r="O115" i="1"/>
  <c r="P115" i="1"/>
  <c r="Q115" i="1"/>
  <c r="R115" i="1"/>
  <c r="S115" i="1"/>
  <c r="T115" i="1"/>
  <c r="O116" i="1"/>
  <c r="P116" i="1"/>
  <c r="Q116" i="1"/>
  <c r="S116" i="1" s="1"/>
  <c r="R116" i="1"/>
  <c r="T116" i="1"/>
  <c r="O117" i="1"/>
  <c r="P117" i="1"/>
  <c r="Q117" i="1"/>
  <c r="R117" i="1"/>
  <c r="S117" i="1"/>
  <c r="T117" i="1"/>
  <c r="O118" i="1"/>
  <c r="P118" i="1"/>
  <c r="Q118" i="1"/>
  <c r="S118" i="1" s="1"/>
  <c r="T118" i="1"/>
  <c r="O119" i="1"/>
  <c r="P119" i="1"/>
  <c r="Q119" i="1"/>
  <c r="R119" i="1"/>
  <c r="S119" i="1"/>
  <c r="T119" i="1"/>
  <c r="O120" i="1"/>
  <c r="P120" i="1"/>
  <c r="Q120" i="1"/>
  <c r="S120" i="1" s="1"/>
  <c r="R120" i="1"/>
  <c r="O121" i="1"/>
  <c r="P121" i="1"/>
  <c r="Q121" i="1"/>
  <c r="R121" i="1"/>
  <c r="S121" i="1"/>
  <c r="T121" i="1"/>
  <c r="O122" i="1"/>
  <c r="P122" i="1"/>
  <c r="Q122" i="1"/>
  <c r="S122" i="1" s="1"/>
  <c r="R122" i="1"/>
  <c r="T122" i="1"/>
  <c r="O123" i="1"/>
  <c r="P123" i="1"/>
  <c r="Q123" i="1"/>
  <c r="R123" i="1"/>
  <c r="S123" i="1"/>
  <c r="T123" i="1"/>
  <c r="O124" i="1"/>
  <c r="P124" i="1"/>
  <c r="Q124" i="1"/>
  <c r="S124" i="1" s="1"/>
  <c r="R124" i="1"/>
  <c r="T124" i="1"/>
  <c r="O125" i="1"/>
  <c r="P125" i="1"/>
  <c r="Q125" i="1"/>
  <c r="R125" i="1"/>
  <c r="S125" i="1"/>
  <c r="T125" i="1"/>
  <c r="O126" i="1"/>
  <c r="P126" i="1"/>
  <c r="Q126" i="1"/>
  <c r="S126" i="1" s="1"/>
  <c r="O127" i="1"/>
  <c r="P127" i="1"/>
  <c r="Q127" i="1"/>
  <c r="R127" i="1"/>
  <c r="S127" i="1"/>
  <c r="T127" i="1"/>
  <c r="O128" i="1"/>
  <c r="P128" i="1"/>
  <c r="Q128" i="1"/>
  <c r="S128" i="1" s="1"/>
  <c r="R128" i="1"/>
  <c r="O129" i="1"/>
  <c r="P129" i="1"/>
  <c r="Q129" i="1"/>
  <c r="R129" i="1"/>
  <c r="S129" i="1"/>
  <c r="T129" i="1"/>
  <c r="O130" i="1"/>
  <c r="P130" i="1"/>
  <c r="Q130" i="1"/>
  <c r="S130" i="1" s="1"/>
  <c r="R130" i="1"/>
  <c r="T130" i="1"/>
  <c r="O131" i="1"/>
  <c r="P131" i="1"/>
  <c r="Q131" i="1"/>
  <c r="R131" i="1"/>
  <c r="S131" i="1"/>
  <c r="T131" i="1"/>
  <c r="O132" i="1"/>
  <c r="P132" i="1"/>
  <c r="Q132" i="1"/>
  <c r="S132" i="1" s="1"/>
  <c r="R132" i="1"/>
  <c r="T132" i="1"/>
  <c r="O133" i="1"/>
  <c r="P133" i="1"/>
  <c r="Q133" i="1"/>
  <c r="R133" i="1"/>
  <c r="S133" i="1"/>
  <c r="T133" i="1"/>
  <c r="O134" i="1"/>
  <c r="P134" i="1"/>
  <c r="Q134" i="1"/>
  <c r="S134" i="1" s="1"/>
  <c r="O135" i="1"/>
  <c r="P135" i="1"/>
  <c r="Q135" i="1"/>
  <c r="R135" i="1"/>
  <c r="S135" i="1"/>
  <c r="T135" i="1"/>
  <c r="O136" i="1"/>
  <c r="P136" i="1"/>
  <c r="Q136" i="1"/>
  <c r="S136" i="1" s="1"/>
  <c r="R136" i="1"/>
  <c r="O137" i="1"/>
  <c r="P137" i="1"/>
  <c r="Q137" i="1"/>
  <c r="R137" i="1"/>
  <c r="S137" i="1"/>
  <c r="T137" i="1"/>
  <c r="O138" i="1"/>
  <c r="P138" i="1"/>
  <c r="Q138" i="1"/>
  <c r="S138" i="1" s="1"/>
  <c r="R138" i="1"/>
  <c r="T138" i="1"/>
  <c r="O139" i="1"/>
  <c r="P139" i="1"/>
  <c r="Q139" i="1"/>
  <c r="R139" i="1"/>
  <c r="S139" i="1"/>
  <c r="T139" i="1"/>
  <c r="O140" i="1"/>
  <c r="P140" i="1"/>
  <c r="Q140" i="1"/>
  <c r="S140" i="1" s="1"/>
  <c r="R140" i="1"/>
  <c r="T140" i="1"/>
  <c r="O141" i="1"/>
  <c r="P141" i="1"/>
  <c r="Q141" i="1"/>
  <c r="R141" i="1"/>
  <c r="S141" i="1"/>
  <c r="T141" i="1"/>
  <c r="O142" i="1"/>
  <c r="P142" i="1"/>
  <c r="Q142" i="1"/>
  <c r="S142" i="1" s="1"/>
  <c r="T142" i="1"/>
  <c r="O143" i="1"/>
  <c r="P143" i="1"/>
  <c r="Q143" i="1"/>
  <c r="R143" i="1"/>
  <c r="S143" i="1"/>
  <c r="T143" i="1"/>
  <c r="O144" i="1"/>
  <c r="P144" i="1"/>
  <c r="Q144" i="1"/>
  <c r="S144" i="1" s="1"/>
  <c r="R144" i="1"/>
  <c r="O145" i="1"/>
  <c r="P145" i="1"/>
  <c r="Q145" i="1"/>
  <c r="R145" i="1"/>
  <c r="S145" i="1"/>
  <c r="T145" i="1"/>
  <c r="O146" i="1"/>
  <c r="P146" i="1"/>
  <c r="Q146" i="1"/>
  <c r="S146" i="1" s="1"/>
  <c r="R146" i="1"/>
  <c r="T146" i="1"/>
  <c r="O147" i="1"/>
  <c r="P147" i="1"/>
  <c r="Q147" i="1"/>
  <c r="R147" i="1"/>
  <c r="S147" i="1"/>
  <c r="T147" i="1"/>
  <c r="O148" i="1"/>
  <c r="P148" i="1"/>
  <c r="Q148" i="1"/>
  <c r="S148" i="1" s="1"/>
  <c r="R148" i="1"/>
  <c r="T148" i="1"/>
  <c r="O149" i="1"/>
  <c r="P149" i="1"/>
  <c r="Q149" i="1"/>
  <c r="R149" i="1"/>
  <c r="S149" i="1"/>
  <c r="T149" i="1"/>
  <c r="O150" i="1"/>
  <c r="P150" i="1"/>
  <c r="Q150" i="1"/>
  <c r="S150" i="1" s="1"/>
  <c r="T150" i="1"/>
  <c r="O151" i="1"/>
  <c r="P151" i="1"/>
  <c r="Q151" i="1"/>
  <c r="R151" i="1"/>
  <c r="S151" i="1"/>
  <c r="T151" i="1"/>
  <c r="O152" i="1"/>
  <c r="P152" i="1"/>
  <c r="Q152" i="1"/>
  <c r="S152" i="1" s="1"/>
  <c r="R152" i="1"/>
  <c r="T152" i="1"/>
  <c r="O153" i="1"/>
  <c r="P153" i="1"/>
  <c r="Q153" i="1"/>
  <c r="R153" i="1"/>
  <c r="S153" i="1"/>
  <c r="T153" i="1"/>
  <c r="O154" i="1"/>
  <c r="P154" i="1"/>
  <c r="Q154" i="1"/>
  <c r="S154" i="1" s="1"/>
  <c r="R154" i="1"/>
  <c r="T154" i="1"/>
  <c r="O155" i="1"/>
  <c r="P155" i="1"/>
  <c r="Q155" i="1"/>
  <c r="R155" i="1"/>
  <c r="S155" i="1"/>
  <c r="T155" i="1"/>
  <c r="O156" i="1"/>
  <c r="P156" i="1"/>
  <c r="Q156" i="1"/>
  <c r="S156" i="1" s="1"/>
  <c r="R156" i="1"/>
  <c r="T156" i="1"/>
  <c r="O157" i="1"/>
  <c r="P157" i="1"/>
  <c r="Q157" i="1"/>
  <c r="R157" i="1"/>
  <c r="S157" i="1"/>
  <c r="T157" i="1"/>
  <c r="O158" i="1"/>
  <c r="P158" i="1"/>
  <c r="Q158" i="1"/>
  <c r="S158" i="1" s="1"/>
  <c r="T158" i="1"/>
  <c r="O159" i="1"/>
  <c r="P159" i="1"/>
  <c r="Q159" i="1"/>
  <c r="R159" i="1"/>
  <c r="S159" i="1"/>
  <c r="T159" i="1"/>
  <c r="O160" i="1"/>
  <c r="P160" i="1"/>
  <c r="Q160" i="1"/>
  <c r="S160" i="1" s="1"/>
  <c r="R160" i="1"/>
  <c r="O161" i="1"/>
  <c r="P161" i="1"/>
  <c r="Q161" i="1"/>
  <c r="R161" i="1"/>
  <c r="S161" i="1"/>
  <c r="T161" i="1"/>
  <c r="O162" i="1"/>
  <c r="P162" i="1"/>
  <c r="Q162" i="1"/>
  <c r="S162" i="1" s="1"/>
  <c r="R162" i="1"/>
  <c r="T162" i="1"/>
  <c r="O163" i="1"/>
  <c r="P163" i="1"/>
  <c r="Q163" i="1"/>
  <c r="R163" i="1"/>
  <c r="S163" i="1"/>
  <c r="T163" i="1"/>
  <c r="O164" i="1"/>
  <c r="P164" i="1"/>
  <c r="Q164" i="1"/>
  <c r="S164" i="1" s="1"/>
  <c r="R164" i="1"/>
  <c r="T164" i="1"/>
  <c r="O165" i="1"/>
  <c r="P165" i="1"/>
  <c r="Q165" i="1"/>
  <c r="R165" i="1"/>
  <c r="S165" i="1"/>
  <c r="T165" i="1"/>
  <c r="O166" i="1"/>
  <c r="P166" i="1"/>
  <c r="Q166" i="1"/>
  <c r="S166" i="1" s="1"/>
  <c r="O167" i="1"/>
  <c r="P167" i="1"/>
  <c r="Q167" i="1"/>
  <c r="R167" i="1"/>
  <c r="S167" i="1"/>
  <c r="T167" i="1"/>
  <c r="O168" i="1"/>
  <c r="P168" i="1"/>
  <c r="Q168" i="1"/>
  <c r="S168" i="1" s="1"/>
  <c r="R168" i="1"/>
  <c r="O169" i="1"/>
  <c r="P169" i="1"/>
  <c r="Q169" i="1"/>
  <c r="R169" i="1"/>
  <c r="S169" i="1"/>
  <c r="T169" i="1"/>
  <c r="O170" i="1"/>
  <c r="P170" i="1"/>
  <c r="Q170" i="1"/>
  <c r="S170" i="1" s="1"/>
  <c r="R170" i="1"/>
  <c r="T170" i="1"/>
  <c r="O171" i="1"/>
  <c r="P171" i="1"/>
  <c r="Q171" i="1"/>
  <c r="R171" i="1"/>
  <c r="S171" i="1"/>
  <c r="T171" i="1"/>
  <c r="O172" i="1"/>
  <c r="P172" i="1"/>
  <c r="Q172" i="1"/>
  <c r="S172" i="1" s="1"/>
  <c r="R172" i="1"/>
  <c r="T172" i="1"/>
  <c r="O173" i="1"/>
  <c r="P173" i="1"/>
  <c r="Q173" i="1"/>
  <c r="R173" i="1"/>
  <c r="S173" i="1"/>
  <c r="T173" i="1"/>
  <c r="O174" i="1"/>
  <c r="P174" i="1"/>
  <c r="Q174" i="1"/>
  <c r="S174" i="1" s="1"/>
  <c r="O175" i="1"/>
  <c r="P175" i="1"/>
  <c r="Q175" i="1"/>
  <c r="R175" i="1"/>
  <c r="S175" i="1"/>
  <c r="T175" i="1"/>
  <c r="O176" i="1"/>
  <c r="P176" i="1"/>
  <c r="Q176" i="1"/>
  <c r="S176" i="1" s="1"/>
  <c r="R176" i="1"/>
  <c r="O177" i="1"/>
  <c r="P177" i="1"/>
  <c r="Q177" i="1"/>
  <c r="R177" i="1" s="1"/>
  <c r="O178" i="1"/>
  <c r="P178" i="1"/>
  <c r="Q178" i="1"/>
  <c r="R178" i="1"/>
  <c r="S178" i="1"/>
  <c r="T178" i="1"/>
  <c r="O179" i="1"/>
  <c r="P179" i="1"/>
  <c r="Q179" i="1"/>
  <c r="R179" i="1" s="1"/>
  <c r="T179" i="1"/>
  <c r="O180" i="1"/>
  <c r="P180" i="1"/>
  <c r="Q180" i="1"/>
  <c r="R180" i="1"/>
  <c r="S180" i="1"/>
  <c r="T180" i="1"/>
  <c r="O181" i="1"/>
  <c r="P181" i="1"/>
  <c r="Q181" i="1"/>
  <c r="R181" i="1" s="1"/>
  <c r="O182" i="1"/>
  <c r="P182" i="1"/>
  <c r="Q182" i="1"/>
  <c r="T182" i="1" s="1"/>
  <c r="R182" i="1"/>
  <c r="S182" i="1"/>
  <c r="O183" i="1"/>
  <c r="P183" i="1"/>
  <c r="Q183" i="1"/>
  <c r="R183" i="1" s="1"/>
  <c r="O184" i="1"/>
  <c r="P184" i="1"/>
  <c r="Q184" i="1"/>
  <c r="T184" i="1" s="1"/>
  <c r="R184" i="1"/>
  <c r="S184" i="1"/>
  <c r="O185" i="1"/>
  <c r="P185" i="1"/>
  <c r="Q185" i="1"/>
  <c r="R185" i="1" s="1"/>
  <c r="O186" i="1"/>
  <c r="P186" i="1"/>
  <c r="Q186" i="1"/>
  <c r="T186" i="1" s="1"/>
  <c r="R186" i="1"/>
  <c r="S186" i="1"/>
  <c r="O187" i="1"/>
  <c r="P187" i="1"/>
  <c r="Q187" i="1"/>
  <c r="R187" i="1" s="1"/>
  <c r="T187" i="1"/>
  <c r="O188" i="1"/>
  <c r="P188" i="1"/>
  <c r="Q188" i="1"/>
  <c r="R188" i="1"/>
  <c r="S188" i="1"/>
  <c r="T188" i="1"/>
  <c r="O189" i="1"/>
  <c r="P189" i="1"/>
  <c r="Q189" i="1"/>
  <c r="R189" i="1" s="1"/>
  <c r="O190" i="1"/>
  <c r="P190" i="1"/>
  <c r="Q190" i="1"/>
  <c r="T190" i="1" s="1"/>
  <c r="R190" i="1"/>
  <c r="S190" i="1"/>
  <c r="O191" i="1"/>
  <c r="P191" i="1"/>
  <c r="Q191" i="1"/>
  <c r="R191" i="1" s="1"/>
  <c r="O192" i="1"/>
  <c r="P192" i="1"/>
  <c r="Q192" i="1"/>
  <c r="T192" i="1" s="1"/>
  <c r="R192" i="1"/>
  <c r="S192" i="1"/>
  <c r="O193" i="1"/>
  <c r="P193" i="1"/>
  <c r="Q193" i="1"/>
  <c r="R193" i="1" s="1"/>
  <c r="O194" i="1"/>
  <c r="P194" i="1"/>
  <c r="Q194" i="1"/>
  <c r="T194" i="1" s="1"/>
  <c r="R194" i="1"/>
  <c r="S194" i="1"/>
  <c r="O195" i="1"/>
  <c r="P195" i="1"/>
  <c r="Q195" i="1"/>
  <c r="R195" i="1" s="1"/>
  <c r="T195" i="1" l="1"/>
  <c r="T193" i="1"/>
  <c r="T191" i="1"/>
  <c r="T189" i="1"/>
  <c r="T185" i="1"/>
  <c r="T183" i="1"/>
  <c r="T181" i="1"/>
  <c r="T177" i="1"/>
  <c r="S195" i="1"/>
  <c r="S193" i="1"/>
  <c r="S191" i="1"/>
  <c r="S189" i="1"/>
  <c r="S187" i="1"/>
  <c r="S185" i="1"/>
  <c r="S183" i="1"/>
  <c r="S181" i="1"/>
  <c r="C3" i="4" s="1"/>
  <c r="S179" i="1"/>
  <c r="S177" i="1"/>
  <c r="T174" i="1"/>
  <c r="T166" i="1"/>
  <c r="T134" i="1"/>
  <c r="T126" i="1"/>
  <c r="T110" i="1"/>
  <c r="T94" i="1"/>
  <c r="T86" i="1"/>
  <c r="T78" i="1"/>
  <c r="T62" i="1"/>
  <c r="T54" i="1"/>
  <c r="T46" i="1"/>
  <c r="T38" i="1"/>
  <c r="T30" i="1"/>
  <c r="T22" i="1"/>
  <c r="T14" i="1"/>
  <c r="T176" i="1"/>
  <c r="R174" i="1"/>
  <c r="T168" i="1"/>
  <c r="R166" i="1"/>
  <c r="T160" i="1"/>
  <c r="R158" i="1"/>
  <c r="R150" i="1"/>
  <c r="T144" i="1"/>
  <c r="R142" i="1"/>
  <c r="T136" i="1"/>
  <c r="R134" i="1"/>
  <c r="T128" i="1"/>
  <c r="R126" i="1"/>
  <c r="T120" i="1"/>
  <c r="R118" i="1"/>
  <c r="T112" i="1"/>
  <c r="R110" i="1"/>
  <c r="T104" i="1"/>
  <c r="R102" i="1"/>
  <c r="T96" i="1"/>
  <c r="R94" i="1"/>
  <c r="T88" i="1"/>
  <c r="R86" i="1"/>
  <c r="R78" i="1"/>
  <c r="T72" i="1"/>
  <c r="R70" i="1"/>
  <c r="T64" i="1"/>
  <c r="R62" i="1"/>
  <c r="T56" i="1"/>
  <c r="R54" i="1"/>
  <c r="R46" i="1"/>
  <c r="B3" i="4" s="1"/>
  <c r="T40" i="1"/>
  <c r="R38" i="1"/>
  <c r="R30" i="1"/>
  <c r="T24" i="1"/>
  <c r="R22" i="1"/>
  <c r="T16" i="1"/>
  <c r="R14" i="1"/>
  <c r="T8" i="1"/>
  <c r="D3" i="4" s="1"/>
  <c r="P996" i="9"/>
  <c r="O996" i="9"/>
  <c r="P995" i="9"/>
  <c r="O995" i="9"/>
  <c r="P994" i="9"/>
  <c r="O994" i="9"/>
  <c r="P993" i="9"/>
  <c r="O993" i="9"/>
  <c r="Q992" i="9"/>
  <c r="P992" i="9"/>
  <c r="O992" i="9"/>
  <c r="Q991" i="9"/>
  <c r="P991" i="9"/>
  <c r="O991" i="9"/>
  <c r="Q990" i="9"/>
  <c r="P990" i="9"/>
  <c r="O990" i="9"/>
  <c r="Q989" i="9"/>
  <c r="P989" i="9"/>
  <c r="O989" i="9"/>
  <c r="Q988" i="9"/>
  <c r="P988" i="9"/>
  <c r="O988" i="9"/>
  <c r="Q987" i="9"/>
  <c r="P987" i="9"/>
  <c r="O987" i="9"/>
  <c r="Q986" i="9"/>
  <c r="P986" i="9"/>
  <c r="O986" i="9"/>
  <c r="Q985" i="9"/>
  <c r="P985" i="9"/>
  <c r="O985" i="9"/>
  <c r="Q984" i="9"/>
  <c r="P984" i="9"/>
  <c r="O984" i="9"/>
  <c r="Q983" i="9"/>
  <c r="P983" i="9"/>
  <c r="O983" i="9"/>
  <c r="Q982" i="9"/>
  <c r="P982" i="9"/>
  <c r="O982" i="9"/>
  <c r="Q981" i="9"/>
  <c r="P981" i="9"/>
  <c r="O981" i="9"/>
  <c r="Q980" i="9"/>
  <c r="P980" i="9"/>
  <c r="O980" i="9"/>
  <c r="Q979" i="9"/>
  <c r="P979" i="9"/>
  <c r="O979" i="9"/>
  <c r="Q978" i="9"/>
  <c r="P978" i="9"/>
  <c r="O978" i="9"/>
  <c r="Q977" i="9"/>
  <c r="P977" i="9"/>
  <c r="O977" i="9"/>
  <c r="Q976" i="9"/>
  <c r="P976" i="9"/>
  <c r="O976" i="9"/>
  <c r="Q975" i="9"/>
  <c r="P975" i="9"/>
  <c r="O975" i="9"/>
  <c r="Q974" i="9"/>
  <c r="P974" i="9"/>
  <c r="O974" i="9"/>
  <c r="Q973" i="9"/>
  <c r="P973" i="9"/>
  <c r="O973" i="9"/>
  <c r="Q972" i="9"/>
  <c r="P972" i="9"/>
  <c r="O972" i="9"/>
  <c r="Q971" i="9"/>
  <c r="P971" i="9"/>
  <c r="O971" i="9"/>
  <c r="Q970" i="9"/>
  <c r="P970" i="9"/>
  <c r="O970" i="9"/>
  <c r="Q969" i="9"/>
  <c r="P969" i="9"/>
  <c r="O969" i="9"/>
  <c r="Q968" i="9"/>
  <c r="P968" i="9"/>
  <c r="O968" i="9"/>
  <c r="Q967" i="9"/>
  <c r="P967" i="9"/>
  <c r="O967" i="9"/>
  <c r="Q966" i="9"/>
  <c r="P966" i="9"/>
  <c r="O966" i="9"/>
  <c r="Q965" i="9"/>
  <c r="P965" i="9"/>
  <c r="O965" i="9"/>
  <c r="Q964" i="9"/>
  <c r="P964" i="9"/>
  <c r="O964" i="9"/>
  <c r="Q963" i="9"/>
  <c r="P963" i="9"/>
  <c r="O963" i="9"/>
  <c r="Q962" i="9"/>
  <c r="P962" i="9"/>
  <c r="O962" i="9"/>
  <c r="Q961" i="9"/>
  <c r="P961" i="9"/>
  <c r="O961" i="9"/>
  <c r="Q960" i="9"/>
  <c r="P960" i="9"/>
  <c r="O960" i="9"/>
  <c r="Q959" i="9"/>
  <c r="P959" i="9"/>
  <c r="O959" i="9"/>
  <c r="Q958" i="9"/>
  <c r="P958" i="9"/>
  <c r="O958" i="9"/>
  <c r="Q957" i="9"/>
  <c r="P957" i="9"/>
  <c r="O957" i="9"/>
  <c r="Q956" i="9"/>
  <c r="P956" i="9"/>
  <c r="O956" i="9"/>
  <c r="Q955" i="9"/>
  <c r="P955" i="9"/>
  <c r="O955" i="9"/>
  <c r="Q954" i="9"/>
  <c r="P954" i="9"/>
  <c r="O954" i="9"/>
  <c r="Q953" i="9"/>
  <c r="P953" i="9"/>
  <c r="O953" i="9"/>
  <c r="Q952" i="9"/>
  <c r="P952" i="9"/>
  <c r="O952" i="9"/>
  <c r="Q951" i="9"/>
  <c r="P951" i="9"/>
  <c r="O951" i="9"/>
  <c r="Q950" i="9"/>
  <c r="P950" i="9"/>
  <c r="O950" i="9"/>
  <c r="Q949" i="9"/>
  <c r="P949" i="9"/>
  <c r="O949" i="9"/>
  <c r="Q948" i="9"/>
  <c r="P948" i="9"/>
  <c r="O948" i="9"/>
  <c r="Q947" i="9"/>
  <c r="P947" i="9"/>
  <c r="O947" i="9"/>
  <c r="Q946" i="9"/>
  <c r="P946" i="9"/>
  <c r="O946" i="9"/>
  <c r="Q945" i="9"/>
  <c r="P945" i="9"/>
  <c r="O945" i="9"/>
  <c r="Q944" i="9"/>
  <c r="P944" i="9"/>
  <c r="O944" i="9"/>
  <c r="Q943" i="9"/>
  <c r="P943" i="9"/>
  <c r="O943" i="9"/>
  <c r="Q942" i="9"/>
  <c r="P942" i="9"/>
  <c r="O942" i="9"/>
  <c r="Q941" i="9"/>
  <c r="P941" i="9"/>
  <c r="O941" i="9"/>
  <c r="Q940" i="9"/>
  <c r="P940" i="9"/>
  <c r="O940" i="9"/>
  <c r="Q939" i="9"/>
  <c r="P939" i="9"/>
  <c r="O939" i="9"/>
  <c r="Q938" i="9"/>
  <c r="P938" i="9"/>
  <c r="O938" i="9"/>
  <c r="Q937" i="9"/>
  <c r="P937" i="9"/>
  <c r="O937" i="9"/>
  <c r="Q936" i="9"/>
  <c r="P936" i="9"/>
  <c r="O936" i="9"/>
  <c r="Q935" i="9"/>
  <c r="P935" i="9"/>
  <c r="O935" i="9"/>
  <c r="Q934" i="9"/>
  <c r="P934" i="9"/>
  <c r="O934" i="9"/>
  <c r="Q933" i="9"/>
  <c r="P933" i="9"/>
  <c r="O933" i="9"/>
  <c r="Q932" i="9"/>
  <c r="R932" i="9"/>
  <c r="T932" i="9"/>
  <c r="P932" i="9"/>
  <c r="O932" i="9"/>
  <c r="Q931" i="9"/>
  <c r="T931" i="9"/>
  <c r="R931" i="9"/>
  <c r="P931" i="9"/>
  <c r="O931" i="9"/>
  <c r="Q930" i="9"/>
  <c r="P930" i="9"/>
  <c r="O930" i="9"/>
  <c r="Q929" i="9"/>
  <c r="P929" i="9"/>
  <c r="O929" i="9"/>
  <c r="Q928" i="9"/>
  <c r="R928" i="9"/>
  <c r="T928" i="9"/>
  <c r="P928" i="9"/>
  <c r="O928" i="9"/>
  <c r="Q927" i="9"/>
  <c r="T927" i="9"/>
  <c r="R927" i="9"/>
  <c r="P927" i="9"/>
  <c r="O927" i="9"/>
  <c r="Q926" i="9"/>
  <c r="P926" i="9"/>
  <c r="O926" i="9"/>
  <c r="Q925" i="9"/>
  <c r="P925" i="9"/>
  <c r="O925" i="9"/>
  <c r="Q924" i="9"/>
  <c r="R924" i="9"/>
  <c r="T924" i="9"/>
  <c r="P924" i="9"/>
  <c r="O924" i="9"/>
  <c r="Q923" i="9"/>
  <c r="T923" i="9"/>
  <c r="R923" i="9"/>
  <c r="P923" i="9"/>
  <c r="O923" i="9"/>
  <c r="Q922" i="9"/>
  <c r="P922" i="9"/>
  <c r="O922" i="9"/>
  <c r="Q921" i="9"/>
  <c r="P921" i="9"/>
  <c r="O921" i="9"/>
  <c r="Q920" i="9"/>
  <c r="R920" i="9"/>
  <c r="T920" i="9"/>
  <c r="P920" i="9"/>
  <c r="O920" i="9"/>
  <c r="Q919" i="9"/>
  <c r="T919" i="9"/>
  <c r="R919" i="9"/>
  <c r="P919" i="9"/>
  <c r="O919" i="9"/>
  <c r="Q918" i="9"/>
  <c r="P918" i="9"/>
  <c r="O918" i="9"/>
  <c r="Q917" i="9"/>
  <c r="P917" i="9"/>
  <c r="O917" i="9"/>
  <c r="Q916" i="9"/>
  <c r="R916" i="9"/>
  <c r="T916" i="9"/>
  <c r="P916" i="9"/>
  <c r="O916" i="9"/>
  <c r="Q915" i="9"/>
  <c r="T915" i="9"/>
  <c r="R915" i="9"/>
  <c r="P915" i="9"/>
  <c r="O915" i="9"/>
  <c r="Q914" i="9"/>
  <c r="P914" i="9"/>
  <c r="O914" i="9"/>
  <c r="Q913" i="9"/>
  <c r="P913" i="9"/>
  <c r="O913" i="9"/>
  <c r="Q912" i="9"/>
  <c r="R912" i="9"/>
  <c r="T912" i="9"/>
  <c r="P912" i="9"/>
  <c r="O912" i="9"/>
  <c r="Q911" i="9"/>
  <c r="T911" i="9"/>
  <c r="R911" i="9"/>
  <c r="P911" i="9"/>
  <c r="O911" i="9"/>
  <c r="Q910" i="9"/>
  <c r="P910" i="9"/>
  <c r="O910" i="9"/>
  <c r="Q909" i="9"/>
  <c r="P909" i="9"/>
  <c r="O909" i="9"/>
  <c r="Q908" i="9"/>
  <c r="R908" i="9"/>
  <c r="T908" i="9"/>
  <c r="P908" i="9"/>
  <c r="O908" i="9"/>
  <c r="Q907" i="9"/>
  <c r="T907" i="9"/>
  <c r="S907" i="9"/>
  <c r="R907" i="9"/>
  <c r="P907" i="9"/>
  <c r="O907" i="9"/>
  <c r="Q906" i="9"/>
  <c r="T906" i="9"/>
  <c r="S906" i="9"/>
  <c r="P906" i="9"/>
  <c r="O906" i="9"/>
  <c r="Q905" i="9"/>
  <c r="P905" i="9"/>
  <c r="O905" i="9"/>
  <c r="Q904" i="9"/>
  <c r="T904" i="9"/>
  <c r="R904" i="9"/>
  <c r="S904" i="9"/>
  <c r="P904" i="9"/>
  <c r="O904" i="9"/>
  <c r="Q903" i="9"/>
  <c r="T903" i="9"/>
  <c r="R903" i="9"/>
  <c r="S903" i="9"/>
  <c r="P903" i="9"/>
  <c r="O903" i="9"/>
  <c r="Q902" i="9"/>
  <c r="P902" i="9"/>
  <c r="O902" i="9"/>
  <c r="Q901" i="9"/>
  <c r="S901" i="9"/>
  <c r="R901" i="9"/>
  <c r="P901" i="9"/>
  <c r="O901" i="9"/>
  <c r="Q900" i="9"/>
  <c r="R900" i="9"/>
  <c r="S900" i="9"/>
  <c r="P900" i="9"/>
  <c r="O900" i="9"/>
  <c r="Q899" i="9"/>
  <c r="T899" i="9"/>
  <c r="S899" i="9"/>
  <c r="R899" i="9"/>
  <c r="P899" i="9"/>
  <c r="O899" i="9"/>
  <c r="Q898" i="9"/>
  <c r="T898" i="9"/>
  <c r="S898" i="9"/>
  <c r="P898" i="9"/>
  <c r="O898" i="9"/>
  <c r="Q897" i="9"/>
  <c r="P897" i="9"/>
  <c r="O897" i="9"/>
  <c r="Q896" i="9"/>
  <c r="T896" i="9"/>
  <c r="R896" i="9"/>
  <c r="S896" i="9"/>
  <c r="P896" i="9"/>
  <c r="O896" i="9"/>
  <c r="Q895" i="9"/>
  <c r="T895" i="9"/>
  <c r="R895" i="9"/>
  <c r="S895" i="9"/>
  <c r="P895" i="9"/>
  <c r="O895" i="9"/>
  <c r="Q894" i="9"/>
  <c r="P894" i="9"/>
  <c r="O894" i="9"/>
  <c r="Q893" i="9"/>
  <c r="S893" i="9"/>
  <c r="R893" i="9"/>
  <c r="P893" i="9"/>
  <c r="O893" i="9"/>
  <c r="Q892" i="9"/>
  <c r="R892" i="9"/>
  <c r="S892" i="9"/>
  <c r="P892" i="9"/>
  <c r="O892" i="9"/>
  <c r="Q891" i="9"/>
  <c r="T891" i="9"/>
  <c r="S891" i="9"/>
  <c r="R891" i="9"/>
  <c r="P891" i="9"/>
  <c r="O891" i="9"/>
  <c r="Q890" i="9"/>
  <c r="T890" i="9"/>
  <c r="S890" i="9"/>
  <c r="P890" i="9"/>
  <c r="O890" i="9"/>
  <c r="Q889" i="9"/>
  <c r="P889" i="9"/>
  <c r="O889" i="9"/>
  <c r="Q888" i="9"/>
  <c r="T888" i="9"/>
  <c r="R888" i="9"/>
  <c r="S888" i="9"/>
  <c r="P888" i="9"/>
  <c r="O888" i="9"/>
  <c r="Q887" i="9"/>
  <c r="T887" i="9"/>
  <c r="R887" i="9"/>
  <c r="S887" i="9"/>
  <c r="P887" i="9"/>
  <c r="O887" i="9"/>
  <c r="Q886" i="9"/>
  <c r="P886" i="9"/>
  <c r="O886" i="9"/>
  <c r="Q885" i="9"/>
  <c r="S885" i="9"/>
  <c r="R885" i="9"/>
  <c r="P885" i="9"/>
  <c r="O885" i="9"/>
  <c r="Q884" i="9"/>
  <c r="R884" i="9"/>
  <c r="S884" i="9"/>
  <c r="P884" i="9"/>
  <c r="O884" i="9"/>
  <c r="Q883" i="9"/>
  <c r="T883" i="9"/>
  <c r="S883" i="9"/>
  <c r="R883" i="9"/>
  <c r="P883" i="9"/>
  <c r="O883" i="9"/>
  <c r="Q882" i="9"/>
  <c r="T882" i="9"/>
  <c r="S882" i="9"/>
  <c r="P882" i="9"/>
  <c r="O882" i="9"/>
  <c r="Q881" i="9"/>
  <c r="P881" i="9"/>
  <c r="O881" i="9"/>
  <c r="Q880" i="9"/>
  <c r="T880" i="9"/>
  <c r="R880" i="9"/>
  <c r="S880" i="9"/>
  <c r="P880" i="9"/>
  <c r="O880" i="9"/>
  <c r="Q879" i="9"/>
  <c r="T879" i="9"/>
  <c r="R879" i="9"/>
  <c r="S879" i="9"/>
  <c r="P879" i="9"/>
  <c r="O879" i="9"/>
  <c r="Q878" i="9"/>
  <c r="P878" i="9"/>
  <c r="O878" i="9"/>
  <c r="Q877" i="9"/>
  <c r="S877" i="9"/>
  <c r="R877" i="9"/>
  <c r="P877" i="9"/>
  <c r="O877" i="9"/>
  <c r="Q876" i="9"/>
  <c r="R876" i="9"/>
  <c r="S876" i="9"/>
  <c r="P876" i="9"/>
  <c r="O876" i="9"/>
  <c r="Q875" i="9"/>
  <c r="T875" i="9"/>
  <c r="S875" i="9"/>
  <c r="R875" i="9"/>
  <c r="P875" i="9"/>
  <c r="O875" i="9"/>
  <c r="Q874" i="9"/>
  <c r="T874" i="9"/>
  <c r="S874" i="9"/>
  <c r="P874" i="9"/>
  <c r="O874" i="9"/>
  <c r="Q873" i="9"/>
  <c r="P873" i="9"/>
  <c r="O873" i="9"/>
  <c r="Q872" i="9"/>
  <c r="R872" i="9"/>
  <c r="S872" i="9"/>
  <c r="P872" i="9"/>
  <c r="O872" i="9"/>
  <c r="Q871" i="9"/>
  <c r="T871" i="9"/>
  <c r="R871" i="9"/>
  <c r="S871" i="9"/>
  <c r="P871" i="9"/>
  <c r="O871" i="9"/>
  <c r="Q870" i="9"/>
  <c r="P870" i="9"/>
  <c r="O870" i="9"/>
  <c r="Q869" i="9"/>
  <c r="S869" i="9"/>
  <c r="R869" i="9"/>
  <c r="P869" i="9"/>
  <c r="O869" i="9"/>
  <c r="Q868" i="9"/>
  <c r="T868" i="9"/>
  <c r="R868" i="9"/>
  <c r="S868" i="9"/>
  <c r="P868" i="9"/>
  <c r="O868" i="9"/>
  <c r="Q867" i="9"/>
  <c r="T867" i="9"/>
  <c r="R867" i="9"/>
  <c r="S867" i="9"/>
  <c r="P867" i="9"/>
  <c r="O867" i="9"/>
  <c r="Q866" i="9"/>
  <c r="T866" i="9"/>
  <c r="S866" i="9"/>
  <c r="P866" i="9"/>
  <c r="O866" i="9"/>
  <c r="Q865" i="9"/>
  <c r="P865" i="9"/>
  <c r="O865" i="9"/>
  <c r="Q864" i="9"/>
  <c r="R864" i="9"/>
  <c r="S864" i="9"/>
  <c r="P864" i="9"/>
  <c r="O864" i="9"/>
  <c r="Q863" i="9"/>
  <c r="T863" i="9"/>
  <c r="S863" i="9"/>
  <c r="R863" i="9"/>
  <c r="P863" i="9"/>
  <c r="O863" i="9"/>
  <c r="Q862" i="9"/>
  <c r="R862" i="9"/>
  <c r="T862" i="9"/>
  <c r="P862" i="9"/>
  <c r="O862" i="9"/>
  <c r="Q861" i="9"/>
  <c r="P861" i="9"/>
  <c r="O861" i="9"/>
  <c r="Q860" i="9"/>
  <c r="P860" i="9"/>
  <c r="O860" i="9"/>
  <c r="Q859" i="9"/>
  <c r="P859" i="9"/>
  <c r="O859" i="9"/>
  <c r="Q858" i="9"/>
  <c r="R858" i="9"/>
  <c r="P858" i="9"/>
  <c r="O858" i="9"/>
  <c r="Q857" i="9"/>
  <c r="S857" i="9"/>
  <c r="R857" i="9"/>
  <c r="P857" i="9"/>
  <c r="O857" i="9"/>
  <c r="Q856" i="9"/>
  <c r="P856" i="9"/>
  <c r="O856" i="9"/>
  <c r="Q855" i="9"/>
  <c r="S855" i="9"/>
  <c r="R855" i="9"/>
  <c r="P855" i="9"/>
  <c r="O855" i="9"/>
  <c r="Q854" i="9"/>
  <c r="P854" i="9"/>
  <c r="O854" i="9"/>
  <c r="Q853" i="9"/>
  <c r="S853" i="9"/>
  <c r="R853" i="9"/>
  <c r="P853" i="9"/>
  <c r="O853" i="9"/>
  <c r="Q852" i="9"/>
  <c r="P852" i="9"/>
  <c r="O852" i="9"/>
  <c r="Q851" i="9"/>
  <c r="S851" i="9"/>
  <c r="R851" i="9"/>
  <c r="P851" i="9"/>
  <c r="O851" i="9"/>
  <c r="Q850" i="9"/>
  <c r="R850" i="9"/>
  <c r="P850" i="9"/>
  <c r="O850" i="9"/>
  <c r="Q849" i="9"/>
  <c r="T849" i="9"/>
  <c r="R849" i="9"/>
  <c r="P849" i="9"/>
  <c r="O849" i="9"/>
  <c r="Q848" i="9"/>
  <c r="P848" i="9"/>
  <c r="O848" i="9"/>
  <c r="Q847" i="9"/>
  <c r="P847" i="9"/>
  <c r="O847" i="9"/>
  <c r="Q846" i="9"/>
  <c r="P846" i="9"/>
  <c r="O846" i="9"/>
  <c r="Q845" i="9"/>
  <c r="P845" i="9"/>
  <c r="O845" i="9"/>
  <c r="Q844" i="9"/>
  <c r="P844" i="9"/>
  <c r="O844" i="9"/>
  <c r="Q843" i="9"/>
  <c r="P843" i="9"/>
  <c r="O843" i="9"/>
  <c r="Q842" i="9"/>
  <c r="S842" i="9"/>
  <c r="R842" i="9"/>
  <c r="T842" i="9"/>
  <c r="P842" i="9"/>
  <c r="O842" i="9"/>
  <c r="Q841" i="9"/>
  <c r="T841" i="9"/>
  <c r="R841" i="9"/>
  <c r="P841" i="9"/>
  <c r="O841" i="9"/>
  <c r="Q840" i="9"/>
  <c r="P840" i="9"/>
  <c r="O840" i="9"/>
  <c r="Q839" i="9"/>
  <c r="P839" i="9"/>
  <c r="O839" i="9"/>
  <c r="Q838" i="9"/>
  <c r="S838" i="9"/>
  <c r="T838" i="9"/>
  <c r="P838" i="9"/>
  <c r="O838" i="9"/>
  <c r="Q837" i="9"/>
  <c r="R837" i="9"/>
  <c r="P837" i="9"/>
  <c r="O837" i="9"/>
  <c r="Q836" i="9"/>
  <c r="P836" i="9"/>
  <c r="O836" i="9"/>
  <c r="Q835" i="9"/>
  <c r="P835" i="9"/>
  <c r="O835" i="9"/>
  <c r="Q834" i="9"/>
  <c r="R834" i="9"/>
  <c r="T834" i="9"/>
  <c r="P834" i="9"/>
  <c r="O834" i="9"/>
  <c r="Q833" i="9"/>
  <c r="T833" i="9"/>
  <c r="R833" i="9"/>
  <c r="P833" i="9"/>
  <c r="O833" i="9"/>
  <c r="Q832" i="9"/>
  <c r="P832" i="9"/>
  <c r="O832" i="9"/>
  <c r="Q831" i="9"/>
  <c r="P831" i="9"/>
  <c r="O831" i="9"/>
  <c r="Q830" i="9"/>
  <c r="P830" i="9"/>
  <c r="O830" i="9"/>
  <c r="Q829" i="9"/>
  <c r="P829" i="9"/>
  <c r="O829" i="9"/>
  <c r="Q828" i="9"/>
  <c r="P828" i="9"/>
  <c r="O828" i="9"/>
  <c r="Q827" i="9"/>
  <c r="P827" i="9"/>
  <c r="O827" i="9"/>
  <c r="Q826" i="9"/>
  <c r="S826" i="9"/>
  <c r="R826" i="9"/>
  <c r="T826" i="9"/>
  <c r="P826" i="9"/>
  <c r="O826" i="9"/>
  <c r="Q825" i="9"/>
  <c r="T825" i="9"/>
  <c r="R825" i="9"/>
  <c r="P825" i="9"/>
  <c r="O825" i="9"/>
  <c r="Q824" i="9"/>
  <c r="P824" i="9"/>
  <c r="O824" i="9"/>
  <c r="Q823" i="9"/>
  <c r="P823" i="9"/>
  <c r="O823" i="9"/>
  <c r="Q822" i="9"/>
  <c r="S822" i="9"/>
  <c r="T822" i="9"/>
  <c r="P822" i="9"/>
  <c r="O822" i="9"/>
  <c r="Q821" i="9"/>
  <c r="R821" i="9"/>
  <c r="P821" i="9"/>
  <c r="O821" i="9"/>
  <c r="Q820" i="9"/>
  <c r="P820" i="9"/>
  <c r="O820" i="9"/>
  <c r="Q819" i="9"/>
  <c r="P819" i="9"/>
  <c r="O819" i="9"/>
  <c r="Q818" i="9"/>
  <c r="R818" i="9"/>
  <c r="T818" i="9"/>
  <c r="P818" i="9"/>
  <c r="O818" i="9"/>
  <c r="Q817" i="9"/>
  <c r="T817" i="9"/>
  <c r="R817" i="9"/>
  <c r="P817" i="9"/>
  <c r="O817" i="9"/>
  <c r="Q816" i="9"/>
  <c r="P816" i="9"/>
  <c r="O816" i="9"/>
  <c r="Q815" i="9"/>
  <c r="P815" i="9"/>
  <c r="O815" i="9"/>
  <c r="Q814" i="9"/>
  <c r="P814" i="9"/>
  <c r="O814" i="9"/>
  <c r="Q813" i="9"/>
  <c r="P813" i="9"/>
  <c r="O813" i="9"/>
  <c r="Q812" i="9"/>
  <c r="P812" i="9"/>
  <c r="O812" i="9"/>
  <c r="Q811" i="9"/>
  <c r="P811" i="9"/>
  <c r="O811" i="9"/>
  <c r="Q810" i="9"/>
  <c r="S810" i="9"/>
  <c r="R810" i="9"/>
  <c r="T810" i="9"/>
  <c r="P810" i="9"/>
  <c r="O810" i="9"/>
  <c r="Q809" i="9"/>
  <c r="T809" i="9"/>
  <c r="R809" i="9"/>
  <c r="P809" i="9"/>
  <c r="O809" i="9"/>
  <c r="Q808" i="9"/>
  <c r="P808" i="9"/>
  <c r="O808" i="9"/>
  <c r="Q807" i="9"/>
  <c r="P807" i="9"/>
  <c r="O807" i="9"/>
  <c r="Q806" i="9"/>
  <c r="P806" i="9"/>
  <c r="O806" i="9"/>
  <c r="Q805" i="9"/>
  <c r="P805" i="9"/>
  <c r="O805" i="9"/>
  <c r="Q804" i="9"/>
  <c r="P804" i="9"/>
  <c r="O804" i="9"/>
  <c r="Q803" i="9"/>
  <c r="P803" i="9"/>
  <c r="O803" i="9"/>
  <c r="Q802" i="9"/>
  <c r="R802" i="9"/>
  <c r="T802" i="9"/>
  <c r="P802" i="9"/>
  <c r="O802" i="9"/>
  <c r="Q801" i="9"/>
  <c r="T801" i="9"/>
  <c r="R801" i="9"/>
  <c r="P801" i="9"/>
  <c r="O801" i="9"/>
  <c r="Q800" i="9"/>
  <c r="P800" i="9"/>
  <c r="O800" i="9"/>
  <c r="Q799" i="9"/>
  <c r="S799" i="9"/>
  <c r="R799" i="9"/>
  <c r="P799" i="9"/>
  <c r="O799" i="9"/>
  <c r="Q798" i="9"/>
  <c r="P798" i="9"/>
  <c r="O798" i="9"/>
  <c r="Q797" i="9"/>
  <c r="S797" i="9"/>
  <c r="R797" i="9"/>
  <c r="P797" i="9"/>
  <c r="O797" i="9"/>
  <c r="Q796" i="9"/>
  <c r="R796" i="9"/>
  <c r="P796" i="9"/>
  <c r="O796" i="9"/>
  <c r="Q795" i="9"/>
  <c r="P795" i="9"/>
  <c r="O795" i="9"/>
  <c r="Q794" i="9"/>
  <c r="P794" i="9"/>
  <c r="O794" i="9"/>
  <c r="Q793" i="9"/>
  <c r="T793" i="9"/>
  <c r="P793" i="9"/>
  <c r="O793" i="9"/>
  <c r="Q792" i="9"/>
  <c r="P792" i="9"/>
  <c r="O792" i="9"/>
  <c r="Q791" i="9"/>
  <c r="T791" i="9"/>
  <c r="P791" i="9"/>
  <c r="O791" i="9"/>
  <c r="Q790" i="9"/>
  <c r="P790" i="9"/>
  <c r="O790" i="9"/>
  <c r="Q789" i="9"/>
  <c r="P789" i="9"/>
  <c r="O789" i="9"/>
  <c r="Q788" i="9"/>
  <c r="R788" i="9"/>
  <c r="P788" i="9"/>
  <c r="O788" i="9"/>
  <c r="Q787" i="9"/>
  <c r="T787" i="9"/>
  <c r="S787" i="9"/>
  <c r="R787" i="9"/>
  <c r="P787" i="9"/>
  <c r="O787" i="9"/>
  <c r="Q786" i="9"/>
  <c r="P786" i="9"/>
  <c r="O786" i="9"/>
  <c r="Q785" i="9"/>
  <c r="T785" i="9"/>
  <c r="S785" i="9"/>
  <c r="R785" i="9"/>
  <c r="P785" i="9"/>
  <c r="O785" i="9"/>
  <c r="Q784" i="9"/>
  <c r="P784" i="9"/>
  <c r="O784" i="9"/>
  <c r="Q783" i="9"/>
  <c r="T783" i="9"/>
  <c r="S783" i="9"/>
  <c r="R783" i="9"/>
  <c r="P783" i="9"/>
  <c r="O783" i="9"/>
  <c r="Q782" i="9"/>
  <c r="P782" i="9"/>
  <c r="O782" i="9"/>
  <c r="Q781" i="9"/>
  <c r="T781" i="9"/>
  <c r="S781" i="9"/>
  <c r="R781" i="9"/>
  <c r="P781" i="9"/>
  <c r="O781" i="9"/>
  <c r="Q780" i="9"/>
  <c r="R780" i="9"/>
  <c r="P780" i="9"/>
  <c r="O780" i="9"/>
  <c r="Q779" i="9"/>
  <c r="P779" i="9"/>
  <c r="O779" i="9"/>
  <c r="Q778" i="9"/>
  <c r="P778" i="9"/>
  <c r="O778" i="9"/>
  <c r="Q777" i="9"/>
  <c r="P777" i="9"/>
  <c r="O777" i="9"/>
  <c r="Q776" i="9"/>
  <c r="P776" i="9"/>
  <c r="O776" i="9"/>
  <c r="Q775" i="9"/>
  <c r="T775" i="9"/>
  <c r="P775" i="9"/>
  <c r="O775" i="9"/>
  <c r="Q774" i="9"/>
  <c r="P774" i="9"/>
  <c r="O774" i="9"/>
  <c r="Q773" i="9"/>
  <c r="T773" i="9"/>
  <c r="P773" i="9"/>
  <c r="O773" i="9"/>
  <c r="Q772" i="9"/>
  <c r="R772" i="9"/>
  <c r="P772" i="9"/>
  <c r="O772" i="9"/>
  <c r="Q771" i="9"/>
  <c r="S771" i="9"/>
  <c r="R771" i="9"/>
  <c r="P771" i="9"/>
  <c r="O771" i="9"/>
  <c r="Q770" i="9"/>
  <c r="P770" i="9"/>
  <c r="O770" i="9"/>
  <c r="Q769" i="9"/>
  <c r="S769" i="9"/>
  <c r="R769" i="9"/>
  <c r="P769" i="9"/>
  <c r="O769" i="9"/>
  <c r="Q768" i="9"/>
  <c r="P768" i="9"/>
  <c r="O768" i="9"/>
  <c r="Q767" i="9"/>
  <c r="S767" i="9"/>
  <c r="R767" i="9"/>
  <c r="P767" i="9"/>
  <c r="O767" i="9"/>
  <c r="Q766" i="9"/>
  <c r="P766" i="9"/>
  <c r="O766" i="9"/>
  <c r="Q765" i="9"/>
  <c r="S765" i="9"/>
  <c r="R765" i="9"/>
  <c r="P765" i="9"/>
  <c r="O765" i="9"/>
  <c r="Q764" i="9"/>
  <c r="R764" i="9"/>
  <c r="P764" i="9"/>
  <c r="O764" i="9"/>
  <c r="Q763" i="9"/>
  <c r="T763" i="9"/>
  <c r="P763" i="9"/>
  <c r="O763" i="9"/>
  <c r="Q762" i="9"/>
  <c r="P762" i="9"/>
  <c r="O762" i="9"/>
  <c r="Q761" i="9"/>
  <c r="P761" i="9"/>
  <c r="O761" i="9"/>
  <c r="Q760" i="9"/>
  <c r="P760" i="9"/>
  <c r="O760" i="9"/>
  <c r="Q759" i="9"/>
  <c r="P759" i="9"/>
  <c r="O759" i="9"/>
  <c r="Q758" i="9"/>
  <c r="P758" i="9"/>
  <c r="O758" i="9"/>
  <c r="Q757" i="9"/>
  <c r="T757" i="9"/>
  <c r="P757" i="9"/>
  <c r="O757" i="9"/>
  <c r="Q756" i="9"/>
  <c r="R756" i="9"/>
  <c r="P756" i="9"/>
  <c r="O756" i="9"/>
  <c r="Q755" i="9"/>
  <c r="T755" i="9"/>
  <c r="S755" i="9"/>
  <c r="R755" i="9"/>
  <c r="P755" i="9"/>
  <c r="O755" i="9"/>
  <c r="Q754" i="9"/>
  <c r="P754" i="9"/>
  <c r="O754" i="9"/>
  <c r="Q753" i="9"/>
  <c r="T753" i="9"/>
  <c r="S753" i="9"/>
  <c r="R753" i="9"/>
  <c r="P753" i="9"/>
  <c r="O753" i="9"/>
  <c r="Q752" i="9"/>
  <c r="P752" i="9"/>
  <c r="O752" i="9"/>
  <c r="Q751" i="9"/>
  <c r="T751" i="9"/>
  <c r="S751" i="9"/>
  <c r="R751" i="9"/>
  <c r="P751" i="9"/>
  <c r="O751" i="9"/>
  <c r="Q750" i="9"/>
  <c r="P750" i="9"/>
  <c r="O750" i="9"/>
  <c r="Q749" i="9"/>
  <c r="T749" i="9"/>
  <c r="S749" i="9"/>
  <c r="R749" i="9"/>
  <c r="P749" i="9"/>
  <c r="O749" i="9"/>
  <c r="Q748" i="9"/>
  <c r="R748" i="9"/>
  <c r="P748" i="9"/>
  <c r="O748" i="9"/>
  <c r="Q747" i="9"/>
  <c r="T747" i="9"/>
  <c r="P747" i="9"/>
  <c r="O747" i="9"/>
  <c r="Q746" i="9"/>
  <c r="P746" i="9"/>
  <c r="O746" i="9"/>
  <c r="Q745" i="9"/>
  <c r="T745" i="9"/>
  <c r="P745" i="9"/>
  <c r="O745" i="9"/>
  <c r="Q744" i="9"/>
  <c r="P744" i="9"/>
  <c r="O744" i="9"/>
  <c r="Q743" i="9"/>
  <c r="P743" i="9"/>
  <c r="O743" i="9"/>
  <c r="Q742" i="9"/>
  <c r="P742" i="9"/>
  <c r="O742" i="9"/>
  <c r="Q741" i="9"/>
  <c r="P741" i="9"/>
  <c r="O741" i="9"/>
  <c r="Q740" i="9"/>
  <c r="R740" i="9"/>
  <c r="P740" i="9"/>
  <c r="O740" i="9"/>
  <c r="Q739" i="9"/>
  <c r="T739" i="9"/>
  <c r="R739" i="9"/>
  <c r="P739" i="9"/>
  <c r="O739" i="9"/>
  <c r="Q738" i="9"/>
  <c r="P738" i="9"/>
  <c r="O738" i="9"/>
  <c r="Q737" i="9"/>
  <c r="T737" i="9"/>
  <c r="R737" i="9"/>
  <c r="P737" i="9"/>
  <c r="O737" i="9"/>
  <c r="Q736" i="9"/>
  <c r="P736" i="9"/>
  <c r="O736" i="9"/>
  <c r="Q735" i="9"/>
  <c r="T735" i="9"/>
  <c r="R735" i="9"/>
  <c r="P735" i="9"/>
  <c r="O735" i="9"/>
  <c r="Q734" i="9"/>
  <c r="P734" i="9"/>
  <c r="O734" i="9"/>
  <c r="Q733" i="9"/>
  <c r="T733" i="9"/>
  <c r="R733" i="9"/>
  <c r="P733" i="9"/>
  <c r="O733" i="9"/>
  <c r="Q732" i="9"/>
  <c r="R732" i="9"/>
  <c r="P732" i="9"/>
  <c r="O732" i="9"/>
  <c r="Q731" i="9"/>
  <c r="P731" i="9"/>
  <c r="O731" i="9"/>
  <c r="Q730" i="9"/>
  <c r="P730" i="9"/>
  <c r="O730" i="9"/>
  <c r="Q729" i="9"/>
  <c r="P729" i="9"/>
  <c r="O729" i="9"/>
  <c r="Q728" i="9"/>
  <c r="P728" i="9"/>
  <c r="O728" i="9"/>
  <c r="Q727" i="9"/>
  <c r="P727" i="9"/>
  <c r="O727" i="9"/>
  <c r="Q726" i="9"/>
  <c r="P726" i="9"/>
  <c r="O726" i="9"/>
  <c r="Q725" i="9"/>
  <c r="P725" i="9"/>
  <c r="O725" i="9"/>
  <c r="Q724" i="9"/>
  <c r="R724" i="9"/>
  <c r="P724" i="9"/>
  <c r="O724" i="9"/>
  <c r="Q723" i="9"/>
  <c r="S723" i="9"/>
  <c r="R723" i="9"/>
  <c r="P723" i="9"/>
  <c r="O723" i="9"/>
  <c r="Q722" i="9"/>
  <c r="P722" i="9"/>
  <c r="O722" i="9"/>
  <c r="Q721" i="9"/>
  <c r="S721" i="9"/>
  <c r="R721" i="9"/>
  <c r="P721" i="9"/>
  <c r="O721" i="9"/>
  <c r="Q720" i="9"/>
  <c r="P720" i="9"/>
  <c r="O720" i="9"/>
  <c r="Q719" i="9"/>
  <c r="S719" i="9"/>
  <c r="R719" i="9"/>
  <c r="P719" i="9"/>
  <c r="O719" i="9"/>
  <c r="Q718" i="9"/>
  <c r="P718" i="9"/>
  <c r="O718" i="9"/>
  <c r="Q717" i="9"/>
  <c r="S717" i="9"/>
  <c r="R717" i="9"/>
  <c r="P717" i="9"/>
  <c r="O717" i="9"/>
  <c r="Q716" i="9"/>
  <c r="R716" i="9"/>
  <c r="P716" i="9"/>
  <c r="O716" i="9"/>
  <c r="Q715" i="9"/>
  <c r="T715" i="9"/>
  <c r="S715" i="9"/>
  <c r="R715" i="9"/>
  <c r="P715" i="9"/>
  <c r="O715" i="9"/>
  <c r="Q714" i="9"/>
  <c r="P714" i="9"/>
  <c r="O714" i="9"/>
  <c r="Q713" i="9"/>
  <c r="T713" i="9"/>
  <c r="S713" i="9"/>
  <c r="R713" i="9"/>
  <c r="P713" i="9"/>
  <c r="O713" i="9"/>
  <c r="Q712" i="9"/>
  <c r="P712" i="9"/>
  <c r="O712" i="9"/>
  <c r="Q711" i="9"/>
  <c r="T711" i="9"/>
  <c r="S711" i="9"/>
  <c r="R711" i="9"/>
  <c r="P711" i="9"/>
  <c r="O711" i="9"/>
  <c r="Q710" i="9"/>
  <c r="P710" i="9"/>
  <c r="O710" i="9"/>
  <c r="Q709" i="9"/>
  <c r="T709" i="9"/>
  <c r="S709" i="9"/>
  <c r="R709" i="9"/>
  <c r="P709" i="9"/>
  <c r="O709" i="9"/>
  <c r="Q708" i="9"/>
  <c r="R708" i="9"/>
  <c r="P708" i="9"/>
  <c r="O708" i="9"/>
  <c r="Q707" i="9"/>
  <c r="P707" i="9"/>
  <c r="O707" i="9"/>
  <c r="Q706" i="9"/>
  <c r="P706" i="9"/>
  <c r="O706" i="9"/>
  <c r="Q705" i="9"/>
  <c r="R705" i="9"/>
  <c r="T705" i="9"/>
  <c r="P705" i="9"/>
  <c r="O705" i="9"/>
  <c r="Q704" i="9"/>
  <c r="R704" i="9"/>
  <c r="P704" i="9"/>
  <c r="O704" i="9"/>
  <c r="Q703" i="9"/>
  <c r="T703" i="9"/>
  <c r="S703" i="9"/>
  <c r="R703" i="9"/>
  <c r="P703" i="9"/>
  <c r="O703" i="9"/>
  <c r="Q702" i="9"/>
  <c r="P702" i="9"/>
  <c r="O702" i="9"/>
  <c r="Q701" i="9"/>
  <c r="P701" i="9"/>
  <c r="O701" i="9"/>
  <c r="Q700" i="9"/>
  <c r="R700" i="9"/>
  <c r="P700" i="9"/>
  <c r="O700" i="9"/>
  <c r="Q699" i="9"/>
  <c r="T699" i="9"/>
  <c r="S699" i="9"/>
  <c r="R699" i="9"/>
  <c r="P699" i="9"/>
  <c r="O699" i="9"/>
  <c r="Q698" i="9"/>
  <c r="P698" i="9"/>
  <c r="O698" i="9"/>
  <c r="Q697" i="9"/>
  <c r="T697" i="9"/>
  <c r="S697" i="9"/>
  <c r="R697" i="9"/>
  <c r="P697" i="9"/>
  <c r="O697" i="9"/>
  <c r="Q696" i="9"/>
  <c r="R696" i="9"/>
  <c r="P696" i="9"/>
  <c r="O696" i="9"/>
  <c r="Q695" i="9"/>
  <c r="R695" i="9"/>
  <c r="T695" i="9"/>
  <c r="P695" i="9"/>
  <c r="O695" i="9"/>
  <c r="Q694" i="9"/>
  <c r="P694" i="9"/>
  <c r="O694" i="9"/>
  <c r="Q693" i="9"/>
  <c r="T693" i="9"/>
  <c r="S693" i="9"/>
  <c r="R693" i="9"/>
  <c r="P693" i="9"/>
  <c r="O693" i="9"/>
  <c r="Q692" i="9"/>
  <c r="R692" i="9"/>
  <c r="P692" i="9"/>
  <c r="O692" i="9"/>
  <c r="Q691" i="9"/>
  <c r="P691" i="9"/>
  <c r="O691" i="9"/>
  <c r="Q690" i="9"/>
  <c r="P690" i="9"/>
  <c r="O690" i="9"/>
  <c r="Q689" i="9"/>
  <c r="R689" i="9"/>
  <c r="T689" i="9"/>
  <c r="P689" i="9"/>
  <c r="O689" i="9"/>
  <c r="Q688" i="9"/>
  <c r="R688" i="9"/>
  <c r="P688" i="9"/>
  <c r="O688" i="9"/>
  <c r="Q687" i="9"/>
  <c r="T687" i="9"/>
  <c r="S687" i="9"/>
  <c r="R687" i="9"/>
  <c r="P687" i="9"/>
  <c r="O687" i="9"/>
  <c r="Q686" i="9"/>
  <c r="P686" i="9"/>
  <c r="O686" i="9"/>
  <c r="Q685" i="9"/>
  <c r="P685" i="9"/>
  <c r="O685" i="9"/>
  <c r="Q684" i="9"/>
  <c r="R684" i="9"/>
  <c r="P684" i="9"/>
  <c r="O684" i="9"/>
  <c r="Q683" i="9"/>
  <c r="T683" i="9"/>
  <c r="S683" i="9"/>
  <c r="R683" i="9"/>
  <c r="P683" i="9"/>
  <c r="O683" i="9"/>
  <c r="Q682" i="9"/>
  <c r="P682" i="9"/>
  <c r="O682" i="9"/>
  <c r="Q681" i="9"/>
  <c r="T681" i="9"/>
  <c r="S681" i="9"/>
  <c r="R681" i="9"/>
  <c r="P681" i="9"/>
  <c r="O681" i="9"/>
  <c r="Q680" i="9"/>
  <c r="R680" i="9"/>
  <c r="P680" i="9"/>
  <c r="O680" i="9"/>
  <c r="Q679" i="9"/>
  <c r="R679" i="9"/>
  <c r="T679" i="9"/>
  <c r="P679" i="9"/>
  <c r="O679" i="9"/>
  <c r="Q678" i="9"/>
  <c r="P678" i="9"/>
  <c r="O678" i="9"/>
  <c r="Q677" i="9"/>
  <c r="T677" i="9"/>
  <c r="S677" i="9"/>
  <c r="R677" i="9"/>
  <c r="P677" i="9"/>
  <c r="O677" i="9"/>
  <c r="Q676" i="9"/>
  <c r="R676" i="9"/>
  <c r="P676" i="9"/>
  <c r="O676" i="9"/>
  <c r="Q675" i="9"/>
  <c r="P675" i="9"/>
  <c r="O675" i="9"/>
  <c r="Q674" i="9"/>
  <c r="P674" i="9"/>
  <c r="O674" i="9"/>
  <c r="Q673" i="9"/>
  <c r="R673" i="9"/>
  <c r="T673" i="9"/>
  <c r="P673" i="9"/>
  <c r="O673" i="9"/>
  <c r="Q672" i="9"/>
  <c r="R672" i="9"/>
  <c r="P672" i="9"/>
  <c r="O672" i="9"/>
  <c r="Q671" i="9"/>
  <c r="T671" i="9"/>
  <c r="S671" i="9"/>
  <c r="R671" i="9"/>
  <c r="P671" i="9"/>
  <c r="O671" i="9"/>
  <c r="Q670" i="9"/>
  <c r="P670" i="9"/>
  <c r="O670" i="9"/>
  <c r="Q669" i="9"/>
  <c r="P669" i="9"/>
  <c r="O669" i="9"/>
  <c r="Q668" i="9"/>
  <c r="R668" i="9"/>
  <c r="P668" i="9"/>
  <c r="O668" i="9"/>
  <c r="Q667" i="9"/>
  <c r="T667" i="9"/>
  <c r="S667" i="9"/>
  <c r="R667" i="9"/>
  <c r="P667" i="9"/>
  <c r="O667" i="9"/>
  <c r="Q666" i="9"/>
  <c r="P666" i="9"/>
  <c r="O666" i="9"/>
  <c r="Q665" i="9"/>
  <c r="T665" i="9"/>
  <c r="S665" i="9"/>
  <c r="R665" i="9"/>
  <c r="P665" i="9"/>
  <c r="O665" i="9"/>
  <c r="Q664" i="9"/>
  <c r="R664" i="9"/>
  <c r="P664" i="9"/>
  <c r="O664" i="9"/>
  <c r="Q663" i="9"/>
  <c r="R663" i="9"/>
  <c r="T663" i="9"/>
  <c r="P663" i="9"/>
  <c r="O663" i="9"/>
  <c r="Q662" i="9"/>
  <c r="P662" i="9"/>
  <c r="O662" i="9"/>
  <c r="Q661" i="9"/>
  <c r="T661" i="9"/>
  <c r="S661" i="9"/>
  <c r="R661" i="9"/>
  <c r="P661" i="9"/>
  <c r="O661" i="9"/>
  <c r="Q660" i="9"/>
  <c r="R660" i="9"/>
  <c r="P660" i="9"/>
  <c r="O660" i="9"/>
  <c r="Q659" i="9"/>
  <c r="P659" i="9"/>
  <c r="O659" i="9"/>
  <c r="Q658" i="9"/>
  <c r="P658" i="9"/>
  <c r="O658" i="9"/>
  <c r="Q657" i="9"/>
  <c r="R657" i="9"/>
  <c r="T657" i="9"/>
  <c r="P657" i="9"/>
  <c r="O657" i="9"/>
  <c r="Q656" i="9"/>
  <c r="R656" i="9"/>
  <c r="P656" i="9"/>
  <c r="O656" i="9"/>
  <c r="Q655" i="9"/>
  <c r="T655" i="9"/>
  <c r="S655" i="9"/>
  <c r="R655" i="9"/>
  <c r="P655" i="9"/>
  <c r="O655" i="9"/>
  <c r="Q654" i="9"/>
  <c r="P654" i="9"/>
  <c r="O654" i="9"/>
  <c r="Q653" i="9"/>
  <c r="P653" i="9"/>
  <c r="O653" i="9"/>
  <c r="Q652" i="9"/>
  <c r="R652" i="9"/>
  <c r="P652" i="9"/>
  <c r="O652" i="9"/>
  <c r="Q651" i="9"/>
  <c r="T651" i="9"/>
  <c r="S651" i="9"/>
  <c r="R651" i="9"/>
  <c r="P651" i="9"/>
  <c r="O651" i="9"/>
  <c r="Q650" i="9"/>
  <c r="P650" i="9"/>
  <c r="O650" i="9"/>
  <c r="Q649" i="9"/>
  <c r="T649" i="9"/>
  <c r="S649" i="9"/>
  <c r="R649" i="9"/>
  <c r="P649" i="9"/>
  <c r="O649" i="9"/>
  <c r="Q648" i="9"/>
  <c r="R648" i="9"/>
  <c r="P648" i="9"/>
  <c r="O648" i="9"/>
  <c r="Q647" i="9"/>
  <c r="R647" i="9"/>
  <c r="T647" i="9"/>
  <c r="P647" i="9"/>
  <c r="O647" i="9"/>
  <c r="Q646" i="9"/>
  <c r="P646" i="9"/>
  <c r="O646" i="9"/>
  <c r="Q645" i="9"/>
  <c r="T645" i="9"/>
  <c r="S645" i="9"/>
  <c r="R645" i="9"/>
  <c r="P645" i="9"/>
  <c r="O645" i="9"/>
  <c r="Q644" i="9"/>
  <c r="R644" i="9"/>
  <c r="P644" i="9"/>
  <c r="O644" i="9"/>
  <c r="Q643" i="9"/>
  <c r="P643" i="9"/>
  <c r="O643" i="9"/>
  <c r="Q642" i="9"/>
  <c r="P642" i="9"/>
  <c r="O642" i="9"/>
  <c r="Q641" i="9"/>
  <c r="R641" i="9"/>
  <c r="T641" i="9"/>
  <c r="P641" i="9"/>
  <c r="O641" i="9"/>
  <c r="Q640" i="9"/>
  <c r="R640" i="9"/>
  <c r="P640" i="9"/>
  <c r="O640" i="9"/>
  <c r="Q639" i="9"/>
  <c r="T639" i="9"/>
  <c r="S639" i="9"/>
  <c r="R639" i="9"/>
  <c r="P639" i="9"/>
  <c r="O639" i="9"/>
  <c r="Q638" i="9"/>
  <c r="P638" i="9"/>
  <c r="O638" i="9"/>
  <c r="Q637" i="9"/>
  <c r="P637" i="9"/>
  <c r="O637" i="9"/>
  <c r="Q636" i="9"/>
  <c r="R636" i="9"/>
  <c r="P636" i="9"/>
  <c r="O636" i="9"/>
  <c r="Q635" i="9"/>
  <c r="T635" i="9"/>
  <c r="S635" i="9"/>
  <c r="R635" i="9"/>
  <c r="P635" i="9"/>
  <c r="O635" i="9"/>
  <c r="Q634" i="9"/>
  <c r="P634" i="9"/>
  <c r="O634" i="9"/>
  <c r="Q633" i="9"/>
  <c r="T633" i="9"/>
  <c r="S633" i="9"/>
  <c r="R633" i="9"/>
  <c r="P633" i="9"/>
  <c r="O633" i="9"/>
  <c r="Q632" i="9"/>
  <c r="R632" i="9"/>
  <c r="P632" i="9"/>
  <c r="O632" i="9"/>
  <c r="Q631" i="9"/>
  <c r="R631" i="9"/>
  <c r="T631" i="9"/>
  <c r="P631" i="9"/>
  <c r="O631" i="9"/>
  <c r="Q630" i="9"/>
  <c r="P630" i="9"/>
  <c r="O630" i="9"/>
  <c r="Q629" i="9"/>
  <c r="S629" i="9"/>
  <c r="R629" i="9"/>
  <c r="T629" i="9"/>
  <c r="P629" i="9"/>
  <c r="O629" i="9"/>
  <c r="Q628" i="9"/>
  <c r="R628" i="9"/>
  <c r="P628" i="9"/>
  <c r="O628" i="9"/>
  <c r="Q627" i="9"/>
  <c r="P627" i="9"/>
  <c r="O627" i="9"/>
  <c r="Q626" i="9"/>
  <c r="P626" i="9"/>
  <c r="O626" i="9"/>
  <c r="Q625" i="9"/>
  <c r="R625" i="9"/>
  <c r="T625" i="9"/>
  <c r="P625" i="9"/>
  <c r="O625" i="9"/>
  <c r="Q624" i="9"/>
  <c r="R624" i="9"/>
  <c r="P624" i="9"/>
  <c r="O624" i="9"/>
  <c r="Q623" i="9"/>
  <c r="T623" i="9"/>
  <c r="S623" i="9"/>
  <c r="R623" i="9"/>
  <c r="P623" i="9"/>
  <c r="O623" i="9"/>
  <c r="Q622" i="9"/>
  <c r="P622" i="9"/>
  <c r="O622" i="9"/>
  <c r="Q621" i="9"/>
  <c r="P621" i="9"/>
  <c r="O621" i="9"/>
  <c r="Q620" i="9"/>
  <c r="R620" i="9"/>
  <c r="P620" i="9"/>
  <c r="O620" i="9"/>
  <c r="Q619" i="9"/>
  <c r="S619" i="9"/>
  <c r="R619" i="9"/>
  <c r="T619" i="9"/>
  <c r="P619" i="9"/>
  <c r="O619" i="9"/>
  <c r="Q618" i="9"/>
  <c r="P618" i="9"/>
  <c r="O618" i="9"/>
  <c r="Q617" i="9"/>
  <c r="T617" i="9"/>
  <c r="S617" i="9"/>
  <c r="R617" i="9"/>
  <c r="P617" i="9"/>
  <c r="O617" i="9"/>
  <c r="Q616" i="9"/>
  <c r="R616" i="9"/>
  <c r="P616" i="9"/>
  <c r="O616" i="9"/>
  <c r="Q615" i="9"/>
  <c r="R615" i="9"/>
  <c r="T615" i="9"/>
  <c r="P615" i="9"/>
  <c r="O615" i="9"/>
  <c r="Q614" i="9"/>
  <c r="P614" i="9"/>
  <c r="O614" i="9"/>
  <c r="Q613" i="9"/>
  <c r="S613" i="9"/>
  <c r="R613" i="9"/>
  <c r="T613" i="9"/>
  <c r="P613" i="9"/>
  <c r="O613" i="9"/>
  <c r="Q612" i="9"/>
  <c r="R612" i="9"/>
  <c r="P612" i="9"/>
  <c r="O612" i="9"/>
  <c r="Q611" i="9"/>
  <c r="P611" i="9"/>
  <c r="O611" i="9"/>
  <c r="Q610" i="9"/>
  <c r="P610" i="9"/>
  <c r="O610" i="9"/>
  <c r="Q609" i="9"/>
  <c r="R609" i="9"/>
  <c r="T609" i="9"/>
  <c r="P609" i="9"/>
  <c r="O609" i="9"/>
  <c r="Q608" i="9"/>
  <c r="R608" i="9"/>
  <c r="P608" i="9"/>
  <c r="O608" i="9"/>
  <c r="Q607" i="9"/>
  <c r="T607" i="9"/>
  <c r="S607" i="9"/>
  <c r="R607" i="9"/>
  <c r="P607" i="9"/>
  <c r="O607" i="9"/>
  <c r="Q606" i="9"/>
  <c r="P606" i="9"/>
  <c r="O606" i="9"/>
  <c r="Q605" i="9"/>
  <c r="P605" i="9"/>
  <c r="O605" i="9"/>
  <c r="Q604" i="9"/>
  <c r="P604" i="9"/>
  <c r="O604" i="9"/>
  <c r="Q603" i="9"/>
  <c r="S603" i="9"/>
  <c r="R603" i="9"/>
  <c r="T603" i="9"/>
  <c r="P603" i="9"/>
  <c r="O603" i="9"/>
  <c r="Q602" i="9"/>
  <c r="T602" i="9"/>
  <c r="R602" i="9"/>
  <c r="S602" i="9"/>
  <c r="P602" i="9"/>
  <c r="O602" i="9"/>
  <c r="Q601" i="9"/>
  <c r="R601" i="9"/>
  <c r="T601" i="9"/>
  <c r="P601" i="9"/>
  <c r="O601" i="9"/>
  <c r="Q600" i="9"/>
  <c r="P600" i="9"/>
  <c r="O600" i="9"/>
  <c r="Q599" i="9"/>
  <c r="S599" i="9"/>
  <c r="R599" i="9"/>
  <c r="T599" i="9"/>
  <c r="P599" i="9"/>
  <c r="O599" i="9"/>
  <c r="Q598" i="9"/>
  <c r="P598" i="9"/>
  <c r="O598" i="9"/>
  <c r="Q597" i="9"/>
  <c r="T597" i="9"/>
  <c r="S597" i="9"/>
  <c r="R597" i="9"/>
  <c r="P597" i="9"/>
  <c r="O597" i="9"/>
  <c r="Q596" i="9"/>
  <c r="T596" i="9"/>
  <c r="S596" i="9"/>
  <c r="P596" i="9"/>
  <c r="O596" i="9"/>
  <c r="Q595" i="9"/>
  <c r="R595" i="9"/>
  <c r="T595" i="9"/>
  <c r="P595" i="9"/>
  <c r="O595" i="9"/>
  <c r="Q594" i="9"/>
  <c r="T594" i="9"/>
  <c r="R594" i="9"/>
  <c r="S594" i="9"/>
  <c r="P594" i="9"/>
  <c r="O594" i="9"/>
  <c r="Q593" i="9"/>
  <c r="P593" i="9"/>
  <c r="O593" i="9"/>
  <c r="Q592" i="9"/>
  <c r="P592" i="9"/>
  <c r="O592" i="9"/>
  <c r="Q591" i="9"/>
  <c r="R591" i="9"/>
  <c r="T591" i="9"/>
  <c r="P591" i="9"/>
  <c r="O591" i="9"/>
  <c r="Q590" i="9"/>
  <c r="P590" i="9"/>
  <c r="O590" i="9"/>
  <c r="Q589" i="9"/>
  <c r="S589" i="9"/>
  <c r="R589" i="9"/>
  <c r="T589" i="9"/>
  <c r="P589" i="9"/>
  <c r="O589" i="9"/>
  <c r="Q588" i="9"/>
  <c r="T588" i="9"/>
  <c r="S588" i="9"/>
  <c r="P588" i="9"/>
  <c r="O588" i="9"/>
  <c r="Q587" i="9"/>
  <c r="P587" i="9"/>
  <c r="O587" i="9"/>
  <c r="Q586" i="9"/>
  <c r="R586" i="9"/>
  <c r="S586" i="9"/>
  <c r="P586" i="9"/>
  <c r="O586" i="9"/>
  <c r="Q585" i="9"/>
  <c r="T585" i="9"/>
  <c r="S585" i="9"/>
  <c r="R585" i="9"/>
  <c r="P585" i="9"/>
  <c r="O585" i="9"/>
  <c r="Q584" i="9"/>
  <c r="P584" i="9"/>
  <c r="O584" i="9"/>
  <c r="Q583" i="9"/>
  <c r="T583" i="9"/>
  <c r="S583" i="9"/>
  <c r="R583" i="9"/>
  <c r="P583" i="9"/>
  <c r="O583" i="9"/>
  <c r="Q582" i="9"/>
  <c r="P582" i="9"/>
  <c r="O582" i="9"/>
  <c r="Q581" i="9"/>
  <c r="T581" i="9"/>
  <c r="S581" i="9"/>
  <c r="R581" i="9"/>
  <c r="P581" i="9"/>
  <c r="O581" i="9"/>
  <c r="Q580" i="9"/>
  <c r="R580" i="9"/>
  <c r="P580" i="9"/>
  <c r="O580" i="9"/>
  <c r="Q579" i="9"/>
  <c r="P579" i="9"/>
  <c r="O579" i="9"/>
  <c r="Q578" i="9"/>
  <c r="P578" i="9"/>
  <c r="O578" i="9"/>
  <c r="Q577" i="9"/>
  <c r="P577" i="9"/>
  <c r="O577" i="9"/>
  <c r="Q576" i="9"/>
  <c r="P576" i="9"/>
  <c r="O576" i="9"/>
  <c r="Q575" i="9"/>
  <c r="P575" i="9"/>
  <c r="O575" i="9"/>
  <c r="Q574" i="9"/>
  <c r="P574" i="9"/>
  <c r="O574" i="9"/>
  <c r="Q573" i="9"/>
  <c r="P573" i="9"/>
  <c r="O573" i="9"/>
  <c r="Q572" i="9"/>
  <c r="R572" i="9"/>
  <c r="P572" i="9"/>
  <c r="O572" i="9"/>
  <c r="Q571" i="9"/>
  <c r="S571" i="9"/>
  <c r="R571" i="9"/>
  <c r="P571" i="9"/>
  <c r="O571" i="9"/>
  <c r="Q570" i="9"/>
  <c r="P570" i="9"/>
  <c r="O570" i="9"/>
  <c r="Q569" i="9"/>
  <c r="S569" i="9"/>
  <c r="R569" i="9"/>
  <c r="P569" i="9"/>
  <c r="O569" i="9"/>
  <c r="Q568" i="9"/>
  <c r="P568" i="9"/>
  <c r="O568" i="9"/>
  <c r="Q567" i="9"/>
  <c r="S567" i="9"/>
  <c r="R567" i="9"/>
  <c r="P567" i="9"/>
  <c r="O567" i="9"/>
  <c r="Q566" i="9"/>
  <c r="P566" i="9"/>
  <c r="O566" i="9"/>
  <c r="Q565" i="9"/>
  <c r="S565" i="9"/>
  <c r="R565" i="9"/>
  <c r="P565" i="9"/>
  <c r="O565" i="9"/>
  <c r="Q564" i="9"/>
  <c r="R564" i="9"/>
  <c r="P564" i="9"/>
  <c r="O564" i="9"/>
  <c r="Q563" i="9"/>
  <c r="T563" i="9"/>
  <c r="S563" i="9"/>
  <c r="R563" i="9"/>
  <c r="P563" i="9"/>
  <c r="O563" i="9"/>
  <c r="Q562" i="9"/>
  <c r="P562" i="9"/>
  <c r="O562" i="9"/>
  <c r="Q561" i="9"/>
  <c r="T561" i="9"/>
  <c r="S561" i="9"/>
  <c r="R561" i="9"/>
  <c r="P561" i="9"/>
  <c r="O561" i="9"/>
  <c r="Q560" i="9"/>
  <c r="P560" i="9"/>
  <c r="O560" i="9"/>
  <c r="Q559" i="9"/>
  <c r="T559" i="9"/>
  <c r="S559" i="9"/>
  <c r="R559" i="9"/>
  <c r="P559" i="9"/>
  <c r="O559" i="9"/>
  <c r="Q558" i="9"/>
  <c r="P558" i="9"/>
  <c r="O558" i="9"/>
  <c r="Q557" i="9"/>
  <c r="T557" i="9"/>
  <c r="S557" i="9"/>
  <c r="R557" i="9"/>
  <c r="P557" i="9"/>
  <c r="O557" i="9"/>
  <c r="Q556" i="9"/>
  <c r="R556" i="9"/>
  <c r="P556" i="9"/>
  <c r="O556" i="9"/>
  <c r="Q555" i="9"/>
  <c r="T555" i="9"/>
  <c r="S555" i="9"/>
  <c r="R555" i="9"/>
  <c r="P555" i="9"/>
  <c r="O555" i="9"/>
  <c r="Q554" i="9"/>
  <c r="P554" i="9"/>
  <c r="O554" i="9"/>
  <c r="Q553" i="9"/>
  <c r="T553" i="9"/>
  <c r="S553" i="9"/>
  <c r="R553" i="9"/>
  <c r="P553" i="9"/>
  <c r="O553" i="9"/>
  <c r="Q552" i="9"/>
  <c r="P552" i="9"/>
  <c r="O552" i="9"/>
  <c r="Q551" i="9"/>
  <c r="T551" i="9"/>
  <c r="S551" i="9"/>
  <c r="R551" i="9"/>
  <c r="P551" i="9"/>
  <c r="O551" i="9"/>
  <c r="Q550" i="9"/>
  <c r="P550" i="9"/>
  <c r="O550" i="9"/>
  <c r="Q549" i="9"/>
  <c r="T549" i="9"/>
  <c r="S549" i="9"/>
  <c r="R549" i="9"/>
  <c r="P549" i="9"/>
  <c r="O549" i="9"/>
  <c r="Q548" i="9"/>
  <c r="R548" i="9"/>
  <c r="P548" i="9"/>
  <c r="O548" i="9"/>
  <c r="Q547" i="9"/>
  <c r="P547" i="9"/>
  <c r="O547" i="9"/>
  <c r="Q546" i="9"/>
  <c r="P546" i="9"/>
  <c r="O546" i="9"/>
  <c r="Q545" i="9"/>
  <c r="P545" i="9"/>
  <c r="O545" i="9"/>
  <c r="Q544" i="9"/>
  <c r="P544" i="9"/>
  <c r="O544" i="9"/>
  <c r="Q543" i="9"/>
  <c r="P543" i="9"/>
  <c r="O543" i="9"/>
  <c r="Q542" i="9"/>
  <c r="P542" i="9"/>
  <c r="O542" i="9"/>
  <c r="Q541" i="9"/>
  <c r="P541" i="9"/>
  <c r="O541" i="9"/>
  <c r="Q540" i="9"/>
  <c r="R540" i="9"/>
  <c r="P540" i="9"/>
  <c r="O540" i="9"/>
  <c r="Q539" i="9"/>
  <c r="S539" i="9"/>
  <c r="R539" i="9"/>
  <c r="P539" i="9"/>
  <c r="O539" i="9"/>
  <c r="Q538" i="9"/>
  <c r="P538" i="9"/>
  <c r="O538" i="9"/>
  <c r="Q537" i="9"/>
  <c r="S537" i="9"/>
  <c r="R537" i="9"/>
  <c r="P537" i="9"/>
  <c r="O537" i="9"/>
  <c r="Q536" i="9"/>
  <c r="P536" i="9"/>
  <c r="O536" i="9"/>
  <c r="Q535" i="9"/>
  <c r="S535" i="9"/>
  <c r="R535" i="9"/>
  <c r="P535" i="9"/>
  <c r="O535" i="9"/>
  <c r="Q534" i="9"/>
  <c r="P534" i="9"/>
  <c r="O534" i="9"/>
  <c r="Q533" i="9"/>
  <c r="S533" i="9"/>
  <c r="R533" i="9"/>
  <c r="P533" i="9"/>
  <c r="O533" i="9"/>
  <c r="Q532" i="9"/>
  <c r="R532" i="9"/>
  <c r="P532" i="9"/>
  <c r="O532" i="9"/>
  <c r="Q531" i="9"/>
  <c r="T531" i="9"/>
  <c r="S531" i="9"/>
  <c r="R531" i="9"/>
  <c r="P531" i="9"/>
  <c r="O531" i="9"/>
  <c r="Q530" i="9"/>
  <c r="P530" i="9"/>
  <c r="O530" i="9"/>
  <c r="Q529" i="9"/>
  <c r="T529" i="9"/>
  <c r="S529" i="9"/>
  <c r="R529" i="9"/>
  <c r="P529" i="9"/>
  <c r="O529" i="9"/>
  <c r="Q528" i="9"/>
  <c r="P528" i="9"/>
  <c r="O528" i="9"/>
  <c r="Q527" i="9"/>
  <c r="T527" i="9"/>
  <c r="S527" i="9"/>
  <c r="R527" i="9"/>
  <c r="P527" i="9"/>
  <c r="O527" i="9"/>
  <c r="Q526" i="9"/>
  <c r="P526" i="9"/>
  <c r="O526" i="9"/>
  <c r="Q525" i="9"/>
  <c r="T525" i="9"/>
  <c r="S525" i="9"/>
  <c r="R525" i="9"/>
  <c r="P525" i="9"/>
  <c r="O525" i="9"/>
  <c r="Q524" i="9"/>
  <c r="R524" i="9"/>
  <c r="P524" i="9"/>
  <c r="O524" i="9"/>
  <c r="Q523" i="9"/>
  <c r="T523" i="9"/>
  <c r="S523" i="9"/>
  <c r="R523" i="9"/>
  <c r="P523" i="9"/>
  <c r="O523" i="9"/>
  <c r="Q522" i="9"/>
  <c r="P522" i="9"/>
  <c r="O522" i="9"/>
  <c r="Q521" i="9"/>
  <c r="T521" i="9"/>
  <c r="S521" i="9"/>
  <c r="R521" i="9"/>
  <c r="P521" i="9"/>
  <c r="O521" i="9"/>
  <c r="Q520" i="9"/>
  <c r="P520" i="9"/>
  <c r="O520" i="9"/>
  <c r="Q519" i="9"/>
  <c r="T519" i="9"/>
  <c r="S519" i="9"/>
  <c r="R519" i="9"/>
  <c r="P519" i="9"/>
  <c r="O519" i="9"/>
  <c r="Q518" i="9"/>
  <c r="P518" i="9"/>
  <c r="O518" i="9"/>
  <c r="Q517" i="9"/>
  <c r="T517" i="9"/>
  <c r="S517" i="9"/>
  <c r="R517" i="9"/>
  <c r="P517" i="9"/>
  <c r="O517" i="9"/>
  <c r="Q516" i="9"/>
  <c r="R516" i="9"/>
  <c r="P516" i="9"/>
  <c r="O516" i="9"/>
  <c r="Q515" i="9"/>
  <c r="P515" i="9"/>
  <c r="O515" i="9"/>
  <c r="Q514" i="9"/>
  <c r="P514" i="9"/>
  <c r="O514" i="9"/>
  <c r="Q513" i="9"/>
  <c r="P513" i="9"/>
  <c r="O513" i="9"/>
  <c r="Q512" i="9"/>
  <c r="P512" i="9"/>
  <c r="O512" i="9"/>
  <c r="Q511" i="9"/>
  <c r="P511" i="9"/>
  <c r="O511" i="9"/>
  <c r="Q510" i="9"/>
  <c r="P510" i="9"/>
  <c r="O510" i="9"/>
  <c r="Q509" i="9"/>
  <c r="P509" i="9"/>
  <c r="O509" i="9"/>
  <c r="Q508" i="9"/>
  <c r="R508" i="9"/>
  <c r="P508" i="9"/>
  <c r="O508" i="9"/>
  <c r="Q507" i="9"/>
  <c r="S507" i="9"/>
  <c r="R507" i="9"/>
  <c r="P507" i="9"/>
  <c r="O507" i="9"/>
  <c r="Q506" i="9"/>
  <c r="P506" i="9"/>
  <c r="O506" i="9"/>
  <c r="Q505" i="9"/>
  <c r="S505" i="9"/>
  <c r="R505" i="9"/>
  <c r="P505" i="9"/>
  <c r="O505" i="9"/>
  <c r="Q504" i="9"/>
  <c r="P504" i="9"/>
  <c r="O504" i="9"/>
  <c r="Q503" i="9"/>
  <c r="S503" i="9"/>
  <c r="R503" i="9"/>
  <c r="P503" i="9"/>
  <c r="O503" i="9"/>
  <c r="Q502" i="9"/>
  <c r="P502" i="9"/>
  <c r="O502" i="9"/>
  <c r="Q501" i="9"/>
  <c r="S501" i="9"/>
  <c r="R501" i="9"/>
  <c r="P501" i="9"/>
  <c r="O501" i="9"/>
  <c r="Q500" i="9"/>
  <c r="R500" i="9"/>
  <c r="P500" i="9"/>
  <c r="O500" i="9"/>
  <c r="Q499" i="9"/>
  <c r="T499" i="9"/>
  <c r="R499" i="9"/>
  <c r="P499" i="9"/>
  <c r="O499" i="9"/>
  <c r="Q498" i="9"/>
  <c r="T498" i="9"/>
  <c r="P498" i="9"/>
  <c r="O498" i="9"/>
  <c r="Q497" i="9"/>
  <c r="P497" i="9"/>
  <c r="O497" i="9"/>
  <c r="Q496" i="9"/>
  <c r="P496" i="9"/>
  <c r="O496" i="9"/>
  <c r="Q495" i="9"/>
  <c r="P495" i="9"/>
  <c r="O495" i="9"/>
  <c r="Q494" i="9"/>
  <c r="T494" i="9"/>
  <c r="P494" i="9"/>
  <c r="O494" i="9"/>
  <c r="Q493" i="9"/>
  <c r="P493" i="9"/>
  <c r="O493" i="9"/>
  <c r="Q492" i="9"/>
  <c r="S492" i="9"/>
  <c r="R492" i="9"/>
  <c r="T492" i="9"/>
  <c r="P492" i="9"/>
  <c r="O492" i="9"/>
  <c r="Q491" i="9"/>
  <c r="T491" i="9"/>
  <c r="R491" i="9"/>
  <c r="P491" i="9"/>
  <c r="O491" i="9"/>
  <c r="Q490" i="9"/>
  <c r="T490" i="9"/>
  <c r="P490" i="9"/>
  <c r="O490" i="9"/>
  <c r="Q489" i="9"/>
  <c r="P489" i="9"/>
  <c r="O489" i="9"/>
  <c r="Q488" i="9"/>
  <c r="S488" i="9"/>
  <c r="R488" i="9"/>
  <c r="T488" i="9"/>
  <c r="P488" i="9"/>
  <c r="O488" i="9"/>
  <c r="Q487" i="9"/>
  <c r="T487" i="9"/>
  <c r="R487" i="9"/>
  <c r="P487" i="9"/>
  <c r="O487" i="9"/>
  <c r="Q486" i="9"/>
  <c r="T486" i="9"/>
  <c r="P486" i="9"/>
  <c r="O486" i="9"/>
  <c r="Q485" i="9"/>
  <c r="P485" i="9"/>
  <c r="O485" i="9"/>
  <c r="Q484" i="9"/>
  <c r="R484" i="9"/>
  <c r="T484" i="9"/>
  <c r="P484" i="9"/>
  <c r="O484" i="9"/>
  <c r="Q483" i="9"/>
  <c r="T483" i="9"/>
  <c r="R483" i="9"/>
  <c r="P483" i="9"/>
  <c r="O483" i="9"/>
  <c r="Q482" i="9"/>
  <c r="T482" i="9"/>
  <c r="P482" i="9"/>
  <c r="O482" i="9"/>
  <c r="Q481" i="9"/>
  <c r="P481" i="9"/>
  <c r="O481" i="9"/>
  <c r="Q480" i="9"/>
  <c r="P480" i="9"/>
  <c r="O480" i="9"/>
  <c r="Q479" i="9"/>
  <c r="P479" i="9"/>
  <c r="O479" i="9"/>
  <c r="Q478" i="9"/>
  <c r="T478" i="9"/>
  <c r="P478" i="9"/>
  <c r="O478" i="9"/>
  <c r="Q477" i="9"/>
  <c r="P477" i="9"/>
  <c r="O477" i="9"/>
  <c r="Q476" i="9"/>
  <c r="S476" i="9"/>
  <c r="R476" i="9"/>
  <c r="T476" i="9"/>
  <c r="P476" i="9"/>
  <c r="O476" i="9"/>
  <c r="Q475" i="9"/>
  <c r="T475" i="9"/>
  <c r="R475" i="9"/>
  <c r="P475" i="9"/>
  <c r="O475" i="9"/>
  <c r="Q474" i="9"/>
  <c r="T474" i="9"/>
  <c r="P474" i="9"/>
  <c r="O474" i="9"/>
  <c r="Q473" i="9"/>
  <c r="P473" i="9"/>
  <c r="O473" i="9"/>
  <c r="Q472" i="9"/>
  <c r="S472" i="9"/>
  <c r="R472" i="9"/>
  <c r="T472" i="9"/>
  <c r="P472" i="9"/>
  <c r="O472" i="9"/>
  <c r="Q471" i="9"/>
  <c r="T471" i="9"/>
  <c r="R471" i="9"/>
  <c r="P471" i="9"/>
  <c r="O471" i="9"/>
  <c r="Q470" i="9"/>
  <c r="T470" i="9"/>
  <c r="P470" i="9"/>
  <c r="O470" i="9"/>
  <c r="Q469" i="9"/>
  <c r="P469" i="9"/>
  <c r="O469" i="9"/>
  <c r="Q468" i="9"/>
  <c r="R468" i="9"/>
  <c r="T468" i="9"/>
  <c r="P468" i="9"/>
  <c r="O468" i="9"/>
  <c r="Q467" i="9"/>
  <c r="T467" i="9"/>
  <c r="R467" i="9"/>
  <c r="P467" i="9"/>
  <c r="O467" i="9"/>
  <c r="Q466" i="9"/>
  <c r="T466" i="9"/>
  <c r="P466" i="9"/>
  <c r="O466" i="9"/>
  <c r="Q465" i="9"/>
  <c r="P465" i="9"/>
  <c r="O465" i="9"/>
  <c r="Q464" i="9"/>
  <c r="P464" i="9"/>
  <c r="O464" i="9"/>
  <c r="Q463" i="9"/>
  <c r="P463" i="9"/>
  <c r="O463" i="9"/>
  <c r="Q462" i="9"/>
  <c r="T462" i="9"/>
  <c r="P462" i="9"/>
  <c r="O462" i="9"/>
  <c r="Q461" i="9"/>
  <c r="P461" i="9"/>
  <c r="O461" i="9"/>
  <c r="Q460" i="9"/>
  <c r="S460" i="9"/>
  <c r="R460" i="9"/>
  <c r="T460" i="9"/>
  <c r="P460" i="9"/>
  <c r="O460" i="9"/>
  <c r="Q459" i="9"/>
  <c r="T459" i="9"/>
  <c r="R459" i="9"/>
  <c r="P459" i="9"/>
  <c r="O459" i="9"/>
  <c r="Q458" i="9"/>
  <c r="T458" i="9"/>
  <c r="P458" i="9"/>
  <c r="O458" i="9"/>
  <c r="Q457" i="9"/>
  <c r="P457" i="9"/>
  <c r="O457" i="9"/>
  <c r="Q456" i="9"/>
  <c r="S456" i="9"/>
  <c r="R456" i="9"/>
  <c r="T456" i="9"/>
  <c r="P456" i="9"/>
  <c r="O456" i="9"/>
  <c r="Q455" i="9"/>
  <c r="T455" i="9"/>
  <c r="R455" i="9"/>
  <c r="P455" i="9"/>
  <c r="O455" i="9"/>
  <c r="Q454" i="9"/>
  <c r="T454" i="9"/>
  <c r="P454" i="9"/>
  <c r="O454" i="9"/>
  <c r="Q453" i="9"/>
  <c r="P453" i="9"/>
  <c r="O453" i="9"/>
  <c r="Q452" i="9"/>
  <c r="R452" i="9"/>
  <c r="T452" i="9"/>
  <c r="P452" i="9"/>
  <c r="O452" i="9"/>
  <c r="Q451" i="9"/>
  <c r="T451" i="9"/>
  <c r="R451" i="9"/>
  <c r="P451" i="9"/>
  <c r="O451" i="9"/>
  <c r="Q450" i="9"/>
  <c r="T450" i="9"/>
  <c r="P450" i="9"/>
  <c r="O450" i="9"/>
  <c r="Q449" i="9"/>
  <c r="P449" i="9"/>
  <c r="O449" i="9"/>
  <c r="Q448" i="9"/>
  <c r="P448" i="9"/>
  <c r="O448" i="9"/>
  <c r="Q447" i="9"/>
  <c r="P447" i="9"/>
  <c r="O447" i="9"/>
  <c r="Q446" i="9"/>
  <c r="T446" i="9"/>
  <c r="P446" i="9"/>
  <c r="O446" i="9"/>
  <c r="Q445" i="9"/>
  <c r="P445" i="9"/>
  <c r="O445" i="9"/>
  <c r="Q444" i="9"/>
  <c r="S444" i="9"/>
  <c r="R444" i="9"/>
  <c r="T444" i="9"/>
  <c r="P444" i="9"/>
  <c r="O444" i="9"/>
  <c r="Q443" i="9"/>
  <c r="T443" i="9"/>
  <c r="R443" i="9"/>
  <c r="P443" i="9"/>
  <c r="O443" i="9"/>
  <c r="Q442" i="9"/>
  <c r="T442" i="9"/>
  <c r="P442" i="9"/>
  <c r="O442" i="9"/>
  <c r="Q441" i="9"/>
  <c r="P441" i="9"/>
  <c r="O441" i="9"/>
  <c r="Q440" i="9"/>
  <c r="S440" i="9"/>
  <c r="R440" i="9"/>
  <c r="T440" i="9"/>
  <c r="P440" i="9"/>
  <c r="O440" i="9"/>
  <c r="Q439" i="9"/>
  <c r="T439" i="9"/>
  <c r="R439" i="9"/>
  <c r="P439" i="9"/>
  <c r="O439" i="9"/>
  <c r="Q438" i="9"/>
  <c r="T438" i="9"/>
  <c r="P438" i="9"/>
  <c r="O438" i="9"/>
  <c r="Q437" i="9"/>
  <c r="P437" i="9"/>
  <c r="O437" i="9"/>
  <c r="Q436" i="9"/>
  <c r="R436" i="9"/>
  <c r="T436" i="9"/>
  <c r="P436" i="9"/>
  <c r="O436" i="9"/>
  <c r="Q435" i="9"/>
  <c r="T435" i="9"/>
  <c r="R435" i="9"/>
  <c r="P435" i="9"/>
  <c r="O435" i="9"/>
  <c r="Q434" i="9"/>
  <c r="T434" i="9"/>
  <c r="P434" i="9"/>
  <c r="O434" i="9"/>
  <c r="Q433" i="9"/>
  <c r="P433" i="9"/>
  <c r="O433" i="9"/>
  <c r="Q432" i="9"/>
  <c r="P432" i="9"/>
  <c r="O432" i="9"/>
  <c r="Q431" i="9"/>
  <c r="P431" i="9"/>
  <c r="O431" i="9"/>
  <c r="Q430" i="9"/>
  <c r="T430" i="9"/>
  <c r="P430" i="9"/>
  <c r="O430" i="9"/>
  <c r="Q429" i="9"/>
  <c r="P429" i="9"/>
  <c r="O429" i="9"/>
  <c r="Q428" i="9"/>
  <c r="S428" i="9"/>
  <c r="R428" i="9"/>
  <c r="T428" i="9"/>
  <c r="P428" i="9"/>
  <c r="O428" i="9"/>
  <c r="Q427" i="9"/>
  <c r="T427" i="9"/>
  <c r="R427" i="9"/>
  <c r="P427" i="9"/>
  <c r="O427" i="9"/>
  <c r="Q426" i="9"/>
  <c r="T426" i="9"/>
  <c r="P426" i="9"/>
  <c r="O426" i="9"/>
  <c r="Q425" i="9"/>
  <c r="P425" i="9"/>
  <c r="O425" i="9"/>
  <c r="Q424" i="9"/>
  <c r="S424" i="9"/>
  <c r="R424" i="9"/>
  <c r="T424" i="9"/>
  <c r="P424" i="9"/>
  <c r="O424" i="9"/>
  <c r="Q423" i="9"/>
  <c r="T423" i="9"/>
  <c r="R423" i="9"/>
  <c r="P423" i="9"/>
  <c r="O423" i="9"/>
  <c r="Q422" i="9"/>
  <c r="T422" i="9"/>
  <c r="P422" i="9"/>
  <c r="O422" i="9"/>
  <c r="Q421" i="9"/>
  <c r="P421" i="9"/>
  <c r="O421" i="9"/>
  <c r="Q420" i="9"/>
  <c r="R420" i="9"/>
  <c r="T420" i="9"/>
  <c r="P420" i="9"/>
  <c r="O420" i="9"/>
  <c r="Q419" i="9"/>
  <c r="T419" i="9"/>
  <c r="R419" i="9"/>
  <c r="P419" i="9"/>
  <c r="O419" i="9"/>
  <c r="Q418" i="9"/>
  <c r="T418" i="9"/>
  <c r="P418" i="9"/>
  <c r="O418" i="9"/>
  <c r="Q417" i="9"/>
  <c r="P417" i="9"/>
  <c r="O417" i="9"/>
  <c r="Q416" i="9"/>
  <c r="P416" i="9"/>
  <c r="O416" i="9"/>
  <c r="Q415" i="9"/>
  <c r="P415" i="9"/>
  <c r="O415" i="9"/>
  <c r="Q414" i="9"/>
  <c r="T414" i="9"/>
  <c r="P414" i="9"/>
  <c r="O414" i="9"/>
  <c r="Q413" i="9"/>
  <c r="P413" i="9"/>
  <c r="O413" i="9"/>
  <c r="Q412" i="9"/>
  <c r="S412" i="9"/>
  <c r="R412" i="9"/>
  <c r="T412" i="9"/>
  <c r="P412" i="9"/>
  <c r="O412" i="9"/>
  <c r="Q411" i="9"/>
  <c r="T411" i="9"/>
  <c r="R411" i="9"/>
  <c r="P411" i="9"/>
  <c r="O411" i="9"/>
  <c r="Q410" i="9"/>
  <c r="T410" i="9"/>
  <c r="P410" i="9"/>
  <c r="O410" i="9"/>
  <c r="Q409" i="9"/>
  <c r="P409" i="9"/>
  <c r="O409" i="9"/>
  <c r="Q408" i="9"/>
  <c r="S408" i="9"/>
  <c r="R408" i="9"/>
  <c r="T408" i="9"/>
  <c r="P408" i="9"/>
  <c r="O408" i="9"/>
  <c r="Q407" i="9"/>
  <c r="T407" i="9"/>
  <c r="R407" i="9"/>
  <c r="P407" i="9"/>
  <c r="O407" i="9"/>
  <c r="Q406" i="9"/>
  <c r="T406" i="9"/>
  <c r="P406" i="9"/>
  <c r="O406" i="9"/>
  <c r="Q405" i="9"/>
  <c r="P405" i="9"/>
  <c r="O405" i="9"/>
  <c r="Q404" i="9"/>
  <c r="R404" i="9"/>
  <c r="T404" i="9"/>
  <c r="P404" i="9"/>
  <c r="O404" i="9"/>
  <c r="Q403" i="9"/>
  <c r="T403" i="9"/>
  <c r="S403" i="9"/>
  <c r="R403" i="9"/>
  <c r="P403" i="9"/>
  <c r="O403" i="9"/>
  <c r="Q402" i="9"/>
  <c r="S402" i="9"/>
  <c r="T402" i="9"/>
  <c r="P402" i="9"/>
  <c r="O402" i="9"/>
  <c r="Q401" i="9"/>
  <c r="P401" i="9"/>
  <c r="O401" i="9"/>
  <c r="Q400" i="9"/>
  <c r="R400" i="9"/>
  <c r="T400" i="9"/>
  <c r="P400" i="9"/>
  <c r="O400" i="9"/>
  <c r="Q399" i="9"/>
  <c r="T399" i="9"/>
  <c r="S399" i="9"/>
  <c r="R399" i="9"/>
  <c r="P399" i="9"/>
  <c r="O399" i="9"/>
  <c r="Q398" i="9"/>
  <c r="S398" i="9"/>
  <c r="T398" i="9"/>
  <c r="P398" i="9"/>
  <c r="O398" i="9"/>
  <c r="Q397" i="9"/>
  <c r="P397" i="9"/>
  <c r="O397" i="9"/>
  <c r="Q396" i="9"/>
  <c r="R396" i="9"/>
  <c r="T396" i="9"/>
  <c r="P396" i="9"/>
  <c r="O396" i="9"/>
  <c r="Q395" i="9"/>
  <c r="T395" i="9"/>
  <c r="S395" i="9"/>
  <c r="R395" i="9"/>
  <c r="P395" i="9"/>
  <c r="O395" i="9"/>
  <c r="Q394" i="9"/>
  <c r="S394" i="9"/>
  <c r="T394" i="9"/>
  <c r="P394" i="9"/>
  <c r="O394" i="9"/>
  <c r="Q393" i="9"/>
  <c r="P393" i="9"/>
  <c r="O393" i="9"/>
  <c r="Q392" i="9"/>
  <c r="R392" i="9"/>
  <c r="T392" i="9"/>
  <c r="P392" i="9"/>
  <c r="O392" i="9"/>
  <c r="Q391" i="9"/>
  <c r="T391" i="9"/>
  <c r="S391" i="9"/>
  <c r="R391" i="9"/>
  <c r="P391" i="9"/>
  <c r="O391" i="9"/>
  <c r="Q390" i="9"/>
  <c r="S390" i="9"/>
  <c r="T390" i="9"/>
  <c r="P390" i="9"/>
  <c r="O390" i="9"/>
  <c r="Q389" i="9"/>
  <c r="P389" i="9"/>
  <c r="O389" i="9"/>
  <c r="Q388" i="9"/>
  <c r="R388" i="9"/>
  <c r="T388" i="9"/>
  <c r="P388" i="9"/>
  <c r="O388" i="9"/>
  <c r="Q387" i="9"/>
  <c r="T387" i="9"/>
  <c r="S387" i="9"/>
  <c r="R387" i="9"/>
  <c r="P387" i="9"/>
  <c r="O387" i="9"/>
  <c r="Q386" i="9"/>
  <c r="S386" i="9"/>
  <c r="T386" i="9"/>
  <c r="P386" i="9"/>
  <c r="O386" i="9"/>
  <c r="Q385" i="9"/>
  <c r="P385" i="9"/>
  <c r="O385" i="9"/>
  <c r="Q384" i="9"/>
  <c r="R384" i="9"/>
  <c r="T384" i="9"/>
  <c r="P384" i="9"/>
  <c r="O384" i="9"/>
  <c r="Q383" i="9"/>
  <c r="T383" i="9"/>
  <c r="S383" i="9"/>
  <c r="R383" i="9"/>
  <c r="P383" i="9"/>
  <c r="O383" i="9"/>
  <c r="Q382" i="9"/>
  <c r="S382" i="9"/>
  <c r="T382" i="9"/>
  <c r="P382" i="9"/>
  <c r="O382" i="9"/>
  <c r="Q381" i="9"/>
  <c r="P381" i="9"/>
  <c r="O381" i="9"/>
  <c r="Q380" i="9"/>
  <c r="R380" i="9"/>
  <c r="T380" i="9"/>
  <c r="P380" i="9"/>
  <c r="O380" i="9"/>
  <c r="Q379" i="9"/>
  <c r="T379" i="9"/>
  <c r="S379" i="9"/>
  <c r="R379" i="9"/>
  <c r="P379" i="9"/>
  <c r="O379" i="9"/>
  <c r="Q378" i="9"/>
  <c r="S378" i="9"/>
  <c r="T378" i="9"/>
  <c r="P378" i="9"/>
  <c r="O378" i="9"/>
  <c r="Q377" i="9"/>
  <c r="P377" i="9"/>
  <c r="O377" i="9"/>
  <c r="Q376" i="9"/>
  <c r="R376" i="9"/>
  <c r="T376" i="9"/>
  <c r="P376" i="9"/>
  <c r="O376" i="9"/>
  <c r="Q375" i="9"/>
  <c r="T375" i="9"/>
  <c r="S375" i="9"/>
  <c r="R375" i="9"/>
  <c r="P375" i="9"/>
  <c r="O375" i="9"/>
  <c r="Q374" i="9"/>
  <c r="S374" i="9"/>
  <c r="T374" i="9"/>
  <c r="P374" i="9"/>
  <c r="O374" i="9"/>
  <c r="Q373" i="9"/>
  <c r="P373" i="9"/>
  <c r="O373" i="9"/>
  <c r="Q372" i="9"/>
  <c r="R372" i="9"/>
  <c r="T372" i="9"/>
  <c r="P372" i="9"/>
  <c r="O372" i="9"/>
  <c r="Q371" i="9"/>
  <c r="T371" i="9"/>
  <c r="S371" i="9"/>
  <c r="R371" i="9"/>
  <c r="P371" i="9"/>
  <c r="O371" i="9"/>
  <c r="Q370" i="9"/>
  <c r="S370" i="9"/>
  <c r="T370" i="9"/>
  <c r="P370" i="9"/>
  <c r="O370" i="9"/>
  <c r="Q369" i="9"/>
  <c r="P369" i="9"/>
  <c r="O369" i="9"/>
  <c r="Q368" i="9"/>
  <c r="R368" i="9"/>
  <c r="T368" i="9"/>
  <c r="P368" i="9"/>
  <c r="O368" i="9"/>
  <c r="Q367" i="9"/>
  <c r="T367" i="9"/>
  <c r="S367" i="9"/>
  <c r="R367" i="9"/>
  <c r="P367" i="9"/>
  <c r="O367" i="9"/>
  <c r="Q366" i="9"/>
  <c r="S366" i="9"/>
  <c r="T366" i="9"/>
  <c r="P366" i="9"/>
  <c r="O366" i="9"/>
  <c r="Q365" i="9"/>
  <c r="P365" i="9"/>
  <c r="O365" i="9"/>
  <c r="Q364" i="9"/>
  <c r="R364" i="9"/>
  <c r="T364" i="9"/>
  <c r="P364" i="9"/>
  <c r="O364" i="9"/>
  <c r="Q363" i="9"/>
  <c r="T363" i="9"/>
  <c r="S363" i="9"/>
  <c r="R363" i="9"/>
  <c r="P363" i="9"/>
  <c r="O363" i="9"/>
  <c r="Q362" i="9"/>
  <c r="S362" i="9"/>
  <c r="T362" i="9"/>
  <c r="P362" i="9"/>
  <c r="O362" i="9"/>
  <c r="Q361" i="9"/>
  <c r="P361" i="9"/>
  <c r="O361" i="9"/>
  <c r="Q360" i="9"/>
  <c r="R360" i="9"/>
  <c r="T360" i="9"/>
  <c r="P360" i="9"/>
  <c r="O360" i="9"/>
  <c r="Q359" i="9"/>
  <c r="T359" i="9"/>
  <c r="S359" i="9"/>
  <c r="R359" i="9"/>
  <c r="P359" i="9"/>
  <c r="O359" i="9"/>
  <c r="Q358" i="9"/>
  <c r="S358" i="9"/>
  <c r="T358" i="9"/>
  <c r="P358" i="9"/>
  <c r="O358" i="9"/>
  <c r="Q357" i="9"/>
  <c r="P357" i="9"/>
  <c r="O357" i="9"/>
  <c r="Q356" i="9"/>
  <c r="R356" i="9"/>
  <c r="T356" i="9"/>
  <c r="P356" i="9"/>
  <c r="O356" i="9"/>
  <c r="Q355" i="9"/>
  <c r="T355" i="9"/>
  <c r="S355" i="9"/>
  <c r="R355" i="9"/>
  <c r="P355" i="9"/>
  <c r="O355" i="9"/>
  <c r="Q354" i="9"/>
  <c r="S354" i="9"/>
  <c r="T354" i="9"/>
  <c r="P354" i="9"/>
  <c r="O354" i="9"/>
  <c r="Q353" i="9"/>
  <c r="P353" i="9"/>
  <c r="O353" i="9"/>
  <c r="Q352" i="9"/>
  <c r="R352" i="9"/>
  <c r="T352" i="9"/>
  <c r="P352" i="9"/>
  <c r="O352" i="9"/>
  <c r="Q351" i="9"/>
  <c r="T351" i="9"/>
  <c r="S351" i="9"/>
  <c r="R351" i="9"/>
  <c r="P351" i="9"/>
  <c r="O351" i="9"/>
  <c r="Q350" i="9"/>
  <c r="S350" i="9"/>
  <c r="T350" i="9"/>
  <c r="P350" i="9"/>
  <c r="O350" i="9"/>
  <c r="Q349" i="9"/>
  <c r="P349" i="9"/>
  <c r="O349" i="9"/>
  <c r="Q348" i="9"/>
  <c r="R348" i="9"/>
  <c r="T348" i="9"/>
  <c r="P348" i="9"/>
  <c r="O348" i="9"/>
  <c r="Q347" i="9"/>
  <c r="T347" i="9"/>
  <c r="S347" i="9"/>
  <c r="R347" i="9"/>
  <c r="P347" i="9"/>
  <c r="O347" i="9"/>
  <c r="Q346" i="9"/>
  <c r="S346" i="9"/>
  <c r="T346" i="9"/>
  <c r="P346" i="9"/>
  <c r="O346" i="9"/>
  <c r="Q345" i="9"/>
  <c r="P345" i="9"/>
  <c r="O345" i="9"/>
  <c r="Q344" i="9"/>
  <c r="P344" i="9"/>
  <c r="O344" i="9"/>
  <c r="Q343" i="9"/>
  <c r="S343" i="9"/>
  <c r="P343" i="9"/>
  <c r="O343" i="9"/>
  <c r="Q342" i="9"/>
  <c r="T342" i="9"/>
  <c r="P342" i="9"/>
  <c r="O342" i="9"/>
  <c r="Q341" i="9"/>
  <c r="P341" i="9"/>
  <c r="O341" i="9"/>
  <c r="Q340" i="9"/>
  <c r="P340" i="9"/>
  <c r="O340" i="9"/>
  <c r="Q339" i="9"/>
  <c r="P339" i="9"/>
  <c r="O339" i="9"/>
  <c r="Q338" i="9"/>
  <c r="P338" i="9"/>
  <c r="O338" i="9"/>
  <c r="Q337" i="9"/>
  <c r="P337" i="9"/>
  <c r="O337" i="9"/>
  <c r="Q336" i="9"/>
  <c r="P336" i="9"/>
  <c r="O336" i="9"/>
  <c r="Q335" i="9"/>
  <c r="T335" i="9"/>
  <c r="S335" i="9"/>
  <c r="R335" i="9"/>
  <c r="P335" i="9"/>
  <c r="O335" i="9"/>
  <c r="Q334" i="9"/>
  <c r="S334" i="9"/>
  <c r="T334" i="9"/>
  <c r="P334" i="9"/>
  <c r="O334" i="9"/>
  <c r="Q333" i="9"/>
  <c r="P333" i="9"/>
  <c r="O333" i="9"/>
  <c r="Q332" i="9"/>
  <c r="P332" i="9"/>
  <c r="O332" i="9"/>
  <c r="Q331" i="9"/>
  <c r="T331" i="9"/>
  <c r="S331" i="9"/>
  <c r="R331" i="9"/>
  <c r="P331" i="9"/>
  <c r="O331" i="9"/>
  <c r="Q330" i="9"/>
  <c r="S330" i="9"/>
  <c r="T330" i="9"/>
  <c r="P330" i="9"/>
  <c r="O330" i="9"/>
  <c r="Q329" i="9"/>
  <c r="P329" i="9"/>
  <c r="O329" i="9"/>
  <c r="Q328" i="9"/>
  <c r="P328" i="9"/>
  <c r="O328" i="9"/>
  <c r="Q327" i="9"/>
  <c r="S327" i="9"/>
  <c r="P327" i="9"/>
  <c r="O327" i="9"/>
  <c r="Q326" i="9"/>
  <c r="T326" i="9"/>
  <c r="P326" i="9"/>
  <c r="O326" i="9"/>
  <c r="Q325" i="9"/>
  <c r="P325" i="9"/>
  <c r="O325" i="9"/>
  <c r="Q324" i="9"/>
  <c r="P324" i="9"/>
  <c r="O324" i="9"/>
  <c r="Q323" i="9"/>
  <c r="P323" i="9"/>
  <c r="O323" i="9"/>
  <c r="Q322" i="9"/>
  <c r="P322" i="9"/>
  <c r="O322" i="9"/>
  <c r="Q321" i="9"/>
  <c r="P321" i="9"/>
  <c r="O321" i="9"/>
  <c r="Q320" i="9"/>
  <c r="P320" i="9"/>
  <c r="O320" i="9"/>
  <c r="Q319" i="9"/>
  <c r="T319" i="9"/>
  <c r="S319" i="9"/>
  <c r="R319" i="9"/>
  <c r="P319" i="9"/>
  <c r="O319" i="9"/>
  <c r="Q318" i="9"/>
  <c r="S318" i="9"/>
  <c r="T318" i="9"/>
  <c r="P318" i="9"/>
  <c r="O318" i="9"/>
  <c r="Q317" i="9"/>
  <c r="P317" i="9"/>
  <c r="O317" i="9"/>
  <c r="Q316" i="9"/>
  <c r="P316" i="9"/>
  <c r="O316" i="9"/>
  <c r="Q315" i="9"/>
  <c r="T315" i="9"/>
  <c r="S315" i="9"/>
  <c r="R315" i="9"/>
  <c r="P315" i="9"/>
  <c r="O315" i="9"/>
  <c r="Q314" i="9"/>
  <c r="P314" i="9"/>
  <c r="O314" i="9"/>
  <c r="Q313" i="9"/>
  <c r="P313" i="9"/>
  <c r="O313" i="9"/>
  <c r="Q312" i="9"/>
  <c r="R312" i="9"/>
  <c r="P312" i="9"/>
  <c r="O312" i="9"/>
  <c r="Q311" i="9"/>
  <c r="T311" i="9"/>
  <c r="S311" i="9"/>
  <c r="R311" i="9"/>
  <c r="P311" i="9"/>
  <c r="O311" i="9"/>
  <c r="Q310" i="9"/>
  <c r="P310" i="9"/>
  <c r="O310" i="9"/>
  <c r="Q309" i="9"/>
  <c r="P309" i="9"/>
  <c r="O309" i="9"/>
  <c r="Q308" i="9"/>
  <c r="T308" i="9"/>
  <c r="P308" i="9"/>
  <c r="O308" i="9"/>
  <c r="Q307" i="9"/>
  <c r="P307" i="9"/>
  <c r="O307" i="9"/>
  <c r="Q306" i="9"/>
  <c r="P306" i="9"/>
  <c r="O306" i="9"/>
  <c r="Q305" i="9"/>
  <c r="P305" i="9"/>
  <c r="O305" i="9"/>
  <c r="Q304" i="9"/>
  <c r="S304" i="9"/>
  <c r="R304" i="9"/>
  <c r="T304" i="9"/>
  <c r="P304" i="9"/>
  <c r="O304" i="9"/>
  <c r="Q303" i="9"/>
  <c r="P303" i="9"/>
  <c r="O303" i="9"/>
  <c r="Q302" i="9"/>
  <c r="P302" i="9"/>
  <c r="O302" i="9"/>
  <c r="Q301" i="9"/>
  <c r="P301" i="9"/>
  <c r="O301" i="9"/>
  <c r="Q300" i="9"/>
  <c r="T300" i="9"/>
  <c r="P300" i="9"/>
  <c r="O300" i="9"/>
  <c r="Q299" i="9"/>
  <c r="S299" i="9"/>
  <c r="R299" i="9"/>
  <c r="P299" i="9"/>
  <c r="O299" i="9"/>
  <c r="Q298" i="9"/>
  <c r="P298" i="9"/>
  <c r="O298" i="9"/>
  <c r="Q297" i="9"/>
  <c r="P297" i="9"/>
  <c r="O297" i="9"/>
  <c r="Q296" i="9"/>
  <c r="P296" i="9"/>
  <c r="O296" i="9"/>
  <c r="Q295" i="9"/>
  <c r="R295" i="9"/>
  <c r="P295" i="9"/>
  <c r="O295" i="9"/>
  <c r="Q294" i="9"/>
  <c r="P294" i="9"/>
  <c r="O294" i="9"/>
  <c r="Q293" i="9"/>
  <c r="P293" i="9"/>
  <c r="O293" i="9"/>
  <c r="Q292" i="9"/>
  <c r="T292" i="9"/>
  <c r="P292" i="9"/>
  <c r="O292" i="9"/>
  <c r="Q291" i="9"/>
  <c r="T291" i="9"/>
  <c r="P291" i="9"/>
  <c r="O291" i="9"/>
  <c r="Q290" i="9"/>
  <c r="P290" i="9"/>
  <c r="O290" i="9"/>
  <c r="Q289" i="9"/>
  <c r="P289" i="9"/>
  <c r="O289" i="9"/>
  <c r="Q288" i="9"/>
  <c r="S288" i="9"/>
  <c r="R288" i="9"/>
  <c r="T288" i="9"/>
  <c r="P288" i="9"/>
  <c r="O288" i="9"/>
  <c r="Q287" i="9"/>
  <c r="T287" i="9"/>
  <c r="P287" i="9"/>
  <c r="O287" i="9"/>
  <c r="Q286" i="9"/>
  <c r="P286" i="9"/>
  <c r="O286" i="9"/>
  <c r="Q285" i="9"/>
  <c r="P285" i="9"/>
  <c r="O285" i="9"/>
  <c r="Q284" i="9"/>
  <c r="P284" i="9"/>
  <c r="O284" i="9"/>
  <c r="Q283" i="9"/>
  <c r="T283" i="9"/>
  <c r="S283" i="9"/>
  <c r="R283" i="9"/>
  <c r="P283" i="9"/>
  <c r="O283" i="9"/>
  <c r="Q282" i="9"/>
  <c r="P282" i="9"/>
  <c r="O282" i="9"/>
  <c r="Q281" i="9"/>
  <c r="T281" i="9"/>
  <c r="S281" i="9"/>
  <c r="R281" i="9"/>
  <c r="P281" i="9"/>
  <c r="O281" i="9"/>
  <c r="Q280" i="9"/>
  <c r="P280" i="9"/>
  <c r="O280" i="9"/>
  <c r="Q279" i="9"/>
  <c r="T279" i="9"/>
  <c r="S279" i="9"/>
  <c r="R279" i="9"/>
  <c r="P279" i="9"/>
  <c r="O279" i="9"/>
  <c r="Q278" i="9"/>
  <c r="P278" i="9"/>
  <c r="O278" i="9"/>
  <c r="Q277" i="9"/>
  <c r="T277" i="9"/>
  <c r="S277" i="9"/>
  <c r="R277" i="9"/>
  <c r="P277" i="9"/>
  <c r="O277" i="9"/>
  <c r="Q276" i="9"/>
  <c r="P276" i="9"/>
  <c r="O276" i="9"/>
  <c r="Q275" i="9"/>
  <c r="T275" i="9"/>
  <c r="S275" i="9"/>
  <c r="R275" i="9"/>
  <c r="P275" i="9"/>
  <c r="O275" i="9"/>
  <c r="Q274" i="9"/>
  <c r="P274" i="9"/>
  <c r="O274" i="9"/>
  <c r="Q273" i="9"/>
  <c r="T273" i="9"/>
  <c r="S273" i="9"/>
  <c r="R273" i="9"/>
  <c r="P273" i="9"/>
  <c r="O273" i="9"/>
  <c r="Q272" i="9"/>
  <c r="P272" i="9"/>
  <c r="O272" i="9"/>
  <c r="Q271" i="9"/>
  <c r="T271" i="9"/>
  <c r="S271" i="9"/>
  <c r="R271" i="9"/>
  <c r="P271" i="9"/>
  <c r="O271" i="9"/>
  <c r="Q270" i="9"/>
  <c r="P270" i="9"/>
  <c r="O270" i="9"/>
  <c r="Q269" i="9"/>
  <c r="T269" i="9"/>
  <c r="S269" i="9"/>
  <c r="R269" i="9"/>
  <c r="P269" i="9"/>
  <c r="O269" i="9"/>
  <c r="Q268" i="9"/>
  <c r="P268" i="9"/>
  <c r="O268" i="9"/>
  <c r="Q267" i="9"/>
  <c r="T267" i="9"/>
  <c r="S267" i="9"/>
  <c r="R267" i="9"/>
  <c r="P267" i="9"/>
  <c r="O267" i="9"/>
  <c r="Q266" i="9"/>
  <c r="P266" i="9"/>
  <c r="O266" i="9"/>
  <c r="Q265" i="9"/>
  <c r="T265" i="9"/>
  <c r="S265" i="9"/>
  <c r="R265" i="9"/>
  <c r="P265" i="9"/>
  <c r="O265" i="9"/>
  <c r="Q264" i="9"/>
  <c r="P264" i="9"/>
  <c r="O264" i="9"/>
  <c r="Q263" i="9"/>
  <c r="T263" i="9"/>
  <c r="S263" i="9"/>
  <c r="R263" i="9"/>
  <c r="P263" i="9"/>
  <c r="O263" i="9"/>
  <c r="Q262" i="9"/>
  <c r="P262" i="9"/>
  <c r="O262" i="9"/>
  <c r="Q261" i="9"/>
  <c r="T261" i="9"/>
  <c r="S261" i="9"/>
  <c r="R261" i="9"/>
  <c r="P261" i="9"/>
  <c r="O261" i="9"/>
  <c r="Q260" i="9"/>
  <c r="P260" i="9"/>
  <c r="O260" i="9"/>
  <c r="Q259" i="9"/>
  <c r="T259" i="9"/>
  <c r="S259" i="9"/>
  <c r="R259" i="9"/>
  <c r="P259" i="9"/>
  <c r="O259" i="9"/>
  <c r="Q258" i="9"/>
  <c r="P258" i="9"/>
  <c r="O258" i="9"/>
  <c r="Q257" i="9"/>
  <c r="T257" i="9"/>
  <c r="S257" i="9"/>
  <c r="R257" i="9"/>
  <c r="P257" i="9"/>
  <c r="O257" i="9"/>
  <c r="Q256" i="9"/>
  <c r="P256" i="9"/>
  <c r="O256" i="9"/>
  <c r="Q255" i="9"/>
  <c r="T255" i="9"/>
  <c r="S255" i="9"/>
  <c r="R255" i="9"/>
  <c r="P255" i="9"/>
  <c r="O255" i="9"/>
  <c r="Q254" i="9"/>
  <c r="P254" i="9"/>
  <c r="O254" i="9"/>
  <c r="Q253" i="9"/>
  <c r="T253" i="9"/>
  <c r="S253" i="9"/>
  <c r="R253" i="9"/>
  <c r="P253" i="9"/>
  <c r="O253" i="9"/>
  <c r="Q252" i="9"/>
  <c r="P252" i="9"/>
  <c r="O252" i="9"/>
  <c r="Q251" i="9"/>
  <c r="T251" i="9"/>
  <c r="S251" i="9"/>
  <c r="R251" i="9"/>
  <c r="P251" i="9"/>
  <c r="O251" i="9"/>
  <c r="Q250" i="9"/>
  <c r="P250" i="9"/>
  <c r="O250" i="9"/>
  <c r="Q249" i="9"/>
  <c r="T249" i="9"/>
  <c r="S249" i="9"/>
  <c r="R249" i="9"/>
  <c r="P249" i="9"/>
  <c r="O249" i="9"/>
  <c r="Q248" i="9"/>
  <c r="P248" i="9"/>
  <c r="O248" i="9"/>
  <c r="Q247" i="9"/>
  <c r="T247" i="9"/>
  <c r="S247" i="9"/>
  <c r="R247" i="9"/>
  <c r="P247" i="9"/>
  <c r="O247" i="9"/>
  <c r="Q246" i="9"/>
  <c r="P246" i="9"/>
  <c r="O246" i="9"/>
  <c r="Q245" i="9"/>
  <c r="T245" i="9"/>
  <c r="S245" i="9"/>
  <c r="R245" i="9"/>
  <c r="P245" i="9"/>
  <c r="O245" i="9"/>
  <c r="Q244" i="9"/>
  <c r="P244" i="9"/>
  <c r="O244" i="9"/>
  <c r="Q243" i="9"/>
  <c r="T243" i="9"/>
  <c r="S243" i="9"/>
  <c r="R243" i="9"/>
  <c r="P243" i="9"/>
  <c r="O243" i="9"/>
  <c r="Q242" i="9"/>
  <c r="P242" i="9"/>
  <c r="O242" i="9"/>
  <c r="Q241" i="9"/>
  <c r="T241" i="9"/>
  <c r="S241" i="9"/>
  <c r="R241" i="9"/>
  <c r="P241" i="9"/>
  <c r="O241" i="9"/>
  <c r="Q240" i="9"/>
  <c r="P240" i="9"/>
  <c r="O240" i="9"/>
  <c r="Q239" i="9"/>
  <c r="T239" i="9"/>
  <c r="S239" i="9"/>
  <c r="R239" i="9"/>
  <c r="P239" i="9"/>
  <c r="O239" i="9"/>
  <c r="Q238" i="9"/>
  <c r="P238" i="9"/>
  <c r="O238" i="9"/>
  <c r="Q237" i="9"/>
  <c r="T237" i="9"/>
  <c r="S237" i="9"/>
  <c r="R237" i="9"/>
  <c r="P237" i="9"/>
  <c r="O237" i="9"/>
  <c r="Q236" i="9"/>
  <c r="P236" i="9"/>
  <c r="O236" i="9"/>
  <c r="Q235" i="9"/>
  <c r="T235" i="9"/>
  <c r="S235" i="9"/>
  <c r="R235" i="9"/>
  <c r="P235" i="9"/>
  <c r="O235" i="9"/>
  <c r="Q234" i="9"/>
  <c r="P234" i="9"/>
  <c r="O234" i="9"/>
  <c r="Q233" i="9"/>
  <c r="T233" i="9"/>
  <c r="S233" i="9"/>
  <c r="R233" i="9"/>
  <c r="P233" i="9"/>
  <c r="O233" i="9"/>
  <c r="Q232" i="9"/>
  <c r="P232" i="9"/>
  <c r="O232" i="9"/>
  <c r="Q231" i="9"/>
  <c r="T231" i="9"/>
  <c r="S231" i="9"/>
  <c r="R231" i="9"/>
  <c r="P231" i="9"/>
  <c r="O231" i="9"/>
  <c r="Q230" i="9"/>
  <c r="P230" i="9"/>
  <c r="O230" i="9"/>
  <c r="Q229" i="9"/>
  <c r="T229" i="9"/>
  <c r="S229" i="9"/>
  <c r="R229" i="9"/>
  <c r="P229" i="9"/>
  <c r="O229" i="9"/>
  <c r="Q228" i="9"/>
  <c r="P228" i="9"/>
  <c r="O228" i="9"/>
  <c r="Q227" i="9"/>
  <c r="T227" i="9"/>
  <c r="S227" i="9"/>
  <c r="R227" i="9"/>
  <c r="P227" i="9"/>
  <c r="O227" i="9"/>
  <c r="Q226" i="9"/>
  <c r="P226" i="9"/>
  <c r="O226" i="9"/>
  <c r="Q225" i="9"/>
  <c r="T225" i="9"/>
  <c r="S225" i="9"/>
  <c r="R225" i="9"/>
  <c r="P225" i="9"/>
  <c r="O225" i="9"/>
  <c r="Q224" i="9"/>
  <c r="P224" i="9"/>
  <c r="O224" i="9"/>
  <c r="Q223" i="9"/>
  <c r="T223" i="9"/>
  <c r="S223" i="9"/>
  <c r="R223" i="9"/>
  <c r="P223" i="9"/>
  <c r="O223" i="9"/>
  <c r="Q222" i="9"/>
  <c r="P222" i="9"/>
  <c r="O222" i="9"/>
  <c r="Q221" i="9"/>
  <c r="T221" i="9"/>
  <c r="S221" i="9"/>
  <c r="R221" i="9"/>
  <c r="P221" i="9"/>
  <c r="O221" i="9"/>
  <c r="Q220" i="9"/>
  <c r="P220" i="9"/>
  <c r="O220" i="9"/>
  <c r="Q219" i="9"/>
  <c r="T219" i="9"/>
  <c r="S219" i="9"/>
  <c r="R219" i="9"/>
  <c r="P219" i="9"/>
  <c r="O219" i="9"/>
  <c r="Q218" i="9"/>
  <c r="P218" i="9"/>
  <c r="O218" i="9"/>
  <c r="Q217" i="9"/>
  <c r="T217" i="9"/>
  <c r="S217" i="9"/>
  <c r="R217" i="9"/>
  <c r="P217" i="9"/>
  <c r="O217" i="9"/>
  <c r="Q216" i="9"/>
  <c r="P216" i="9"/>
  <c r="O216" i="9"/>
  <c r="Q215" i="9"/>
  <c r="T215" i="9"/>
  <c r="S215" i="9"/>
  <c r="R215" i="9"/>
  <c r="P215" i="9"/>
  <c r="O215" i="9"/>
  <c r="Q214" i="9"/>
  <c r="P214" i="9"/>
  <c r="O214" i="9"/>
  <c r="Q213" i="9"/>
  <c r="T213" i="9"/>
  <c r="S213" i="9"/>
  <c r="R213" i="9"/>
  <c r="P213" i="9"/>
  <c r="O213" i="9"/>
  <c r="Q212" i="9"/>
  <c r="P212" i="9"/>
  <c r="O212" i="9"/>
  <c r="Q211" i="9"/>
  <c r="T211" i="9"/>
  <c r="S211" i="9"/>
  <c r="R211" i="9"/>
  <c r="P211" i="9"/>
  <c r="O211" i="9"/>
  <c r="Q210" i="9"/>
  <c r="P210" i="9"/>
  <c r="O210" i="9"/>
  <c r="Q209" i="9"/>
  <c r="T209" i="9"/>
  <c r="S209" i="9"/>
  <c r="R209" i="9"/>
  <c r="P209" i="9"/>
  <c r="O209" i="9"/>
  <c r="Q208" i="9"/>
  <c r="P208" i="9"/>
  <c r="O208" i="9"/>
  <c r="Q207" i="9"/>
  <c r="T207" i="9"/>
  <c r="S207" i="9"/>
  <c r="R207" i="9"/>
  <c r="P207" i="9"/>
  <c r="O207" i="9"/>
  <c r="Q206" i="9"/>
  <c r="P206" i="9"/>
  <c r="O206" i="9"/>
  <c r="Q205" i="9"/>
  <c r="T205" i="9"/>
  <c r="S205" i="9"/>
  <c r="R205" i="9"/>
  <c r="P205" i="9"/>
  <c r="O205" i="9"/>
  <c r="Q204" i="9"/>
  <c r="P204" i="9"/>
  <c r="O204" i="9"/>
  <c r="Q203" i="9"/>
  <c r="T203" i="9"/>
  <c r="S203" i="9"/>
  <c r="R203" i="9"/>
  <c r="P203" i="9"/>
  <c r="O203" i="9"/>
  <c r="Q202" i="9"/>
  <c r="P202" i="9"/>
  <c r="O202" i="9"/>
  <c r="Q201" i="9"/>
  <c r="T201" i="9"/>
  <c r="S201" i="9"/>
  <c r="R201" i="9"/>
  <c r="P201" i="9"/>
  <c r="O201" i="9"/>
  <c r="Q200" i="9"/>
  <c r="P200" i="9"/>
  <c r="O200" i="9"/>
  <c r="Q199" i="9"/>
  <c r="T199" i="9"/>
  <c r="S199" i="9"/>
  <c r="R199" i="9"/>
  <c r="P199" i="9"/>
  <c r="O199" i="9"/>
  <c r="Q198" i="9"/>
  <c r="P198" i="9"/>
  <c r="O198" i="9"/>
  <c r="Q197" i="9"/>
  <c r="T197" i="9"/>
  <c r="S197" i="9"/>
  <c r="R197" i="9"/>
  <c r="P197" i="9"/>
  <c r="O197" i="9"/>
  <c r="Q196" i="9"/>
  <c r="P196" i="9"/>
  <c r="O196" i="9"/>
  <c r="Q195" i="9"/>
  <c r="T195" i="9"/>
  <c r="S195" i="9"/>
  <c r="R195" i="9"/>
  <c r="P195" i="9"/>
  <c r="O195" i="9"/>
  <c r="Q194" i="9"/>
  <c r="P194" i="9"/>
  <c r="O194" i="9"/>
  <c r="Q193" i="9"/>
  <c r="T193" i="9"/>
  <c r="S193" i="9"/>
  <c r="R193" i="9"/>
  <c r="P193" i="9"/>
  <c r="O193" i="9"/>
  <c r="Q192" i="9"/>
  <c r="P192" i="9"/>
  <c r="O192" i="9"/>
  <c r="Q191" i="9"/>
  <c r="T191" i="9"/>
  <c r="S191" i="9"/>
  <c r="R191" i="9"/>
  <c r="P191" i="9"/>
  <c r="O191" i="9"/>
  <c r="Q190" i="9"/>
  <c r="P190" i="9"/>
  <c r="O190" i="9"/>
  <c r="Q189" i="9"/>
  <c r="T189" i="9"/>
  <c r="S189" i="9"/>
  <c r="R189" i="9"/>
  <c r="P189" i="9"/>
  <c r="O189" i="9"/>
  <c r="Q188" i="9"/>
  <c r="P188" i="9"/>
  <c r="O188" i="9"/>
  <c r="Q187" i="9"/>
  <c r="T187" i="9"/>
  <c r="S187" i="9"/>
  <c r="R187" i="9"/>
  <c r="P187" i="9"/>
  <c r="O187" i="9"/>
  <c r="Q186" i="9"/>
  <c r="P186" i="9"/>
  <c r="O186" i="9"/>
  <c r="Q185" i="9"/>
  <c r="T185" i="9"/>
  <c r="S185" i="9"/>
  <c r="R185" i="9"/>
  <c r="P185" i="9"/>
  <c r="O185" i="9"/>
  <c r="Q184" i="9"/>
  <c r="P184" i="9"/>
  <c r="O184" i="9"/>
  <c r="Q183" i="9"/>
  <c r="T183" i="9"/>
  <c r="S183" i="9"/>
  <c r="R183" i="9"/>
  <c r="P183" i="9"/>
  <c r="O183" i="9"/>
  <c r="Q182" i="9"/>
  <c r="P182" i="9"/>
  <c r="O182" i="9"/>
  <c r="Q181" i="9"/>
  <c r="T181" i="9"/>
  <c r="S181" i="9"/>
  <c r="R181" i="9"/>
  <c r="P181" i="9"/>
  <c r="O181" i="9"/>
  <c r="Q180" i="9"/>
  <c r="P180" i="9"/>
  <c r="O180" i="9"/>
  <c r="Q179" i="9"/>
  <c r="T179" i="9"/>
  <c r="S179" i="9"/>
  <c r="R179" i="9"/>
  <c r="P179" i="9"/>
  <c r="O179" i="9"/>
  <c r="Q178" i="9"/>
  <c r="P178" i="9"/>
  <c r="O178" i="9"/>
  <c r="Q177" i="9"/>
  <c r="T177" i="9"/>
  <c r="S177" i="9"/>
  <c r="R177" i="9"/>
  <c r="P177" i="9"/>
  <c r="O177" i="9"/>
  <c r="Q176" i="9"/>
  <c r="P176" i="9"/>
  <c r="O176" i="9"/>
  <c r="Q175" i="9"/>
  <c r="T175" i="9"/>
  <c r="S175" i="9"/>
  <c r="R175" i="9"/>
  <c r="P175" i="9"/>
  <c r="O175" i="9"/>
  <c r="Q174" i="9"/>
  <c r="P174" i="9"/>
  <c r="O174" i="9"/>
  <c r="Q173" i="9"/>
  <c r="T173" i="9"/>
  <c r="S173" i="9"/>
  <c r="R173" i="9"/>
  <c r="P173" i="9"/>
  <c r="O173" i="9"/>
  <c r="Q172" i="9"/>
  <c r="P172" i="9"/>
  <c r="O172" i="9"/>
  <c r="Q171" i="9"/>
  <c r="T171" i="9"/>
  <c r="S171" i="9"/>
  <c r="R171" i="9"/>
  <c r="P171" i="9"/>
  <c r="O171" i="9"/>
  <c r="Q170" i="9"/>
  <c r="P170" i="9"/>
  <c r="O170" i="9"/>
  <c r="Q169" i="9"/>
  <c r="T169" i="9"/>
  <c r="S169" i="9"/>
  <c r="R169" i="9"/>
  <c r="P169" i="9"/>
  <c r="O169" i="9"/>
  <c r="Q168" i="9"/>
  <c r="P168" i="9"/>
  <c r="O168" i="9"/>
  <c r="Q167" i="9"/>
  <c r="T167" i="9"/>
  <c r="S167" i="9"/>
  <c r="R167" i="9"/>
  <c r="P167" i="9"/>
  <c r="O167" i="9"/>
  <c r="Q166" i="9"/>
  <c r="P166" i="9"/>
  <c r="O166" i="9"/>
  <c r="Q165" i="9"/>
  <c r="T165" i="9"/>
  <c r="S165" i="9"/>
  <c r="R165" i="9"/>
  <c r="P165" i="9"/>
  <c r="O165" i="9"/>
  <c r="Q164" i="9"/>
  <c r="P164" i="9"/>
  <c r="O164" i="9"/>
  <c r="Q163" i="9"/>
  <c r="T163" i="9"/>
  <c r="S163" i="9"/>
  <c r="R163" i="9"/>
  <c r="P163" i="9"/>
  <c r="O163" i="9"/>
  <c r="Q162" i="9"/>
  <c r="P162" i="9"/>
  <c r="O162" i="9"/>
  <c r="Q161" i="9"/>
  <c r="T161" i="9"/>
  <c r="S161" i="9"/>
  <c r="R161" i="9"/>
  <c r="P161" i="9"/>
  <c r="O161" i="9"/>
  <c r="Q160" i="9"/>
  <c r="P160" i="9"/>
  <c r="O160" i="9"/>
  <c r="Q159" i="9"/>
  <c r="T159" i="9"/>
  <c r="S159" i="9"/>
  <c r="R159" i="9"/>
  <c r="P159" i="9"/>
  <c r="O159" i="9"/>
  <c r="Q158" i="9"/>
  <c r="P158" i="9"/>
  <c r="O158" i="9"/>
  <c r="Q157" i="9"/>
  <c r="T157" i="9"/>
  <c r="S157" i="9"/>
  <c r="R157" i="9"/>
  <c r="P157" i="9"/>
  <c r="O157" i="9"/>
  <c r="Q156" i="9"/>
  <c r="P156" i="9"/>
  <c r="O156" i="9"/>
  <c r="Q155" i="9"/>
  <c r="T155" i="9"/>
  <c r="S155" i="9"/>
  <c r="R155" i="9"/>
  <c r="P155" i="9"/>
  <c r="O155" i="9"/>
  <c r="Q154" i="9"/>
  <c r="P154" i="9"/>
  <c r="O154" i="9"/>
  <c r="Q153" i="9"/>
  <c r="T153" i="9"/>
  <c r="P153" i="9"/>
  <c r="O153" i="9"/>
  <c r="Q152" i="9"/>
  <c r="P152" i="9"/>
  <c r="O152" i="9"/>
  <c r="Q151" i="9"/>
  <c r="R151" i="9"/>
  <c r="T151" i="9"/>
  <c r="P151" i="9"/>
  <c r="O151" i="9"/>
  <c r="T150" i="9"/>
  <c r="Q150" i="9"/>
  <c r="R150" i="9"/>
  <c r="P150" i="9"/>
  <c r="O150" i="9"/>
  <c r="Q149" i="9"/>
  <c r="T149" i="9"/>
  <c r="S149" i="9"/>
  <c r="R149" i="9"/>
  <c r="P149" i="9"/>
  <c r="O149" i="9"/>
  <c r="T148" i="9"/>
  <c r="Q148" i="9"/>
  <c r="R148" i="9"/>
  <c r="P148" i="9"/>
  <c r="O148" i="9"/>
  <c r="T147" i="9"/>
  <c r="Q147" i="9"/>
  <c r="R147" i="9"/>
  <c r="P147" i="9"/>
  <c r="O147" i="9"/>
  <c r="Q146" i="9"/>
  <c r="P146" i="9"/>
  <c r="O146" i="9"/>
  <c r="Q145" i="9"/>
  <c r="R145" i="9"/>
  <c r="T145" i="9"/>
  <c r="P145" i="9"/>
  <c r="O145" i="9"/>
  <c r="Q144" i="9"/>
  <c r="P144" i="9"/>
  <c r="O144" i="9"/>
  <c r="T143" i="9"/>
  <c r="Q143" i="9"/>
  <c r="R143" i="9"/>
  <c r="P143" i="9"/>
  <c r="O143" i="9"/>
  <c r="T142" i="9"/>
  <c r="Q142" i="9"/>
  <c r="R142" i="9"/>
  <c r="P142" i="9"/>
  <c r="O142" i="9"/>
  <c r="Q141" i="9"/>
  <c r="T141" i="9"/>
  <c r="S141" i="9"/>
  <c r="R141" i="9"/>
  <c r="P141" i="9"/>
  <c r="O141" i="9"/>
  <c r="Q140" i="9"/>
  <c r="P140" i="9"/>
  <c r="O140" i="9"/>
  <c r="Q139" i="9"/>
  <c r="T139" i="9"/>
  <c r="P139" i="9"/>
  <c r="O139" i="9"/>
  <c r="Q138" i="9"/>
  <c r="P138" i="9"/>
  <c r="O138" i="9"/>
  <c r="Q137" i="9"/>
  <c r="R137" i="9"/>
  <c r="T137" i="9"/>
  <c r="P137" i="9"/>
  <c r="O137" i="9"/>
  <c r="Q136" i="9"/>
  <c r="P136" i="9"/>
  <c r="O136" i="9"/>
  <c r="Q135" i="9"/>
  <c r="S135" i="9"/>
  <c r="R135" i="9"/>
  <c r="T135" i="9"/>
  <c r="P135" i="9"/>
  <c r="O135" i="9"/>
  <c r="Q134" i="9"/>
  <c r="P134" i="9"/>
  <c r="O134" i="9"/>
  <c r="Q133" i="9"/>
  <c r="T133" i="9"/>
  <c r="S133" i="9"/>
  <c r="R133" i="9"/>
  <c r="P133" i="9"/>
  <c r="O133" i="9"/>
  <c r="Q132" i="9"/>
  <c r="P132" i="9"/>
  <c r="O132" i="9"/>
  <c r="Q131" i="9"/>
  <c r="T131" i="9"/>
  <c r="P131" i="9"/>
  <c r="O131" i="9"/>
  <c r="Q130" i="9"/>
  <c r="P130" i="9"/>
  <c r="O130" i="9"/>
  <c r="Q129" i="9"/>
  <c r="R129" i="9"/>
  <c r="T129" i="9"/>
  <c r="P129" i="9"/>
  <c r="O129" i="9"/>
  <c r="Q128" i="9"/>
  <c r="P128" i="9"/>
  <c r="O128" i="9"/>
  <c r="Q127" i="9"/>
  <c r="S127" i="9"/>
  <c r="R127" i="9"/>
  <c r="T127" i="9"/>
  <c r="P127" i="9"/>
  <c r="O127" i="9"/>
  <c r="Q126" i="9"/>
  <c r="P126" i="9"/>
  <c r="O126" i="9"/>
  <c r="Q125" i="9"/>
  <c r="T125" i="9"/>
  <c r="S125" i="9"/>
  <c r="R125" i="9"/>
  <c r="P125" i="9"/>
  <c r="O125" i="9"/>
  <c r="Q124" i="9"/>
  <c r="P124" i="9"/>
  <c r="O124" i="9"/>
  <c r="Q123" i="9"/>
  <c r="T123" i="9"/>
  <c r="P123" i="9"/>
  <c r="O123" i="9"/>
  <c r="Q122" i="9"/>
  <c r="P122" i="9"/>
  <c r="O122" i="9"/>
  <c r="Q121" i="9"/>
  <c r="R121" i="9"/>
  <c r="T121" i="9"/>
  <c r="P121" i="9"/>
  <c r="O121" i="9"/>
  <c r="Q120" i="9"/>
  <c r="P120" i="9"/>
  <c r="O120" i="9"/>
  <c r="Q119" i="9"/>
  <c r="S119" i="9"/>
  <c r="R119" i="9"/>
  <c r="T119" i="9"/>
  <c r="P119" i="9"/>
  <c r="O119" i="9"/>
  <c r="T118" i="9"/>
  <c r="Q118" i="9"/>
  <c r="R118" i="9"/>
  <c r="P118" i="9"/>
  <c r="O118" i="9"/>
  <c r="S118" i="9"/>
  <c r="Q117" i="9"/>
  <c r="T117" i="9"/>
  <c r="P117" i="9"/>
  <c r="O117" i="9"/>
  <c r="Q116" i="9"/>
  <c r="P116" i="9"/>
  <c r="O116" i="9"/>
  <c r="Q115" i="9"/>
  <c r="R115" i="9"/>
  <c r="T115" i="9"/>
  <c r="P115" i="9"/>
  <c r="O115" i="9"/>
  <c r="Q114" i="9"/>
  <c r="P114" i="9"/>
  <c r="O114" i="9"/>
  <c r="Q113" i="9"/>
  <c r="S113" i="9"/>
  <c r="R113" i="9"/>
  <c r="T113" i="9"/>
  <c r="P113" i="9"/>
  <c r="O113" i="9"/>
  <c r="Q112" i="9"/>
  <c r="P112" i="9"/>
  <c r="O112" i="9"/>
  <c r="Q111" i="9"/>
  <c r="T111" i="9"/>
  <c r="S111" i="9"/>
  <c r="R111" i="9"/>
  <c r="P111" i="9"/>
  <c r="O111" i="9"/>
  <c r="Q110" i="9"/>
  <c r="P110" i="9"/>
  <c r="O110" i="9"/>
  <c r="T109" i="9"/>
  <c r="Q109" i="9"/>
  <c r="R109" i="9"/>
  <c r="P109" i="9"/>
  <c r="O109" i="9"/>
  <c r="S109" i="9"/>
  <c r="T108" i="9"/>
  <c r="Q108" i="9"/>
  <c r="R108" i="9"/>
  <c r="P108" i="9"/>
  <c r="O108" i="9"/>
  <c r="Q107" i="9"/>
  <c r="R107" i="9"/>
  <c r="T107" i="9"/>
  <c r="P107" i="9"/>
  <c r="O107" i="9"/>
  <c r="T106" i="9"/>
  <c r="Q106" i="9"/>
  <c r="R106" i="9"/>
  <c r="P106" i="9"/>
  <c r="O106" i="9"/>
  <c r="Q105" i="9"/>
  <c r="T105" i="9"/>
  <c r="S105" i="9"/>
  <c r="R105" i="9"/>
  <c r="P105" i="9"/>
  <c r="O105" i="9"/>
  <c r="Q104" i="9"/>
  <c r="P104" i="9"/>
  <c r="O104" i="9"/>
  <c r="Q103" i="9"/>
  <c r="T103" i="9"/>
  <c r="P103" i="9"/>
  <c r="O103" i="9"/>
  <c r="T102" i="9"/>
  <c r="Q102" i="9"/>
  <c r="R102" i="9"/>
  <c r="P102" i="9"/>
  <c r="O102" i="9"/>
  <c r="Q101" i="9"/>
  <c r="S101" i="9"/>
  <c r="R101" i="9"/>
  <c r="T101" i="9"/>
  <c r="P101" i="9"/>
  <c r="O101" i="9"/>
  <c r="Q100" i="9"/>
  <c r="P100" i="9"/>
  <c r="O100" i="9"/>
  <c r="Q99" i="9"/>
  <c r="S99" i="9"/>
  <c r="R99" i="9"/>
  <c r="P99" i="9"/>
  <c r="O99" i="9"/>
  <c r="T98" i="9"/>
  <c r="Q98" i="9"/>
  <c r="R98" i="9"/>
  <c r="P98" i="9"/>
  <c r="O98" i="9"/>
  <c r="Q97" i="9"/>
  <c r="S97" i="9"/>
  <c r="R97" i="9"/>
  <c r="P97" i="9"/>
  <c r="O97" i="9"/>
  <c r="Q96" i="9"/>
  <c r="P96" i="9"/>
  <c r="O96" i="9"/>
  <c r="Q95" i="9"/>
  <c r="R95" i="9"/>
  <c r="P95" i="9"/>
  <c r="O95" i="9"/>
  <c r="Q94" i="9"/>
  <c r="P94" i="9"/>
  <c r="O94" i="9"/>
  <c r="Q93" i="9"/>
  <c r="S93" i="9"/>
  <c r="R93" i="9"/>
  <c r="P93" i="9"/>
  <c r="O93" i="9"/>
  <c r="Q92" i="9"/>
  <c r="P92" i="9"/>
  <c r="O92" i="9"/>
  <c r="Q91" i="9"/>
  <c r="S91" i="9"/>
  <c r="R91" i="9"/>
  <c r="P91" i="9"/>
  <c r="O91" i="9"/>
  <c r="Q90" i="9"/>
  <c r="P90" i="9"/>
  <c r="O90" i="9"/>
  <c r="T89" i="9"/>
  <c r="Q89" i="9"/>
  <c r="R89" i="9"/>
  <c r="P89" i="9"/>
  <c r="O89" i="9"/>
  <c r="Q88" i="9"/>
  <c r="P88" i="9"/>
  <c r="O88" i="9"/>
  <c r="Q87" i="9"/>
  <c r="R87" i="9"/>
  <c r="P87" i="9"/>
  <c r="O87" i="9"/>
  <c r="Q86" i="9"/>
  <c r="P86" i="9"/>
  <c r="O86" i="9"/>
  <c r="Q85" i="9"/>
  <c r="S85" i="9"/>
  <c r="R85" i="9"/>
  <c r="P85" i="9"/>
  <c r="O85" i="9"/>
  <c r="Q84" i="9"/>
  <c r="P84" i="9"/>
  <c r="O84" i="9"/>
  <c r="Q83" i="9"/>
  <c r="S83" i="9"/>
  <c r="R83" i="9"/>
  <c r="P83" i="9"/>
  <c r="O83" i="9"/>
  <c r="Q82" i="9"/>
  <c r="P82" i="9"/>
  <c r="O82" i="9"/>
  <c r="Q81" i="9"/>
  <c r="S81" i="9"/>
  <c r="R81" i="9"/>
  <c r="P81" i="9"/>
  <c r="O81" i="9"/>
  <c r="T80" i="9"/>
  <c r="Q80" i="9"/>
  <c r="R80" i="9"/>
  <c r="P80" i="9"/>
  <c r="O80" i="9"/>
  <c r="Q79" i="9"/>
  <c r="S79" i="9"/>
  <c r="R79" i="9"/>
  <c r="P79" i="9"/>
  <c r="O79" i="9"/>
  <c r="Q78" i="9"/>
  <c r="P78" i="9"/>
  <c r="O78" i="9"/>
  <c r="Q77" i="9"/>
  <c r="R77" i="9"/>
  <c r="P77" i="9"/>
  <c r="O77" i="9"/>
  <c r="Q76" i="9"/>
  <c r="P76" i="9"/>
  <c r="O76" i="9"/>
  <c r="Q75" i="9"/>
  <c r="S75" i="9"/>
  <c r="R75" i="9"/>
  <c r="P75" i="9"/>
  <c r="O75" i="9"/>
  <c r="Q74" i="9"/>
  <c r="P74" i="9"/>
  <c r="O74" i="9"/>
  <c r="Q73" i="9"/>
  <c r="S73" i="9"/>
  <c r="R73" i="9"/>
  <c r="P73" i="9"/>
  <c r="O73" i="9"/>
  <c r="Q72" i="9"/>
  <c r="P72" i="9"/>
  <c r="O72" i="9"/>
  <c r="Q71" i="9"/>
  <c r="S71" i="9"/>
  <c r="R71" i="9"/>
  <c r="P71" i="9"/>
  <c r="O71" i="9"/>
  <c r="T70" i="9"/>
  <c r="Q70" i="9"/>
  <c r="R70" i="9"/>
  <c r="P70" i="9"/>
  <c r="O70" i="9"/>
  <c r="Q69" i="9"/>
  <c r="S69" i="9"/>
  <c r="R69" i="9"/>
  <c r="P69" i="9"/>
  <c r="O69" i="9"/>
  <c r="Q68" i="9"/>
  <c r="P68" i="9"/>
  <c r="O68" i="9"/>
  <c r="Q67" i="9"/>
  <c r="R67" i="9"/>
  <c r="P67" i="9"/>
  <c r="O67" i="9"/>
  <c r="Q66" i="9"/>
  <c r="P66" i="9"/>
  <c r="O66" i="9"/>
  <c r="T65" i="9"/>
  <c r="Q65" i="9"/>
  <c r="R65" i="9"/>
  <c r="P65" i="9"/>
  <c r="O65" i="9"/>
  <c r="S65" i="9"/>
  <c r="Q64" i="9"/>
  <c r="P64" i="9"/>
  <c r="O64" i="9"/>
  <c r="Q63" i="9"/>
  <c r="S63" i="9"/>
  <c r="R63" i="9"/>
  <c r="P63" i="9"/>
  <c r="O63" i="9"/>
  <c r="Q62" i="9"/>
  <c r="P62" i="9"/>
  <c r="O62" i="9"/>
  <c r="Q61" i="9"/>
  <c r="S61" i="9"/>
  <c r="R61" i="9"/>
  <c r="P61" i="9"/>
  <c r="O61" i="9"/>
  <c r="Q60" i="9"/>
  <c r="P60" i="9"/>
  <c r="O60" i="9"/>
  <c r="Q59" i="9"/>
  <c r="R59" i="9"/>
  <c r="P59" i="9"/>
  <c r="O59" i="9"/>
  <c r="Q58" i="9"/>
  <c r="P58" i="9"/>
  <c r="O58" i="9"/>
  <c r="Q57" i="9"/>
  <c r="S57" i="9"/>
  <c r="R57" i="9"/>
  <c r="P57" i="9"/>
  <c r="O57" i="9"/>
  <c r="Q56" i="9"/>
  <c r="P56" i="9"/>
  <c r="O56" i="9"/>
  <c r="T55" i="9"/>
  <c r="Q55" i="9"/>
  <c r="R55" i="9"/>
  <c r="P55" i="9"/>
  <c r="O55" i="9"/>
  <c r="S55" i="9"/>
  <c r="Q54" i="9"/>
  <c r="P54" i="9"/>
  <c r="O54" i="9"/>
  <c r="Q53" i="9"/>
  <c r="S53" i="9"/>
  <c r="R53" i="9"/>
  <c r="P53" i="9"/>
  <c r="O53" i="9"/>
  <c r="T52" i="9"/>
  <c r="Q52" i="9"/>
  <c r="R52" i="9"/>
  <c r="P52" i="9"/>
  <c r="O52" i="9"/>
  <c r="T51" i="9"/>
  <c r="Q51" i="9"/>
  <c r="R51" i="9"/>
  <c r="P51" i="9"/>
  <c r="O51" i="9"/>
  <c r="Q50" i="9"/>
  <c r="S50" i="9"/>
  <c r="P50" i="9"/>
  <c r="O50" i="9"/>
  <c r="Q49" i="9"/>
  <c r="S49" i="9"/>
  <c r="P49" i="9"/>
  <c r="O49" i="9"/>
  <c r="T48" i="9"/>
  <c r="Q48" i="9"/>
  <c r="R48" i="9"/>
  <c r="P48" i="9"/>
  <c r="O48" i="9"/>
  <c r="Q47" i="9"/>
  <c r="P47" i="9"/>
  <c r="O47" i="9"/>
  <c r="Q46" i="9"/>
  <c r="P46" i="9"/>
  <c r="O46" i="9"/>
  <c r="Q45" i="9"/>
  <c r="P45" i="9"/>
  <c r="O45" i="9"/>
  <c r="Q44" i="9"/>
  <c r="P44" i="9"/>
  <c r="O44" i="9"/>
  <c r="Q43" i="9"/>
  <c r="P43" i="9"/>
  <c r="O43" i="9"/>
  <c r="Q42" i="9"/>
  <c r="P42" i="9"/>
  <c r="O42" i="9"/>
  <c r="Q41" i="9"/>
  <c r="P41" i="9"/>
  <c r="O41" i="9"/>
  <c r="Q40" i="9"/>
  <c r="P40" i="9"/>
  <c r="O40" i="9"/>
  <c r="Q39" i="9"/>
  <c r="R39" i="9"/>
  <c r="P39" i="9"/>
  <c r="O39" i="9"/>
  <c r="Q38" i="9"/>
  <c r="T38" i="9"/>
  <c r="P38" i="9"/>
  <c r="O38" i="9"/>
  <c r="T37" i="9"/>
  <c r="Q37" i="9"/>
  <c r="R37" i="9"/>
  <c r="P37" i="9"/>
  <c r="O37" i="9"/>
  <c r="Q36" i="9"/>
  <c r="T36" i="9"/>
  <c r="P36" i="9"/>
  <c r="O36" i="9"/>
  <c r="T35" i="9"/>
  <c r="Q35" i="9"/>
  <c r="R35" i="9"/>
  <c r="P35" i="9"/>
  <c r="O35" i="9"/>
  <c r="T34" i="9"/>
  <c r="Q34" i="9"/>
  <c r="R34" i="9"/>
  <c r="P34" i="9"/>
  <c r="O34" i="9"/>
  <c r="T33" i="9"/>
  <c r="Q33" i="9"/>
  <c r="R33" i="9"/>
  <c r="P33" i="9"/>
  <c r="O33" i="9"/>
  <c r="T32" i="9"/>
  <c r="Q32" i="9"/>
  <c r="R32" i="9"/>
  <c r="P32" i="9"/>
  <c r="O32" i="9"/>
  <c r="S32" i="9"/>
  <c r="Q31" i="9"/>
  <c r="T31" i="9"/>
  <c r="S31" i="9"/>
  <c r="R31" i="9"/>
  <c r="P31" i="9"/>
  <c r="O31" i="9"/>
  <c r="Q30" i="9"/>
  <c r="S30" i="9"/>
  <c r="T30" i="9"/>
  <c r="P30" i="9"/>
  <c r="O30" i="9"/>
  <c r="Q29" i="9"/>
  <c r="R29" i="9"/>
  <c r="P29" i="9"/>
  <c r="O29" i="9"/>
  <c r="Q28" i="9"/>
  <c r="R28" i="9"/>
  <c r="T28" i="9"/>
  <c r="P28" i="9"/>
  <c r="O28" i="9"/>
  <c r="Q27" i="9"/>
  <c r="T27" i="9"/>
  <c r="S27" i="9"/>
  <c r="R27" i="9"/>
  <c r="P27" i="9"/>
  <c r="O27" i="9"/>
  <c r="Q26" i="9"/>
  <c r="S26" i="9"/>
  <c r="T26" i="9"/>
  <c r="P26" i="9"/>
  <c r="O26" i="9"/>
  <c r="Q25" i="9"/>
  <c r="R25" i="9"/>
  <c r="P25" i="9"/>
  <c r="O25" i="9"/>
  <c r="Q24" i="9"/>
  <c r="R24" i="9"/>
  <c r="T24" i="9"/>
  <c r="P24" i="9"/>
  <c r="O24" i="9"/>
  <c r="Q23" i="9"/>
  <c r="T23" i="9"/>
  <c r="S23" i="9"/>
  <c r="R23" i="9"/>
  <c r="P23" i="9"/>
  <c r="O23" i="9"/>
  <c r="Q22" i="9"/>
  <c r="S22" i="9"/>
  <c r="T22" i="9"/>
  <c r="P22" i="9"/>
  <c r="O22" i="9"/>
  <c r="Q21" i="9"/>
  <c r="R21" i="9"/>
  <c r="P21" i="9"/>
  <c r="O21" i="9"/>
  <c r="Q20" i="9"/>
  <c r="R20" i="9"/>
  <c r="T20" i="9"/>
  <c r="P20" i="9"/>
  <c r="O20" i="9"/>
  <c r="Q19" i="9"/>
  <c r="T19" i="9"/>
  <c r="S19" i="9"/>
  <c r="R19" i="9"/>
  <c r="P19" i="9"/>
  <c r="O19" i="9"/>
  <c r="T18" i="9"/>
  <c r="Q18" i="9"/>
  <c r="R18" i="9"/>
  <c r="P18" i="9"/>
  <c r="O18" i="9"/>
  <c r="S18" i="9"/>
  <c r="Q17" i="9"/>
  <c r="S17" i="9"/>
  <c r="R17" i="9"/>
  <c r="P17" i="9"/>
  <c r="O17" i="9"/>
  <c r="Q16" i="9"/>
  <c r="T16" i="9"/>
  <c r="P16" i="9"/>
  <c r="O16" i="9"/>
  <c r="Q15" i="9"/>
  <c r="R15" i="9"/>
  <c r="P15" i="9"/>
  <c r="O15" i="9"/>
  <c r="Q14" i="9"/>
  <c r="T14" i="9"/>
  <c r="P14" i="9"/>
  <c r="O14" i="9"/>
  <c r="Q13" i="9"/>
  <c r="S13" i="9"/>
  <c r="R13" i="9"/>
  <c r="P13" i="9"/>
  <c r="O13" i="9"/>
  <c r="Q12" i="9"/>
  <c r="T12" i="9"/>
  <c r="P12" i="9"/>
  <c r="O12" i="9"/>
  <c r="Q11" i="9"/>
  <c r="R11" i="9"/>
  <c r="P11" i="9"/>
  <c r="O11" i="9"/>
  <c r="Q10" i="9"/>
  <c r="T10" i="9"/>
  <c r="P10" i="9"/>
  <c r="O10" i="9"/>
  <c r="Q9" i="9"/>
  <c r="S9" i="9"/>
  <c r="R9" i="9"/>
  <c r="P9" i="9"/>
  <c r="O9" i="9"/>
  <c r="Q8" i="9"/>
  <c r="T8" i="9"/>
  <c r="P8" i="9"/>
  <c r="O8" i="9"/>
  <c r="R543" i="9"/>
  <c r="T543" i="9"/>
  <c r="S543" i="9"/>
  <c r="R547" i="9"/>
  <c r="T547" i="9"/>
  <c r="S547" i="9"/>
  <c r="T587" i="9"/>
  <c r="S587" i="9"/>
  <c r="R587" i="9"/>
  <c r="T659" i="9"/>
  <c r="S659" i="9"/>
  <c r="R659" i="9"/>
  <c r="T691" i="9"/>
  <c r="S691" i="9"/>
  <c r="R691" i="9"/>
  <c r="R727" i="9"/>
  <c r="T727" i="9"/>
  <c r="S727" i="9"/>
  <c r="R731" i="9"/>
  <c r="T731" i="9"/>
  <c r="S731" i="9"/>
  <c r="R743" i="9"/>
  <c r="S743" i="9"/>
  <c r="T743" i="9"/>
  <c r="T814" i="9"/>
  <c r="S814" i="9"/>
  <c r="R814" i="9"/>
  <c r="T846" i="9"/>
  <c r="S846" i="9"/>
  <c r="R846" i="9"/>
  <c r="T865" i="9"/>
  <c r="S865" i="9"/>
  <c r="R865" i="9"/>
  <c r="S886" i="9"/>
  <c r="T886" i="9"/>
  <c r="R886" i="9"/>
  <c r="S902" i="9"/>
  <c r="T902" i="9"/>
  <c r="R902" i="9"/>
  <c r="R939" i="9"/>
  <c r="T939" i="9"/>
  <c r="R947" i="9"/>
  <c r="T947" i="9"/>
  <c r="R955" i="9"/>
  <c r="T955" i="9"/>
  <c r="R963" i="9"/>
  <c r="T963" i="9"/>
  <c r="R967" i="9"/>
  <c r="T967" i="9"/>
  <c r="R8" i="9"/>
  <c r="T11" i="9"/>
  <c r="R12" i="9"/>
  <c r="T15" i="9"/>
  <c r="R16" i="9"/>
  <c r="S33" i="9"/>
  <c r="S34" i="9"/>
  <c r="S36" i="9"/>
  <c r="R38" i="9"/>
  <c r="S48" i="9"/>
  <c r="S51" i="9"/>
  <c r="S59" i="9"/>
  <c r="S67" i="9"/>
  <c r="S70" i="9"/>
  <c r="S77" i="9"/>
  <c r="S80" i="9"/>
  <c r="S87" i="9"/>
  <c r="S89" i="9"/>
  <c r="S95" i="9"/>
  <c r="S98" i="9"/>
  <c r="R103" i="9"/>
  <c r="S106" i="9"/>
  <c r="S107" i="9"/>
  <c r="S115" i="9"/>
  <c r="R117" i="9"/>
  <c r="S121" i="9"/>
  <c r="R123" i="9"/>
  <c r="S129" i="9"/>
  <c r="R131" i="9"/>
  <c r="S137" i="9"/>
  <c r="R139" i="9"/>
  <c r="S143" i="9"/>
  <c r="S145" i="9"/>
  <c r="S150" i="9"/>
  <c r="S151" i="9"/>
  <c r="R153" i="9"/>
  <c r="S295" i="9"/>
  <c r="T296" i="9"/>
  <c r="S296" i="9"/>
  <c r="T299" i="9"/>
  <c r="R303" i="9"/>
  <c r="T303" i="9"/>
  <c r="S303" i="9"/>
  <c r="S326" i="9"/>
  <c r="S342" i="9"/>
  <c r="R511" i="9"/>
  <c r="T511" i="9"/>
  <c r="S511" i="9"/>
  <c r="R515" i="9"/>
  <c r="T515" i="9"/>
  <c r="S515" i="9"/>
  <c r="R573" i="9"/>
  <c r="T573" i="9"/>
  <c r="S573" i="9"/>
  <c r="R577" i="9"/>
  <c r="T577" i="9"/>
  <c r="S577" i="9"/>
  <c r="S604" i="9"/>
  <c r="T604" i="9"/>
  <c r="T627" i="9"/>
  <c r="S627" i="9"/>
  <c r="R627" i="9"/>
  <c r="T806" i="9"/>
  <c r="R806" i="9"/>
  <c r="S806" i="9"/>
  <c r="R287" i="9"/>
  <c r="S287" i="9"/>
  <c r="T312" i="9"/>
  <c r="S312" i="9"/>
  <c r="T322" i="9"/>
  <c r="S322" i="9"/>
  <c r="R327" i="9"/>
  <c r="T327" i="9"/>
  <c r="T338" i="9"/>
  <c r="S338" i="9"/>
  <c r="R343" i="9"/>
  <c r="T343" i="9"/>
  <c r="T605" i="9"/>
  <c r="S605" i="9"/>
  <c r="R605" i="9"/>
  <c r="T637" i="9"/>
  <c r="S637" i="9"/>
  <c r="R637" i="9"/>
  <c r="T669" i="9"/>
  <c r="S669" i="9"/>
  <c r="R669" i="9"/>
  <c r="T701" i="9"/>
  <c r="S701" i="9"/>
  <c r="R701" i="9"/>
  <c r="R779" i="9"/>
  <c r="S779" i="9"/>
  <c r="T779" i="9"/>
  <c r="R935" i="9"/>
  <c r="T935" i="9"/>
  <c r="R943" i="9"/>
  <c r="T943" i="9"/>
  <c r="R951" i="9"/>
  <c r="T951" i="9"/>
  <c r="R959" i="9"/>
  <c r="T959" i="9"/>
  <c r="S8" i="9"/>
  <c r="S12" i="9"/>
  <c r="S16" i="9"/>
  <c r="S37" i="9"/>
  <c r="S103" i="9"/>
  <c r="S117" i="9"/>
  <c r="S123" i="9"/>
  <c r="S131" i="9"/>
  <c r="S139" i="9"/>
  <c r="S147" i="9"/>
  <c r="S153" i="9"/>
  <c r="T295" i="9"/>
  <c r="R296" i="9"/>
  <c r="T416" i="9"/>
  <c r="S416" i="9"/>
  <c r="R416" i="9"/>
  <c r="T432" i="9"/>
  <c r="S432" i="9"/>
  <c r="R432" i="9"/>
  <c r="T448" i="9"/>
  <c r="S448" i="9"/>
  <c r="R448" i="9"/>
  <c r="T464" i="9"/>
  <c r="S464" i="9"/>
  <c r="R464" i="9"/>
  <c r="T480" i="9"/>
  <c r="S480" i="9"/>
  <c r="R480" i="9"/>
  <c r="T496" i="9"/>
  <c r="S496" i="9"/>
  <c r="R496" i="9"/>
  <c r="R541" i="9"/>
  <c r="T541" i="9"/>
  <c r="S541" i="9"/>
  <c r="R545" i="9"/>
  <c r="T545" i="9"/>
  <c r="S545" i="9"/>
  <c r="T593" i="9"/>
  <c r="S593" i="9"/>
  <c r="R593" i="9"/>
  <c r="T643" i="9"/>
  <c r="S643" i="9"/>
  <c r="R643" i="9"/>
  <c r="T653" i="9"/>
  <c r="S653" i="9"/>
  <c r="R653" i="9"/>
  <c r="T675" i="9"/>
  <c r="S675" i="9"/>
  <c r="R675" i="9"/>
  <c r="T685" i="9"/>
  <c r="S685" i="9"/>
  <c r="R685" i="9"/>
  <c r="T707" i="9"/>
  <c r="S707" i="9"/>
  <c r="R707" i="9"/>
  <c r="R725" i="9"/>
  <c r="T725" i="9"/>
  <c r="S725" i="9"/>
  <c r="R729" i="9"/>
  <c r="T729" i="9"/>
  <c r="S729" i="9"/>
  <c r="R761" i="9"/>
  <c r="S761" i="9"/>
  <c r="T761" i="9"/>
  <c r="R291" i="9"/>
  <c r="S291" i="9"/>
  <c r="R307" i="9"/>
  <c r="T307" i="9"/>
  <c r="S307" i="9"/>
  <c r="R323" i="9"/>
  <c r="T323" i="9"/>
  <c r="S323" i="9"/>
  <c r="R339" i="9"/>
  <c r="T339" i="9"/>
  <c r="S339" i="9"/>
  <c r="R415" i="9"/>
  <c r="T415" i="9"/>
  <c r="R431" i="9"/>
  <c r="T431" i="9"/>
  <c r="R447" i="9"/>
  <c r="T447" i="9"/>
  <c r="R463" i="9"/>
  <c r="T463" i="9"/>
  <c r="R479" i="9"/>
  <c r="T479" i="9"/>
  <c r="R495" i="9"/>
  <c r="T495" i="9"/>
  <c r="R509" i="9"/>
  <c r="T509" i="9"/>
  <c r="S509" i="9"/>
  <c r="R513" i="9"/>
  <c r="T513" i="9"/>
  <c r="S513" i="9"/>
  <c r="R575" i="9"/>
  <c r="T575" i="9"/>
  <c r="S575" i="9"/>
  <c r="R579" i="9"/>
  <c r="T579" i="9"/>
  <c r="S579" i="9"/>
  <c r="T611" i="9"/>
  <c r="S611" i="9"/>
  <c r="R611" i="9"/>
  <c r="T621" i="9"/>
  <c r="S621" i="9"/>
  <c r="R621" i="9"/>
  <c r="R789" i="9"/>
  <c r="S789" i="9"/>
  <c r="T789" i="9"/>
  <c r="S404" i="9"/>
  <c r="S420" i="9"/>
  <c r="S436" i="9"/>
  <c r="S452" i="9"/>
  <c r="S468" i="9"/>
  <c r="S484" i="9"/>
  <c r="T501" i="9"/>
  <c r="T503" i="9"/>
  <c r="T505" i="9"/>
  <c r="T507" i="9"/>
  <c r="T533" i="9"/>
  <c r="T535" i="9"/>
  <c r="T537" i="9"/>
  <c r="T539" i="9"/>
  <c r="T565" i="9"/>
  <c r="T567" i="9"/>
  <c r="T569" i="9"/>
  <c r="T571" i="9"/>
  <c r="T586" i="9"/>
  <c r="S591" i="9"/>
  <c r="S595" i="9"/>
  <c r="S601" i="9"/>
  <c r="S609" i="9"/>
  <c r="S615" i="9"/>
  <c r="S625" i="9"/>
  <c r="S631" i="9"/>
  <c r="S641" i="9"/>
  <c r="S647" i="9"/>
  <c r="S657" i="9"/>
  <c r="S663" i="9"/>
  <c r="S673" i="9"/>
  <c r="S679" i="9"/>
  <c r="S689" i="9"/>
  <c r="S695" i="9"/>
  <c r="S705" i="9"/>
  <c r="T717" i="9"/>
  <c r="T719" i="9"/>
  <c r="T721" i="9"/>
  <c r="T723" i="9"/>
  <c r="R741" i="9"/>
  <c r="S741" i="9"/>
  <c r="R759" i="9"/>
  <c r="S759" i="9"/>
  <c r="R777" i="9"/>
  <c r="S777" i="9"/>
  <c r="R795" i="9"/>
  <c r="S795" i="9"/>
  <c r="R805" i="9"/>
  <c r="T805" i="9"/>
  <c r="R813" i="9"/>
  <c r="T813" i="9"/>
  <c r="R845" i="9"/>
  <c r="T845" i="9"/>
  <c r="R859" i="9"/>
  <c r="T859" i="9"/>
  <c r="S859" i="9"/>
  <c r="S870" i="9"/>
  <c r="T870" i="9"/>
  <c r="R870" i="9"/>
  <c r="T873" i="9"/>
  <c r="S873" i="9"/>
  <c r="R873" i="9"/>
  <c r="T889" i="9"/>
  <c r="S889" i="9"/>
  <c r="R889" i="9"/>
  <c r="T905" i="9"/>
  <c r="S905" i="9"/>
  <c r="R905" i="9"/>
  <c r="T910" i="9"/>
  <c r="S910" i="9"/>
  <c r="R910" i="9"/>
  <c r="T918" i="9"/>
  <c r="S918" i="9"/>
  <c r="R918" i="9"/>
  <c r="T926" i="9"/>
  <c r="S926" i="9"/>
  <c r="R926" i="9"/>
  <c r="T934" i="9"/>
  <c r="R934" i="9"/>
  <c r="T938" i="9"/>
  <c r="R938" i="9"/>
  <c r="T942" i="9"/>
  <c r="R942" i="9"/>
  <c r="T946" i="9"/>
  <c r="R946" i="9"/>
  <c r="T950" i="9"/>
  <c r="R950" i="9"/>
  <c r="T954" i="9"/>
  <c r="R954" i="9"/>
  <c r="T958" i="9"/>
  <c r="R958" i="9"/>
  <c r="T962" i="9"/>
  <c r="R962" i="9"/>
  <c r="T966" i="9"/>
  <c r="R966" i="9"/>
  <c r="T970" i="9"/>
  <c r="R970" i="9"/>
  <c r="S733" i="9"/>
  <c r="S735" i="9"/>
  <c r="S737" i="9"/>
  <c r="S739" i="9"/>
  <c r="T741" i="9"/>
  <c r="R747" i="9"/>
  <c r="S747" i="9"/>
  <c r="R757" i="9"/>
  <c r="S757" i="9"/>
  <c r="T759" i="9"/>
  <c r="R775" i="9"/>
  <c r="S775" i="9"/>
  <c r="T777" i="9"/>
  <c r="R793" i="9"/>
  <c r="S793" i="9"/>
  <c r="T795" i="9"/>
  <c r="T830" i="9"/>
  <c r="S830" i="9"/>
  <c r="R830" i="9"/>
  <c r="S878" i="9"/>
  <c r="T878" i="9"/>
  <c r="R878" i="9"/>
  <c r="S894" i="9"/>
  <c r="T894" i="9"/>
  <c r="R894" i="9"/>
  <c r="R745" i="9"/>
  <c r="S745" i="9"/>
  <c r="R763" i="9"/>
  <c r="S763" i="9"/>
  <c r="R773" i="9"/>
  <c r="S773" i="9"/>
  <c r="R791" i="9"/>
  <c r="S791" i="9"/>
  <c r="R829" i="9"/>
  <c r="T829" i="9"/>
  <c r="R861" i="9"/>
  <c r="T861" i="9"/>
  <c r="S861" i="9"/>
  <c r="T881" i="9"/>
  <c r="S881" i="9"/>
  <c r="R881" i="9"/>
  <c r="T897" i="9"/>
  <c r="S897" i="9"/>
  <c r="R897" i="9"/>
  <c r="T914" i="9"/>
  <c r="S914" i="9"/>
  <c r="R914" i="9"/>
  <c r="T922" i="9"/>
  <c r="S922" i="9"/>
  <c r="R922" i="9"/>
  <c r="T930" i="9"/>
  <c r="S930" i="9"/>
  <c r="R930" i="9"/>
  <c r="T936" i="9"/>
  <c r="S936" i="9"/>
  <c r="R936" i="9"/>
  <c r="T940" i="9"/>
  <c r="S940" i="9"/>
  <c r="R940" i="9"/>
  <c r="T944" i="9"/>
  <c r="S944" i="9"/>
  <c r="R944" i="9"/>
  <c r="T948" i="9"/>
  <c r="S948" i="9"/>
  <c r="R948" i="9"/>
  <c r="T952" i="9"/>
  <c r="S952" i="9"/>
  <c r="R952" i="9"/>
  <c r="T956" i="9"/>
  <c r="S956" i="9"/>
  <c r="R956" i="9"/>
  <c r="T960" i="9"/>
  <c r="S960" i="9"/>
  <c r="R960" i="9"/>
  <c r="T964" i="9"/>
  <c r="S964" i="9"/>
  <c r="R964" i="9"/>
  <c r="T968" i="9"/>
  <c r="S968" i="9"/>
  <c r="R968" i="9"/>
  <c r="T765" i="9"/>
  <c r="T767" i="9"/>
  <c r="T769" i="9"/>
  <c r="T771" i="9"/>
  <c r="T797" i="9"/>
  <c r="T799" i="9"/>
  <c r="S802" i="9"/>
  <c r="S818" i="9"/>
  <c r="S834" i="9"/>
  <c r="T851" i="9"/>
  <c r="T853" i="9"/>
  <c r="T855" i="9"/>
  <c r="T857" i="9"/>
  <c r="T864" i="9"/>
  <c r="T869" i="9"/>
  <c r="T872" i="9"/>
  <c r="T877" i="9"/>
  <c r="T885" i="9"/>
  <c r="T893" i="9"/>
  <c r="T901" i="9"/>
  <c r="T821" i="9"/>
  <c r="R822" i="9"/>
  <c r="T837" i="9"/>
  <c r="R838" i="9"/>
  <c r="R866" i="9"/>
  <c r="R874" i="9"/>
  <c r="T876" i="9"/>
  <c r="R882" i="9"/>
  <c r="T884" i="9"/>
  <c r="R890" i="9"/>
  <c r="T892" i="9"/>
  <c r="R898" i="9"/>
  <c r="T900" i="9"/>
  <c r="R906" i="9"/>
  <c r="S35" i="9"/>
  <c r="S39" i="9"/>
  <c r="R41" i="9"/>
  <c r="T41" i="9"/>
  <c r="T42" i="9"/>
  <c r="R42" i="9"/>
  <c r="R45" i="9"/>
  <c r="T45" i="9"/>
  <c r="S52" i="9"/>
  <c r="T72" i="9"/>
  <c r="S72" i="9"/>
  <c r="R72" i="9"/>
  <c r="T92" i="9"/>
  <c r="S92" i="9"/>
  <c r="R92" i="9"/>
  <c r="S102" i="9"/>
  <c r="T116" i="9"/>
  <c r="S116" i="9"/>
  <c r="R116" i="9"/>
  <c r="T122" i="9"/>
  <c r="S122" i="9"/>
  <c r="R122" i="9"/>
  <c r="T138" i="9"/>
  <c r="S138" i="9"/>
  <c r="R138" i="9"/>
  <c r="S142" i="9"/>
  <c r="T144" i="9"/>
  <c r="S144" i="9"/>
  <c r="R144" i="9"/>
  <c r="T156" i="9"/>
  <c r="S156" i="9"/>
  <c r="R156" i="9"/>
  <c r="T164" i="9"/>
  <c r="S164" i="9"/>
  <c r="R164" i="9"/>
  <c r="T166" i="9"/>
  <c r="S166" i="9"/>
  <c r="R166" i="9"/>
  <c r="T172" i="9"/>
  <c r="S172" i="9"/>
  <c r="R172" i="9"/>
  <c r="T178" i="9"/>
  <c r="S178" i="9"/>
  <c r="R178" i="9"/>
  <c r="T180" i="9"/>
  <c r="S180" i="9"/>
  <c r="R180" i="9"/>
  <c r="T182" i="9"/>
  <c r="S182" i="9"/>
  <c r="R182" i="9"/>
  <c r="T184" i="9"/>
  <c r="S184" i="9"/>
  <c r="R184" i="9"/>
  <c r="T186" i="9"/>
  <c r="S186" i="9"/>
  <c r="R186" i="9"/>
  <c r="T188" i="9"/>
  <c r="S188" i="9"/>
  <c r="R188" i="9"/>
  <c r="T190" i="9"/>
  <c r="S190" i="9"/>
  <c r="R190" i="9"/>
  <c r="T192" i="9"/>
  <c r="S192" i="9"/>
  <c r="R192" i="9"/>
  <c r="T196" i="9"/>
  <c r="S196" i="9"/>
  <c r="R196" i="9"/>
  <c r="T198" i="9"/>
  <c r="S198" i="9"/>
  <c r="R198" i="9"/>
  <c r="T200" i="9"/>
  <c r="S200" i="9"/>
  <c r="R200" i="9"/>
  <c r="T202" i="9"/>
  <c r="S202" i="9"/>
  <c r="R202" i="9"/>
  <c r="T204" i="9"/>
  <c r="S204" i="9"/>
  <c r="R204" i="9"/>
  <c r="T206" i="9"/>
  <c r="S206" i="9"/>
  <c r="R206" i="9"/>
  <c r="T208" i="9"/>
  <c r="S208" i="9"/>
  <c r="R208" i="9"/>
  <c r="T210" i="9"/>
  <c r="S210" i="9"/>
  <c r="R210" i="9"/>
  <c r="T212" i="9"/>
  <c r="S212" i="9"/>
  <c r="R212" i="9"/>
  <c r="T214" i="9"/>
  <c r="S214" i="9"/>
  <c r="R214" i="9"/>
  <c r="T216" i="9"/>
  <c r="S216" i="9"/>
  <c r="R216" i="9"/>
  <c r="T218" i="9"/>
  <c r="S218" i="9"/>
  <c r="R218" i="9"/>
  <c r="T220" i="9"/>
  <c r="S220" i="9"/>
  <c r="R220" i="9"/>
  <c r="T222" i="9"/>
  <c r="S222" i="9"/>
  <c r="R222" i="9"/>
  <c r="T224" i="9"/>
  <c r="S224" i="9"/>
  <c r="R224" i="9"/>
  <c r="T226" i="9"/>
  <c r="S226" i="9"/>
  <c r="R226" i="9"/>
  <c r="T228" i="9"/>
  <c r="S228" i="9"/>
  <c r="R228" i="9"/>
  <c r="T230" i="9"/>
  <c r="S230" i="9"/>
  <c r="R230" i="9"/>
  <c r="T232" i="9"/>
  <c r="S232" i="9"/>
  <c r="R232" i="9"/>
  <c r="T234" i="9"/>
  <c r="S234" i="9"/>
  <c r="R234" i="9"/>
  <c r="T236" i="9"/>
  <c r="S236" i="9"/>
  <c r="R236" i="9"/>
  <c r="T238" i="9"/>
  <c r="S238" i="9"/>
  <c r="R238" i="9"/>
  <c r="T240" i="9"/>
  <c r="S240" i="9"/>
  <c r="R240" i="9"/>
  <c r="T242" i="9"/>
  <c r="S242" i="9"/>
  <c r="R242" i="9"/>
  <c r="T244" i="9"/>
  <c r="S244" i="9"/>
  <c r="R244" i="9"/>
  <c r="T246" i="9"/>
  <c r="S246" i="9"/>
  <c r="R246" i="9"/>
  <c r="T248" i="9"/>
  <c r="S248" i="9"/>
  <c r="R248" i="9"/>
  <c r="T250" i="9"/>
  <c r="S250" i="9"/>
  <c r="R250" i="9"/>
  <c r="T252" i="9"/>
  <c r="S252" i="9"/>
  <c r="R252" i="9"/>
  <c r="T254" i="9"/>
  <c r="S254" i="9"/>
  <c r="R254" i="9"/>
  <c r="T256" i="9"/>
  <c r="S256" i="9"/>
  <c r="R256" i="9"/>
  <c r="T258" i="9"/>
  <c r="S258" i="9"/>
  <c r="R258" i="9"/>
  <c r="T260" i="9"/>
  <c r="S260" i="9"/>
  <c r="R260" i="9"/>
  <c r="T262" i="9"/>
  <c r="S262" i="9"/>
  <c r="R262" i="9"/>
  <c r="T264" i="9"/>
  <c r="S264" i="9"/>
  <c r="R264" i="9"/>
  <c r="T266" i="9"/>
  <c r="S266" i="9"/>
  <c r="R266" i="9"/>
  <c r="T268" i="9"/>
  <c r="S268" i="9"/>
  <c r="R268" i="9"/>
  <c r="T270" i="9"/>
  <c r="S270" i="9"/>
  <c r="R270" i="9"/>
  <c r="T272" i="9"/>
  <c r="S272" i="9"/>
  <c r="R272" i="9"/>
  <c r="T274" i="9"/>
  <c r="S274" i="9"/>
  <c r="R274" i="9"/>
  <c r="T276" i="9"/>
  <c r="S276" i="9"/>
  <c r="R276" i="9"/>
  <c r="T278" i="9"/>
  <c r="S278" i="9"/>
  <c r="R278" i="9"/>
  <c r="T280" i="9"/>
  <c r="S280" i="9"/>
  <c r="R280" i="9"/>
  <c r="T282" i="9"/>
  <c r="S282" i="9"/>
  <c r="R282" i="9"/>
  <c r="T284" i="9"/>
  <c r="S284" i="9"/>
  <c r="R284" i="9"/>
  <c r="T298" i="9"/>
  <c r="R298" i="9"/>
  <c r="S298" i="9"/>
  <c r="T314" i="9"/>
  <c r="R314" i="9"/>
  <c r="S314" i="9"/>
  <c r="T74" i="9"/>
  <c r="S74" i="9"/>
  <c r="R74" i="9"/>
  <c r="T114" i="9"/>
  <c r="S114" i="9"/>
  <c r="R114" i="9"/>
  <c r="T120" i="9"/>
  <c r="S120" i="9"/>
  <c r="R120" i="9"/>
  <c r="T128" i="9"/>
  <c r="S128" i="9"/>
  <c r="R128" i="9"/>
  <c r="T136" i="9"/>
  <c r="S136" i="9"/>
  <c r="R136" i="9"/>
  <c r="T518" i="9"/>
  <c r="S518" i="9"/>
  <c r="R518" i="9"/>
  <c r="T9" i="9"/>
  <c r="R10" i="9"/>
  <c r="T13" i="9"/>
  <c r="R14" i="9"/>
  <c r="T17" i="9"/>
  <c r="S20" i="9"/>
  <c r="S21" i="9"/>
  <c r="S24" i="9"/>
  <c r="S25" i="9"/>
  <c r="S28" i="9"/>
  <c r="S29" i="9"/>
  <c r="S38" i="9"/>
  <c r="T40" i="9"/>
  <c r="R40" i="9"/>
  <c r="R43" i="9"/>
  <c r="T43" i="9"/>
  <c r="T44" i="9"/>
  <c r="R44" i="9"/>
  <c r="T46" i="9"/>
  <c r="R46" i="9"/>
  <c r="R47" i="9"/>
  <c r="T47" i="9"/>
  <c r="T60" i="9"/>
  <c r="S60" i="9"/>
  <c r="R60" i="9"/>
  <c r="T82" i="9"/>
  <c r="S82" i="9"/>
  <c r="R82" i="9"/>
  <c r="T104" i="9"/>
  <c r="S104" i="9"/>
  <c r="R104" i="9"/>
  <c r="T130" i="9"/>
  <c r="S130" i="9"/>
  <c r="R130" i="9"/>
  <c r="S148" i="9"/>
  <c r="T158" i="9"/>
  <c r="S158" i="9"/>
  <c r="R158" i="9"/>
  <c r="T160" i="9"/>
  <c r="S160" i="9"/>
  <c r="R160" i="9"/>
  <c r="T162" i="9"/>
  <c r="S162" i="9"/>
  <c r="R162" i="9"/>
  <c r="T168" i="9"/>
  <c r="S168" i="9"/>
  <c r="R168" i="9"/>
  <c r="T170" i="9"/>
  <c r="S170" i="9"/>
  <c r="R170" i="9"/>
  <c r="T174" i="9"/>
  <c r="S174" i="9"/>
  <c r="R174" i="9"/>
  <c r="T176" i="9"/>
  <c r="S176" i="9"/>
  <c r="R176" i="9"/>
  <c r="T194" i="9"/>
  <c r="S194" i="9"/>
  <c r="R194" i="9"/>
  <c r="S10" i="9"/>
  <c r="S11" i="9"/>
  <c r="S14" i="9"/>
  <c r="S15" i="9"/>
  <c r="T21" i="9"/>
  <c r="R22" i="9"/>
  <c r="T25" i="9"/>
  <c r="R26" i="9"/>
  <c r="T29" i="9"/>
  <c r="R30" i="9"/>
  <c r="R36" i="9"/>
  <c r="T39" i="9"/>
  <c r="S40" i="9"/>
  <c r="S41" i="9"/>
  <c r="S42" i="9"/>
  <c r="S43" i="9"/>
  <c r="S44" i="9"/>
  <c r="S45" i="9"/>
  <c r="S46" i="9"/>
  <c r="S47" i="9"/>
  <c r="R49" i="9"/>
  <c r="T49" i="9"/>
  <c r="T50" i="9"/>
  <c r="R50" i="9"/>
  <c r="T58" i="9"/>
  <c r="S58" i="9"/>
  <c r="R58" i="9"/>
  <c r="T68" i="9"/>
  <c r="S68" i="9"/>
  <c r="R68" i="9"/>
  <c r="T78" i="9"/>
  <c r="S78" i="9"/>
  <c r="R78" i="9"/>
  <c r="T88" i="9"/>
  <c r="S88" i="9"/>
  <c r="R88" i="9"/>
  <c r="T90" i="9"/>
  <c r="S90" i="9"/>
  <c r="R90" i="9"/>
  <c r="T100" i="9"/>
  <c r="S100" i="9"/>
  <c r="R100" i="9"/>
  <c r="S108" i="9"/>
  <c r="T110" i="9"/>
  <c r="S110" i="9"/>
  <c r="R110" i="9"/>
  <c r="T124" i="9"/>
  <c r="S124" i="9"/>
  <c r="R124" i="9"/>
  <c r="T132" i="9"/>
  <c r="S132" i="9"/>
  <c r="R132" i="9"/>
  <c r="T140" i="9"/>
  <c r="S140" i="9"/>
  <c r="R140" i="9"/>
  <c r="T146" i="9"/>
  <c r="S146" i="9"/>
  <c r="R146" i="9"/>
  <c r="R297" i="9"/>
  <c r="T297" i="9"/>
  <c r="S297" i="9"/>
  <c r="R313" i="9"/>
  <c r="T313" i="9"/>
  <c r="S313" i="9"/>
  <c r="T62" i="9"/>
  <c r="S62" i="9"/>
  <c r="R62" i="9"/>
  <c r="T84" i="9"/>
  <c r="S84" i="9"/>
  <c r="R84" i="9"/>
  <c r="T94" i="9"/>
  <c r="S94" i="9"/>
  <c r="R94" i="9"/>
  <c r="T154" i="9"/>
  <c r="S154" i="9"/>
  <c r="R154" i="9"/>
  <c r="R289" i="9"/>
  <c r="T289" i="9"/>
  <c r="S289" i="9"/>
  <c r="R305" i="9"/>
  <c r="T305" i="9"/>
  <c r="S305" i="9"/>
  <c r="R413" i="9"/>
  <c r="T413" i="9"/>
  <c r="S413" i="9"/>
  <c r="R429" i="9"/>
  <c r="T429" i="9"/>
  <c r="S429" i="9"/>
  <c r="R445" i="9"/>
  <c r="T445" i="9"/>
  <c r="S445" i="9"/>
  <c r="R461" i="9"/>
  <c r="T461" i="9"/>
  <c r="S461" i="9"/>
  <c r="R477" i="9"/>
  <c r="T477" i="9"/>
  <c r="S477" i="9"/>
  <c r="R493" i="9"/>
  <c r="T493" i="9"/>
  <c r="S493" i="9"/>
  <c r="T550" i="9"/>
  <c r="S550" i="9"/>
  <c r="R550" i="9"/>
  <c r="T582" i="9"/>
  <c r="S582" i="9"/>
  <c r="R582" i="9"/>
  <c r="T606" i="9"/>
  <c r="S606" i="9"/>
  <c r="R606" i="9"/>
  <c r="T622" i="9"/>
  <c r="S622" i="9"/>
  <c r="R622" i="9"/>
  <c r="T638" i="9"/>
  <c r="S638" i="9"/>
  <c r="R638" i="9"/>
  <c r="T734" i="9"/>
  <c r="S734" i="9"/>
  <c r="R734" i="9"/>
  <c r="T766" i="9"/>
  <c r="S766" i="9"/>
  <c r="R766" i="9"/>
  <c r="T798" i="9"/>
  <c r="S798" i="9"/>
  <c r="R798" i="9"/>
  <c r="T54" i="9"/>
  <c r="S54" i="9"/>
  <c r="R54" i="9"/>
  <c r="T56" i="9"/>
  <c r="S56" i="9"/>
  <c r="R56" i="9"/>
  <c r="T64" i="9"/>
  <c r="S64" i="9"/>
  <c r="R64" i="9"/>
  <c r="T66" i="9"/>
  <c r="S66" i="9"/>
  <c r="R66" i="9"/>
  <c r="T76" i="9"/>
  <c r="S76" i="9"/>
  <c r="R76" i="9"/>
  <c r="T86" i="9"/>
  <c r="S86" i="9"/>
  <c r="R86" i="9"/>
  <c r="T96" i="9"/>
  <c r="S96" i="9"/>
  <c r="R96" i="9"/>
  <c r="T112" i="9"/>
  <c r="S112" i="9"/>
  <c r="R112" i="9"/>
  <c r="T126" i="9"/>
  <c r="S126" i="9"/>
  <c r="R126" i="9"/>
  <c r="T134" i="9"/>
  <c r="S134" i="9"/>
  <c r="R134" i="9"/>
  <c r="T152" i="9"/>
  <c r="S152" i="9"/>
  <c r="R152" i="9"/>
  <c r="T290" i="9"/>
  <c r="R290" i="9"/>
  <c r="S290" i="9"/>
  <c r="T306" i="9"/>
  <c r="R306" i="9"/>
  <c r="S306" i="9"/>
  <c r="T53" i="9"/>
  <c r="T57" i="9"/>
  <c r="T59" i="9"/>
  <c r="T61" i="9"/>
  <c r="T63" i="9"/>
  <c r="T67" i="9"/>
  <c r="T69" i="9"/>
  <c r="T71" i="9"/>
  <c r="T73" i="9"/>
  <c r="T75" i="9"/>
  <c r="T77" i="9"/>
  <c r="T79" i="9"/>
  <c r="T81" i="9"/>
  <c r="T83" i="9"/>
  <c r="T85" i="9"/>
  <c r="T87" i="9"/>
  <c r="T91" i="9"/>
  <c r="T93" i="9"/>
  <c r="T95" i="9"/>
  <c r="T97" i="9"/>
  <c r="T99" i="9"/>
  <c r="T316" i="9"/>
  <c r="S316" i="9"/>
  <c r="R317" i="9"/>
  <c r="T317" i="9"/>
  <c r="S317" i="9"/>
  <c r="T320" i="9"/>
  <c r="S320" i="9"/>
  <c r="R321" i="9"/>
  <c r="T321" i="9"/>
  <c r="S321" i="9"/>
  <c r="T324" i="9"/>
  <c r="S324" i="9"/>
  <c r="R325" i="9"/>
  <c r="T325" i="9"/>
  <c r="S325" i="9"/>
  <c r="T328" i="9"/>
  <c r="S328" i="9"/>
  <c r="R329" i="9"/>
  <c r="T329" i="9"/>
  <c r="S329" i="9"/>
  <c r="T332" i="9"/>
  <c r="S332" i="9"/>
  <c r="R333" i="9"/>
  <c r="T333" i="9"/>
  <c r="S333" i="9"/>
  <c r="T336" i="9"/>
  <c r="S336" i="9"/>
  <c r="R337" i="9"/>
  <c r="T337" i="9"/>
  <c r="S337" i="9"/>
  <c r="T340" i="9"/>
  <c r="S340" i="9"/>
  <c r="R341" i="9"/>
  <c r="T341" i="9"/>
  <c r="S341" i="9"/>
  <c r="T344" i="9"/>
  <c r="S344" i="9"/>
  <c r="R345" i="9"/>
  <c r="T345" i="9"/>
  <c r="S345" i="9"/>
  <c r="R349" i="9"/>
  <c r="T349" i="9"/>
  <c r="S349" i="9"/>
  <c r="R353" i="9"/>
  <c r="T353" i="9"/>
  <c r="S353" i="9"/>
  <c r="R357" i="9"/>
  <c r="T357" i="9"/>
  <c r="S357" i="9"/>
  <c r="R361" i="9"/>
  <c r="T361" i="9"/>
  <c r="S361" i="9"/>
  <c r="R365" i="9"/>
  <c r="T365" i="9"/>
  <c r="S365" i="9"/>
  <c r="R369" i="9"/>
  <c r="T369" i="9"/>
  <c r="S369" i="9"/>
  <c r="R373" i="9"/>
  <c r="T373" i="9"/>
  <c r="S373" i="9"/>
  <c r="R377" i="9"/>
  <c r="T377" i="9"/>
  <c r="S377" i="9"/>
  <c r="R381" i="9"/>
  <c r="T381" i="9"/>
  <c r="S381" i="9"/>
  <c r="R385" i="9"/>
  <c r="T385" i="9"/>
  <c r="S385" i="9"/>
  <c r="R389" i="9"/>
  <c r="T389" i="9"/>
  <c r="S389" i="9"/>
  <c r="R393" i="9"/>
  <c r="T393" i="9"/>
  <c r="S393" i="9"/>
  <c r="R397" i="9"/>
  <c r="T397" i="9"/>
  <c r="S397" i="9"/>
  <c r="R401" i="9"/>
  <c r="T401" i="9"/>
  <c r="S401" i="9"/>
  <c r="R409" i="9"/>
  <c r="T409" i="9"/>
  <c r="S409" i="9"/>
  <c r="R425" i="9"/>
  <c r="T425" i="9"/>
  <c r="S425" i="9"/>
  <c r="R441" i="9"/>
  <c r="T441" i="9"/>
  <c r="S441" i="9"/>
  <c r="R457" i="9"/>
  <c r="T457" i="9"/>
  <c r="S457" i="9"/>
  <c r="R473" i="9"/>
  <c r="T473" i="9"/>
  <c r="S473" i="9"/>
  <c r="R489" i="9"/>
  <c r="T489" i="9"/>
  <c r="S489" i="9"/>
  <c r="T526" i="9"/>
  <c r="S526" i="9"/>
  <c r="R526" i="9"/>
  <c r="T558" i="9"/>
  <c r="S558" i="9"/>
  <c r="R558" i="9"/>
  <c r="S598" i="9"/>
  <c r="T598" i="9"/>
  <c r="R598" i="9"/>
  <c r="R285" i="9"/>
  <c r="T285" i="9"/>
  <c r="T286" i="9"/>
  <c r="R286" i="9"/>
  <c r="R292" i="9"/>
  <c r="R293" i="9"/>
  <c r="T293" i="9"/>
  <c r="T294" i="9"/>
  <c r="R294" i="9"/>
  <c r="R300" i="9"/>
  <c r="R301" i="9"/>
  <c r="T301" i="9"/>
  <c r="T302" i="9"/>
  <c r="R302" i="9"/>
  <c r="R308" i="9"/>
  <c r="R309" i="9"/>
  <c r="T309" i="9"/>
  <c r="T310" i="9"/>
  <c r="R310" i="9"/>
  <c r="R316" i="9"/>
  <c r="R320" i="9"/>
  <c r="R324" i="9"/>
  <c r="R328" i="9"/>
  <c r="R332" i="9"/>
  <c r="R336" i="9"/>
  <c r="R340" i="9"/>
  <c r="R344" i="9"/>
  <c r="R405" i="9"/>
  <c r="T405" i="9"/>
  <c r="S405" i="9"/>
  <c r="R421" i="9"/>
  <c r="T421" i="9"/>
  <c r="S421" i="9"/>
  <c r="R437" i="9"/>
  <c r="T437" i="9"/>
  <c r="S437" i="9"/>
  <c r="R453" i="9"/>
  <c r="T453" i="9"/>
  <c r="S453" i="9"/>
  <c r="R469" i="9"/>
  <c r="T469" i="9"/>
  <c r="S469" i="9"/>
  <c r="R485" i="9"/>
  <c r="T485" i="9"/>
  <c r="S485" i="9"/>
  <c r="T502" i="9"/>
  <c r="S502" i="9"/>
  <c r="R502" i="9"/>
  <c r="T534" i="9"/>
  <c r="S534" i="9"/>
  <c r="R534" i="9"/>
  <c r="T566" i="9"/>
  <c r="S566" i="9"/>
  <c r="R566" i="9"/>
  <c r="S590" i="9"/>
  <c r="T590" i="9"/>
  <c r="R590" i="9"/>
  <c r="S285" i="9"/>
  <c r="S286" i="9"/>
  <c r="S292" i="9"/>
  <c r="S293" i="9"/>
  <c r="S294" i="9"/>
  <c r="S300" i="9"/>
  <c r="S301" i="9"/>
  <c r="S302" i="9"/>
  <c r="S308" i="9"/>
  <c r="S309" i="9"/>
  <c r="S310" i="9"/>
  <c r="R417" i="9"/>
  <c r="T417" i="9"/>
  <c r="S417" i="9"/>
  <c r="R433" i="9"/>
  <c r="T433" i="9"/>
  <c r="S433" i="9"/>
  <c r="R449" i="9"/>
  <c r="T449" i="9"/>
  <c r="S449" i="9"/>
  <c r="R465" i="9"/>
  <c r="T465" i="9"/>
  <c r="S465" i="9"/>
  <c r="R481" i="9"/>
  <c r="T481" i="9"/>
  <c r="S481" i="9"/>
  <c r="R497" i="9"/>
  <c r="T497" i="9"/>
  <c r="S497" i="9"/>
  <c r="T510" i="9"/>
  <c r="S510" i="9"/>
  <c r="R510" i="9"/>
  <c r="T542" i="9"/>
  <c r="S542" i="9"/>
  <c r="R542" i="9"/>
  <c r="T574" i="9"/>
  <c r="S574" i="9"/>
  <c r="R574" i="9"/>
  <c r="S348" i="9"/>
  <c r="S352" i="9"/>
  <c r="S356" i="9"/>
  <c r="S360" i="9"/>
  <c r="S364" i="9"/>
  <c r="S368" i="9"/>
  <c r="S372" i="9"/>
  <c r="S376" i="9"/>
  <c r="S380" i="9"/>
  <c r="S384" i="9"/>
  <c r="S388" i="9"/>
  <c r="S392" i="9"/>
  <c r="S396" i="9"/>
  <c r="S400" i="9"/>
  <c r="T504" i="9"/>
  <c r="S504" i="9"/>
  <c r="T512" i="9"/>
  <c r="S512" i="9"/>
  <c r="T520" i="9"/>
  <c r="S520" i="9"/>
  <c r="T528" i="9"/>
  <c r="S528" i="9"/>
  <c r="T536" i="9"/>
  <c r="S536" i="9"/>
  <c r="T544" i="9"/>
  <c r="S544" i="9"/>
  <c r="T552" i="9"/>
  <c r="S552" i="9"/>
  <c r="T560" i="9"/>
  <c r="S560" i="9"/>
  <c r="T568" i="9"/>
  <c r="S568" i="9"/>
  <c r="T576" i="9"/>
  <c r="S576" i="9"/>
  <c r="S584" i="9"/>
  <c r="T584" i="9"/>
  <c r="S592" i="9"/>
  <c r="T592" i="9"/>
  <c r="S600" i="9"/>
  <c r="T600" i="9"/>
  <c r="T618" i="9"/>
  <c r="S618" i="9"/>
  <c r="R618" i="9"/>
  <c r="T634" i="9"/>
  <c r="S634" i="9"/>
  <c r="R634" i="9"/>
  <c r="T710" i="9"/>
  <c r="S710" i="9"/>
  <c r="R710" i="9"/>
  <c r="T742" i="9"/>
  <c r="S742" i="9"/>
  <c r="R742" i="9"/>
  <c r="T774" i="9"/>
  <c r="S774" i="9"/>
  <c r="R774" i="9"/>
  <c r="T860" i="9"/>
  <c r="S860" i="9"/>
  <c r="R860" i="9"/>
  <c r="R318" i="9"/>
  <c r="R322" i="9"/>
  <c r="R326" i="9"/>
  <c r="R330" i="9"/>
  <c r="R334" i="9"/>
  <c r="R338" i="9"/>
  <c r="R342" i="9"/>
  <c r="R346" i="9"/>
  <c r="R350" i="9"/>
  <c r="R354" i="9"/>
  <c r="R358" i="9"/>
  <c r="R362" i="9"/>
  <c r="R366" i="9"/>
  <c r="R370" i="9"/>
  <c r="R374" i="9"/>
  <c r="R378" i="9"/>
  <c r="R382" i="9"/>
  <c r="R386" i="9"/>
  <c r="R390" i="9"/>
  <c r="R394" i="9"/>
  <c r="R398" i="9"/>
  <c r="R402" i="9"/>
  <c r="R406" i="9"/>
  <c r="R410" i="9"/>
  <c r="R414" i="9"/>
  <c r="R418" i="9"/>
  <c r="R422" i="9"/>
  <c r="R426" i="9"/>
  <c r="R430" i="9"/>
  <c r="R434" i="9"/>
  <c r="R438" i="9"/>
  <c r="R442" i="9"/>
  <c r="R446" i="9"/>
  <c r="R450" i="9"/>
  <c r="R454" i="9"/>
  <c r="R458" i="9"/>
  <c r="R462" i="9"/>
  <c r="R466" i="9"/>
  <c r="R470" i="9"/>
  <c r="R474" i="9"/>
  <c r="R478" i="9"/>
  <c r="R482" i="9"/>
  <c r="R486" i="9"/>
  <c r="R490" i="9"/>
  <c r="R494" i="9"/>
  <c r="R498" i="9"/>
  <c r="R504" i="9"/>
  <c r="T506" i="9"/>
  <c r="S506" i="9"/>
  <c r="R512" i="9"/>
  <c r="T514" i="9"/>
  <c r="S514" i="9"/>
  <c r="R520" i="9"/>
  <c r="T522" i="9"/>
  <c r="S522" i="9"/>
  <c r="R528" i="9"/>
  <c r="T530" i="9"/>
  <c r="S530" i="9"/>
  <c r="R536" i="9"/>
  <c r="T538" i="9"/>
  <c r="S538" i="9"/>
  <c r="R544" i="9"/>
  <c r="T546" i="9"/>
  <c r="S546" i="9"/>
  <c r="R552" i="9"/>
  <c r="T554" i="9"/>
  <c r="S554" i="9"/>
  <c r="R560" i="9"/>
  <c r="T562" i="9"/>
  <c r="S562" i="9"/>
  <c r="R568" i="9"/>
  <c r="T570" i="9"/>
  <c r="S570" i="9"/>
  <c r="R576" i="9"/>
  <c r="T578" i="9"/>
  <c r="S578" i="9"/>
  <c r="R584" i="9"/>
  <c r="R592" i="9"/>
  <c r="R600" i="9"/>
  <c r="T614" i="9"/>
  <c r="S614" i="9"/>
  <c r="R614" i="9"/>
  <c r="T630" i="9"/>
  <c r="S630" i="9"/>
  <c r="R630" i="9"/>
  <c r="T718" i="9"/>
  <c r="S718" i="9"/>
  <c r="R718" i="9"/>
  <c r="T750" i="9"/>
  <c r="S750" i="9"/>
  <c r="R750" i="9"/>
  <c r="T782" i="9"/>
  <c r="S782" i="9"/>
  <c r="R782" i="9"/>
  <c r="S406" i="9"/>
  <c r="S407" i="9"/>
  <c r="S410" i="9"/>
  <c r="S411" i="9"/>
  <c r="S414" i="9"/>
  <c r="S415" i="9"/>
  <c r="S418" i="9"/>
  <c r="S419" i="9"/>
  <c r="S422" i="9"/>
  <c r="S423" i="9"/>
  <c r="S426" i="9"/>
  <c r="S427" i="9"/>
  <c r="S430" i="9"/>
  <c r="S431" i="9"/>
  <c r="S434" i="9"/>
  <c r="S435" i="9"/>
  <c r="S438" i="9"/>
  <c r="S439" i="9"/>
  <c r="S442" i="9"/>
  <c r="S443" i="9"/>
  <c r="S446" i="9"/>
  <c r="S447" i="9"/>
  <c r="S450" i="9"/>
  <c r="S451" i="9"/>
  <c r="S454" i="9"/>
  <c r="S455" i="9"/>
  <c r="S458" i="9"/>
  <c r="S459" i="9"/>
  <c r="S462" i="9"/>
  <c r="S463" i="9"/>
  <c r="S466" i="9"/>
  <c r="S467" i="9"/>
  <c r="S470" i="9"/>
  <c r="S471" i="9"/>
  <c r="S474" i="9"/>
  <c r="S475" i="9"/>
  <c r="S478" i="9"/>
  <c r="S479" i="9"/>
  <c r="S482" i="9"/>
  <c r="S483" i="9"/>
  <c r="S486" i="9"/>
  <c r="S487" i="9"/>
  <c r="S490" i="9"/>
  <c r="S491" i="9"/>
  <c r="S494" i="9"/>
  <c r="S495" i="9"/>
  <c r="S498" i="9"/>
  <c r="S499" i="9"/>
  <c r="T500" i="9"/>
  <c r="S500" i="9"/>
  <c r="R506" i="9"/>
  <c r="T508" i="9"/>
  <c r="S508" i="9"/>
  <c r="R514" i="9"/>
  <c r="T516" i="9"/>
  <c r="S516" i="9"/>
  <c r="R522" i="9"/>
  <c r="T524" i="9"/>
  <c r="S524" i="9"/>
  <c r="R530" i="9"/>
  <c r="T532" i="9"/>
  <c r="S532" i="9"/>
  <c r="R538" i="9"/>
  <c r="T540" i="9"/>
  <c r="S540" i="9"/>
  <c r="R546" i="9"/>
  <c r="T548" i="9"/>
  <c r="S548" i="9"/>
  <c r="R554" i="9"/>
  <c r="T556" i="9"/>
  <c r="S556" i="9"/>
  <c r="R562" i="9"/>
  <c r="T564" i="9"/>
  <c r="S564" i="9"/>
  <c r="R570" i="9"/>
  <c r="T572" i="9"/>
  <c r="S572" i="9"/>
  <c r="R578" i="9"/>
  <c r="T580" i="9"/>
  <c r="S580" i="9"/>
  <c r="T610" i="9"/>
  <c r="S610" i="9"/>
  <c r="R610" i="9"/>
  <c r="T626" i="9"/>
  <c r="S626" i="9"/>
  <c r="R626" i="9"/>
  <c r="T642" i="9"/>
  <c r="S642" i="9"/>
  <c r="R642" i="9"/>
  <c r="T726" i="9"/>
  <c r="S726" i="9"/>
  <c r="R726" i="9"/>
  <c r="T758" i="9"/>
  <c r="S758" i="9"/>
  <c r="R758" i="9"/>
  <c r="T790" i="9"/>
  <c r="S790" i="9"/>
  <c r="R790" i="9"/>
  <c r="T646" i="9"/>
  <c r="S646" i="9"/>
  <c r="T650" i="9"/>
  <c r="S650" i="9"/>
  <c r="T654" i="9"/>
  <c r="S654" i="9"/>
  <c r="T658" i="9"/>
  <c r="S658" i="9"/>
  <c r="T662" i="9"/>
  <c r="S662" i="9"/>
  <c r="T666" i="9"/>
  <c r="S666" i="9"/>
  <c r="T670" i="9"/>
  <c r="S670" i="9"/>
  <c r="T674" i="9"/>
  <c r="S674" i="9"/>
  <c r="T678" i="9"/>
  <c r="S678" i="9"/>
  <c r="T682" i="9"/>
  <c r="S682" i="9"/>
  <c r="T686" i="9"/>
  <c r="S686" i="9"/>
  <c r="T690" i="9"/>
  <c r="S690" i="9"/>
  <c r="T694" i="9"/>
  <c r="S694" i="9"/>
  <c r="T698" i="9"/>
  <c r="S698" i="9"/>
  <c r="T702" i="9"/>
  <c r="S702" i="9"/>
  <c r="T706" i="9"/>
  <c r="S706" i="9"/>
  <c r="T712" i="9"/>
  <c r="S712" i="9"/>
  <c r="T720" i="9"/>
  <c r="S720" i="9"/>
  <c r="T728" i="9"/>
  <c r="S728" i="9"/>
  <c r="T736" i="9"/>
  <c r="S736" i="9"/>
  <c r="T744" i="9"/>
  <c r="S744" i="9"/>
  <c r="T752" i="9"/>
  <c r="S752" i="9"/>
  <c r="T760" i="9"/>
  <c r="S760" i="9"/>
  <c r="T768" i="9"/>
  <c r="S768" i="9"/>
  <c r="T776" i="9"/>
  <c r="S776" i="9"/>
  <c r="T784" i="9"/>
  <c r="S784" i="9"/>
  <c r="T792" i="9"/>
  <c r="S792" i="9"/>
  <c r="T800" i="9"/>
  <c r="S800" i="9"/>
  <c r="R909" i="9"/>
  <c r="T909" i="9"/>
  <c r="S909" i="9"/>
  <c r="R913" i="9"/>
  <c r="T913" i="9"/>
  <c r="S913" i="9"/>
  <c r="R917" i="9"/>
  <c r="T917" i="9"/>
  <c r="S917" i="9"/>
  <c r="R921" i="9"/>
  <c r="T921" i="9"/>
  <c r="S921" i="9"/>
  <c r="R925" i="9"/>
  <c r="T925" i="9"/>
  <c r="S925" i="9"/>
  <c r="R929" i="9"/>
  <c r="T929" i="9"/>
  <c r="S929" i="9"/>
  <c r="R933" i="9"/>
  <c r="T933" i="9"/>
  <c r="S933" i="9"/>
  <c r="R937" i="9"/>
  <c r="T937" i="9"/>
  <c r="S937" i="9"/>
  <c r="R941" i="9"/>
  <c r="T941" i="9"/>
  <c r="S941" i="9"/>
  <c r="R945" i="9"/>
  <c r="T945" i="9"/>
  <c r="S945" i="9"/>
  <c r="R949" i="9"/>
  <c r="T949" i="9"/>
  <c r="S949" i="9"/>
  <c r="R953" i="9"/>
  <c r="T953" i="9"/>
  <c r="S953" i="9"/>
  <c r="R957" i="9"/>
  <c r="T957" i="9"/>
  <c r="S957" i="9"/>
  <c r="R961" i="9"/>
  <c r="T961" i="9"/>
  <c r="S961" i="9"/>
  <c r="R965" i="9"/>
  <c r="T965" i="9"/>
  <c r="S965" i="9"/>
  <c r="R969" i="9"/>
  <c r="T969" i="9"/>
  <c r="S969" i="9"/>
  <c r="R646" i="9"/>
  <c r="R650" i="9"/>
  <c r="R654" i="9"/>
  <c r="R658" i="9"/>
  <c r="R662" i="9"/>
  <c r="R666" i="9"/>
  <c r="R670" i="9"/>
  <c r="R674" i="9"/>
  <c r="R678" i="9"/>
  <c r="R682" i="9"/>
  <c r="R686" i="9"/>
  <c r="R690" i="9"/>
  <c r="R694" i="9"/>
  <c r="R698" i="9"/>
  <c r="R702" i="9"/>
  <c r="R706" i="9"/>
  <c r="R712" i="9"/>
  <c r="T714" i="9"/>
  <c r="S714" i="9"/>
  <c r="R720" i="9"/>
  <c r="T722" i="9"/>
  <c r="S722" i="9"/>
  <c r="R728" i="9"/>
  <c r="T730" i="9"/>
  <c r="S730" i="9"/>
  <c r="R736" i="9"/>
  <c r="T738" i="9"/>
  <c r="S738" i="9"/>
  <c r="R744" i="9"/>
  <c r="T746" i="9"/>
  <c r="S746" i="9"/>
  <c r="R752" i="9"/>
  <c r="T754" i="9"/>
  <c r="S754" i="9"/>
  <c r="R760" i="9"/>
  <c r="T762" i="9"/>
  <c r="S762" i="9"/>
  <c r="R768" i="9"/>
  <c r="T770" i="9"/>
  <c r="S770" i="9"/>
  <c r="R776" i="9"/>
  <c r="T778" i="9"/>
  <c r="S778" i="9"/>
  <c r="R784" i="9"/>
  <c r="T786" i="9"/>
  <c r="S786" i="9"/>
  <c r="R792" i="9"/>
  <c r="T794" i="9"/>
  <c r="S794" i="9"/>
  <c r="R800" i="9"/>
  <c r="R803" i="9"/>
  <c r="T803" i="9"/>
  <c r="T804" i="9"/>
  <c r="S804" i="9"/>
  <c r="R804" i="9"/>
  <c r="R807" i="9"/>
  <c r="T807" i="9"/>
  <c r="T808" i="9"/>
  <c r="S808" i="9"/>
  <c r="R808" i="9"/>
  <c r="R811" i="9"/>
  <c r="T811" i="9"/>
  <c r="T812" i="9"/>
  <c r="S812" i="9"/>
  <c r="R812" i="9"/>
  <c r="R815" i="9"/>
  <c r="T815" i="9"/>
  <c r="T816" i="9"/>
  <c r="S816" i="9"/>
  <c r="R816" i="9"/>
  <c r="R819" i="9"/>
  <c r="T819" i="9"/>
  <c r="T820" i="9"/>
  <c r="S820" i="9"/>
  <c r="R820" i="9"/>
  <c r="R823" i="9"/>
  <c r="T823" i="9"/>
  <c r="T824" i="9"/>
  <c r="S824" i="9"/>
  <c r="R824" i="9"/>
  <c r="R827" i="9"/>
  <c r="T827" i="9"/>
  <c r="T828" i="9"/>
  <c r="S828" i="9"/>
  <c r="R828" i="9"/>
  <c r="R831" i="9"/>
  <c r="T831" i="9"/>
  <c r="T832" i="9"/>
  <c r="S832" i="9"/>
  <c r="R832" i="9"/>
  <c r="R835" i="9"/>
  <c r="T835" i="9"/>
  <c r="T836" i="9"/>
  <c r="S836" i="9"/>
  <c r="R836" i="9"/>
  <c r="R839" i="9"/>
  <c r="T839" i="9"/>
  <c r="T840" i="9"/>
  <c r="S840" i="9"/>
  <c r="R840" i="9"/>
  <c r="R843" i="9"/>
  <c r="T843" i="9"/>
  <c r="T844" i="9"/>
  <c r="S844" i="9"/>
  <c r="R844" i="9"/>
  <c r="R847" i="9"/>
  <c r="T847" i="9"/>
  <c r="T848" i="9"/>
  <c r="S848" i="9"/>
  <c r="R848" i="9"/>
  <c r="T852" i="9"/>
  <c r="S852" i="9"/>
  <c r="R588" i="9"/>
  <c r="R596" i="9"/>
  <c r="R604" i="9"/>
  <c r="T608" i="9"/>
  <c r="S608" i="9"/>
  <c r="T612" i="9"/>
  <c r="S612" i="9"/>
  <c r="T616" i="9"/>
  <c r="S616" i="9"/>
  <c r="T620" i="9"/>
  <c r="S620" i="9"/>
  <c r="T624" i="9"/>
  <c r="S624" i="9"/>
  <c r="T628" i="9"/>
  <c r="S628" i="9"/>
  <c r="T632" i="9"/>
  <c r="S632" i="9"/>
  <c r="T636" i="9"/>
  <c r="S636" i="9"/>
  <c r="T640" i="9"/>
  <c r="S640" i="9"/>
  <c r="T644" i="9"/>
  <c r="S644" i="9"/>
  <c r="T648" i="9"/>
  <c r="S648" i="9"/>
  <c r="T652" i="9"/>
  <c r="S652" i="9"/>
  <c r="T656" i="9"/>
  <c r="S656" i="9"/>
  <c r="T660" i="9"/>
  <c r="S660" i="9"/>
  <c r="T664" i="9"/>
  <c r="S664" i="9"/>
  <c r="T668" i="9"/>
  <c r="S668" i="9"/>
  <c r="T672" i="9"/>
  <c r="S672" i="9"/>
  <c r="T676" i="9"/>
  <c r="S676" i="9"/>
  <c r="T680" i="9"/>
  <c r="S680" i="9"/>
  <c r="T684" i="9"/>
  <c r="S684" i="9"/>
  <c r="T688" i="9"/>
  <c r="S688" i="9"/>
  <c r="T692" i="9"/>
  <c r="S692" i="9"/>
  <c r="T696" i="9"/>
  <c r="S696" i="9"/>
  <c r="T700" i="9"/>
  <c r="S700" i="9"/>
  <c r="T704" i="9"/>
  <c r="S704" i="9"/>
  <c r="T708" i="9"/>
  <c r="S708" i="9"/>
  <c r="R714" i="9"/>
  <c r="T716" i="9"/>
  <c r="S716" i="9"/>
  <c r="R722" i="9"/>
  <c r="T724" i="9"/>
  <c r="S724" i="9"/>
  <c r="R730" i="9"/>
  <c r="T732" i="9"/>
  <c r="S732" i="9"/>
  <c r="R738" i="9"/>
  <c r="T740" i="9"/>
  <c r="S740" i="9"/>
  <c r="R746" i="9"/>
  <c r="T748" i="9"/>
  <c r="S748" i="9"/>
  <c r="R754" i="9"/>
  <c r="T756" i="9"/>
  <c r="S756" i="9"/>
  <c r="R762" i="9"/>
  <c r="T764" i="9"/>
  <c r="S764" i="9"/>
  <c r="R770" i="9"/>
  <c r="T772" i="9"/>
  <c r="S772" i="9"/>
  <c r="R778" i="9"/>
  <c r="T780" i="9"/>
  <c r="S780" i="9"/>
  <c r="R786" i="9"/>
  <c r="T788" i="9"/>
  <c r="S788" i="9"/>
  <c r="R794" i="9"/>
  <c r="T796" i="9"/>
  <c r="S796" i="9"/>
  <c r="S803" i="9"/>
  <c r="S807" i="9"/>
  <c r="S811" i="9"/>
  <c r="S815" i="9"/>
  <c r="S819" i="9"/>
  <c r="S823" i="9"/>
  <c r="S827" i="9"/>
  <c r="S831" i="9"/>
  <c r="S835" i="9"/>
  <c r="S839" i="9"/>
  <c r="S843" i="9"/>
  <c r="S847" i="9"/>
  <c r="R852" i="9"/>
  <c r="T854" i="9"/>
  <c r="S854" i="9"/>
  <c r="R854" i="9"/>
  <c r="T856" i="9"/>
  <c r="S856" i="9"/>
  <c r="S801" i="9"/>
  <c r="S805" i="9"/>
  <c r="S809" i="9"/>
  <c r="S813" i="9"/>
  <c r="S817" i="9"/>
  <c r="S821" i="9"/>
  <c r="S825" i="9"/>
  <c r="S829" i="9"/>
  <c r="S833" i="9"/>
  <c r="S837" i="9"/>
  <c r="S841" i="9"/>
  <c r="S845" i="9"/>
  <c r="S849" i="9"/>
  <c r="T850" i="9"/>
  <c r="S850" i="9"/>
  <c r="R856" i="9"/>
  <c r="T858" i="9"/>
  <c r="S858" i="9"/>
  <c r="S862" i="9"/>
  <c r="S908" i="9"/>
  <c r="S912" i="9"/>
  <c r="S916" i="9"/>
  <c r="S920" i="9"/>
  <c r="S924" i="9"/>
  <c r="S928" i="9"/>
  <c r="S932" i="9"/>
  <c r="R971" i="9"/>
  <c r="T971" i="9"/>
  <c r="T972" i="9"/>
  <c r="R972" i="9"/>
  <c r="R973" i="9"/>
  <c r="T973" i="9"/>
  <c r="T974" i="9"/>
  <c r="R974" i="9"/>
  <c r="R975" i="9"/>
  <c r="T975" i="9"/>
  <c r="T976" i="9"/>
  <c r="R976" i="9"/>
  <c r="R977" i="9"/>
  <c r="T977" i="9"/>
  <c r="T978" i="9"/>
  <c r="R978" i="9"/>
  <c r="R979" i="9"/>
  <c r="T979" i="9"/>
  <c r="T980" i="9"/>
  <c r="R980" i="9"/>
  <c r="R981" i="9"/>
  <c r="T981" i="9"/>
  <c r="T982" i="9"/>
  <c r="R982" i="9"/>
  <c r="R983" i="9"/>
  <c r="T983" i="9"/>
  <c r="T984" i="9"/>
  <c r="R984" i="9"/>
  <c r="R985" i="9"/>
  <c r="T985" i="9"/>
  <c r="T986" i="9"/>
  <c r="R986" i="9"/>
  <c r="R987" i="9"/>
  <c r="T987" i="9"/>
  <c r="T988" i="9"/>
  <c r="R988" i="9"/>
  <c r="R989" i="9"/>
  <c r="T989" i="9"/>
  <c r="T990" i="9"/>
  <c r="R990" i="9"/>
  <c r="R991" i="9"/>
  <c r="T991" i="9"/>
  <c r="T992" i="9"/>
  <c r="R992" i="9"/>
  <c r="S911" i="9"/>
  <c r="S915" i="9"/>
  <c r="S919" i="9"/>
  <c r="S923" i="9"/>
  <c r="S927" i="9"/>
  <c r="S931" i="9"/>
  <c r="S934" i="9"/>
  <c r="S935" i="9"/>
  <c r="S938" i="9"/>
  <c r="S939" i="9"/>
  <c r="S942" i="9"/>
  <c r="S943" i="9"/>
  <c r="S946" i="9"/>
  <c r="S947" i="9"/>
  <c r="S950" i="9"/>
  <c r="S951" i="9"/>
  <c r="S954" i="9"/>
  <c r="S955" i="9"/>
  <c r="S958" i="9"/>
  <c r="S959" i="9"/>
  <c r="S962" i="9"/>
  <c r="S963" i="9"/>
  <c r="S966" i="9"/>
  <c r="S967" i="9"/>
  <c r="S970" i="9"/>
  <c r="S971" i="9"/>
  <c r="S972" i="9"/>
  <c r="S973" i="9"/>
  <c r="S974" i="9"/>
  <c r="S975" i="9"/>
  <c r="S976" i="9"/>
  <c r="S977" i="9"/>
  <c r="S978" i="9"/>
  <c r="S979" i="9"/>
  <c r="S980" i="9"/>
  <c r="S981" i="9"/>
  <c r="S982" i="9"/>
  <c r="S983" i="9"/>
  <c r="S984" i="9"/>
  <c r="S985" i="9"/>
  <c r="S986" i="9"/>
  <c r="S987" i="9"/>
  <c r="S988" i="9"/>
  <c r="S989" i="9"/>
  <c r="S990" i="9"/>
  <c r="S991" i="9"/>
  <c r="S992" i="9"/>
  <c r="D9" i="4"/>
  <c r="B9" i="4" s="1"/>
  <c r="Q196" i="1"/>
  <c r="S196" i="1"/>
  <c r="Q197" i="1"/>
  <c r="S197" i="1"/>
  <c r="Q198" i="1"/>
  <c r="S198" i="1"/>
  <c r="Q199" i="1"/>
  <c r="O199" i="1"/>
  <c r="S199" i="1"/>
  <c r="Q200" i="1"/>
  <c r="S200" i="1"/>
  <c r="Q201" i="1"/>
  <c r="S201" i="1"/>
  <c r="Q202" i="1"/>
  <c r="S202" i="1"/>
  <c r="Q203" i="1"/>
  <c r="S203" i="1"/>
  <c r="Q204" i="1"/>
  <c r="S204" i="1"/>
  <c r="Q205" i="1"/>
  <c r="S205" i="1"/>
  <c r="Q206" i="1"/>
  <c r="S206" i="1"/>
  <c r="Q207" i="1"/>
  <c r="O207" i="1"/>
  <c r="S207" i="1"/>
  <c r="Q208" i="1"/>
  <c r="S208" i="1"/>
  <c r="Q209" i="1"/>
  <c r="S209" i="1"/>
  <c r="Q210" i="1"/>
  <c r="O210" i="1"/>
  <c r="S210" i="1"/>
  <c r="Q211" i="1"/>
  <c r="S211" i="1"/>
  <c r="Q212" i="1"/>
  <c r="S212" i="1"/>
  <c r="Q213" i="1"/>
  <c r="S213" i="1"/>
  <c r="Q214" i="1"/>
  <c r="S214" i="1"/>
  <c r="Q215" i="1"/>
  <c r="S215" i="1"/>
  <c r="Q216" i="1"/>
  <c r="S216" i="1"/>
  <c r="Q217" i="1"/>
  <c r="S217" i="1"/>
  <c r="Q218" i="1"/>
  <c r="S218" i="1"/>
  <c r="Q219" i="1"/>
  <c r="S219" i="1"/>
  <c r="Q220" i="1"/>
  <c r="S220" i="1"/>
  <c r="Q221" i="1"/>
  <c r="S221" i="1"/>
  <c r="Q222" i="1"/>
  <c r="S222" i="1"/>
  <c r="Q223" i="1"/>
  <c r="S223" i="1"/>
  <c r="Q224" i="1"/>
  <c r="O224" i="1"/>
  <c r="S224" i="1"/>
  <c r="Q225" i="1"/>
  <c r="O225" i="1"/>
  <c r="S225" i="1"/>
  <c r="Q226" i="1"/>
  <c r="S226" i="1"/>
  <c r="Q227" i="1"/>
  <c r="S227" i="1"/>
  <c r="Q228" i="1"/>
  <c r="S228" i="1"/>
  <c r="Q229" i="1"/>
  <c r="S229" i="1"/>
  <c r="Q230" i="1"/>
  <c r="O230" i="1"/>
  <c r="S230" i="1"/>
  <c r="Q231" i="1"/>
  <c r="O231" i="1"/>
  <c r="S231" i="1"/>
  <c r="Q232" i="1"/>
  <c r="S232" i="1"/>
  <c r="Q233" i="1"/>
  <c r="S233" i="1"/>
  <c r="Q234" i="1"/>
  <c r="S234" i="1"/>
  <c r="Q235" i="1"/>
  <c r="S235" i="1"/>
  <c r="Q236" i="1"/>
  <c r="S236" i="1"/>
  <c r="Q237" i="1"/>
  <c r="S237" i="1"/>
  <c r="Q238" i="1"/>
  <c r="S238" i="1"/>
  <c r="Q239" i="1"/>
  <c r="S239" i="1"/>
  <c r="Q240" i="1"/>
  <c r="O240" i="1"/>
  <c r="S240" i="1"/>
  <c r="Q241" i="1"/>
  <c r="S241" i="1"/>
  <c r="Q242" i="1"/>
  <c r="S242" i="1"/>
  <c r="Q243" i="1"/>
  <c r="S243" i="1"/>
  <c r="Q244" i="1"/>
  <c r="S244" i="1"/>
  <c r="Q245" i="1"/>
  <c r="S245" i="1"/>
  <c r="Q246" i="1"/>
  <c r="O246" i="1"/>
  <c r="S246" i="1"/>
  <c r="Q247" i="1"/>
  <c r="S247" i="1"/>
  <c r="Q248" i="1"/>
  <c r="S248" i="1"/>
  <c r="Q249" i="1"/>
  <c r="S249" i="1"/>
  <c r="Q250" i="1"/>
  <c r="S250" i="1"/>
  <c r="Q251" i="1"/>
  <c r="S251" i="1"/>
  <c r="Q252" i="1"/>
  <c r="S252" i="1"/>
  <c r="Q253" i="1"/>
  <c r="O253" i="1"/>
  <c r="S253" i="1"/>
  <c r="Q254" i="1"/>
  <c r="S254" i="1"/>
  <c r="Q255" i="1"/>
  <c r="S255" i="1"/>
  <c r="Q256" i="1"/>
  <c r="S256" i="1"/>
  <c r="Q257" i="1"/>
  <c r="S257" i="1"/>
  <c r="Q258" i="1"/>
  <c r="O258" i="1"/>
  <c r="S258" i="1"/>
  <c r="Q259" i="1"/>
  <c r="O259" i="1"/>
  <c r="S259" i="1"/>
  <c r="Q260" i="1"/>
  <c r="S260" i="1"/>
  <c r="Q261" i="1"/>
  <c r="S261" i="1"/>
  <c r="Q262" i="1"/>
  <c r="S262" i="1"/>
  <c r="Q263" i="1"/>
  <c r="S263" i="1"/>
  <c r="Q264" i="1"/>
  <c r="O264" i="1"/>
  <c r="S264" i="1"/>
  <c r="Q265" i="1"/>
  <c r="S265" i="1"/>
  <c r="Q266" i="1"/>
  <c r="S266" i="1"/>
  <c r="Q267" i="1"/>
  <c r="S267" i="1"/>
  <c r="Q268" i="1"/>
  <c r="S268" i="1"/>
  <c r="Q269" i="1"/>
  <c r="S269" i="1"/>
  <c r="Q270" i="1"/>
  <c r="S270" i="1"/>
  <c r="Q271" i="1"/>
  <c r="O271" i="1"/>
  <c r="S271" i="1"/>
  <c r="Q272" i="1"/>
  <c r="S272" i="1"/>
  <c r="Q273" i="1"/>
  <c r="S273" i="1"/>
  <c r="Q274" i="1"/>
  <c r="S274" i="1"/>
  <c r="Q275" i="1"/>
  <c r="S275" i="1"/>
  <c r="Q276" i="1"/>
  <c r="S276" i="1"/>
  <c r="Q277" i="1"/>
  <c r="S277" i="1"/>
  <c r="Q278" i="1"/>
  <c r="S278" i="1"/>
  <c r="Q279" i="1"/>
  <c r="O279" i="1"/>
  <c r="S279" i="1"/>
  <c r="Q280" i="1"/>
  <c r="S280" i="1"/>
  <c r="Q281" i="1"/>
  <c r="O281" i="1"/>
  <c r="S281" i="1"/>
  <c r="Q282" i="1"/>
  <c r="S282" i="1"/>
  <c r="Q283" i="1"/>
  <c r="S283" i="1"/>
  <c r="Q284" i="1"/>
  <c r="S284" i="1"/>
  <c r="Q285" i="1"/>
  <c r="S285" i="1"/>
  <c r="Q286" i="1"/>
  <c r="S286" i="1"/>
  <c r="Q287" i="1"/>
  <c r="S287" i="1"/>
  <c r="Q288" i="1"/>
  <c r="S288" i="1"/>
  <c r="Q289" i="1"/>
  <c r="S289" i="1"/>
  <c r="Q290" i="1"/>
  <c r="O290" i="1"/>
  <c r="S290" i="1"/>
  <c r="Q291" i="1"/>
  <c r="S291" i="1"/>
  <c r="Q292" i="1"/>
  <c r="S292" i="1"/>
  <c r="Q293" i="1"/>
  <c r="S293" i="1"/>
  <c r="Q294" i="1"/>
  <c r="S294" i="1"/>
  <c r="Q295" i="1"/>
  <c r="O295" i="1"/>
  <c r="S295" i="1"/>
  <c r="Q296" i="1"/>
  <c r="S296" i="1"/>
  <c r="Q297" i="1"/>
  <c r="O297" i="1"/>
  <c r="S297" i="1"/>
  <c r="Q298" i="1"/>
  <c r="S298" i="1"/>
  <c r="Q299" i="1"/>
  <c r="S299" i="1"/>
  <c r="Q300" i="1"/>
  <c r="O300" i="1"/>
  <c r="S300" i="1"/>
  <c r="Q301" i="1"/>
  <c r="O301" i="1"/>
  <c r="S301" i="1"/>
  <c r="Q302" i="1"/>
  <c r="O302" i="1"/>
  <c r="S302" i="1"/>
  <c r="Q303" i="1"/>
  <c r="S303" i="1"/>
  <c r="Q304" i="1"/>
  <c r="S304" i="1"/>
  <c r="Q305" i="1"/>
  <c r="S305" i="1"/>
  <c r="Q306" i="1"/>
  <c r="S306" i="1"/>
  <c r="Q307" i="1"/>
  <c r="O307" i="1"/>
  <c r="S307" i="1"/>
  <c r="Q308" i="1"/>
  <c r="S308" i="1"/>
  <c r="Q309" i="1"/>
  <c r="S309" i="1"/>
  <c r="Q310" i="1"/>
  <c r="S310" i="1"/>
  <c r="Q311" i="1"/>
  <c r="S311" i="1"/>
  <c r="Q312" i="1"/>
  <c r="S312" i="1"/>
  <c r="Q313" i="1"/>
  <c r="S313" i="1"/>
  <c r="Q314" i="1"/>
  <c r="S314" i="1"/>
  <c r="Q315" i="1"/>
  <c r="S315" i="1"/>
  <c r="Q316" i="1"/>
  <c r="S316" i="1"/>
  <c r="Q317" i="1"/>
  <c r="S317" i="1"/>
  <c r="Q318" i="1"/>
  <c r="S318" i="1"/>
  <c r="Q319" i="1"/>
  <c r="S319" i="1"/>
  <c r="Q320" i="1"/>
  <c r="S320" i="1"/>
  <c r="Q321" i="1"/>
  <c r="S321" i="1"/>
  <c r="Q322" i="1"/>
  <c r="S322" i="1"/>
  <c r="Q323" i="1"/>
  <c r="S323" i="1"/>
  <c r="Q324" i="1"/>
  <c r="S324" i="1"/>
  <c r="Q325" i="1"/>
  <c r="S325" i="1"/>
  <c r="Q326" i="1"/>
  <c r="S326" i="1"/>
  <c r="Q327" i="1"/>
  <c r="S327" i="1"/>
  <c r="Q328" i="1"/>
  <c r="S328" i="1"/>
  <c r="Q329" i="1"/>
  <c r="S329" i="1"/>
  <c r="Q330" i="1"/>
  <c r="S330" i="1"/>
  <c r="Q331" i="1"/>
  <c r="S331" i="1"/>
  <c r="Q332" i="1"/>
  <c r="S332" i="1"/>
  <c r="Q333" i="1"/>
  <c r="S333" i="1"/>
  <c r="Q334" i="1"/>
  <c r="S334" i="1"/>
  <c r="Q335" i="1"/>
  <c r="S335" i="1"/>
  <c r="Q336" i="1"/>
  <c r="S336" i="1"/>
  <c r="Q337" i="1"/>
  <c r="S337" i="1"/>
  <c r="Q338" i="1"/>
  <c r="S338" i="1"/>
  <c r="Q339" i="1"/>
  <c r="S339" i="1"/>
  <c r="Q340" i="1"/>
  <c r="S340" i="1"/>
  <c r="Q341" i="1"/>
  <c r="S341" i="1"/>
  <c r="Q342" i="1"/>
  <c r="S342" i="1"/>
  <c r="Q343" i="1"/>
  <c r="S343" i="1"/>
  <c r="Q344" i="1"/>
  <c r="S344" i="1"/>
  <c r="Q345" i="1"/>
  <c r="S345" i="1"/>
  <c r="Q346" i="1"/>
  <c r="S346" i="1"/>
  <c r="Q347" i="1"/>
  <c r="S347" i="1"/>
  <c r="Q348" i="1"/>
  <c r="S348" i="1"/>
  <c r="Q349" i="1"/>
  <c r="S349" i="1"/>
  <c r="Q350" i="1"/>
  <c r="S350" i="1"/>
  <c r="Q351" i="1"/>
  <c r="S351" i="1"/>
  <c r="Q352" i="1"/>
  <c r="S352" i="1"/>
  <c r="Q353" i="1"/>
  <c r="S353" i="1"/>
  <c r="Q354" i="1"/>
  <c r="S354" i="1"/>
  <c r="Q355" i="1"/>
  <c r="S355" i="1"/>
  <c r="Q356" i="1"/>
  <c r="S356" i="1"/>
  <c r="Q357" i="1"/>
  <c r="S357" i="1"/>
  <c r="Q358" i="1"/>
  <c r="S358" i="1"/>
  <c r="Q359" i="1"/>
  <c r="S359" i="1"/>
  <c r="Q360" i="1"/>
  <c r="S360" i="1"/>
  <c r="Q361" i="1"/>
  <c r="S361" i="1"/>
  <c r="Q362" i="1"/>
  <c r="S362" i="1"/>
  <c r="Q363" i="1"/>
  <c r="S363" i="1"/>
  <c r="Q364" i="1"/>
  <c r="S364" i="1"/>
  <c r="Q365" i="1"/>
  <c r="S365" i="1"/>
  <c r="Q366" i="1"/>
  <c r="S366" i="1"/>
  <c r="Q367" i="1"/>
  <c r="S367" i="1"/>
  <c r="Q368" i="1"/>
  <c r="S368" i="1"/>
  <c r="Q369" i="1"/>
  <c r="S369" i="1"/>
  <c r="Q370" i="1"/>
  <c r="S370" i="1"/>
  <c r="Q371" i="1"/>
  <c r="S371" i="1"/>
  <c r="Q372" i="1"/>
  <c r="S372" i="1"/>
  <c r="Q373" i="1"/>
  <c r="S373" i="1"/>
  <c r="Q374" i="1"/>
  <c r="S374" i="1"/>
  <c r="Q375" i="1"/>
  <c r="S375" i="1"/>
  <c r="Q376" i="1"/>
  <c r="S376" i="1"/>
  <c r="Q377" i="1"/>
  <c r="S377" i="1"/>
  <c r="Q378" i="1"/>
  <c r="S378" i="1"/>
  <c r="Q379" i="1"/>
  <c r="S379" i="1"/>
  <c r="Q380" i="1"/>
  <c r="S380" i="1"/>
  <c r="Q381" i="1"/>
  <c r="S381" i="1"/>
  <c r="Q382" i="1"/>
  <c r="S382" i="1"/>
  <c r="Q383" i="1"/>
  <c r="S383" i="1"/>
  <c r="Q384" i="1"/>
  <c r="S384" i="1"/>
  <c r="Q385" i="1"/>
  <c r="S385" i="1"/>
  <c r="Q386" i="1"/>
  <c r="S386" i="1"/>
  <c r="Q387" i="1"/>
  <c r="S387" i="1"/>
  <c r="Q388" i="1"/>
  <c r="S388" i="1"/>
  <c r="Q389" i="1"/>
  <c r="S389" i="1"/>
  <c r="Q390" i="1"/>
  <c r="S390" i="1"/>
  <c r="Q391" i="1"/>
  <c r="S391" i="1"/>
  <c r="Q392" i="1"/>
  <c r="S392" i="1"/>
  <c r="Q393" i="1"/>
  <c r="S393" i="1"/>
  <c r="Q394" i="1"/>
  <c r="S394" i="1"/>
  <c r="Q395" i="1"/>
  <c r="S395" i="1"/>
  <c r="Q396" i="1"/>
  <c r="S396" i="1"/>
  <c r="Q397" i="1"/>
  <c r="S397" i="1"/>
  <c r="Q398" i="1"/>
  <c r="S398" i="1"/>
  <c r="Q399" i="1"/>
  <c r="S399" i="1"/>
  <c r="Q400" i="1"/>
  <c r="S400" i="1"/>
  <c r="Q401" i="1"/>
  <c r="S401" i="1"/>
  <c r="Q402" i="1"/>
  <c r="S402" i="1"/>
  <c r="Q403" i="1"/>
  <c r="S403" i="1"/>
  <c r="Q404" i="1"/>
  <c r="S404" i="1"/>
  <c r="Q405" i="1"/>
  <c r="S405" i="1"/>
  <c r="Q406" i="1"/>
  <c r="S406" i="1"/>
  <c r="Q407" i="1"/>
  <c r="S407" i="1"/>
  <c r="Q408" i="1"/>
  <c r="S408" i="1"/>
  <c r="Q409" i="1"/>
  <c r="S409" i="1"/>
  <c r="Q410" i="1"/>
  <c r="S410" i="1"/>
  <c r="Q411" i="1"/>
  <c r="S411" i="1"/>
  <c r="Q412" i="1"/>
  <c r="S412" i="1"/>
  <c r="Q413" i="1"/>
  <c r="S413" i="1"/>
  <c r="Q414" i="1"/>
  <c r="S414" i="1"/>
  <c r="Q415" i="1"/>
  <c r="S415" i="1"/>
  <c r="Q416" i="1"/>
  <c r="S416" i="1"/>
  <c r="Q417" i="1"/>
  <c r="S417" i="1"/>
  <c r="Q418" i="1"/>
  <c r="S418" i="1"/>
  <c r="Q419" i="1"/>
  <c r="S419" i="1"/>
  <c r="Q420" i="1"/>
  <c r="S420" i="1"/>
  <c r="Q421" i="1"/>
  <c r="S421" i="1"/>
  <c r="Q422" i="1"/>
  <c r="S422" i="1"/>
  <c r="Q423" i="1"/>
  <c r="S423" i="1"/>
  <c r="Q424" i="1"/>
  <c r="S424" i="1"/>
  <c r="Q425" i="1"/>
  <c r="S425" i="1"/>
  <c r="Q426" i="1"/>
  <c r="S426" i="1"/>
  <c r="Q427" i="1"/>
  <c r="S427" i="1"/>
  <c r="Q428" i="1"/>
  <c r="S428" i="1"/>
  <c r="Q429" i="1"/>
  <c r="S429" i="1"/>
  <c r="Q430" i="1"/>
  <c r="S430" i="1"/>
  <c r="Q431" i="1"/>
  <c r="S431" i="1"/>
  <c r="Q432" i="1"/>
  <c r="S432" i="1"/>
  <c r="Q433" i="1"/>
  <c r="S433" i="1"/>
  <c r="Q434" i="1"/>
  <c r="S434" i="1"/>
  <c r="Q435" i="1"/>
  <c r="S435" i="1"/>
  <c r="Q436" i="1"/>
  <c r="S436" i="1"/>
  <c r="Q437" i="1"/>
  <c r="S437" i="1"/>
  <c r="Q438" i="1"/>
  <c r="S438" i="1"/>
  <c r="Q439" i="1"/>
  <c r="S439" i="1"/>
  <c r="Q440" i="1"/>
  <c r="S440" i="1"/>
  <c r="Q441" i="1"/>
  <c r="S441" i="1"/>
  <c r="Q442" i="1"/>
  <c r="S442" i="1"/>
  <c r="Q443" i="1"/>
  <c r="S443" i="1"/>
  <c r="Q444" i="1"/>
  <c r="S444" i="1"/>
  <c r="Q445" i="1"/>
  <c r="S445" i="1"/>
  <c r="Q446" i="1"/>
  <c r="S446" i="1"/>
  <c r="Q447" i="1"/>
  <c r="S447" i="1"/>
  <c r="Q448" i="1"/>
  <c r="S448" i="1"/>
  <c r="Q449" i="1"/>
  <c r="S449" i="1"/>
  <c r="Q450" i="1"/>
  <c r="S450" i="1"/>
  <c r="Q451" i="1"/>
  <c r="S451" i="1"/>
  <c r="Q452" i="1"/>
  <c r="S452" i="1"/>
  <c r="Q453" i="1"/>
  <c r="S453" i="1"/>
  <c r="Q454" i="1"/>
  <c r="S454" i="1"/>
  <c r="Q455" i="1"/>
  <c r="S455" i="1"/>
  <c r="Q456" i="1"/>
  <c r="S456" i="1"/>
  <c r="Q457" i="1"/>
  <c r="S457" i="1"/>
  <c r="Q458" i="1"/>
  <c r="S458" i="1"/>
  <c r="Q459" i="1"/>
  <c r="S459" i="1"/>
  <c r="Q460" i="1"/>
  <c r="S460" i="1"/>
  <c r="Q461" i="1"/>
  <c r="S461" i="1"/>
  <c r="Q462" i="1"/>
  <c r="S462" i="1"/>
  <c r="Q463" i="1"/>
  <c r="S463" i="1"/>
  <c r="Q464" i="1"/>
  <c r="S464" i="1"/>
  <c r="Q465" i="1"/>
  <c r="S465" i="1"/>
  <c r="Q466" i="1"/>
  <c r="S466" i="1"/>
  <c r="Q467" i="1"/>
  <c r="S467" i="1"/>
  <c r="Q468" i="1"/>
  <c r="S468" i="1"/>
  <c r="Q469" i="1"/>
  <c r="S469" i="1"/>
  <c r="Q470" i="1"/>
  <c r="S470" i="1"/>
  <c r="Q471" i="1"/>
  <c r="S471" i="1"/>
  <c r="Q472" i="1"/>
  <c r="S472" i="1"/>
  <c r="Q473" i="1"/>
  <c r="S473" i="1"/>
  <c r="Q474" i="1"/>
  <c r="S474" i="1"/>
  <c r="Q475" i="1"/>
  <c r="S475" i="1"/>
  <c r="Q476" i="1"/>
  <c r="S476" i="1"/>
  <c r="Q477" i="1"/>
  <c r="S477" i="1"/>
  <c r="Q478" i="1"/>
  <c r="S478" i="1"/>
  <c r="Q479" i="1"/>
  <c r="S479" i="1"/>
  <c r="Q480" i="1"/>
  <c r="S480" i="1"/>
  <c r="Q481" i="1"/>
  <c r="S481" i="1"/>
  <c r="Q482" i="1"/>
  <c r="S482" i="1"/>
  <c r="Q483" i="1"/>
  <c r="S483" i="1"/>
  <c r="Q484" i="1"/>
  <c r="S484" i="1"/>
  <c r="Q485" i="1"/>
  <c r="S485" i="1"/>
  <c r="Q486" i="1"/>
  <c r="S486" i="1"/>
  <c r="Q487" i="1"/>
  <c r="S487" i="1"/>
  <c r="Q488" i="1"/>
  <c r="S488" i="1"/>
  <c r="Q489" i="1"/>
  <c r="S489" i="1"/>
  <c r="Q490" i="1"/>
  <c r="S490" i="1"/>
  <c r="Q491" i="1"/>
  <c r="S491" i="1"/>
  <c r="Q492" i="1"/>
  <c r="S492" i="1"/>
  <c r="Q493" i="1"/>
  <c r="S493" i="1"/>
  <c r="Q494" i="1"/>
  <c r="S494" i="1"/>
  <c r="Q495" i="1"/>
  <c r="S495" i="1"/>
  <c r="Q496" i="1"/>
  <c r="S496" i="1"/>
  <c r="Q497" i="1"/>
  <c r="S497" i="1"/>
  <c r="Q498" i="1"/>
  <c r="S498" i="1"/>
  <c r="Q499" i="1"/>
  <c r="S499" i="1"/>
  <c r="Q500" i="1"/>
  <c r="S500" i="1"/>
  <c r="Q501" i="1"/>
  <c r="S501" i="1"/>
  <c r="Q502" i="1"/>
  <c r="S502" i="1"/>
  <c r="Q503" i="1"/>
  <c r="S503" i="1"/>
  <c r="Q504" i="1"/>
  <c r="S504" i="1"/>
  <c r="Q505" i="1"/>
  <c r="S505" i="1"/>
  <c r="Q506" i="1"/>
  <c r="S506" i="1"/>
  <c r="Q507" i="1"/>
  <c r="S507" i="1"/>
  <c r="Q508" i="1"/>
  <c r="S508" i="1"/>
  <c r="Q509" i="1"/>
  <c r="S509" i="1"/>
  <c r="Q510" i="1"/>
  <c r="S510" i="1"/>
  <c r="Q511" i="1"/>
  <c r="S511" i="1"/>
  <c r="Q512" i="1"/>
  <c r="S512" i="1"/>
  <c r="Q513" i="1"/>
  <c r="S513" i="1"/>
  <c r="Q514" i="1"/>
  <c r="S514" i="1"/>
  <c r="Q515" i="1"/>
  <c r="S515" i="1"/>
  <c r="Q516" i="1"/>
  <c r="S516" i="1"/>
  <c r="Q517" i="1"/>
  <c r="S517" i="1"/>
  <c r="Q518" i="1"/>
  <c r="S518" i="1"/>
  <c r="Q519" i="1"/>
  <c r="S519" i="1"/>
  <c r="Q520" i="1"/>
  <c r="S520" i="1"/>
  <c r="Q521" i="1"/>
  <c r="S521" i="1"/>
  <c r="Q522" i="1"/>
  <c r="S522" i="1"/>
  <c r="Q523" i="1"/>
  <c r="S523" i="1"/>
  <c r="Q524" i="1"/>
  <c r="S524" i="1"/>
  <c r="Q525" i="1"/>
  <c r="S525" i="1"/>
  <c r="Q526" i="1"/>
  <c r="S526" i="1"/>
  <c r="Q527" i="1"/>
  <c r="S527" i="1"/>
  <c r="Q528" i="1"/>
  <c r="S528" i="1"/>
  <c r="Q529" i="1"/>
  <c r="S529" i="1"/>
  <c r="Q530" i="1"/>
  <c r="S530" i="1"/>
  <c r="Q531" i="1"/>
  <c r="S531" i="1"/>
  <c r="Q532" i="1"/>
  <c r="S532" i="1"/>
  <c r="Q533" i="1"/>
  <c r="S533" i="1"/>
  <c r="Q534" i="1"/>
  <c r="S534" i="1"/>
  <c r="Q535" i="1"/>
  <c r="S535" i="1"/>
  <c r="Q536" i="1"/>
  <c r="S536" i="1"/>
  <c r="Q537" i="1"/>
  <c r="S537" i="1"/>
  <c r="Q538" i="1"/>
  <c r="S538" i="1"/>
  <c r="Q539" i="1"/>
  <c r="S539" i="1"/>
  <c r="Q540" i="1"/>
  <c r="S540" i="1"/>
  <c r="Q541" i="1"/>
  <c r="S541" i="1"/>
  <c r="Q542" i="1"/>
  <c r="S542" i="1"/>
  <c r="Q543" i="1"/>
  <c r="S543" i="1"/>
  <c r="Q544" i="1"/>
  <c r="S544" i="1"/>
  <c r="Q545" i="1"/>
  <c r="S545" i="1"/>
  <c r="Q546" i="1"/>
  <c r="S546" i="1"/>
  <c r="Q547" i="1"/>
  <c r="S547" i="1"/>
  <c r="Q548" i="1"/>
  <c r="S548" i="1"/>
  <c r="Q549" i="1"/>
  <c r="S549" i="1"/>
  <c r="Q550" i="1"/>
  <c r="S550" i="1"/>
  <c r="Q551" i="1"/>
  <c r="S551" i="1"/>
  <c r="Q552" i="1"/>
  <c r="S552" i="1"/>
  <c r="Q553" i="1"/>
  <c r="S553" i="1"/>
  <c r="Q554" i="1"/>
  <c r="S554" i="1"/>
  <c r="Q555" i="1"/>
  <c r="S555" i="1"/>
  <c r="Q556" i="1"/>
  <c r="S556" i="1"/>
  <c r="Q557" i="1"/>
  <c r="S557" i="1"/>
  <c r="Q558" i="1"/>
  <c r="S558" i="1"/>
  <c r="Q559" i="1"/>
  <c r="S559" i="1"/>
  <c r="Q560" i="1"/>
  <c r="S560" i="1"/>
  <c r="Q561" i="1"/>
  <c r="S561" i="1"/>
  <c r="Q562" i="1"/>
  <c r="S562" i="1"/>
  <c r="Q563" i="1"/>
  <c r="S563" i="1"/>
  <c r="Q564" i="1"/>
  <c r="S564" i="1"/>
  <c r="Q565" i="1"/>
  <c r="S565" i="1"/>
  <c r="Q566" i="1"/>
  <c r="S566" i="1"/>
  <c r="Q567" i="1"/>
  <c r="S567" i="1"/>
  <c r="Q568" i="1"/>
  <c r="S568" i="1"/>
  <c r="Q569" i="1"/>
  <c r="S569" i="1"/>
  <c r="Q570" i="1"/>
  <c r="S570" i="1"/>
  <c r="Q571" i="1"/>
  <c r="S571" i="1"/>
  <c r="Q572" i="1"/>
  <c r="S572" i="1"/>
  <c r="Q573" i="1"/>
  <c r="S573" i="1"/>
  <c r="Q574" i="1"/>
  <c r="S574" i="1"/>
  <c r="Q575" i="1"/>
  <c r="S575" i="1"/>
  <c r="Q576" i="1"/>
  <c r="S576" i="1"/>
  <c r="Q577" i="1"/>
  <c r="S577" i="1"/>
  <c r="Q578" i="1"/>
  <c r="S578" i="1"/>
  <c r="Q579" i="1"/>
  <c r="S579" i="1"/>
  <c r="Q580" i="1"/>
  <c r="S580" i="1"/>
  <c r="Q581" i="1"/>
  <c r="S581" i="1"/>
  <c r="Q582" i="1"/>
  <c r="S582" i="1"/>
  <c r="Q583" i="1"/>
  <c r="S583" i="1"/>
  <c r="Q584" i="1"/>
  <c r="S584" i="1"/>
  <c r="Q585" i="1"/>
  <c r="S585" i="1"/>
  <c r="Q586" i="1"/>
  <c r="S586" i="1"/>
  <c r="Q587" i="1"/>
  <c r="S587" i="1"/>
  <c r="Q588" i="1"/>
  <c r="S588" i="1"/>
  <c r="Q589" i="1"/>
  <c r="S589" i="1"/>
  <c r="Q590" i="1"/>
  <c r="S590" i="1"/>
  <c r="Q591" i="1"/>
  <c r="S591" i="1"/>
  <c r="Q592" i="1"/>
  <c r="S592" i="1"/>
  <c r="Q593" i="1"/>
  <c r="S593" i="1"/>
  <c r="Q594" i="1"/>
  <c r="S594" i="1"/>
  <c r="Q595" i="1"/>
  <c r="S595" i="1"/>
  <c r="Q596" i="1"/>
  <c r="S596" i="1"/>
  <c r="Q597" i="1"/>
  <c r="S597" i="1"/>
  <c r="Q598" i="1"/>
  <c r="S598" i="1"/>
  <c r="Q599" i="1"/>
  <c r="S599" i="1"/>
  <c r="Q600" i="1"/>
  <c r="S600" i="1"/>
  <c r="Q601" i="1"/>
  <c r="S601" i="1"/>
  <c r="Q602" i="1"/>
  <c r="S602" i="1"/>
  <c r="Q603" i="1"/>
  <c r="S603" i="1"/>
  <c r="Q604" i="1"/>
  <c r="S604" i="1"/>
  <c r="Q605" i="1"/>
  <c r="S605" i="1"/>
  <c r="Q606" i="1"/>
  <c r="S606" i="1"/>
  <c r="Q607" i="1"/>
  <c r="S607" i="1"/>
  <c r="Q608" i="1"/>
  <c r="S608" i="1"/>
  <c r="Q609" i="1"/>
  <c r="S609" i="1"/>
  <c r="Q610" i="1"/>
  <c r="S610" i="1"/>
  <c r="Q611" i="1"/>
  <c r="S611" i="1"/>
  <c r="Q612" i="1"/>
  <c r="S612" i="1"/>
  <c r="Q613" i="1"/>
  <c r="S613" i="1"/>
  <c r="Q614" i="1"/>
  <c r="S614" i="1"/>
  <c r="Q615" i="1"/>
  <c r="S615" i="1"/>
  <c r="Q616" i="1"/>
  <c r="S616" i="1"/>
  <c r="Q617" i="1"/>
  <c r="S617" i="1"/>
  <c r="Q618" i="1"/>
  <c r="S618" i="1"/>
  <c r="Q619" i="1"/>
  <c r="S619" i="1"/>
  <c r="Q620" i="1"/>
  <c r="S620" i="1"/>
  <c r="Q621" i="1"/>
  <c r="S621" i="1"/>
  <c r="Q622" i="1"/>
  <c r="S622" i="1"/>
  <c r="Q623" i="1"/>
  <c r="S623" i="1"/>
  <c r="Q624" i="1"/>
  <c r="S624" i="1"/>
  <c r="Q625" i="1"/>
  <c r="S625" i="1"/>
  <c r="Q626" i="1"/>
  <c r="S626" i="1"/>
  <c r="Q627" i="1"/>
  <c r="S627" i="1"/>
  <c r="Q628" i="1"/>
  <c r="S628" i="1"/>
  <c r="Q629" i="1"/>
  <c r="S629" i="1"/>
  <c r="Q630" i="1"/>
  <c r="S630" i="1"/>
  <c r="Q631" i="1"/>
  <c r="S631" i="1"/>
  <c r="Q632" i="1"/>
  <c r="S632" i="1"/>
  <c r="Q633" i="1"/>
  <c r="S633" i="1"/>
  <c r="Q634" i="1"/>
  <c r="S634" i="1"/>
  <c r="Q635" i="1"/>
  <c r="S635" i="1"/>
  <c r="Q636" i="1"/>
  <c r="S636" i="1"/>
  <c r="Q637" i="1"/>
  <c r="S637" i="1"/>
  <c r="Q638" i="1"/>
  <c r="S638" i="1"/>
  <c r="Q639" i="1"/>
  <c r="S639" i="1"/>
  <c r="Q640" i="1"/>
  <c r="S640" i="1"/>
  <c r="Q641" i="1"/>
  <c r="S641" i="1"/>
  <c r="Q642" i="1"/>
  <c r="S642" i="1"/>
  <c r="Q643" i="1"/>
  <c r="S643" i="1"/>
  <c r="Q644" i="1"/>
  <c r="S644" i="1"/>
  <c r="Q645" i="1"/>
  <c r="S645" i="1"/>
  <c r="Q646" i="1"/>
  <c r="S646" i="1"/>
  <c r="Q647" i="1"/>
  <c r="S647" i="1"/>
  <c r="Q648" i="1"/>
  <c r="S648" i="1"/>
  <c r="Q649" i="1"/>
  <c r="S649" i="1"/>
  <c r="Q650" i="1"/>
  <c r="S650" i="1"/>
  <c r="Q651" i="1"/>
  <c r="S651" i="1"/>
  <c r="Q652" i="1"/>
  <c r="S652" i="1"/>
  <c r="Q653" i="1"/>
  <c r="S653" i="1"/>
  <c r="Q654" i="1"/>
  <c r="S654" i="1"/>
  <c r="Q655" i="1"/>
  <c r="S655" i="1"/>
  <c r="Q656" i="1"/>
  <c r="S656" i="1"/>
  <c r="Q657" i="1"/>
  <c r="S657" i="1"/>
  <c r="Q658" i="1"/>
  <c r="S658" i="1"/>
  <c r="Q659" i="1"/>
  <c r="S659" i="1"/>
  <c r="Q660" i="1"/>
  <c r="S660" i="1"/>
  <c r="Q661" i="1"/>
  <c r="S661" i="1"/>
  <c r="Q662" i="1"/>
  <c r="S662" i="1"/>
  <c r="Q663" i="1"/>
  <c r="S663" i="1"/>
  <c r="Q664" i="1"/>
  <c r="S664" i="1"/>
  <c r="Q665" i="1"/>
  <c r="S665" i="1"/>
  <c r="Q666" i="1"/>
  <c r="S666" i="1"/>
  <c r="Q667" i="1"/>
  <c r="S667" i="1"/>
  <c r="Q668" i="1"/>
  <c r="S668" i="1"/>
  <c r="Q669" i="1"/>
  <c r="S669" i="1"/>
  <c r="Q670" i="1"/>
  <c r="S670" i="1"/>
  <c r="Q671" i="1"/>
  <c r="S671" i="1"/>
  <c r="Q672" i="1"/>
  <c r="S672" i="1"/>
  <c r="Q673" i="1"/>
  <c r="S673" i="1"/>
  <c r="Q674" i="1"/>
  <c r="S674" i="1"/>
  <c r="Q675" i="1"/>
  <c r="S675" i="1"/>
  <c r="Q676" i="1"/>
  <c r="S676" i="1"/>
  <c r="Q677" i="1"/>
  <c r="S677" i="1"/>
  <c r="Q678" i="1"/>
  <c r="S678" i="1"/>
  <c r="Q679" i="1"/>
  <c r="S679" i="1"/>
  <c r="Q680" i="1"/>
  <c r="S680" i="1"/>
  <c r="Q681" i="1"/>
  <c r="S681" i="1"/>
  <c r="Q682" i="1"/>
  <c r="S682" i="1"/>
  <c r="Q683" i="1"/>
  <c r="S683" i="1"/>
  <c r="Q684" i="1"/>
  <c r="S684" i="1"/>
  <c r="Q685" i="1"/>
  <c r="S685" i="1"/>
  <c r="Q686" i="1"/>
  <c r="S686" i="1"/>
  <c r="Q687" i="1"/>
  <c r="S687" i="1"/>
  <c r="Q688" i="1"/>
  <c r="S688" i="1"/>
  <c r="Q689" i="1"/>
  <c r="S689" i="1"/>
  <c r="Q690" i="1"/>
  <c r="S690" i="1"/>
  <c r="Q691" i="1"/>
  <c r="S691" i="1"/>
  <c r="Q692" i="1"/>
  <c r="S692" i="1"/>
  <c r="Q693" i="1"/>
  <c r="S693" i="1"/>
  <c r="Q694" i="1"/>
  <c r="S694" i="1"/>
  <c r="Q695" i="1"/>
  <c r="S695" i="1"/>
  <c r="Q696" i="1"/>
  <c r="S696" i="1"/>
  <c r="Q697" i="1"/>
  <c r="S697" i="1"/>
  <c r="Q698" i="1"/>
  <c r="S698" i="1"/>
  <c r="Q699" i="1"/>
  <c r="S699" i="1"/>
  <c r="Q700" i="1"/>
  <c r="S700" i="1"/>
  <c r="Q701" i="1"/>
  <c r="S701" i="1"/>
  <c r="Q702" i="1"/>
  <c r="S702" i="1"/>
  <c r="Q703" i="1"/>
  <c r="S703" i="1"/>
  <c r="Q704" i="1"/>
  <c r="S704" i="1"/>
  <c r="Q705" i="1"/>
  <c r="S705" i="1"/>
  <c r="Q706" i="1"/>
  <c r="S706" i="1"/>
  <c r="Q707" i="1"/>
  <c r="S707" i="1"/>
  <c r="Q708" i="1"/>
  <c r="S708" i="1"/>
  <c r="Q709" i="1"/>
  <c r="S709" i="1"/>
  <c r="Q710" i="1"/>
  <c r="S710" i="1"/>
  <c r="Q711" i="1"/>
  <c r="S711" i="1"/>
  <c r="Q712" i="1"/>
  <c r="S712" i="1"/>
  <c r="Q713" i="1"/>
  <c r="S713" i="1"/>
  <c r="Q714" i="1"/>
  <c r="S714" i="1"/>
  <c r="Q715" i="1"/>
  <c r="S715" i="1"/>
  <c r="Q716" i="1"/>
  <c r="S716" i="1"/>
  <c r="Q717" i="1"/>
  <c r="S717" i="1"/>
  <c r="Q718" i="1"/>
  <c r="S718" i="1"/>
  <c r="Q719" i="1"/>
  <c r="S719" i="1"/>
  <c r="Q720" i="1"/>
  <c r="S720" i="1"/>
  <c r="Q721" i="1"/>
  <c r="S721" i="1"/>
  <c r="Q722" i="1"/>
  <c r="S722" i="1"/>
  <c r="Q723" i="1"/>
  <c r="S723" i="1"/>
  <c r="Q724" i="1"/>
  <c r="S724" i="1"/>
  <c r="Q725" i="1"/>
  <c r="S725" i="1"/>
  <c r="Q726" i="1"/>
  <c r="S726" i="1"/>
  <c r="Q727" i="1"/>
  <c r="S727" i="1"/>
  <c r="Q728" i="1"/>
  <c r="S728" i="1"/>
  <c r="Q729" i="1"/>
  <c r="S729" i="1"/>
  <c r="Q730" i="1"/>
  <c r="S730" i="1"/>
  <c r="Q731" i="1"/>
  <c r="S731" i="1"/>
  <c r="Q732" i="1"/>
  <c r="S732" i="1"/>
  <c r="Q733" i="1"/>
  <c r="S733" i="1"/>
  <c r="Q734" i="1"/>
  <c r="S734" i="1"/>
  <c r="Q735" i="1"/>
  <c r="S735" i="1"/>
  <c r="Q736" i="1"/>
  <c r="S736" i="1"/>
  <c r="Q737" i="1"/>
  <c r="S737" i="1"/>
  <c r="Q738" i="1"/>
  <c r="S738" i="1"/>
  <c r="Q739" i="1"/>
  <c r="S739" i="1"/>
  <c r="Q740" i="1"/>
  <c r="S740" i="1"/>
  <c r="Q741" i="1"/>
  <c r="S741" i="1"/>
  <c r="Q742" i="1"/>
  <c r="S742" i="1"/>
  <c r="Q743" i="1"/>
  <c r="S743" i="1"/>
  <c r="Q744" i="1"/>
  <c r="S744" i="1"/>
  <c r="Q745" i="1"/>
  <c r="S745" i="1"/>
  <c r="Q746" i="1"/>
  <c r="S746" i="1"/>
  <c r="Q747" i="1"/>
  <c r="S747" i="1"/>
  <c r="Q748" i="1"/>
  <c r="S748" i="1"/>
  <c r="Q749" i="1"/>
  <c r="S749" i="1"/>
  <c r="Q750" i="1"/>
  <c r="S750" i="1"/>
  <c r="Q751" i="1"/>
  <c r="S751" i="1"/>
  <c r="Q752" i="1"/>
  <c r="S752" i="1"/>
  <c r="Q753" i="1"/>
  <c r="S753" i="1"/>
  <c r="Q754" i="1"/>
  <c r="S754" i="1"/>
  <c r="Q755" i="1"/>
  <c r="S755" i="1"/>
  <c r="Q756" i="1"/>
  <c r="S756" i="1"/>
  <c r="Q757" i="1"/>
  <c r="S757" i="1"/>
  <c r="Q758" i="1"/>
  <c r="S758" i="1"/>
  <c r="Q759" i="1"/>
  <c r="S759" i="1"/>
  <c r="Q760" i="1"/>
  <c r="S760" i="1"/>
  <c r="Q761" i="1"/>
  <c r="S761" i="1"/>
  <c r="Q762" i="1"/>
  <c r="S762" i="1"/>
  <c r="Q763" i="1"/>
  <c r="S763" i="1"/>
  <c r="Q764" i="1"/>
  <c r="S764" i="1"/>
  <c r="Q765" i="1"/>
  <c r="S765" i="1"/>
  <c r="Q766" i="1"/>
  <c r="S766" i="1"/>
  <c r="Q767" i="1"/>
  <c r="S767" i="1"/>
  <c r="Q768" i="1"/>
  <c r="S768" i="1"/>
  <c r="Q769" i="1"/>
  <c r="S769" i="1"/>
  <c r="Q770" i="1"/>
  <c r="S770" i="1"/>
  <c r="Q771" i="1"/>
  <c r="S771" i="1"/>
  <c r="Q772" i="1"/>
  <c r="S772" i="1"/>
  <c r="Q773" i="1"/>
  <c r="S773" i="1"/>
  <c r="Q774" i="1"/>
  <c r="S774" i="1"/>
  <c r="Q775" i="1"/>
  <c r="S775" i="1"/>
  <c r="Q776" i="1"/>
  <c r="S776" i="1"/>
  <c r="Q777" i="1"/>
  <c r="S777" i="1"/>
  <c r="Q778" i="1"/>
  <c r="S778" i="1"/>
  <c r="Q779" i="1"/>
  <c r="S779" i="1"/>
  <c r="Q780" i="1"/>
  <c r="S780" i="1"/>
  <c r="Q781" i="1"/>
  <c r="S781" i="1"/>
  <c r="Q782" i="1"/>
  <c r="S782" i="1"/>
  <c r="Q783" i="1"/>
  <c r="S783" i="1"/>
  <c r="Q784" i="1"/>
  <c r="S784" i="1"/>
  <c r="Q785" i="1"/>
  <c r="S785" i="1"/>
  <c r="Q786" i="1"/>
  <c r="S786" i="1"/>
  <c r="Q787" i="1"/>
  <c r="S787" i="1"/>
  <c r="Q788" i="1"/>
  <c r="S788" i="1"/>
  <c r="Q789" i="1"/>
  <c r="S789" i="1"/>
  <c r="Q790" i="1"/>
  <c r="S790" i="1"/>
  <c r="Q791" i="1"/>
  <c r="S791" i="1"/>
  <c r="Q792" i="1"/>
  <c r="S792" i="1"/>
  <c r="Q793" i="1"/>
  <c r="S793" i="1"/>
  <c r="Q794" i="1"/>
  <c r="S794" i="1"/>
  <c r="Q795" i="1"/>
  <c r="S795" i="1"/>
  <c r="Q796" i="1"/>
  <c r="S796" i="1"/>
  <c r="Q797" i="1"/>
  <c r="S797" i="1"/>
  <c r="Q798" i="1"/>
  <c r="S798" i="1"/>
  <c r="Q799" i="1"/>
  <c r="S799" i="1"/>
  <c r="Q800" i="1"/>
  <c r="S800" i="1"/>
  <c r="Q801" i="1"/>
  <c r="S801" i="1"/>
  <c r="Q802" i="1"/>
  <c r="S802" i="1"/>
  <c r="Q803" i="1"/>
  <c r="S803" i="1"/>
  <c r="Q804" i="1"/>
  <c r="S804" i="1"/>
  <c r="Q805" i="1"/>
  <c r="S805" i="1"/>
  <c r="Q806" i="1"/>
  <c r="S806" i="1"/>
  <c r="Q807" i="1"/>
  <c r="S807" i="1"/>
  <c r="Q808" i="1"/>
  <c r="S808" i="1"/>
  <c r="Q809" i="1"/>
  <c r="S809" i="1"/>
  <c r="Q810" i="1"/>
  <c r="S810" i="1"/>
  <c r="Q811" i="1"/>
  <c r="S811" i="1"/>
  <c r="Q812" i="1"/>
  <c r="S812" i="1"/>
  <c r="Q813" i="1"/>
  <c r="S813" i="1"/>
  <c r="Q814" i="1"/>
  <c r="S814" i="1"/>
  <c r="Q815" i="1"/>
  <c r="S815" i="1"/>
  <c r="Q816" i="1"/>
  <c r="S816" i="1"/>
  <c r="Q817" i="1"/>
  <c r="S817" i="1"/>
  <c r="Q818" i="1"/>
  <c r="S818" i="1"/>
  <c r="Q819" i="1"/>
  <c r="S819" i="1"/>
  <c r="Q820" i="1"/>
  <c r="S820" i="1"/>
  <c r="Q821" i="1"/>
  <c r="S821" i="1"/>
  <c r="Q822" i="1"/>
  <c r="S822" i="1"/>
  <c r="Q823" i="1"/>
  <c r="S823" i="1"/>
  <c r="Q824" i="1"/>
  <c r="S824" i="1"/>
  <c r="Q825" i="1"/>
  <c r="S825" i="1"/>
  <c r="Q826" i="1"/>
  <c r="S826" i="1"/>
  <c r="Q827" i="1"/>
  <c r="S827" i="1"/>
  <c r="Q828" i="1"/>
  <c r="S828" i="1"/>
  <c r="Q829" i="1"/>
  <c r="S829" i="1"/>
  <c r="Q830" i="1"/>
  <c r="S830" i="1"/>
  <c r="Q831" i="1"/>
  <c r="S831" i="1"/>
  <c r="Q832" i="1"/>
  <c r="S832" i="1"/>
  <c r="Q833" i="1"/>
  <c r="S833" i="1"/>
  <c r="Q834" i="1"/>
  <c r="S834" i="1"/>
  <c r="Q835" i="1"/>
  <c r="S835" i="1"/>
  <c r="Q836" i="1"/>
  <c r="S836" i="1"/>
  <c r="Q837" i="1"/>
  <c r="S837" i="1"/>
  <c r="Q838" i="1"/>
  <c r="S838" i="1"/>
  <c r="Q839" i="1"/>
  <c r="S839" i="1"/>
  <c r="Q840" i="1"/>
  <c r="S840" i="1"/>
  <c r="Q841" i="1"/>
  <c r="S841" i="1"/>
  <c r="Q842" i="1"/>
  <c r="S842" i="1"/>
  <c r="Q843" i="1"/>
  <c r="S843" i="1"/>
  <c r="Q844" i="1"/>
  <c r="S844" i="1"/>
  <c r="Q845" i="1"/>
  <c r="S845" i="1"/>
  <c r="Q846" i="1"/>
  <c r="S846" i="1"/>
  <c r="Q847" i="1"/>
  <c r="S847" i="1"/>
  <c r="Q848" i="1"/>
  <c r="S848" i="1"/>
  <c r="Q849" i="1"/>
  <c r="S849" i="1"/>
  <c r="Q850" i="1"/>
  <c r="S850" i="1"/>
  <c r="Q851" i="1"/>
  <c r="S851" i="1"/>
  <c r="Q852" i="1"/>
  <c r="S852" i="1"/>
  <c r="Q853" i="1"/>
  <c r="S853" i="1"/>
  <c r="Q854" i="1"/>
  <c r="S854" i="1"/>
  <c r="Q855" i="1"/>
  <c r="S855" i="1"/>
  <c r="Q856" i="1"/>
  <c r="S856" i="1"/>
  <c r="Q857" i="1"/>
  <c r="S857" i="1"/>
  <c r="Q858" i="1"/>
  <c r="S858" i="1"/>
  <c r="Q859" i="1"/>
  <c r="S859" i="1"/>
  <c r="Q860" i="1"/>
  <c r="S860" i="1"/>
  <c r="Q861" i="1"/>
  <c r="S861" i="1"/>
  <c r="Q862" i="1"/>
  <c r="S862" i="1"/>
  <c r="Q863" i="1"/>
  <c r="S863" i="1"/>
  <c r="Q864" i="1"/>
  <c r="S864" i="1"/>
  <c r="Q865" i="1"/>
  <c r="S865" i="1"/>
  <c r="Q866" i="1"/>
  <c r="S866" i="1"/>
  <c r="Q867" i="1"/>
  <c r="S867" i="1"/>
  <c r="Q868" i="1"/>
  <c r="S868" i="1"/>
  <c r="Q869" i="1"/>
  <c r="S869" i="1"/>
  <c r="Q870" i="1"/>
  <c r="S870" i="1"/>
  <c r="Q871" i="1"/>
  <c r="S871" i="1"/>
  <c r="Q872" i="1"/>
  <c r="S872" i="1"/>
  <c r="Q873" i="1"/>
  <c r="S873" i="1"/>
  <c r="Q874" i="1"/>
  <c r="S874" i="1"/>
  <c r="Q875" i="1"/>
  <c r="S875" i="1"/>
  <c r="Q876" i="1"/>
  <c r="S876" i="1"/>
  <c r="Q877" i="1"/>
  <c r="S877" i="1"/>
  <c r="Q878" i="1"/>
  <c r="S878" i="1"/>
  <c r="Q879" i="1"/>
  <c r="S879" i="1"/>
  <c r="Q880" i="1"/>
  <c r="S880" i="1"/>
  <c r="Q881" i="1"/>
  <c r="S881" i="1"/>
  <c r="Q882" i="1"/>
  <c r="S882" i="1"/>
  <c r="Q883" i="1"/>
  <c r="S883" i="1"/>
  <c r="Q884" i="1"/>
  <c r="S884" i="1"/>
  <c r="Q885" i="1"/>
  <c r="S885" i="1"/>
  <c r="Q886" i="1"/>
  <c r="S886" i="1"/>
  <c r="Q887" i="1"/>
  <c r="S887" i="1"/>
  <c r="Q888" i="1"/>
  <c r="S888" i="1"/>
  <c r="Q889" i="1"/>
  <c r="S889" i="1"/>
  <c r="Q890" i="1"/>
  <c r="S890" i="1"/>
  <c r="Q891" i="1"/>
  <c r="S891" i="1"/>
  <c r="Q892" i="1"/>
  <c r="S892" i="1"/>
  <c r="Q893" i="1"/>
  <c r="S893" i="1"/>
  <c r="Q894" i="1"/>
  <c r="S894" i="1"/>
  <c r="Q895" i="1"/>
  <c r="S895" i="1"/>
  <c r="Q896" i="1"/>
  <c r="S896" i="1"/>
  <c r="Q897" i="1"/>
  <c r="S897" i="1"/>
  <c r="Q898" i="1"/>
  <c r="S898" i="1"/>
  <c r="Q899" i="1"/>
  <c r="S899" i="1"/>
  <c r="Q900" i="1"/>
  <c r="S900" i="1"/>
  <c r="Q901" i="1"/>
  <c r="S901" i="1"/>
  <c r="Q902" i="1"/>
  <c r="S902" i="1"/>
  <c r="Q903" i="1"/>
  <c r="S903" i="1"/>
  <c r="Q904" i="1"/>
  <c r="S904" i="1"/>
  <c r="Q905" i="1"/>
  <c r="S905" i="1"/>
  <c r="Q906" i="1"/>
  <c r="S906" i="1"/>
  <c r="Q907" i="1"/>
  <c r="S907" i="1"/>
  <c r="Q908" i="1"/>
  <c r="S908" i="1"/>
  <c r="Q909" i="1"/>
  <c r="S909" i="1"/>
  <c r="Q910" i="1"/>
  <c r="S910" i="1"/>
  <c r="Q911" i="1"/>
  <c r="S911" i="1"/>
  <c r="Q912" i="1"/>
  <c r="S912" i="1"/>
  <c r="Q913" i="1"/>
  <c r="S913" i="1"/>
  <c r="Q914" i="1"/>
  <c r="S914" i="1"/>
  <c r="Q915" i="1"/>
  <c r="S915" i="1"/>
  <c r="Q916" i="1"/>
  <c r="S916" i="1"/>
  <c r="Q917" i="1"/>
  <c r="S917" i="1"/>
  <c r="Q918" i="1"/>
  <c r="S918" i="1"/>
  <c r="Q919" i="1"/>
  <c r="S919" i="1"/>
  <c r="Q920" i="1"/>
  <c r="S920" i="1"/>
  <c r="Q921" i="1"/>
  <c r="S921" i="1"/>
  <c r="Q922" i="1"/>
  <c r="S922" i="1"/>
  <c r="Q923" i="1"/>
  <c r="S923" i="1"/>
  <c r="Q924" i="1"/>
  <c r="S924" i="1"/>
  <c r="Q925" i="1"/>
  <c r="S925" i="1"/>
  <c r="Q926" i="1"/>
  <c r="S926" i="1"/>
  <c r="Q927" i="1"/>
  <c r="S927" i="1"/>
  <c r="Q928" i="1"/>
  <c r="S928" i="1"/>
  <c r="Q929" i="1"/>
  <c r="S929" i="1"/>
  <c r="Q930" i="1"/>
  <c r="S930" i="1"/>
  <c r="Q931" i="1"/>
  <c r="S931" i="1"/>
  <c r="Q932" i="1"/>
  <c r="S932" i="1"/>
  <c r="Q933" i="1"/>
  <c r="S933" i="1"/>
  <c r="Q934" i="1"/>
  <c r="S934" i="1"/>
  <c r="Q935" i="1"/>
  <c r="S935" i="1"/>
  <c r="Q936" i="1"/>
  <c r="S936" i="1"/>
  <c r="Q937" i="1"/>
  <c r="S937" i="1"/>
  <c r="Q938" i="1"/>
  <c r="S938" i="1"/>
  <c r="Q939" i="1"/>
  <c r="S939" i="1"/>
  <c r="Q940" i="1"/>
  <c r="S940" i="1"/>
  <c r="Q941" i="1"/>
  <c r="S941" i="1"/>
  <c r="Q942" i="1"/>
  <c r="S942" i="1"/>
  <c r="Q943" i="1"/>
  <c r="S943" i="1"/>
  <c r="Q944" i="1"/>
  <c r="S944" i="1"/>
  <c r="Q945" i="1"/>
  <c r="S945" i="1"/>
  <c r="Q946" i="1"/>
  <c r="S946" i="1"/>
  <c r="Q947" i="1"/>
  <c r="S947" i="1"/>
  <c r="Q948" i="1"/>
  <c r="S948" i="1"/>
  <c r="Q949" i="1"/>
  <c r="S949" i="1"/>
  <c r="Q950" i="1"/>
  <c r="S950" i="1"/>
  <c r="Q951" i="1"/>
  <c r="S951" i="1"/>
  <c r="Q952" i="1"/>
  <c r="S952" i="1"/>
  <c r="Q953" i="1"/>
  <c r="S953" i="1"/>
  <c r="Q954" i="1"/>
  <c r="S954" i="1"/>
  <c r="Q955" i="1"/>
  <c r="S955" i="1"/>
  <c r="Q956" i="1"/>
  <c r="S956" i="1"/>
  <c r="Q957" i="1"/>
  <c r="S957" i="1"/>
  <c r="Q958" i="1"/>
  <c r="S958" i="1"/>
  <c r="Q959" i="1"/>
  <c r="S959" i="1"/>
  <c r="Q960" i="1"/>
  <c r="S960" i="1"/>
  <c r="Q961" i="1"/>
  <c r="S961" i="1"/>
  <c r="Q962" i="1"/>
  <c r="S962" i="1"/>
  <c r="Q963" i="1"/>
  <c r="S963" i="1"/>
  <c r="Q964" i="1"/>
  <c r="S964" i="1"/>
  <c r="Q965" i="1"/>
  <c r="S965" i="1"/>
  <c r="Q966" i="1"/>
  <c r="S966" i="1"/>
  <c r="Q967" i="1"/>
  <c r="S967" i="1"/>
  <c r="Q968" i="1"/>
  <c r="S968" i="1"/>
  <c r="Q969" i="1"/>
  <c r="S969" i="1"/>
  <c r="Q970" i="1"/>
  <c r="S970" i="1"/>
  <c r="Q971" i="1"/>
  <c r="S971" i="1"/>
  <c r="Q972" i="1"/>
  <c r="S972" i="1"/>
  <c r="Q973" i="1"/>
  <c r="S973" i="1"/>
  <c r="Q974" i="1"/>
  <c r="S974" i="1"/>
  <c r="Q975" i="1"/>
  <c r="S975" i="1"/>
  <c r="Q976" i="1"/>
  <c r="S976" i="1"/>
  <c r="Q977" i="1"/>
  <c r="S977" i="1"/>
  <c r="Q978" i="1"/>
  <c r="S978" i="1"/>
  <c r="Q979" i="1"/>
  <c r="S979" i="1"/>
  <c r="Q980" i="1"/>
  <c r="S980" i="1"/>
  <c r="Q981" i="1"/>
  <c r="S981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O981" i="1"/>
  <c r="P981" i="1"/>
  <c r="T981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O196" i="1"/>
  <c r="P196" i="1"/>
  <c r="O197" i="1"/>
  <c r="P197" i="1"/>
  <c r="O198" i="1"/>
  <c r="P198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P207" i="1"/>
  <c r="O208" i="1"/>
  <c r="P208" i="1"/>
  <c r="O209" i="1"/>
  <c r="P209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P224" i="1"/>
  <c r="P225" i="1"/>
  <c r="O226" i="1"/>
  <c r="P226" i="1"/>
  <c r="O227" i="1"/>
  <c r="P227" i="1"/>
  <c r="O228" i="1"/>
  <c r="P228" i="1"/>
  <c r="O229" i="1"/>
  <c r="P229" i="1"/>
  <c r="P230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P240" i="1"/>
  <c r="O241" i="1"/>
  <c r="P241" i="1"/>
  <c r="O242" i="1"/>
  <c r="P242" i="1"/>
  <c r="O243" i="1"/>
  <c r="P243" i="1"/>
  <c r="O244" i="1"/>
  <c r="P244" i="1"/>
  <c r="O245" i="1"/>
  <c r="P245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P253" i="1"/>
  <c r="O254" i="1"/>
  <c r="P254" i="1"/>
  <c r="O255" i="1"/>
  <c r="P255" i="1"/>
  <c r="O256" i="1"/>
  <c r="P256" i="1"/>
  <c r="O257" i="1"/>
  <c r="P257" i="1"/>
  <c r="P258" i="1"/>
  <c r="P259" i="1"/>
  <c r="O260" i="1"/>
  <c r="P260" i="1"/>
  <c r="O261" i="1"/>
  <c r="P261" i="1"/>
  <c r="O262" i="1"/>
  <c r="P262" i="1"/>
  <c r="O263" i="1"/>
  <c r="P263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P279" i="1"/>
  <c r="O280" i="1"/>
  <c r="P280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P290" i="1"/>
  <c r="O291" i="1"/>
  <c r="P291" i="1"/>
  <c r="O292" i="1"/>
  <c r="P292" i="1"/>
  <c r="O293" i="1"/>
  <c r="P293" i="1"/>
  <c r="O294" i="1"/>
  <c r="P294" i="1"/>
  <c r="P295" i="1"/>
  <c r="O296" i="1"/>
  <c r="P296" i="1"/>
  <c r="P297" i="1"/>
  <c r="O298" i="1"/>
  <c r="P298" i="1"/>
  <c r="O299" i="1"/>
  <c r="P299" i="1"/>
  <c r="P300" i="1"/>
  <c r="P301" i="1"/>
  <c r="P302" i="1"/>
  <c r="O303" i="1"/>
  <c r="P303" i="1"/>
  <c r="O304" i="1"/>
  <c r="P304" i="1"/>
  <c r="O305" i="1"/>
  <c r="P305" i="1"/>
  <c r="O306" i="1"/>
  <c r="P306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2" i="1"/>
  <c r="P982" i="1"/>
  <c r="O983" i="1"/>
  <c r="P983" i="1"/>
  <c r="O984" i="1"/>
  <c r="P984" i="1"/>
  <c r="O985" i="1"/>
  <c r="P985" i="1"/>
  <c r="B8" i="4"/>
  <c r="D8" i="4"/>
  <c r="D10" i="4" l="1"/>
  <c r="B11" i="4"/>
  <c r="B7" i="4"/>
  <c r="B5" i="4"/>
  <c r="C11" i="4"/>
  <c r="C7" i="4"/>
  <c r="D7" i="4"/>
  <c r="D5" i="4"/>
  <c r="D11" i="4"/>
  <c r="B10" i="4"/>
  <c r="C8" i="4"/>
  <c r="C10" i="4" s="1"/>
  <c r="C5" i="4"/>
</calcChain>
</file>

<file path=xl/sharedStrings.xml><?xml version="1.0" encoding="utf-8"?>
<sst xmlns="http://schemas.openxmlformats.org/spreadsheetml/2006/main" count="2408" uniqueCount="402">
  <si>
    <t>Bank</t>
  </si>
  <si>
    <t>1 point</t>
  </si>
  <si>
    <t>DO NOT AMEND BLUE CELLS</t>
  </si>
  <si>
    <t>Commission</t>
  </si>
  <si>
    <t>Win-Only &amp; Each-Way Betting - Results Log</t>
  </si>
  <si>
    <t>ONLY ENTER DATA IN GREEN CELLS</t>
  </si>
  <si>
    <t>Date</t>
  </si>
  <si>
    <t>Time</t>
  </si>
  <si>
    <t>Racecourse</t>
  </si>
  <si>
    <t xml:space="preserve">Selection </t>
  </si>
  <si>
    <t>Pts.</t>
  </si>
  <si>
    <t>Advsd odds</t>
  </si>
  <si>
    <t>My odds</t>
  </si>
  <si>
    <t>Price taken at exchange?</t>
  </si>
  <si>
    <t>EW?</t>
  </si>
  <si>
    <t>Runners</t>
  </si>
  <si>
    <t>Handicap?</t>
  </si>
  <si>
    <t>BF Win SP</t>
  </si>
  <si>
    <t>BF Place SP</t>
  </si>
  <si>
    <t>Result</t>
  </si>
  <si>
    <t>Effective Price obtained</t>
  </si>
  <si>
    <t>Points staked</t>
  </si>
  <si>
    <t>EW odds fraction</t>
  </si>
  <si>
    <t>Profit @ advised price</t>
  </si>
  <si>
    <t>Profit @ price taken</t>
  </si>
  <si>
    <t>Profit @ Betfair SP</t>
  </si>
  <si>
    <t>Doncaster</t>
  </si>
  <si>
    <t>DOLPHIN VISTA</t>
  </si>
  <si>
    <t>NO</t>
  </si>
  <si>
    <t>LOST</t>
  </si>
  <si>
    <t>Cheltenham</t>
  </si>
  <si>
    <t>KILFINICHEN BAY</t>
  </si>
  <si>
    <t>BALLYKAN</t>
  </si>
  <si>
    <t>Newbury</t>
  </si>
  <si>
    <t>SECOND WAVE</t>
  </si>
  <si>
    <t>SAVELLO</t>
  </si>
  <si>
    <t>Dundalk</t>
  </si>
  <si>
    <t>BACK ON TOP</t>
  </si>
  <si>
    <t>Wolverhampton</t>
  </si>
  <si>
    <t>CABAL</t>
  </si>
  <si>
    <t>STEPS</t>
  </si>
  <si>
    <t>YES</t>
  </si>
  <si>
    <t>number of original runners at top of card</t>
  </si>
  <si>
    <t>CHAMPION COURT</t>
  </si>
  <si>
    <t>les than 5</t>
  </si>
  <si>
    <t>no each way</t>
  </si>
  <si>
    <t>Kelso</t>
  </si>
  <si>
    <t>MIGHTY WHITEY</t>
  </si>
  <si>
    <t>5-7</t>
  </si>
  <si>
    <t>2 places</t>
  </si>
  <si>
    <t>0.25</t>
  </si>
  <si>
    <t>Chelmsford</t>
  </si>
  <si>
    <t>THE BURNHAM MARE</t>
  </si>
  <si>
    <t>WON</t>
  </si>
  <si>
    <t>8-11</t>
  </si>
  <si>
    <t>3 places</t>
  </si>
  <si>
    <t>0.2</t>
  </si>
  <si>
    <t>INDIAS SONG</t>
  </si>
  <si>
    <t>12-15 and NOT HC</t>
  </si>
  <si>
    <t>DOCTOR KEHOE</t>
  </si>
  <si>
    <t>12-15 and HC</t>
  </si>
  <si>
    <t>Wincanton</t>
  </si>
  <si>
    <t>BARTON ANTIX</t>
  </si>
  <si>
    <t>16+ and NOT HC</t>
  </si>
  <si>
    <t>COWARDS CLOSE</t>
  </si>
  <si>
    <t>16+ and HC</t>
  </si>
  <si>
    <t>4 places</t>
  </si>
  <si>
    <t>Catterick</t>
  </si>
  <si>
    <t>CADEAUX POWER</t>
  </si>
  <si>
    <t>Punchestown</t>
  </si>
  <si>
    <t>INDIAN RUPEE</t>
  </si>
  <si>
    <t>Lingfield</t>
  </si>
  <si>
    <t>STATIONDALE LASS</t>
  </si>
  <si>
    <t>GRAMS AND OUNCES</t>
  </si>
  <si>
    <t>Bangor</t>
  </si>
  <si>
    <t>NEW STREET</t>
  </si>
  <si>
    <t>JUST BECAUSE</t>
  </si>
  <si>
    <t>BERLUSCA</t>
  </si>
  <si>
    <t>KHUSOOSY</t>
  </si>
  <si>
    <t>Fakenham</t>
  </si>
  <si>
    <t>ROAD TO FREEDOM</t>
  </si>
  <si>
    <t>Kempton</t>
  </si>
  <si>
    <t>REVISION</t>
  </si>
  <si>
    <t>HAT ALNASAR</t>
  </si>
  <si>
    <t>Clonmel</t>
  </si>
  <si>
    <t>TEN TIMES BETTER</t>
  </si>
  <si>
    <t>Sedgefield</t>
  </si>
  <si>
    <t>LOVE THE LEADER</t>
  </si>
  <si>
    <t>CANDELLA</t>
  </si>
  <si>
    <t>DAMUT</t>
  </si>
  <si>
    <t>CHORAL CLAN</t>
  </si>
  <si>
    <t>Uttoxeter</t>
  </si>
  <si>
    <t>NOLECCE</t>
  </si>
  <si>
    <t>Wetherby</t>
  </si>
  <si>
    <t>HADFIELD</t>
  </si>
  <si>
    <t>NAFAATH</t>
  </si>
  <si>
    <t xml:space="preserve">CRUISE IN STYLE </t>
  </si>
  <si>
    <t xml:space="preserve">LYDIAS PLACE </t>
  </si>
  <si>
    <t>TWISTANDTURNS</t>
  </si>
  <si>
    <t>BEG TO DIFFER</t>
  </si>
  <si>
    <t>Ayr</t>
  </si>
  <si>
    <t>ALWAYS TIPSY</t>
  </si>
  <si>
    <t>Newmarket</t>
  </si>
  <si>
    <t>FIREGLOW</t>
  </si>
  <si>
    <t>MANY CLOUDS</t>
  </si>
  <si>
    <t>PERENNIAL</t>
  </si>
  <si>
    <t>YOUR GIFTED</t>
  </si>
  <si>
    <t>Southwell</t>
  </si>
  <si>
    <t>EL DUQUE</t>
  </si>
  <si>
    <t>Exeter</t>
  </si>
  <si>
    <t>WESTERN WARRIOR</t>
  </si>
  <si>
    <t>LLEWELLYN</t>
  </si>
  <si>
    <t>ULLSWATER</t>
  </si>
  <si>
    <t>RUSSE BLANC</t>
  </si>
  <si>
    <t>DUKE OF DUNTON</t>
  </si>
  <si>
    <t>Chepstow</t>
  </si>
  <si>
    <t>OZZY THOMAS</t>
  </si>
  <si>
    <t>Nottingham</t>
  </si>
  <si>
    <t>CAPTAIN SCOOBY</t>
  </si>
  <si>
    <t>CARD HIGH</t>
  </si>
  <si>
    <t>SIR WILL</t>
  </si>
  <si>
    <t>AZURE AMOUR</t>
  </si>
  <si>
    <t>Market Rasen</t>
  </si>
  <si>
    <t>READY TOKEN</t>
  </si>
  <si>
    <t>Thurles</t>
  </si>
  <si>
    <t>PERFECT WOMAN</t>
  </si>
  <si>
    <t>NO NO MAC</t>
  </si>
  <si>
    <t>LARKHALL</t>
  </si>
  <si>
    <t>SAMOSET</t>
  </si>
  <si>
    <t>KENSTONE</t>
  </si>
  <si>
    <t>BANCNUAANAHEIREANN</t>
  </si>
  <si>
    <t>Hexam</t>
  </si>
  <si>
    <t>SOLWAY LEGEND</t>
  </si>
  <si>
    <t>Fontwell</t>
  </si>
  <si>
    <t>JEAN FLEMING</t>
  </si>
  <si>
    <t>ANGLOPHILE</t>
  </si>
  <si>
    <t>SURBURBAN SKY</t>
  </si>
  <si>
    <t>SHIFTING STAR</t>
  </si>
  <si>
    <t>CARNAROSS</t>
  </si>
  <si>
    <t>GLEANN NA NDOCHAISE</t>
  </si>
  <si>
    <t>SHARED EQUITY</t>
  </si>
  <si>
    <t>ALL YOURS</t>
  </si>
  <si>
    <t>Aintree</t>
  </si>
  <si>
    <t xml:space="preserve">MAHLERDRAMATIC </t>
  </si>
  <si>
    <t>MAGNUS MAXIMUS</t>
  </si>
  <si>
    <t>ROSIE CROW</t>
  </si>
  <si>
    <t>DUNCOMPLAINING</t>
  </si>
  <si>
    <t>BELCANTO</t>
  </si>
  <si>
    <t>TINSILL</t>
  </si>
  <si>
    <t>COMPTON HEIGHTS</t>
  </si>
  <si>
    <t>MADEMOISELLE PENNY</t>
  </si>
  <si>
    <t>RITAS BOY</t>
  </si>
  <si>
    <t>Ludlow</t>
  </si>
  <si>
    <t>HELIUM</t>
  </si>
  <si>
    <t>Taunton</t>
  </si>
  <si>
    <t>RED STRIPES</t>
  </si>
  <si>
    <t>HIGHPOWER</t>
  </si>
  <si>
    <t>Clonmell</t>
  </si>
  <si>
    <t>THUNDER AND ROSES</t>
  </si>
  <si>
    <t>CHARLIES MATE</t>
  </si>
  <si>
    <t>Lingfiield</t>
  </si>
  <si>
    <t>TUCO</t>
  </si>
  <si>
    <t>PENGLAI PAVILION</t>
  </si>
  <si>
    <t>SAINT ARE</t>
  </si>
  <si>
    <t>NATIVE OPTIMIST</t>
  </si>
  <si>
    <t>MIAS ANTHEM</t>
  </si>
  <si>
    <t>SMART DJ</t>
  </si>
  <si>
    <t>SORS</t>
  </si>
  <si>
    <t>STRONGER THAN ME</t>
  </si>
  <si>
    <t>BRASTED</t>
  </si>
  <si>
    <t>DROMNEA</t>
  </si>
  <si>
    <t>REVOLUTIONIST</t>
  </si>
  <si>
    <t>DE VOUS A MOI</t>
  </si>
  <si>
    <t>DEFINATE EARL</t>
  </si>
  <si>
    <t>BOWDLERS MAGIC</t>
  </si>
  <si>
    <t>KAYF BLANCO</t>
  </si>
  <si>
    <t>WESTERN WAY</t>
  </si>
  <si>
    <t>THERMAL COLUMN</t>
  </si>
  <si>
    <t>Leicester</t>
  </si>
  <si>
    <t>WATT BRODERICK</t>
  </si>
  <si>
    <t>ROYAL PEAR</t>
  </si>
  <si>
    <t>Plumpton</t>
  </si>
  <si>
    <t>RAGDOLINA</t>
  </si>
  <si>
    <t>GOLDEN JES</t>
  </si>
  <si>
    <t>ARCHIPELIGO</t>
  </si>
  <si>
    <t>YORKINDREDSPIRIT</t>
  </si>
  <si>
    <t>CAPARD KING</t>
  </si>
  <si>
    <t>MUSTMEETALADY</t>
  </si>
  <si>
    <t>THEREDBALLOON</t>
  </si>
  <si>
    <t>ALL BUT GREY</t>
  </si>
  <si>
    <t>MONDO CANE</t>
  </si>
  <si>
    <t>CANDESTA</t>
  </si>
  <si>
    <t>Warwick</t>
  </si>
  <si>
    <t>THE BIG DIPPER</t>
  </si>
  <si>
    <t>Fairyhouse</t>
  </si>
  <si>
    <t>WESTERNER POINT</t>
  </si>
  <si>
    <t>CASTARNIE</t>
  </si>
  <si>
    <t>ONE FOR THE BOSS</t>
  </si>
  <si>
    <t>CLOWANCE ONE</t>
  </si>
  <si>
    <t>WESTERN MILLER</t>
  </si>
  <si>
    <t>VERY INTENSE</t>
  </si>
  <si>
    <t>SHUIL ROYALE</t>
  </si>
  <si>
    <t>COPY PRINT</t>
  </si>
  <si>
    <t>POPBORU</t>
  </si>
  <si>
    <t>THE YANK</t>
  </si>
  <si>
    <t xml:space="preserve">CRAZY CHIC </t>
  </si>
  <si>
    <t>BRIDGE OF SIGHS</t>
  </si>
  <si>
    <t>Haydock</t>
  </si>
  <si>
    <t>OPTIMISTIC BIAS</t>
  </si>
  <si>
    <t>Ascot</t>
  </si>
  <si>
    <t>CAULFIELDS VENTURE</t>
  </si>
  <si>
    <t>ALL FOR THE BEST</t>
  </si>
  <si>
    <t>STATEGIC FORCE</t>
  </si>
  <si>
    <t>READY</t>
  </si>
  <si>
    <t>PLACED</t>
  </si>
  <si>
    <t>SETTLE FOR RED</t>
  </si>
  <si>
    <t>EXIT EUROPE</t>
  </si>
  <si>
    <t>SMART TALK</t>
  </si>
  <si>
    <t>Huntingdon</t>
  </si>
  <si>
    <t>ABRICOT DE LOASIS</t>
  </si>
  <si>
    <t>MILGEN BAY</t>
  </si>
  <si>
    <t>DEFINTLY RED</t>
  </si>
  <si>
    <t>FLEMI TWO SHOES</t>
  </si>
  <si>
    <t>SNOW CLOUD</t>
  </si>
  <si>
    <t>OHSOSECRET</t>
  </si>
  <si>
    <t>Advised price</t>
  </si>
  <si>
    <t>Price taken</t>
  </si>
  <si>
    <t>Each-Way?</t>
  </si>
  <si>
    <t>JAYO TIME</t>
  </si>
  <si>
    <t>WON-EW</t>
  </si>
  <si>
    <t xml:space="preserve">RISK A FINE </t>
  </si>
  <si>
    <t>BATTLECAT</t>
  </si>
  <si>
    <t>PRESENCE FELT</t>
  </si>
  <si>
    <t>ORDENSRITTER</t>
  </si>
  <si>
    <t>SHIPYARD</t>
  </si>
  <si>
    <t>WHAT COULD SHE BE</t>
  </si>
  <si>
    <t>MIDNIGHT SILVER</t>
  </si>
  <si>
    <t>ALBATROS DE GUYE</t>
  </si>
  <si>
    <t>ROCK OF LEON</t>
  </si>
  <si>
    <t>DEEP RESOLVE</t>
  </si>
  <si>
    <t>SPOWARTICUS</t>
  </si>
  <si>
    <t>AIR OF YORK</t>
  </si>
  <si>
    <t>LADY LUNCHELOT</t>
  </si>
  <si>
    <t>BRAVE DEED</t>
  </si>
  <si>
    <t>MAN OF HARLECH</t>
  </si>
  <si>
    <t>TURTLE CASK</t>
  </si>
  <si>
    <t>DUBAWI LIGHT</t>
  </si>
  <si>
    <t>BUCKLAND BEAU</t>
  </si>
  <si>
    <t>LANCELOT DU LAC</t>
  </si>
  <si>
    <t>BOTHAIR CLEI</t>
  </si>
  <si>
    <t>VALUE AT RISK</t>
  </si>
  <si>
    <t>KILMURVY</t>
  </si>
  <si>
    <t>DAZINSKI</t>
  </si>
  <si>
    <t>DOUBLE CHOCOLATE</t>
  </si>
  <si>
    <t>SEYMOUR LEGEND</t>
  </si>
  <si>
    <t>LILLY VEGA</t>
  </si>
  <si>
    <t>Musselburgh</t>
  </si>
  <si>
    <t>TOUCH OF STEEL</t>
  </si>
  <si>
    <t>VOIX DEAU</t>
  </si>
  <si>
    <t>ACTIVIAL</t>
  </si>
  <si>
    <t>ENDEAVOR</t>
  </si>
  <si>
    <t xml:space="preserve">PRESENT FLIGHT </t>
  </si>
  <si>
    <t>IDOL DEPUTY</t>
  </si>
  <si>
    <t>SGT BULL BERRY</t>
  </si>
  <si>
    <t xml:space="preserve">BLAMEITALONMYROOTS </t>
  </si>
  <si>
    <t>ARZAL</t>
  </si>
  <si>
    <t>SIMPLY WINGS</t>
  </si>
  <si>
    <t>SAPHIR DU RHEU</t>
  </si>
  <si>
    <t>STORM ROCK</t>
  </si>
  <si>
    <t xml:space="preserve">MOONBI CREEK </t>
  </si>
  <si>
    <t>QUALITY SONG</t>
  </si>
  <si>
    <t>ELLE REBELLE</t>
  </si>
  <si>
    <t>BOBBLE BORU</t>
  </si>
  <si>
    <t>SIROP DE MENTHE</t>
  </si>
  <si>
    <t>ONE MORE GO</t>
  </si>
  <si>
    <t>RIDDLESTOWN</t>
  </si>
  <si>
    <t>LITTLE JIMMY</t>
  </si>
  <si>
    <t>EL CAMPEON</t>
  </si>
  <si>
    <t>BURMESE WHISPER</t>
  </si>
  <si>
    <t>KARMADAL</t>
  </si>
  <si>
    <t>SHOW ME AGAIN</t>
  </si>
  <si>
    <t>COTTESLOE</t>
  </si>
  <si>
    <t>KING MASSINI</t>
  </si>
  <si>
    <t>CYRIEN STAR</t>
  </si>
  <si>
    <t>ROYAL ACQUISITION</t>
  </si>
  <si>
    <t>TIDALS BABY</t>
  </si>
  <si>
    <t>IVANS BACK</t>
  </si>
  <si>
    <t>SPENDING TIME</t>
  </si>
  <si>
    <t>NEBULA STORM</t>
  </si>
  <si>
    <t>WHAT A DANDY</t>
  </si>
  <si>
    <t>KRISTAL HART</t>
  </si>
  <si>
    <t>WILD FLOWER</t>
  </si>
  <si>
    <t xml:space="preserve">ST DOMINICK </t>
  </si>
  <si>
    <t>Sandown</t>
  </si>
  <si>
    <t>DANCING SHADOW</t>
  </si>
  <si>
    <t>ROADIE JOE</t>
  </si>
  <si>
    <t>EL VIENTO</t>
  </si>
  <si>
    <t>YULONG YIONGBA</t>
  </si>
  <si>
    <t>HEAVY WEIGHT</t>
  </si>
  <si>
    <t>MYSTERY CODE</t>
  </si>
  <si>
    <t>MONT CHOISY</t>
  </si>
  <si>
    <t xml:space="preserve">BALLY BEAUFORT </t>
  </si>
  <si>
    <t>BUCKHORN TIMOTHY</t>
  </si>
  <si>
    <t>INDIAN VOYAGE</t>
  </si>
  <si>
    <t>COOPER</t>
  </si>
  <si>
    <t>DEVILMENT</t>
  </si>
  <si>
    <t>VIRGILIO</t>
  </si>
  <si>
    <t>HEARMENOW</t>
  </si>
  <si>
    <t>TRIPLE EIGHT</t>
  </si>
  <si>
    <t>LOUMARIN</t>
  </si>
  <si>
    <t>GINGILLI</t>
  </si>
  <si>
    <t>SECRET INTERLUDE</t>
  </si>
  <si>
    <t xml:space="preserve">FRANCOS SECRET </t>
  </si>
  <si>
    <t xml:space="preserve">MIGHTY ZIP </t>
  </si>
  <si>
    <t xml:space="preserve">ARLANE DANCER </t>
  </si>
  <si>
    <t>SUMMERINTHECITY</t>
  </si>
  <si>
    <t>EXCELLENT AIM</t>
  </si>
  <si>
    <t>SERENITY NOW</t>
  </si>
  <si>
    <t>LADY FROM GENEVA</t>
  </si>
  <si>
    <t>JODIES GEM</t>
  </si>
  <si>
    <t>DILETTA TOMMASA</t>
  </si>
  <si>
    <t>DUCHESS OF MARMITE</t>
  </si>
  <si>
    <t>CLOVELLY BAY</t>
  </si>
  <si>
    <t>HE ROCKS</t>
  </si>
  <si>
    <t>DENALI HIGHWAY</t>
  </si>
  <si>
    <t>CALIN DU BRIZALIS</t>
  </si>
  <si>
    <t>BARRAKILLA</t>
  </si>
  <si>
    <t>LORD WISHES</t>
  </si>
  <si>
    <t>POLAR BROOK</t>
  </si>
  <si>
    <t>TAMBURA</t>
  </si>
  <si>
    <t>DRUMLEE SUNSET</t>
  </si>
  <si>
    <t>BRANDON CASTLE</t>
  </si>
  <si>
    <t>TITHONUS</t>
  </si>
  <si>
    <t>HOLLY BUSH HENRY</t>
  </si>
  <si>
    <t>WEYBRIDGE LIGHT</t>
  </si>
  <si>
    <t>PEARL NATION</t>
  </si>
  <si>
    <t>KINGS CROSS</t>
  </si>
  <si>
    <t>SOUND INVESTMENT</t>
  </si>
  <si>
    <t>RONS DREAM</t>
  </si>
  <si>
    <t>JAIYANA</t>
  </si>
  <si>
    <t>Navan</t>
  </si>
  <si>
    <t>IM ALL YOU NEED</t>
  </si>
  <si>
    <t>Ffos Las</t>
  </si>
  <si>
    <t>CAPTAINOFINDUSTRY</t>
  </si>
  <si>
    <t>MOUNT MASADA</t>
  </si>
  <si>
    <t>BOHER CALL</t>
  </si>
  <si>
    <t>BALL HOPPER</t>
  </si>
  <si>
    <t>WITH HINDSIGHT</t>
  </si>
  <si>
    <t>RUNNING WOLF</t>
  </si>
  <si>
    <t>DANGER DUKE</t>
  </si>
  <si>
    <t>FREDDIES PORTRAIT</t>
  </si>
  <si>
    <t>TOMORROWS LEGEND</t>
  </si>
  <si>
    <t>SOUTHERN WISH</t>
  </si>
  <si>
    <t>BLAMEITALONMYROOTS</t>
  </si>
  <si>
    <t>NEW RICH</t>
  </si>
  <si>
    <t>SIR VALENTINO</t>
  </si>
  <si>
    <t>TRIPLE DREAM</t>
  </si>
  <si>
    <t>MASQUERADED</t>
  </si>
  <si>
    <t>DUNRAVEN STORM</t>
  </si>
  <si>
    <t>Towcester</t>
  </si>
  <si>
    <t>ST JOHNS POINT</t>
  </si>
  <si>
    <t>TOLKEINS TANGO</t>
  </si>
  <si>
    <t>OIL STRIKE</t>
  </si>
  <si>
    <t>THEPARTYSOVER</t>
  </si>
  <si>
    <t>HOOFALONG</t>
  </si>
  <si>
    <t>COMPTON PRINCE</t>
  </si>
  <si>
    <t>EXCELLING OSCAR</t>
  </si>
  <si>
    <t>LYDIATE</t>
  </si>
  <si>
    <t>BUS NAMED DESIRE</t>
  </si>
  <si>
    <t xml:space="preserve">ELECTRA VOICE </t>
  </si>
  <si>
    <t>TANGRAMM</t>
  </si>
  <si>
    <t>TEMPLE ROAD</t>
  </si>
  <si>
    <t>MINELLACELEBRATION</t>
  </si>
  <si>
    <t>THE STEWARD</t>
  </si>
  <si>
    <t>BLAZING WEST</t>
  </si>
  <si>
    <t>THISTLECRACK</t>
  </si>
  <si>
    <t>WAKANDA</t>
  </si>
  <si>
    <t>TEMPLATE</t>
  </si>
  <si>
    <t>ETAAD</t>
  </si>
  <si>
    <t>SUPERSTA</t>
  </si>
  <si>
    <t>TEMPURAN</t>
  </si>
  <si>
    <t>ERSHAAD</t>
  </si>
  <si>
    <t>HAZEL BLUE</t>
  </si>
  <si>
    <t>BUNKER HILL LASS</t>
  </si>
  <si>
    <t>PENSAX LAD</t>
  </si>
  <si>
    <t>TWIN APPEAL</t>
  </si>
  <si>
    <t>INDIAN FAIRY</t>
  </si>
  <si>
    <t>YUL FINEGOLD</t>
  </si>
  <si>
    <t>MR CHRISTOPHER</t>
  </si>
  <si>
    <t>THE GREY GUY</t>
  </si>
  <si>
    <t>FORTINBRASS</t>
  </si>
  <si>
    <t>Advised Prices</t>
  </si>
  <si>
    <t>Betfair SP</t>
  </si>
  <si>
    <t>Profit</t>
  </si>
  <si>
    <t>New Bank</t>
  </si>
  <si>
    <t>%age bank Growth</t>
  </si>
  <si>
    <t>Wins(races w/ profit)</t>
  </si>
  <si>
    <t>Bets</t>
  </si>
  <si>
    <t>Strike rate(races w/ profit)</t>
  </si>
  <si>
    <t>ROI</t>
  </si>
  <si>
    <t>No selections 30/11 as tipster had no internet connection! To make up for it (?!) extra tip provided 1/12 (BURMESE WHISPER)"from one of my top contacts".</t>
  </si>
  <si>
    <t>Whole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</si>
</sst>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  <font>
      <sz val="12"/>
      <name val="Arial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38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164" fontId="0" fillId="0" borderId="0" xfId="0" applyNumberFormat="1" applyFont="1"/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/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16" fontId="0" fillId="0" borderId="0" xfId="0" quotePrefix="1" applyNumberFormat="1"/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3" fillId="3" borderId="0" xfId="0" applyNumberFormat="1" applyFont="1" applyFill="1" applyAlignment="1">
      <alignment horizontal="center"/>
    </xf>
    <xf numFmtId="0" fontId="3" fillId="0" borderId="0" xfId="0" applyFont="1"/>
    <xf numFmtId="0" fontId="8" fillId="3" borderId="0" xfId="0" applyFont="1" applyFill="1"/>
    <xf numFmtId="0" fontId="9" fillId="3" borderId="0" xfId="0" applyFont="1" applyFill="1"/>
    <xf numFmtId="0" fontId="7" fillId="3" borderId="0" xfId="0" applyFont="1" applyFill="1" applyAlignment="1">
      <alignment horizontal="center"/>
    </xf>
    <xf numFmtId="168" fontId="3" fillId="3" borderId="0" xfId="0" applyNumberFormat="1" applyFont="1" applyFill="1"/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NumberFormat="1" applyFont="1" applyFill="1" applyAlignment="1">
      <alignment horizontal="center"/>
    </xf>
    <xf numFmtId="0" fontId="0" fillId="0" borderId="0" xfId="0" applyAlignment="1"/>
    <xf numFmtId="0" fontId="3" fillId="3" borderId="0" xfId="0" applyFont="1" applyFill="1"/>
    <xf numFmtId="0" fontId="3" fillId="0" borderId="0" xfId="0" applyFont="1" applyFill="1" applyAlignment="1">
      <alignment horizontal="left"/>
    </xf>
    <xf numFmtId="168" fontId="3" fillId="0" borderId="0" xfId="0" applyNumberFormat="1" applyFont="1" applyFill="1"/>
    <xf numFmtId="0" fontId="8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6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quotePrefix="1" applyNumberFormat="1" applyFill="1"/>
    <xf numFmtId="0" fontId="0" fillId="0" borderId="0" xfId="0" quotePrefix="1" applyFill="1" applyAlignment="1">
      <alignment horizontal="center"/>
    </xf>
    <xf numFmtId="17" fontId="0" fillId="0" borderId="0" xfId="0" quotePrefix="1" applyNumberFormat="1" applyFill="1"/>
    <xf numFmtId="0" fontId="9" fillId="0" borderId="0" xfId="0" applyFont="1" applyFill="1"/>
    <xf numFmtId="0" fontId="4" fillId="0" borderId="0" xfId="0" applyFont="1" applyFill="1"/>
    <xf numFmtId="0" fontId="0" fillId="0" borderId="0" xfId="0" applyFont="1" applyFill="1"/>
    <xf numFmtId="0" fontId="3" fillId="0" borderId="0" xfId="0" applyNumberFormat="1" applyFont="1" applyFill="1" applyAlignment="1">
      <alignment horizontal="center"/>
    </xf>
    <xf numFmtId="167" fontId="3" fillId="0" borderId="0" xfId="1" applyNumberFormat="1" applyFont="1" applyFill="1"/>
    <xf numFmtId="0" fontId="6" fillId="0" borderId="3" xfId="0" applyFont="1" applyFill="1" applyBorder="1" applyAlignment="1">
      <alignment vertical="center" wrapText="1"/>
    </xf>
    <xf numFmtId="167" fontId="3" fillId="3" borderId="0" xfId="1" applyNumberFormat="1" applyFont="1" applyFill="1"/>
    <xf numFmtId="0" fontId="6" fillId="3" borderId="3" xfId="0" applyFont="1" applyFill="1" applyBorder="1" applyAlignment="1">
      <alignment vertical="center" wrapText="1"/>
    </xf>
    <xf numFmtId="0" fontId="10" fillId="3" borderId="0" xfId="0" applyFont="1" applyFill="1"/>
    <xf numFmtId="0" fontId="1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ont>
        <sz val="12"/>
      </font>
      <fill>
        <patternFill patternType="solid">
          <fgColor indexed="64"/>
          <bgColor theme="6" tint="0.39994506668294322"/>
        </patternFill>
      </fill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ont>
        <b val="0"/>
        <sz val="12"/>
      </font>
      <fill>
        <patternFill patternType="solid">
          <fgColor indexed="64"/>
          <bgColor theme="6" tint="0.39994506668294322"/>
        </patternFill>
      </fill>
      <alignment horizontal="center"/>
    </dxf>
    <dxf>
      <font>
        <b val="0"/>
        <sz val="12"/>
      </font>
      <fill>
        <patternFill patternType="solid">
          <fgColor indexed="64"/>
          <bgColor theme="6" tint="0.39994506668294322"/>
        </patternFill>
      </fill>
      <alignment horizontal="center"/>
    </dxf>
    <dxf>
      <font>
        <sz val="12"/>
      </font>
      <fill>
        <patternFill patternType="solid">
          <fgColor indexed="64"/>
          <bgColor theme="6" tint="0.39994506668294322"/>
        </patternFill>
      </fill>
      <alignment horizontal="center"/>
    </dxf>
    <dxf>
      <font>
        <b val="0"/>
        <sz val="12"/>
        <name val="Arial"/>
      </font>
      <fill>
        <patternFill patternType="solid">
          <fgColor indexed="64"/>
          <bgColor theme="6" tint="0.39994506668294322"/>
        </patternFill>
      </fill>
    </dxf>
    <dxf>
      <font>
        <b val="0"/>
        <u val="none"/>
        <sz val="12"/>
        <name val="Arial"/>
      </font>
      <fill>
        <patternFill patternType="solid">
          <fgColor indexed="64"/>
          <bgColor theme="6" tint="0.39994506668294322"/>
        </patternFill>
      </fill>
    </dxf>
    <dxf>
      <font>
        <sz val="12"/>
      </font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ont>
        <sz val="12"/>
      </font>
      <fill>
        <patternFill patternType="solid">
          <fgColor indexed="64"/>
          <bgColor theme="6" tint="0.39994506668294322"/>
        </patternFill>
      </fill>
      <alignment horizontal="left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z val="12"/>
      </font>
      <fill>
        <patternFill patternType="none">
          <fgColor indexed="64"/>
          <bgColor auto="1"/>
        </patternFill>
      </fill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sz val="12"/>
      </font>
      <fill>
        <patternFill patternType="none">
          <fgColor indexed="64"/>
          <bgColor auto="1"/>
        </patternFill>
      </fill>
      <alignment horizontal="center"/>
    </dxf>
    <dxf>
      <font>
        <b val="0"/>
        <sz val="12"/>
      </font>
      <fill>
        <patternFill patternType="none">
          <fgColor indexed="64"/>
          <bgColor auto="1"/>
        </patternFill>
      </fill>
      <alignment horizontal="center"/>
    </dxf>
    <dxf>
      <font>
        <sz val="12"/>
      </font>
      <fill>
        <patternFill patternType="none">
          <fgColor indexed="64"/>
          <bgColor auto="1"/>
        </patternFill>
      </fill>
      <alignment horizontal="center"/>
    </dxf>
    <dxf>
      <font>
        <b val="0"/>
        <sz val="12"/>
        <name val="Arial"/>
      </font>
      <fill>
        <patternFill patternType="none">
          <fgColor indexed="64"/>
          <bgColor auto="1"/>
        </patternFill>
      </fill>
    </dxf>
    <dxf>
      <font>
        <b val="0"/>
        <u val="none"/>
        <sz val="12"/>
        <name val="Arial"/>
      </font>
      <fill>
        <patternFill patternType="none">
          <fgColor indexed="64"/>
          <bgColor auto="1"/>
        </patternFill>
      </fill>
    </dxf>
    <dxf>
      <font>
        <sz val="12"/>
      </font>
      <numFmt numFmtId="166" formatCode="0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z val="12"/>
      </font>
      <fill>
        <patternFill patternType="none">
          <fgColor indexed="64"/>
          <bgColor auto="1"/>
        </patternFill>
      </fill>
      <alignment horizontal="left"/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7:T992" totalsRowShown="0" headerRowDxfId="47" dataDxfId="45" headerRowBorderDxfId="46" tableBorderDxfId="44">
  <tableColumns count="20">
    <tableColumn id="1" name="Date" dataDxfId="43"/>
    <tableColumn id="2" name="Time" dataDxfId="42"/>
    <tableColumn id="3" name="Racecourse" dataDxfId="41"/>
    <tableColumn id="4" name="Selection " dataDxfId="40"/>
    <tableColumn id="5" name="Pts." dataDxfId="39"/>
    <tableColumn id="6" name="Advsd odds" dataDxfId="38"/>
    <tableColumn id="7" name="My odds" dataDxfId="37"/>
    <tableColumn id="8" name="Price taken at exchange?" dataDxfId="36"/>
    <tableColumn id="9" name="EW?" dataDxfId="35"/>
    <tableColumn id="18" name="Runners" dataDxfId="34"/>
    <tableColumn id="19" name="Handicap?" dataDxfId="33"/>
    <tableColumn id="11" name="BF Win SP" dataDxfId="32"/>
    <tableColumn id="12" name="BF Place SP" dataDxfId="31"/>
    <tableColumn id="13" name="Result" dataDxfId="30"/>
    <tableColumn id="14" name="Effective Price obtained" dataDxfId="29">
      <calculatedColumnFormula>((G8-1)*(1-(IF(H8="no",0,'month #1 only'!$B$3)))+1)</calculatedColumnFormula>
    </tableColumn>
    <tableColumn id="15" name="Points staked" dataDxfId="28">
      <calculatedColumnFormula>E8*IF(I8="yes",2,1)</calculatedColumnFormula>
    </tableColumn>
    <tableColumn id="21" name="EW odds fraction" dataDxfId="27">
      <calculatedColumnFormula>IF(Table13[[#This Row],[Runners]]&lt;5,0,IF(Table13[[#This Row],[Runners]]&lt;8,0.25,IF(Table13[[#This Row],[Runners]]&lt;12,0.2,IF(Table13[[#This Row],[Handicap?]]="Yes",0.25,0.2))))</calculatedColumnFormula>
    </tableColumn>
    <tableColumn id="20" name="Profit @ advised price" dataDxfId="26">
      <calculatedColumnFormula>(IF(N8="WON-EW",((((F8-1)*Q8)*'month #1 only'!$B$2)+('month #1 only'!$B$2*(F8-1))),IF(N8="WON",((((F8-1)*Q8)*'month #1 only'!$B$2)+('month #1 only'!$B$2*(F8-1))),IF(N8="PLACED",((((F8-1)*Q8)*'month #1 only'!$B$2)-'month #1 only'!$B$2),IF(Q8=0,-'month #1 only'!$B$2,IF(Q8=0,-'month #1 only'!$B$2,-('month #1 only'!$B$2*2)))))))*E8</calculatedColumnFormula>
    </tableColumn>
    <tableColumn id="16" name="Profit @ price taken" dataDxfId="25">
      <calculatedColumnFormula>(IF(N8="WON-EW",((((O8-1)*Q8)*'month #1 only'!$B$2)+('month #1 only'!$B$2*(O8-1))),IF(N8="WON",((((O8-1)*Q8)*'month #1 only'!$B$2)+('month #1 only'!$B$2*(O8-1))),IF(N8="PLACED",((((O8-1)*Q8)*'month #1 only'!$B$2)-'month #1 only'!$B$2),IF(Q8=0,-'month #1 only'!$B$2,IF(Q8=0,-'month #1 only'!$B$2,-('month #1 only'!$B$2*2)))))))*E8</calculatedColumnFormula>
    </tableColumn>
    <tableColumn id="17" name="Profit @ Betfair SP" dataDxfId="24">
      <calculatedColumnFormula>(IF(N8="WON-EW",(((L8-1)*'month #1 only'!$B$2)*(1-$B$3))+(((M8-1)*'month #1 only'!$B$2)*(1-$B$3)),IF(N8="WON",(((L8-1)*'month #1 only'!$B$2)*(1-$B$3)),IF(N8="PLACED",(((M8-1)*'month #1 only'!$B$2)*(1-$B$3))-'month #1 only'!$B$2,IF(Q8=0,-'month #1 only'!$B$2,-('month #1 only'!$B$2*2))))))*E8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7:T981" totalsRowShown="0" headerRowDxfId="23" dataDxfId="21" headerRowBorderDxfId="22" tableBorderDxfId="20">
  <tableColumns count="20">
    <tableColumn id="1" name="Date" dataDxfId="19"/>
    <tableColumn id="2" name="Time" dataDxfId="18"/>
    <tableColumn id="3" name="Racecourse" dataDxfId="17"/>
    <tableColumn id="4" name="Selection " dataDxfId="16"/>
    <tableColumn id="5" name="Pts." dataDxfId="15"/>
    <tableColumn id="6" name="Advised price" dataDxfId="14"/>
    <tableColumn id="7" name="Price taken" dataDxfId="13"/>
    <tableColumn id="8" name="Price taken at exchange?" dataDxfId="12"/>
    <tableColumn id="9" name="Each-Way?" dataDxfId="11"/>
    <tableColumn id="18" name="Runners" dataDxfId="10"/>
    <tableColumn id="19" name="Handicap?" dataDxfId="9"/>
    <tableColumn id="11" name="BF Win SP" dataDxfId="8"/>
    <tableColumn id="12" name="BF Place SP" dataDxfId="7"/>
    <tableColumn id="13" name="Result" dataDxfId="6"/>
    <tableColumn id="14" name="Effective Price obtained" dataDxfId="5">
      <calculatedColumnFormula>((G8-1)*(1-(IF(H8="no",0,'complete results log'!$B$3)))+1)</calculatedColumnFormula>
    </tableColumn>
    <tableColumn id="15" name="Points staked" dataDxfId="4">
      <calculatedColumnFormula>E8*IF(I8="yes",2,1)</calculatedColumnFormula>
    </tableColumn>
    <tableColumn id="21" name="EW odds fraction" dataDxfId="3">
      <calculatedColumnFormula>IF(Table1[[#This Row],[Runners]]&lt;5,0,IF(Table1[[#This Row],[Runners]]&lt;8,0.25,IF(Table1[[#This Row],[Runners]]&lt;12,0.2,IF(Table1[[#This Row],[Handicap?]]="Yes",0.25,0.2))))</calculatedColumnFormula>
    </tableColumn>
    <tableColumn id="20" name="Profit @ advised price" dataDxfId="2">
      <calculatedColumnFormula>(IF(N8="WON-EW",((((F8-1)*Q8)*'complete results log'!$B$2)+('complete results log'!$B$2*(F8-1))),IF(N8="WON",((((F8-1)*Q8)*'complete results log'!$B$2)+('complete results log'!$B$2*(F8-1))),IF(N8="PLACED",((((F8-1)*Q8)*'complete results log'!$B$2)-'complete results log'!$B$2),IF(Q8=0,-'complete results log'!$B$2,IF(Q8=0,-'complete results log'!$B$2,-('complete results log'!$B$2*2)))))))*E8</calculatedColumnFormula>
    </tableColumn>
    <tableColumn id="16" name="Profit @ price taken" dataDxfId="1">
      <calculatedColumnFormula>(IF(N8="WON-EW",((((O8-1)*Q8)*'complete results log'!$B$2)+('complete results log'!$B$2*(O8-1))),IF(N8="WON",((((O8-1)*Q8)*'complete results log'!$B$2)+('complete results log'!$B$2*(O8-1))),IF(N8="PLACED",((((O8-1)*Q8)*'complete results log'!$B$2)-'complete results log'!$B$2),IF(Q8=0,-'complete results log'!$B$2,IF(Q8=0,-'complete results log'!$B$2,-('complete results log'!$B$2*2)))))))*E8</calculatedColumnFormula>
    </tableColumn>
    <tableColumn id="17" name="Profit @ Betfair SP" dataDxfId="0">
      <calculatedColumnFormula>(IF(N8="WON-EW",(((L8-1)*'complete results log'!$B$2)*(1-$B$3))+(((M8-1)*'complete results log'!$B$2)*(1-$B$3)),IF(N8="WON",(((L8-1)*'complete results log'!$B$2)*(1-$B$3)),IF(N8="PLACED",(((M8-1)*'complete results log'!$B$2)*(1-$B$3))-'complete results log'!$B$2,IF(Q8=0,-'complete results log'!$B$2,-('complete results log'!$B$2*2))))))*E8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96"/>
  <sheetViews>
    <sheetView zoomScale="80" zoomScaleNormal="80" workbookViewId="0">
      <pane ySplit="7" topLeftCell="A134" activePane="bottomLeft" state="frozen"/>
      <selection pane="bottomLeft" activeCell="A7" sqref="A7"/>
    </sheetView>
  </sheetViews>
  <sheetFormatPr defaultRowHeight="15" x14ac:dyDescent="0.2"/>
  <cols>
    <col min="1" max="1" width="16.42578125" style="51" customWidth="1"/>
    <col min="2" max="2" width="11.5703125" style="61" hidden="1" customWidth="1"/>
    <col min="3" max="3" width="11.140625" style="53" customWidth="1"/>
    <col min="4" max="4" width="29.42578125" style="53" customWidth="1"/>
    <col min="5" max="5" width="7.28515625" style="54" customWidth="1"/>
    <col min="6" max="6" width="18.5703125" style="54" customWidth="1"/>
    <col min="7" max="7" width="16.140625" style="54" customWidth="1"/>
    <col min="8" max="8" width="32.28515625" style="55" hidden="1" customWidth="1"/>
    <col min="9" max="9" width="17.140625" style="55" customWidth="1"/>
    <col min="10" max="11" width="17.140625" style="55" hidden="1" customWidth="1"/>
    <col min="12" max="12" width="15.42578125" style="54" hidden="1" customWidth="1"/>
    <col min="13" max="13" width="17.28515625" style="55" hidden="1" customWidth="1"/>
    <col min="14" max="14" width="17.85546875" style="55" customWidth="1"/>
    <col min="15" max="15" width="16.28515625" style="55" hidden="1" customWidth="1"/>
    <col min="16" max="16" width="16.140625" style="55" hidden="1" customWidth="1"/>
    <col min="17" max="17" width="28.28515625" style="55" hidden="1" customWidth="1"/>
    <col min="18" max="18" width="28.28515625" style="55" customWidth="1"/>
    <col min="19" max="19" width="25.7109375" style="55" customWidth="1"/>
    <col min="20" max="20" width="24.42578125" style="55" customWidth="1"/>
    <col min="21" max="23" width="9.140625" style="55"/>
    <col min="24" max="24" width="28.7109375" style="55" customWidth="1"/>
    <col min="25" max="25" width="18.7109375" style="55" customWidth="1"/>
    <col min="26" max="37" width="9.140625" style="55"/>
  </cols>
  <sheetData>
    <row r="1" spans="1:37" x14ac:dyDescent="0.2">
      <c r="A1" s="51" t="s">
        <v>0</v>
      </c>
      <c r="B1" s="52">
        <v>1000</v>
      </c>
      <c r="C1" s="57"/>
      <c r="D1" s="57"/>
    </row>
    <row r="2" spans="1:37" ht="15.75" x14ac:dyDescent="0.25">
      <c r="A2" s="51" t="s">
        <v>1</v>
      </c>
      <c r="B2" s="52">
        <v>5</v>
      </c>
      <c r="C2" s="57"/>
      <c r="D2" s="57"/>
      <c r="M2" s="56" t="s">
        <v>2</v>
      </c>
    </row>
    <row r="3" spans="1:37" x14ac:dyDescent="0.2">
      <c r="A3" s="51" t="s">
        <v>3</v>
      </c>
      <c r="B3" s="80">
        <v>0.05</v>
      </c>
      <c r="C3" s="57"/>
      <c r="D3" s="57"/>
    </row>
    <row r="4" spans="1:37" x14ac:dyDescent="0.2">
      <c r="B4" s="57"/>
      <c r="C4" s="57"/>
      <c r="D4" s="57"/>
    </row>
    <row r="5" spans="1:37" ht="15.75" x14ac:dyDescent="0.25">
      <c r="A5" s="58" t="s">
        <v>4</v>
      </c>
      <c r="B5" s="59"/>
      <c r="C5" s="57"/>
      <c r="D5" s="57"/>
      <c r="F5" s="60" t="s">
        <v>5</v>
      </c>
      <c r="H5" s="54"/>
      <c r="I5" s="54"/>
      <c r="J5" s="54"/>
      <c r="K5" s="54"/>
      <c r="M5" s="54"/>
      <c r="N5" s="54"/>
      <c r="O5" s="54"/>
      <c r="S5" s="54"/>
    </row>
    <row r="6" spans="1:37" ht="19.5" customHeight="1" x14ac:dyDescent="0.2">
      <c r="C6" s="57"/>
      <c r="D6" s="57"/>
      <c r="N6" s="54"/>
      <c r="S6" s="54"/>
      <c r="T6" s="54"/>
    </row>
    <row r="7" spans="1:37" s="11" customFormat="1" ht="65.25" customHeight="1" thickBot="1" x14ac:dyDescent="0.25">
      <c r="A7" s="62" t="s">
        <v>6</v>
      </c>
      <c r="B7" s="63" t="s">
        <v>7</v>
      </c>
      <c r="C7" s="81" t="s">
        <v>8</v>
      </c>
      <c r="D7" s="81" t="s">
        <v>9</v>
      </c>
      <c r="E7" s="64" t="s">
        <v>10</v>
      </c>
      <c r="F7" s="64" t="s">
        <v>11</v>
      </c>
      <c r="G7" s="64" t="s">
        <v>12</v>
      </c>
      <c r="H7" s="64" t="s">
        <v>13</v>
      </c>
      <c r="I7" s="64" t="s">
        <v>14</v>
      </c>
      <c r="J7" s="64" t="s">
        <v>15</v>
      </c>
      <c r="K7" s="64" t="s">
        <v>16</v>
      </c>
      <c r="L7" s="64" t="s">
        <v>17</v>
      </c>
      <c r="M7" s="64" t="s">
        <v>18</v>
      </c>
      <c r="N7" s="64" t="s">
        <v>19</v>
      </c>
      <c r="O7" s="64" t="s">
        <v>20</v>
      </c>
      <c r="P7" s="64" t="s">
        <v>21</v>
      </c>
      <c r="Q7" s="64" t="s">
        <v>22</v>
      </c>
      <c r="R7" s="64" t="s">
        <v>23</v>
      </c>
      <c r="S7" s="64" t="s">
        <v>24</v>
      </c>
      <c r="T7" s="64" t="s">
        <v>25</v>
      </c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</row>
    <row r="8" spans="1:37" x14ac:dyDescent="0.2">
      <c r="A8" s="66">
        <v>41570</v>
      </c>
      <c r="B8" s="61">
        <v>1.3</v>
      </c>
      <c r="C8" s="57" t="s">
        <v>26</v>
      </c>
      <c r="D8" s="57" t="s">
        <v>27</v>
      </c>
      <c r="E8" s="67">
        <v>2</v>
      </c>
      <c r="F8" s="68">
        <v>5</v>
      </c>
      <c r="G8" s="68">
        <v>5</v>
      </c>
      <c r="H8" s="68" t="s">
        <v>28</v>
      </c>
      <c r="I8" s="68" t="s">
        <v>28</v>
      </c>
      <c r="J8" s="68"/>
      <c r="K8" s="68"/>
      <c r="L8" s="68"/>
      <c r="M8" s="68"/>
      <c r="N8" s="54" t="s">
        <v>29</v>
      </c>
      <c r="O8" s="68">
        <f>((G8-1)*(1-(IF(H8="no",0,'month #1 only'!$B$3)))+1)</f>
        <v>5</v>
      </c>
      <c r="P8" s="68">
        <f t="shared" ref="P8:P71" si="0">E8*IF(I8="yes",2,1)</f>
        <v>2</v>
      </c>
      <c r="Q8" s="69">
        <f>IF(Table13[[#This Row],[Runners]]&lt;5,0,IF(Table13[[#This Row],[Runners]]&lt;8,0.25,IF(Table13[[#This Row],[Runners]]&lt;12,0.2,IF(Table13[[#This Row],[Handicap?]]="Yes",0.25,0.2))))</f>
        <v>0</v>
      </c>
      <c r="R8" s="70">
        <f>(IF(N8="WON-EW",((((F8-1)*Q8)*'month #1 only'!$B$2)+('month #1 only'!$B$2*(F8-1))),IF(N8="WON",((((F8-1)*Q8)*'month #1 only'!$B$2)+('month #1 only'!$B$2*(F8-1))),IF(N8="PLACED",((((F8-1)*Q8)*'month #1 only'!$B$2)-'month #1 only'!$B$2),IF(Q8=0,-'month #1 only'!$B$2,IF(Q8=0,-'month #1 only'!$B$2,-('month #1 only'!$B$2*2)))))))*E8</f>
        <v>-10</v>
      </c>
      <c r="S8" s="71">
        <f>(IF(N8="WON-EW",((((O8-1)*Q8)*'month #1 only'!$B$2)+('month #1 only'!$B$2*(O8-1))),IF(N8="WON",((((O8-1)*Q8)*'month #1 only'!$B$2)+('month #1 only'!$B$2*(O8-1))),IF(N8="PLACED",((((O8-1)*Q8)*'month #1 only'!$B$2)-'month #1 only'!$B$2),IF(Q8=0,-'month #1 only'!$B$2,IF(Q8=0,-'month #1 only'!$B$2,-('month #1 only'!$B$2*2)))))))*E8</f>
        <v>-10</v>
      </c>
      <c r="T8" s="71">
        <f>(IF(N8="WON-EW",(((L8-1)*'month #1 only'!$B$2)*(1-$B$3))+(((M8-1)*'month #1 only'!$B$2)*(1-$B$3)),IF(N8="WON",(((L8-1)*'month #1 only'!$B$2)*(1-$B$3)),IF(N8="PLACED",(((M8-1)*'month #1 only'!$B$2)*(1-$B$3))-'month #1 only'!$B$2,IF(Q8=0,-'month #1 only'!$B$2,-('month #1 only'!$B$2*2))))))*E8</f>
        <v>-10</v>
      </c>
    </row>
    <row r="9" spans="1:37" x14ac:dyDescent="0.2">
      <c r="A9" s="66">
        <v>41570</v>
      </c>
      <c r="B9" s="61">
        <v>3.2</v>
      </c>
      <c r="C9" s="57" t="s">
        <v>30</v>
      </c>
      <c r="D9" s="57" t="s">
        <v>31</v>
      </c>
      <c r="E9" s="67">
        <v>1</v>
      </c>
      <c r="F9" s="68">
        <v>7</v>
      </c>
      <c r="G9" s="68">
        <v>7</v>
      </c>
      <c r="H9" s="68" t="s">
        <v>28</v>
      </c>
      <c r="I9" s="68" t="s">
        <v>28</v>
      </c>
      <c r="J9" s="68"/>
      <c r="K9" s="68"/>
      <c r="L9" s="68"/>
      <c r="M9" s="68"/>
      <c r="N9" s="54" t="s">
        <v>29</v>
      </c>
      <c r="O9" s="68">
        <f>((G9-1)*(1-(IF(H9="no",0,'month #1 only'!$B$3)))+1)</f>
        <v>7</v>
      </c>
      <c r="P9" s="68">
        <f t="shared" si="0"/>
        <v>1</v>
      </c>
      <c r="Q9" s="69">
        <f>IF(Table13[[#This Row],[Runners]]&lt;5,0,IF(Table13[[#This Row],[Runners]]&lt;8,0.25,IF(Table13[[#This Row],[Runners]]&lt;12,0.2,IF(Table13[[#This Row],[Handicap?]]="Yes",0.25,0.2))))</f>
        <v>0</v>
      </c>
      <c r="R9" s="70">
        <f>(IF(N9="WON-EW",((((F9-1)*Q9)*'month #1 only'!$B$2)+('month #1 only'!$B$2*(F9-1))),IF(N9="WON",((((F9-1)*Q9)*'month #1 only'!$B$2)+('month #1 only'!$B$2*(F9-1))),IF(N9="PLACED",((((F9-1)*Q9)*'month #1 only'!$B$2)-'month #1 only'!$B$2),IF(Q9=0,-'month #1 only'!$B$2,IF(Q9=0,-'month #1 only'!$B$2,-('month #1 only'!$B$2*2)))))))*E9</f>
        <v>-5</v>
      </c>
      <c r="S9" s="71">
        <f>(IF(N9="WON-EW",((((O9-1)*Q9)*'month #1 only'!$B$2)+('month #1 only'!$B$2*(O9-1))),IF(N9="WON",((((O9-1)*Q9)*'month #1 only'!$B$2)+('month #1 only'!$B$2*(O9-1))),IF(N9="PLACED",((((O9-1)*Q9)*'month #1 only'!$B$2)-'month #1 only'!$B$2),IF(Q9=0,-'month #1 only'!$B$2,IF(Q9=0,-'month #1 only'!$B$2,-('month #1 only'!$B$2*2)))))))*E9</f>
        <v>-5</v>
      </c>
      <c r="T9" s="71">
        <f>(IF(N9="WON-EW",(((L9-1)*'month #1 only'!$B$2)*(1-$B$3))+(((M9-1)*'month #1 only'!$B$2)*(1-$B$3)),IF(N9="WON",(((L9-1)*'month #1 only'!$B$2)*(1-$B$3)),IF(N9="PLACED",(((M9-1)*'month #1 only'!$B$2)*(1-$B$3))-'month #1 only'!$B$2,IF(Q9=0,-'month #1 only'!$B$2,-('month #1 only'!$B$2*2))))))*E9</f>
        <v>-5</v>
      </c>
    </row>
    <row r="10" spans="1:37" x14ac:dyDescent="0.2">
      <c r="A10" s="66">
        <v>41570</v>
      </c>
      <c r="B10" s="61">
        <v>3.55</v>
      </c>
      <c r="C10" s="57" t="s">
        <v>30</v>
      </c>
      <c r="D10" s="57" t="s">
        <v>32</v>
      </c>
      <c r="E10" s="67">
        <v>2</v>
      </c>
      <c r="F10" s="68">
        <v>4.5</v>
      </c>
      <c r="G10" s="68">
        <v>4.5</v>
      </c>
      <c r="H10" s="68" t="s">
        <v>28</v>
      </c>
      <c r="I10" s="68" t="s">
        <v>28</v>
      </c>
      <c r="J10" s="68"/>
      <c r="K10" s="68"/>
      <c r="L10" s="68"/>
      <c r="M10" s="68"/>
      <c r="N10" s="54" t="s">
        <v>29</v>
      </c>
      <c r="O10" s="68">
        <f>((G10-1)*(1-(IF(H10="no",0,'month #1 only'!$B$3)))+1)</f>
        <v>4.5</v>
      </c>
      <c r="P10" s="68">
        <f t="shared" si="0"/>
        <v>2</v>
      </c>
      <c r="Q10" s="69">
        <f>IF(Table13[[#This Row],[Runners]]&lt;5,0,IF(Table13[[#This Row],[Runners]]&lt;8,0.25,IF(Table13[[#This Row],[Runners]]&lt;12,0.2,IF(Table13[[#This Row],[Handicap?]]="Yes",0.25,0.2))))</f>
        <v>0</v>
      </c>
      <c r="R10" s="70">
        <f>(IF(N10="WON-EW",((((F10-1)*Q10)*'month #1 only'!$B$2)+('month #1 only'!$B$2*(F10-1))),IF(N10="WON",((((F10-1)*Q10)*'month #1 only'!$B$2)+('month #1 only'!$B$2*(F10-1))),IF(N10="PLACED",((((F10-1)*Q10)*'month #1 only'!$B$2)-'month #1 only'!$B$2),IF(Q10=0,-'month #1 only'!$B$2,IF(Q10=0,-'month #1 only'!$B$2,-('month #1 only'!$B$2*2)))))))*E10</f>
        <v>-10</v>
      </c>
      <c r="S10" s="71">
        <f>(IF(N10="WON-EW",((((O10-1)*Q10)*'month #1 only'!$B$2)+('month #1 only'!$B$2*(O10-1))),IF(N10="WON",((((O10-1)*Q10)*'month #1 only'!$B$2)+('month #1 only'!$B$2*(O10-1))),IF(N10="PLACED",((((O10-1)*Q10)*'month #1 only'!$B$2)-'month #1 only'!$B$2),IF(Q10=0,-'month #1 only'!$B$2,IF(Q10=0,-'month #1 only'!$B$2,-('month #1 only'!$B$2*2)))))))*E10</f>
        <v>-10</v>
      </c>
      <c r="T10" s="71">
        <f>(IF(N10="WON-EW",(((L10-1)*'month #1 only'!$B$2)*(1-$B$3))+(((M10-1)*'month #1 only'!$B$2)*(1-$B$3)),IF(N10="WON",(((L10-1)*'month #1 only'!$B$2)*(1-$B$3)),IF(N10="PLACED",(((M10-1)*'month #1 only'!$B$2)*(1-$B$3))-'month #1 only'!$B$2,IF(Q10=0,-'month #1 only'!$B$2,-('month #1 only'!$B$2*2))))))*E10</f>
        <v>-10</v>
      </c>
    </row>
    <row r="11" spans="1:37" x14ac:dyDescent="0.2">
      <c r="A11" s="66">
        <v>41570</v>
      </c>
      <c r="B11" s="61">
        <v>4.0999999999999996</v>
      </c>
      <c r="C11" s="57" t="s">
        <v>33</v>
      </c>
      <c r="D11" s="57" t="s">
        <v>34</v>
      </c>
      <c r="E11" s="67">
        <v>2</v>
      </c>
      <c r="F11" s="68">
        <v>5</v>
      </c>
      <c r="G11" s="68">
        <v>5</v>
      </c>
      <c r="H11" s="68" t="s">
        <v>28</v>
      </c>
      <c r="I11" s="68" t="s">
        <v>28</v>
      </c>
      <c r="J11" s="68"/>
      <c r="K11" s="68"/>
      <c r="L11" s="68"/>
      <c r="M11" s="68"/>
      <c r="N11" s="54" t="s">
        <v>29</v>
      </c>
      <c r="O11" s="68">
        <f>((G11-1)*(1-(IF(H11="no",0,'month #1 only'!$B$3)))+1)</f>
        <v>5</v>
      </c>
      <c r="P11" s="68">
        <f t="shared" si="0"/>
        <v>2</v>
      </c>
      <c r="Q11" s="69">
        <f>IF(Table13[[#This Row],[Runners]]&lt;5,0,IF(Table13[[#This Row],[Runners]]&lt;8,0.25,IF(Table13[[#This Row],[Runners]]&lt;12,0.2,IF(Table13[[#This Row],[Handicap?]]="Yes",0.25,0.2))))</f>
        <v>0</v>
      </c>
      <c r="R11" s="70">
        <f>(IF(N11="WON-EW",((((F11-1)*Q11)*'month #1 only'!$B$2)+('month #1 only'!$B$2*(F11-1))),IF(N11="WON",((((F11-1)*Q11)*'month #1 only'!$B$2)+('month #1 only'!$B$2*(F11-1))),IF(N11="PLACED",((((F11-1)*Q11)*'month #1 only'!$B$2)-'month #1 only'!$B$2),IF(Q11=0,-'month #1 only'!$B$2,IF(Q11=0,-'month #1 only'!$B$2,-('month #1 only'!$B$2*2)))))))*E11</f>
        <v>-10</v>
      </c>
      <c r="S11" s="71">
        <f>(IF(N11="WON-EW",((((O11-1)*Q11)*'month #1 only'!$B$2)+('month #1 only'!$B$2*(O11-1))),IF(N11="WON",((((O11-1)*Q11)*'month #1 only'!$B$2)+('month #1 only'!$B$2*(O11-1))),IF(N11="PLACED",((((O11-1)*Q11)*'month #1 only'!$B$2)-'month #1 only'!$B$2),IF(Q11=0,-'month #1 only'!$B$2,IF(Q11=0,-'month #1 only'!$B$2,-('month #1 only'!$B$2*2)))))))*E11</f>
        <v>-10</v>
      </c>
      <c r="T11" s="71">
        <f>(IF(N11="WON-EW",(((L11-1)*'month #1 only'!$B$2)*(1-$B$3))+(((M11-1)*'month #1 only'!$B$2)*(1-$B$3)),IF(N11="WON",(((L11-1)*'month #1 only'!$B$2)*(1-$B$3)),IF(N11="PLACED",(((M11-1)*'month #1 only'!$B$2)*(1-$B$3))-'month #1 only'!$B$2,IF(Q11=0,-'month #1 only'!$B$2,-('month #1 only'!$B$2*2))))))*E11</f>
        <v>-10</v>
      </c>
    </row>
    <row r="12" spans="1:37" x14ac:dyDescent="0.2">
      <c r="A12" s="66">
        <v>41570</v>
      </c>
      <c r="B12" s="61">
        <v>5.4</v>
      </c>
      <c r="C12" s="57" t="s">
        <v>30</v>
      </c>
      <c r="D12" s="57" t="s">
        <v>35</v>
      </c>
      <c r="E12" s="67">
        <v>1</v>
      </c>
      <c r="F12" s="68">
        <v>6</v>
      </c>
      <c r="G12" s="68">
        <v>6</v>
      </c>
      <c r="H12" s="68" t="s">
        <v>28</v>
      </c>
      <c r="I12" s="68" t="s">
        <v>28</v>
      </c>
      <c r="J12" s="68"/>
      <c r="K12" s="68"/>
      <c r="L12" s="68"/>
      <c r="M12" s="68"/>
      <c r="N12" s="54" t="s">
        <v>29</v>
      </c>
      <c r="O12" s="68">
        <f>((G12-1)*(1-(IF(H12="no",0,'month #1 only'!$B$3)))+1)</f>
        <v>6</v>
      </c>
      <c r="P12" s="68">
        <f t="shared" si="0"/>
        <v>1</v>
      </c>
      <c r="Q12" s="69">
        <f>IF(Table13[[#This Row],[Runners]]&lt;5,0,IF(Table13[[#This Row],[Runners]]&lt;8,0.25,IF(Table13[[#This Row],[Runners]]&lt;12,0.2,IF(Table13[[#This Row],[Handicap?]]="Yes",0.25,0.2))))</f>
        <v>0</v>
      </c>
      <c r="R12" s="70">
        <f>(IF(N12="WON-EW",((((F12-1)*Q12)*'month #1 only'!$B$2)+('month #1 only'!$B$2*(F12-1))),IF(N12="WON",((((F12-1)*Q12)*'month #1 only'!$B$2)+('month #1 only'!$B$2*(F12-1))),IF(N12="PLACED",((((F12-1)*Q12)*'month #1 only'!$B$2)-'month #1 only'!$B$2),IF(Q12=0,-'month #1 only'!$B$2,IF(Q12=0,-'month #1 only'!$B$2,-('month #1 only'!$B$2*2)))))))*E12</f>
        <v>-5</v>
      </c>
      <c r="S12" s="71">
        <f>(IF(N12="WON-EW",((((O12-1)*Q12)*'month #1 only'!$B$2)+('month #1 only'!$B$2*(O12-1))),IF(N12="WON",((((O12-1)*Q12)*'month #1 only'!$B$2)+('month #1 only'!$B$2*(O12-1))),IF(N12="PLACED",((((O12-1)*Q12)*'month #1 only'!$B$2)-'month #1 only'!$B$2),IF(Q12=0,-'month #1 only'!$B$2,IF(Q12=0,-'month #1 only'!$B$2,-('month #1 only'!$B$2*2)))))))*E12</f>
        <v>-5</v>
      </c>
      <c r="T12" s="71">
        <f>(IF(N12="WON-EW",(((L12-1)*'month #1 only'!$B$2)*(1-$B$3))+(((M12-1)*'month #1 only'!$B$2)*(1-$B$3)),IF(N12="WON",(((L12-1)*'month #1 only'!$B$2)*(1-$B$3)),IF(N12="PLACED",(((M12-1)*'month #1 only'!$B$2)*(1-$B$3))-'month #1 only'!$B$2,IF(Q12=0,-'month #1 only'!$B$2,-('month #1 only'!$B$2*2))))))*E12</f>
        <v>-5</v>
      </c>
    </row>
    <row r="13" spans="1:37" x14ac:dyDescent="0.2">
      <c r="A13" s="66">
        <v>41570</v>
      </c>
      <c r="B13" s="61">
        <v>7.05</v>
      </c>
      <c r="C13" s="57" t="s">
        <v>36</v>
      </c>
      <c r="D13" s="57" t="s">
        <v>37</v>
      </c>
      <c r="E13" s="67">
        <v>1</v>
      </c>
      <c r="F13" s="68">
        <v>6</v>
      </c>
      <c r="G13" s="68">
        <v>6</v>
      </c>
      <c r="H13" s="68" t="s">
        <v>28</v>
      </c>
      <c r="I13" s="68" t="s">
        <v>28</v>
      </c>
      <c r="J13" s="68"/>
      <c r="K13" s="68"/>
      <c r="L13" s="68"/>
      <c r="M13" s="68"/>
      <c r="N13" s="54" t="s">
        <v>29</v>
      </c>
      <c r="O13" s="68">
        <f>((G13-1)*(1-(IF(H13="no",0,'month #1 only'!$B$3)))+1)</f>
        <v>6</v>
      </c>
      <c r="P13" s="68">
        <f t="shared" si="0"/>
        <v>1</v>
      </c>
      <c r="Q13" s="69">
        <f>IF(Table13[[#This Row],[Runners]]&lt;5,0,IF(Table13[[#This Row],[Runners]]&lt;8,0.25,IF(Table13[[#This Row],[Runners]]&lt;12,0.2,IF(Table13[[#This Row],[Handicap?]]="Yes",0.25,0.2))))</f>
        <v>0</v>
      </c>
      <c r="R13" s="70">
        <f>(IF(N13="WON-EW",((((F13-1)*Q13)*'month #1 only'!$B$2)+('month #1 only'!$B$2*(F13-1))),IF(N13="WON",((((F13-1)*Q13)*'month #1 only'!$B$2)+('month #1 only'!$B$2*(F13-1))),IF(N13="PLACED",((((F13-1)*Q13)*'month #1 only'!$B$2)-'month #1 only'!$B$2),IF(Q13=0,-'month #1 only'!$B$2,IF(Q13=0,-'month #1 only'!$B$2,-('month #1 only'!$B$2*2)))))))*E13</f>
        <v>-5</v>
      </c>
      <c r="S13" s="71">
        <f>(IF(N13="WON-EW",((((O13-1)*Q13)*'month #1 only'!$B$2)+('month #1 only'!$B$2*(O13-1))),IF(N13="WON",((((O13-1)*Q13)*'month #1 only'!$B$2)+('month #1 only'!$B$2*(O13-1))),IF(N13="PLACED",((((O13-1)*Q13)*'month #1 only'!$B$2)-'month #1 only'!$B$2),IF(Q13=0,-'month #1 only'!$B$2,IF(Q13=0,-'month #1 only'!$B$2,-('month #1 only'!$B$2*2)))))))*E13</f>
        <v>-5</v>
      </c>
      <c r="T13" s="71">
        <f>(IF(N13="WON-EW",(((L13-1)*'month #1 only'!$B$2)*(1-$B$3))+(((M13-1)*'month #1 only'!$B$2)*(1-$B$3)),IF(N13="WON",(((L13-1)*'month #1 only'!$B$2)*(1-$B$3)),IF(N13="PLACED",(((M13-1)*'month #1 only'!$B$2)*(1-$B$3))-'month #1 only'!$B$2,IF(Q13=0,-'month #1 only'!$B$2,-('month #1 only'!$B$2*2))))))*E13</f>
        <v>-5</v>
      </c>
    </row>
    <row r="14" spans="1:37" x14ac:dyDescent="0.2">
      <c r="A14" s="66">
        <v>41570</v>
      </c>
      <c r="B14" s="61">
        <v>9.1999999999999993</v>
      </c>
      <c r="C14" s="57" t="s">
        <v>38</v>
      </c>
      <c r="D14" s="57" t="s">
        <v>39</v>
      </c>
      <c r="E14" s="67">
        <v>3</v>
      </c>
      <c r="F14" s="68">
        <v>2.88</v>
      </c>
      <c r="G14" s="68">
        <v>2.88</v>
      </c>
      <c r="H14" s="68" t="s">
        <v>28</v>
      </c>
      <c r="I14" s="68" t="s">
        <v>28</v>
      </c>
      <c r="J14" s="68"/>
      <c r="K14" s="68"/>
      <c r="L14" s="68"/>
      <c r="M14" s="68"/>
      <c r="N14" s="54" t="s">
        <v>29</v>
      </c>
      <c r="O14" s="68">
        <f>((G14-1)*(1-(IF(H14="no",0,'month #1 only'!$B$3)))+1)</f>
        <v>2.88</v>
      </c>
      <c r="P14" s="68">
        <f t="shared" si="0"/>
        <v>3</v>
      </c>
      <c r="Q14" s="69">
        <f>IF(Table13[[#This Row],[Runners]]&lt;5,0,IF(Table13[[#This Row],[Runners]]&lt;8,0.25,IF(Table13[[#This Row],[Runners]]&lt;12,0.2,IF(Table13[[#This Row],[Handicap?]]="Yes",0.25,0.2))))</f>
        <v>0</v>
      </c>
      <c r="R14" s="70">
        <f>(IF(N14="WON-EW",((((F14-1)*Q14)*'month #1 only'!$B$2)+('month #1 only'!$B$2*(F14-1))),IF(N14="WON",((((F14-1)*Q14)*'month #1 only'!$B$2)+('month #1 only'!$B$2*(F14-1))),IF(N14="PLACED",((((F14-1)*Q14)*'month #1 only'!$B$2)-'month #1 only'!$B$2),IF(Q14=0,-'month #1 only'!$B$2,IF(Q14=0,-'month #1 only'!$B$2,-('month #1 only'!$B$2*2)))))))*E14</f>
        <v>-15</v>
      </c>
      <c r="S14" s="71">
        <f>(IF(N14="WON-EW",((((O14-1)*Q14)*'month #1 only'!$B$2)+('month #1 only'!$B$2*(O14-1))),IF(N14="WON",((((O14-1)*Q14)*'month #1 only'!$B$2)+('month #1 only'!$B$2*(O14-1))),IF(N14="PLACED",((((O14-1)*Q14)*'month #1 only'!$B$2)-'month #1 only'!$B$2),IF(Q14=0,-'month #1 only'!$B$2,IF(Q14=0,-'month #1 only'!$B$2,-('month #1 only'!$B$2*2)))))))*E14</f>
        <v>-15</v>
      </c>
      <c r="T14" s="71">
        <f>(IF(N14="WON-EW",(((L14-1)*'month #1 only'!$B$2)*(1-$B$3))+(((M14-1)*'month #1 only'!$B$2)*(1-$B$3)),IF(N14="WON",(((L14-1)*'month #1 only'!$B$2)*(1-$B$3)),IF(N14="PLACED",(((M14-1)*'month #1 only'!$B$2)*(1-$B$3))-'month #1 only'!$B$2,IF(Q14=0,-'month #1 only'!$B$2,-('month #1 only'!$B$2*2))))))*E14</f>
        <v>-15</v>
      </c>
    </row>
    <row r="15" spans="1:37" x14ac:dyDescent="0.2">
      <c r="A15" s="66">
        <v>42301</v>
      </c>
      <c r="B15" s="61">
        <v>2.35</v>
      </c>
      <c r="C15" s="57" t="s">
        <v>26</v>
      </c>
      <c r="D15" s="57" t="s">
        <v>40</v>
      </c>
      <c r="E15" s="67">
        <v>1</v>
      </c>
      <c r="F15" s="68">
        <v>11</v>
      </c>
      <c r="G15" s="68">
        <v>11</v>
      </c>
      <c r="H15" s="68" t="s">
        <v>28</v>
      </c>
      <c r="I15" s="68" t="s">
        <v>41</v>
      </c>
      <c r="J15" s="67">
        <v>18</v>
      </c>
      <c r="K15" s="68" t="s">
        <v>41</v>
      </c>
      <c r="L15" s="68"/>
      <c r="M15" s="68"/>
      <c r="N15" s="54" t="s">
        <v>29</v>
      </c>
      <c r="O15" s="68">
        <f>((G15-1)*(1-(IF(H15="no",0,'month #1 only'!$B$3)))+1)</f>
        <v>11</v>
      </c>
      <c r="P15" s="68">
        <f t="shared" si="0"/>
        <v>2</v>
      </c>
      <c r="Q15" s="69">
        <f>IF(Table13[[#This Row],[Runners]]&lt;5,0,IF(Table13[[#This Row],[Runners]]&lt;8,0.25,IF(Table13[[#This Row],[Runners]]&lt;12,0.2,IF(Table13[[#This Row],[Handicap?]]="Yes",0.25,0.2))))</f>
        <v>0.25</v>
      </c>
      <c r="R15" s="70">
        <f>(IF(N15="WON-EW",((((F15-1)*Q15)*'month #1 only'!$B$2)+('month #1 only'!$B$2*(F15-1))),IF(N15="WON",((((F15-1)*Q15)*'month #1 only'!$B$2)+('month #1 only'!$B$2*(F15-1))),IF(N15="PLACED",((((F15-1)*Q15)*'month #1 only'!$B$2)-'month #1 only'!$B$2),IF(Q15=0,-'month #1 only'!$B$2,IF(Q15=0,-'month #1 only'!$B$2,-('month #1 only'!$B$2*2)))))))*E15</f>
        <v>-10</v>
      </c>
      <c r="S15" s="71">
        <f>(IF(N15="WON-EW",((((O15-1)*Q15)*'month #1 only'!$B$2)+('month #1 only'!$B$2*(O15-1))),IF(N15="WON",((((O15-1)*Q15)*'month #1 only'!$B$2)+('month #1 only'!$B$2*(O15-1))),IF(N15="PLACED",((((O15-1)*Q15)*'month #1 only'!$B$2)-'month #1 only'!$B$2),IF(Q15=0,-'month #1 only'!$B$2,IF(Q15=0,-'month #1 only'!$B$2,-('month #1 only'!$B$2*2)))))))*E15</f>
        <v>-10</v>
      </c>
      <c r="T15" s="71">
        <f>(IF(N15="WON-EW",(((L15-1)*'month #1 only'!$B$2)*(1-$B$3))+(((M15-1)*'month #1 only'!$B$2)*(1-$B$3)),IF(N15="WON",(((L15-1)*'month #1 only'!$B$2)*(1-$B$3)),IF(N15="PLACED",(((M15-1)*'month #1 only'!$B$2)*(1-$B$3))-'month #1 only'!$B$2,IF(Q15=0,-'month #1 only'!$B$2,-('month #1 only'!$B$2*2))))))*E15</f>
        <v>-10</v>
      </c>
      <c r="X15" s="55" t="s">
        <v>42</v>
      </c>
    </row>
    <row r="16" spans="1:37" x14ac:dyDescent="0.2">
      <c r="A16" s="66">
        <v>42301</v>
      </c>
      <c r="B16" s="61">
        <v>3.2</v>
      </c>
      <c r="C16" s="57" t="s">
        <v>30</v>
      </c>
      <c r="D16" s="57" t="s">
        <v>43</v>
      </c>
      <c r="E16" s="67">
        <v>1</v>
      </c>
      <c r="F16" s="68">
        <v>10</v>
      </c>
      <c r="G16" s="68">
        <v>10</v>
      </c>
      <c r="H16" s="68" t="s">
        <v>28</v>
      </c>
      <c r="I16" s="68" t="s">
        <v>41</v>
      </c>
      <c r="J16" s="67">
        <v>12</v>
      </c>
      <c r="K16" s="68" t="s">
        <v>41</v>
      </c>
      <c r="L16" s="68"/>
      <c r="M16" s="68"/>
      <c r="N16" s="54" t="s">
        <v>29</v>
      </c>
      <c r="O16" s="68">
        <f>((G16-1)*(1-(IF(H16="no",0,'month #1 only'!$B$3)))+1)</f>
        <v>10</v>
      </c>
      <c r="P16" s="68">
        <f t="shared" si="0"/>
        <v>2</v>
      </c>
      <c r="Q16" s="69">
        <f>IF(Table13[[#This Row],[Runners]]&lt;5,0,IF(Table13[[#This Row],[Runners]]&lt;8,0.25,IF(Table13[[#This Row],[Runners]]&lt;12,0.2,IF(Table13[[#This Row],[Handicap?]]="Yes",0.25,0.2))))</f>
        <v>0.25</v>
      </c>
      <c r="R16" s="70">
        <f>(IF(N16="WON-EW",((((F16-1)*Q16)*'month #1 only'!$B$2)+('month #1 only'!$B$2*(F16-1))),IF(N16="WON",((((F16-1)*Q16)*'month #1 only'!$B$2)+('month #1 only'!$B$2*(F16-1))),IF(N16="PLACED",((((F16-1)*Q16)*'month #1 only'!$B$2)-'month #1 only'!$B$2),IF(Q16=0,-'month #1 only'!$B$2,IF(Q16=0,-'month #1 only'!$B$2,-('month #1 only'!$B$2*2)))))))*E16</f>
        <v>-10</v>
      </c>
      <c r="S16" s="71">
        <f>(IF(N16="WON-EW",((((O16-1)*Q16)*'month #1 only'!$B$2)+('month #1 only'!$B$2*(O16-1))),IF(N16="WON",((((O16-1)*Q16)*'month #1 only'!$B$2)+('month #1 only'!$B$2*(O16-1))),IF(N16="PLACED",((((O16-1)*Q16)*'month #1 only'!$B$2)-'month #1 only'!$B$2),IF(Q16=0,-'month #1 only'!$B$2,IF(Q16=0,-'month #1 only'!$B$2,-('month #1 only'!$B$2*2)))))))*E16</f>
        <v>-10</v>
      </c>
      <c r="T16" s="71">
        <f>(IF(N16="WON-EW",(((L16-1)*'month #1 only'!$B$2)*(1-$B$3))+(((M16-1)*'month #1 only'!$B$2)*(1-$B$3)),IF(N16="WON",(((L16-1)*'month #1 only'!$B$2)*(1-$B$3)),IF(N16="PLACED",(((M16-1)*'month #1 only'!$B$2)*(1-$B$3))-'month #1 only'!$B$2,IF(Q16=0,-'month #1 only'!$B$2,-('month #1 only'!$B$2*2))))))*E16</f>
        <v>-10</v>
      </c>
      <c r="X16" s="55" t="s">
        <v>44</v>
      </c>
      <c r="Y16" s="55" t="s">
        <v>45</v>
      </c>
      <c r="Z16" s="72"/>
      <c r="AA16" s="72"/>
    </row>
    <row r="17" spans="1:95" x14ac:dyDescent="0.2">
      <c r="A17" s="66">
        <v>42301</v>
      </c>
      <c r="B17" s="61">
        <v>3.4</v>
      </c>
      <c r="C17" s="57" t="s">
        <v>46</v>
      </c>
      <c r="D17" s="57" t="s">
        <v>47</v>
      </c>
      <c r="E17" s="67">
        <v>1</v>
      </c>
      <c r="F17" s="68">
        <v>6.5</v>
      </c>
      <c r="G17" s="68">
        <v>6.5</v>
      </c>
      <c r="H17" s="68" t="s">
        <v>28</v>
      </c>
      <c r="I17" s="68" t="s">
        <v>28</v>
      </c>
      <c r="J17" s="68"/>
      <c r="K17" s="68"/>
      <c r="L17" s="68"/>
      <c r="M17" s="68"/>
      <c r="N17" s="54" t="s">
        <v>29</v>
      </c>
      <c r="O17" s="68">
        <f>((G17-1)*(1-(IF(H17="no",0,'month #1 only'!$B$3)))+1)</f>
        <v>6.5</v>
      </c>
      <c r="P17" s="68">
        <f t="shared" si="0"/>
        <v>1</v>
      </c>
      <c r="Q17" s="69">
        <f>IF(Table13[[#This Row],[Runners]]&lt;5,0,IF(Table13[[#This Row],[Runners]]&lt;8,0.25,IF(Table13[[#This Row],[Runners]]&lt;12,0.2,IF(Table13[[#This Row],[Handicap?]]="Yes",0.25,0.2))))</f>
        <v>0</v>
      </c>
      <c r="R17" s="70">
        <f>(IF(N17="WON-EW",((((F17-1)*Q17)*'month #1 only'!$B$2)+('month #1 only'!$B$2*(F17-1))),IF(N17="WON",((((F17-1)*Q17)*'month #1 only'!$B$2)+('month #1 only'!$B$2*(F17-1))),IF(N17="PLACED",((((F17-1)*Q17)*'month #1 only'!$B$2)-'month #1 only'!$B$2),IF(Q17=0,-'month #1 only'!$B$2,IF(Q17=0,-'month #1 only'!$B$2,-('month #1 only'!$B$2*2)))))))*E17</f>
        <v>-5</v>
      </c>
      <c r="S17" s="71">
        <f>(IF(N17="WON-EW",((((O17-1)*Q17)*'month #1 only'!$B$2)+('month #1 only'!$B$2*(O17-1))),IF(N17="WON",((((O17-1)*Q17)*'month #1 only'!$B$2)+('month #1 only'!$B$2*(O17-1))),IF(N17="PLACED",((((O17-1)*Q17)*'month #1 only'!$B$2)-'month #1 only'!$B$2),IF(Q17=0,-'month #1 only'!$B$2,IF(Q17=0,-'month #1 only'!$B$2,-('month #1 only'!$B$2*2)))))))*E17</f>
        <v>-5</v>
      </c>
      <c r="T17" s="71">
        <f>(IF(N17="WON-EW",(((L17-1)*'month #1 only'!$B$2)*(1-$B$3))+(((M17-1)*'month #1 only'!$B$2)*(1-$B$3)),IF(N17="WON",(((L17-1)*'month #1 only'!$B$2)*(1-$B$3)),IF(N17="PLACED",(((M17-1)*'month #1 only'!$B$2)*(1-$B$3))-'month #1 only'!$B$2,IF(Q17=0,-'month #1 only'!$B$2,-('month #1 only'!$B$2*2))))))*E17</f>
        <v>-5</v>
      </c>
      <c r="X17" s="73" t="s">
        <v>48</v>
      </c>
      <c r="Y17" s="55" t="s">
        <v>49</v>
      </c>
      <c r="Z17" s="74" t="s">
        <v>50</v>
      </c>
      <c r="AA17" s="72"/>
    </row>
    <row r="18" spans="1:95" x14ac:dyDescent="0.2">
      <c r="A18" s="66">
        <v>42301</v>
      </c>
      <c r="B18" s="61">
        <v>6.05</v>
      </c>
      <c r="C18" s="57" t="s">
        <v>51</v>
      </c>
      <c r="D18" s="57" t="s">
        <v>52</v>
      </c>
      <c r="E18" s="67">
        <v>2</v>
      </c>
      <c r="F18" s="68">
        <v>5</v>
      </c>
      <c r="G18" s="68">
        <v>5</v>
      </c>
      <c r="H18" s="68" t="s">
        <v>28</v>
      </c>
      <c r="I18" s="68" t="s">
        <v>28</v>
      </c>
      <c r="J18" s="68"/>
      <c r="K18" s="68"/>
      <c r="L18" s="68">
        <v>4.76</v>
      </c>
      <c r="M18" s="68"/>
      <c r="N18" s="54" t="s">
        <v>53</v>
      </c>
      <c r="O18" s="68">
        <f>((G18-1)*(1-(IF(H18="no",0,'month #1 only'!$B$3)))+1)</f>
        <v>5</v>
      </c>
      <c r="P18" s="68">
        <f t="shared" si="0"/>
        <v>2</v>
      </c>
      <c r="Q18" s="69">
        <f>IF(Table13[[#This Row],[Runners]]&lt;5,0,IF(Table13[[#This Row],[Runners]]&lt;8,0.25,IF(Table13[[#This Row],[Runners]]&lt;12,0.2,IF(Table13[[#This Row],[Handicap?]]="Yes",0.25,0.2))))</f>
        <v>0</v>
      </c>
      <c r="R18" s="70">
        <f>(IF(N18="WON-EW",((((F18-1)*Q18)*'month #1 only'!$B$2)+('month #1 only'!$B$2*(F18-1))),IF(N18="WON",((((F18-1)*Q18)*'month #1 only'!$B$2)+('month #1 only'!$B$2*(F18-1))),IF(N18="PLACED",((((F18-1)*Q18)*'month #1 only'!$B$2)-'month #1 only'!$B$2),IF(Q18=0,-'month #1 only'!$B$2,IF(Q18=0,-'month #1 only'!$B$2,-('month #1 only'!$B$2*2)))))))*E18</f>
        <v>40</v>
      </c>
      <c r="S18" s="71">
        <f>(IF(N18="WON-EW",((((O18-1)*Q18)*'month #1 only'!$B$2)+('month #1 only'!$B$2*(O18-1))),IF(N18="WON",((((O18-1)*Q18)*'month #1 only'!$B$2)+('month #1 only'!$B$2*(O18-1))),IF(N18="PLACED",((((O18-1)*Q18)*'month #1 only'!$B$2)-'month #1 only'!$B$2),IF(Q18=0,-'month #1 only'!$B$2,IF(Q18=0,-'month #1 only'!$B$2,-('month #1 only'!$B$2*2)))))))*E18</f>
        <v>40</v>
      </c>
      <c r="T18" s="71">
        <f>(IF(N18="WON-EW",(((L18-1)*'month #1 only'!$B$2)*(1-$B$3))+(((M18-1)*'month #1 only'!$B$2)*(1-$B$3)),IF(N18="WON",(((L18-1)*'month #1 only'!$B$2)*(1-$B$3)),IF(N18="PLACED",(((M18-1)*'month #1 only'!$B$2)*(1-$B$3))-'month #1 only'!$B$2,IF(Q18=0,-'month #1 only'!$B$2,-('month #1 only'!$B$2*2))))))*E18</f>
        <v>35.719999999999992</v>
      </c>
      <c r="X18" s="75" t="s">
        <v>54</v>
      </c>
      <c r="Y18" s="55" t="s">
        <v>55</v>
      </c>
      <c r="Z18" s="74" t="s">
        <v>56</v>
      </c>
      <c r="AA18" s="74"/>
    </row>
    <row r="19" spans="1:95" x14ac:dyDescent="0.2">
      <c r="A19" s="66">
        <v>42301</v>
      </c>
      <c r="B19" s="61">
        <v>7.4</v>
      </c>
      <c r="C19" s="57" t="s">
        <v>51</v>
      </c>
      <c r="D19" s="57" t="s">
        <v>57</v>
      </c>
      <c r="E19" s="67">
        <v>2</v>
      </c>
      <c r="F19" s="68">
        <v>3.75</v>
      </c>
      <c r="G19" s="68">
        <v>3.75</v>
      </c>
      <c r="H19" s="68" t="s">
        <v>28</v>
      </c>
      <c r="I19" s="68" t="s">
        <v>28</v>
      </c>
      <c r="J19" s="68"/>
      <c r="K19" s="68"/>
      <c r="L19" s="68"/>
      <c r="M19" s="68"/>
      <c r="N19" s="54" t="s">
        <v>29</v>
      </c>
      <c r="O19" s="68">
        <f>((G19-1)*(1-(IF(H19="no",0,'month #1 only'!$B$3)))+1)</f>
        <v>3.75</v>
      </c>
      <c r="P19" s="68">
        <f t="shared" si="0"/>
        <v>2</v>
      </c>
      <c r="Q19" s="69">
        <f>IF(Table13[[#This Row],[Runners]]&lt;5,0,IF(Table13[[#This Row],[Runners]]&lt;8,0.25,IF(Table13[[#This Row],[Runners]]&lt;12,0.2,IF(Table13[[#This Row],[Handicap?]]="Yes",0.25,0.2))))</f>
        <v>0</v>
      </c>
      <c r="R19" s="70">
        <f>(IF(N19="WON-EW",((((F19-1)*Q19)*'month #1 only'!$B$2)+('month #1 only'!$B$2*(F19-1))),IF(N19="WON",((((F19-1)*Q19)*'month #1 only'!$B$2)+('month #1 only'!$B$2*(F19-1))),IF(N19="PLACED",((((F19-1)*Q19)*'month #1 only'!$B$2)-'month #1 only'!$B$2),IF(Q19=0,-'month #1 only'!$B$2,IF(Q19=0,-'month #1 only'!$B$2,-('month #1 only'!$B$2*2)))))))*E19</f>
        <v>-10</v>
      </c>
      <c r="S19" s="71">
        <f>(IF(N19="WON-EW",((((O19-1)*Q19)*'month #1 only'!$B$2)+('month #1 only'!$B$2*(O19-1))),IF(N19="WON",((((O19-1)*Q19)*'month #1 only'!$B$2)+('month #1 only'!$B$2*(O19-1))),IF(N19="PLACED",((((O19-1)*Q19)*'month #1 only'!$B$2)-'month #1 only'!$B$2),IF(Q19=0,-'month #1 only'!$B$2,IF(Q19=0,-'month #1 only'!$B$2,-('month #1 only'!$B$2*2)))))))*E19</f>
        <v>-10</v>
      </c>
      <c r="T19" s="71">
        <f>(IF(N19="WON-EW",(((L19-1)*'month #1 only'!$B$2)*(1-$B$3))+(((M19-1)*'month #1 only'!$B$2)*(1-$B$3)),IF(N19="WON",(((L19-1)*'month #1 only'!$B$2)*(1-$B$3)),IF(N19="PLACED",(((M19-1)*'month #1 only'!$B$2)*(1-$B$3))-'month #1 only'!$B$2,IF(Q19=0,-'month #1 only'!$B$2,-('month #1 only'!$B$2*2))))))*E19</f>
        <v>-10</v>
      </c>
      <c r="X19" s="55" t="s">
        <v>58</v>
      </c>
      <c r="Y19" s="55" t="s">
        <v>55</v>
      </c>
      <c r="Z19" s="74">
        <v>0.2</v>
      </c>
      <c r="AA19" s="72"/>
    </row>
    <row r="20" spans="1:95" x14ac:dyDescent="0.2">
      <c r="A20" s="66">
        <v>42301</v>
      </c>
      <c r="B20" s="61">
        <v>8.4</v>
      </c>
      <c r="C20" s="57" t="s">
        <v>51</v>
      </c>
      <c r="D20" s="57" t="s">
        <v>59</v>
      </c>
      <c r="E20" s="67">
        <v>3</v>
      </c>
      <c r="F20" s="68">
        <v>3.5</v>
      </c>
      <c r="G20" s="68">
        <v>3.5</v>
      </c>
      <c r="H20" s="68" t="s">
        <v>28</v>
      </c>
      <c r="I20" s="68" t="s">
        <v>28</v>
      </c>
      <c r="J20" s="68"/>
      <c r="K20" s="68"/>
      <c r="L20" s="68"/>
      <c r="M20" s="68"/>
      <c r="N20" s="54" t="s">
        <v>29</v>
      </c>
      <c r="O20" s="68">
        <f>((G20-1)*(1-(IF(H20="no",0,'month #1 only'!$B$3)))+1)</f>
        <v>3.5</v>
      </c>
      <c r="P20" s="68">
        <f t="shared" si="0"/>
        <v>3</v>
      </c>
      <c r="Q20" s="69">
        <f>IF(Table13[[#This Row],[Runners]]&lt;5,0,IF(Table13[[#This Row],[Runners]]&lt;8,0.25,IF(Table13[[#This Row],[Runners]]&lt;12,0.2,IF(Table13[[#This Row],[Handicap?]]="Yes",0.25,0.2))))</f>
        <v>0</v>
      </c>
      <c r="R20" s="70">
        <f>(IF(N20="WON-EW",((((F20-1)*Q20)*'month #1 only'!$B$2)+('month #1 only'!$B$2*(F20-1))),IF(N20="WON",((((F20-1)*Q20)*'month #1 only'!$B$2)+('month #1 only'!$B$2*(F20-1))),IF(N20="PLACED",((((F20-1)*Q20)*'month #1 only'!$B$2)-'month #1 only'!$B$2),IF(Q20=0,-'month #1 only'!$B$2,IF(Q20=0,-'month #1 only'!$B$2,-('month #1 only'!$B$2*2)))))))*E20</f>
        <v>-15</v>
      </c>
      <c r="S20" s="71">
        <f>(IF(N20="WON-EW",((((O20-1)*Q20)*'month #1 only'!$B$2)+('month #1 only'!$B$2*(O20-1))),IF(N20="WON",((((O20-1)*Q20)*'month #1 only'!$B$2)+('month #1 only'!$B$2*(O20-1))),IF(N20="PLACED",((((O20-1)*Q20)*'month #1 only'!$B$2)-'month #1 only'!$B$2),IF(Q20=0,-'month #1 only'!$B$2,IF(Q20=0,-'month #1 only'!$B$2,-('month #1 only'!$B$2*2)))))))*E20</f>
        <v>-15</v>
      </c>
      <c r="T20" s="71">
        <f>(IF(N20="WON-EW",(((L20-1)*'month #1 only'!$B$2)*(1-$B$3))+(((M20-1)*'month #1 only'!$B$2)*(1-$B$3)),IF(N20="WON",(((L20-1)*'month #1 only'!$B$2)*(1-$B$3)),IF(N20="PLACED",(((M20-1)*'month #1 only'!$B$2)*(1-$B$3))-'month #1 only'!$B$2,IF(Q20=0,-'month #1 only'!$B$2,-('month #1 only'!$B$2*2))))))*E20</f>
        <v>-15</v>
      </c>
      <c r="X20" s="55" t="s">
        <v>60</v>
      </c>
      <c r="Y20" s="55" t="s">
        <v>55</v>
      </c>
      <c r="Z20" s="72">
        <v>0.25</v>
      </c>
    </row>
    <row r="21" spans="1:95" x14ac:dyDescent="0.2">
      <c r="A21" s="66">
        <v>42302</v>
      </c>
      <c r="B21" s="61">
        <v>1.4</v>
      </c>
      <c r="C21" s="57" t="s">
        <v>61</v>
      </c>
      <c r="D21" s="57" t="s">
        <v>62</v>
      </c>
      <c r="E21" s="67">
        <v>3</v>
      </c>
      <c r="F21" s="68">
        <v>2.75</v>
      </c>
      <c r="G21" s="68">
        <v>2.75</v>
      </c>
      <c r="H21" s="68" t="s">
        <v>28</v>
      </c>
      <c r="I21" s="68" t="s">
        <v>28</v>
      </c>
      <c r="J21" s="68"/>
      <c r="K21" s="68"/>
      <c r="L21" s="68"/>
      <c r="M21" s="68"/>
      <c r="N21" s="54" t="s">
        <v>29</v>
      </c>
      <c r="O21" s="68">
        <f>((G21-1)*(1-(IF(H21="no",0,'month #1 only'!$B$3)))+1)</f>
        <v>2.75</v>
      </c>
      <c r="P21" s="68">
        <f t="shared" si="0"/>
        <v>3</v>
      </c>
      <c r="Q21" s="69">
        <f>IF(Table13[[#This Row],[Runners]]&lt;5,0,IF(Table13[[#This Row],[Runners]]&lt;8,0.25,IF(Table13[[#This Row],[Runners]]&lt;12,0.2,IF(Table13[[#This Row],[Handicap?]]="Yes",0.25,0.2))))</f>
        <v>0</v>
      </c>
      <c r="R21" s="70">
        <f>(IF(N21="WON-EW",((((F21-1)*Q21)*'month #1 only'!$B$2)+('month #1 only'!$B$2*(F21-1))),IF(N21="WON",((((F21-1)*Q21)*'month #1 only'!$B$2)+('month #1 only'!$B$2*(F21-1))),IF(N21="PLACED",((((F21-1)*Q21)*'month #1 only'!$B$2)-'month #1 only'!$B$2),IF(Q21=0,-'month #1 only'!$B$2,IF(Q21=0,-'month #1 only'!$B$2,-('month #1 only'!$B$2*2)))))))*E21</f>
        <v>-15</v>
      </c>
      <c r="S21" s="71">
        <f>(IF(N21="WON-EW",((((O21-1)*Q21)*'month #1 only'!$B$2)+('month #1 only'!$B$2*(O21-1))),IF(N21="WON",((((O21-1)*Q21)*'month #1 only'!$B$2)+('month #1 only'!$B$2*(O21-1))),IF(N21="PLACED",((((O21-1)*Q21)*'month #1 only'!$B$2)-'month #1 only'!$B$2),IF(Q21=0,-'month #1 only'!$B$2,IF(Q21=0,-'month #1 only'!$B$2,-('month #1 only'!$B$2*2)))))))*E21</f>
        <v>-15</v>
      </c>
      <c r="T21" s="71">
        <f>(IF(N21="WON-EW",(((L21-1)*'month #1 only'!$B$2)*(1-$B$3))+(((M21-1)*'month #1 only'!$B$2)*(1-$B$3)),IF(N21="WON",(((L21-1)*'month #1 only'!$B$2)*(1-$B$3)),IF(N21="PLACED",(((M21-1)*'month #1 only'!$B$2)*(1-$B$3))-'month #1 only'!$B$2,IF(Q21=0,-'month #1 only'!$B$2,-('month #1 only'!$B$2*2))))))*E21</f>
        <v>-15</v>
      </c>
      <c r="X21" s="55" t="s">
        <v>63</v>
      </c>
      <c r="Y21" s="55" t="s">
        <v>55</v>
      </c>
      <c r="Z21" s="74">
        <v>0.2</v>
      </c>
    </row>
    <row r="22" spans="1:95" x14ac:dyDescent="0.2">
      <c r="A22" s="66">
        <v>42302</v>
      </c>
      <c r="B22" s="61">
        <v>2.4500000000000002</v>
      </c>
      <c r="C22" s="57" t="s">
        <v>61</v>
      </c>
      <c r="D22" s="57" t="s">
        <v>64</v>
      </c>
      <c r="E22" s="67">
        <v>2</v>
      </c>
      <c r="F22" s="68">
        <v>3.5</v>
      </c>
      <c r="G22" s="68">
        <v>3.5</v>
      </c>
      <c r="H22" s="68" t="s">
        <v>28</v>
      </c>
      <c r="I22" s="68" t="s">
        <v>28</v>
      </c>
      <c r="J22" s="68"/>
      <c r="K22" s="68"/>
      <c r="L22" s="68"/>
      <c r="M22" s="68"/>
      <c r="N22" s="54" t="s">
        <v>29</v>
      </c>
      <c r="O22" s="68">
        <f>((G22-1)*(1-(IF(H22="no",0,'month #1 only'!$B$3)))+1)</f>
        <v>3.5</v>
      </c>
      <c r="P22" s="68">
        <f t="shared" si="0"/>
        <v>2</v>
      </c>
      <c r="Q22" s="69">
        <f>IF(Table13[[#This Row],[Runners]]&lt;5,0,IF(Table13[[#This Row],[Runners]]&lt;8,0.25,IF(Table13[[#This Row],[Runners]]&lt;12,0.2,IF(Table13[[#This Row],[Handicap?]]="Yes",0.25,0.2))))</f>
        <v>0</v>
      </c>
      <c r="R22" s="70">
        <f>(IF(N22="WON-EW",((((F22-1)*Q22)*'month #1 only'!$B$2)+('month #1 only'!$B$2*(F22-1))),IF(N22="WON",((((F22-1)*Q22)*'month #1 only'!$B$2)+('month #1 only'!$B$2*(F22-1))),IF(N22="PLACED",((((F22-1)*Q22)*'month #1 only'!$B$2)-'month #1 only'!$B$2),IF(Q22=0,-'month #1 only'!$B$2,IF(Q22=0,-'month #1 only'!$B$2,-('month #1 only'!$B$2*2)))))))*E22</f>
        <v>-10</v>
      </c>
      <c r="S22" s="71">
        <f>(IF(N22="WON-EW",((((O22-1)*Q22)*'month #1 only'!$B$2)+('month #1 only'!$B$2*(O22-1))),IF(N22="WON",((((O22-1)*Q22)*'month #1 only'!$B$2)+('month #1 only'!$B$2*(O22-1))),IF(N22="PLACED",((((O22-1)*Q22)*'month #1 only'!$B$2)-'month #1 only'!$B$2),IF(Q22=0,-'month #1 only'!$B$2,IF(Q22=0,-'month #1 only'!$B$2,-('month #1 only'!$B$2*2)))))))*E22</f>
        <v>-10</v>
      </c>
      <c r="T22" s="71">
        <f>(IF(N22="WON-EW",(((L22-1)*'month #1 only'!$B$2)*(1-$B$3))+(((M22-1)*'month #1 only'!$B$2)*(1-$B$3)),IF(N22="WON",(((L22-1)*'month #1 only'!$B$2)*(1-$B$3)),IF(N22="PLACED",(((M22-1)*'month #1 only'!$B$2)*(1-$B$3))-'month #1 only'!$B$2,IF(Q22=0,-'month #1 only'!$B$2,-('month #1 only'!$B$2*2))))))*E22</f>
        <v>-10</v>
      </c>
      <c r="X22" s="55" t="s">
        <v>65</v>
      </c>
      <c r="Y22" s="55" t="s">
        <v>66</v>
      </c>
      <c r="Z22" s="72">
        <v>0.25</v>
      </c>
    </row>
    <row r="23" spans="1:95" x14ac:dyDescent="0.2">
      <c r="A23" s="66">
        <v>42304</v>
      </c>
      <c r="B23" s="61">
        <v>2.15</v>
      </c>
      <c r="C23" s="57" t="s">
        <v>67</v>
      </c>
      <c r="D23" s="57" t="s">
        <v>68</v>
      </c>
      <c r="E23" s="67">
        <v>1</v>
      </c>
      <c r="F23" s="68">
        <v>8</v>
      </c>
      <c r="G23" s="68">
        <v>8</v>
      </c>
      <c r="H23" s="68" t="s">
        <v>28</v>
      </c>
      <c r="I23" s="68" t="s">
        <v>28</v>
      </c>
      <c r="J23" s="68"/>
      <c r="K23" s="68"/>
      <c r="L23" s="68"/>
      <c r="M23" s="68"/>
      <c r="N23" s="54" t="s">
        <v>29</v>
      </c>
      <c r="O23" s="68">
        <f>((G23-1)*(1-(IF(H23="no",0,'month #1 only'!$B$3)))+1)</f>
        <v>8</v>
      </c>
      <c r="P23" s="68">
        <f t="shared" si="0"/>
        <v>1</v>
      </c>
      <c r="Q23" s="69">
        <f>IF(Table13[[#This Row],[Runners]]&lt;5,0,IF(Table13[[#This Row],[Runners]]&lt;8,0.25,IF(Table13[[#This Row],[Runners]]&lt;12,0.2,IF(Table13[[#This Row],[Handicap?]]="Yes",0.25,0.2))))</f>
        <v>0</v>
      </c>
      <c r="R23" s="70">
        <f>(IF(N23="WON-EW",((((F23-1)*Q23)*'month #1 only'!$B$2)+('month #1 only'!$B$2*(F23-1))),IF(N23="WON",((((F23-1)*Q23)*'month #1 only'!$B$2)+('month #1 only'!$B$2*(F23-1))),IF(N23="PLACED",((((F23-1)*Q23)*'month #1 only'!$B$2)-'month #1 only'!$B$2),IF(Q23=0,-'month #1 only'!$B$2,IF(Q23=0,-'month #1 only'!$B$2,-('month #1 only'!$B$2*2)))))))*E23</f>
        <v>-5</v>
      </c>
      <c r="S23" s="71">
        <f>(IF(N23="WON-EW",((((O23-1)*Q23)*'month #1 only'!$B$2)+('month #1 only'!$B$2*(O23-1))),IF(N23="WON",((((O23-1)*Q23)*'month #1 only'!$B$2)+('month #1 only'!$B$2*(O23-1))),IF(N23="PLACED",((((O23-1)*Q23)*'month #1 only'!$B$2)-'month #1 only'!$B$2),IF(Q23=0,-'month #1 only'!$B$2,IF(Q23=0,-'month #1 only'!$B$2,-('month #1 only'!$B$2*2)))))))*E23</f>
        <v>-5</v>
      </c>
      <c r="T23" s="71">
        <f>(IF(N23="WON-EW",(((L23-1)*'month #1 only'!$B$2)*(1-$B$3))+(((M23-1)*'month #1 only'!$B$2)*(1-$B$3)),IF(N23="WON",(((L23-1)*'month #1 only'!$B$2)*(1-$B$3)),IF(N23="PLACED",(((M23-1)*'month #1 only'!$B$2)*(1-$B$3))-'month #1 only'!$B$2,IF(Q23=0,-'month #1 only'!$B$2,-('month #1 only'!$B$2*2))))))*E23</f>
        <v>-5</v>
      </c>
    </row>
    <row r="24" spans="1:95" x14ac:dyDescent="0.2">
      <c r="A24" s="66">
        <v>42304</v>
      </c>
      <c r="B24" s="61">
        <v>2.2000000000000002</v>
      </c>
      <c r="C24" s="57" t="s">
        <v>69</v>
      </c>
      <c r="D24" s="57" t="s">
        <v>70</v>
      </c>
      <c r="E24" s="67">
        <v>1</v>
      </c>
      <c r="F24" s="68">
        <v>6.5</v>
      </c>
      <c r="G24" s="68">
        <v>6.5</v>
      </c>
      <c r="H24" s="68" t="s">
        <v>28</v>
      </c>
      <c r="I24" s="68" t="s">
        <v>28</v>
      </c>
      <c r="J24" s="68"/>
      <c r="K24" s="68"/>
      <c r="L24" s="68"/>
      <c r="M24" s="68"/>
      <c r="N24" s="54" t="s">
        <v>29</v>
      </c>
      <c r="O24" s="68">
        <f>((G24-1)*(1-(IF(H24="no",0,'month #1 only'!$B$3)))+1)</f>
        <v>6.5</v>
      </c>
      <c r="P24" s="68">
        <f t="shared" si="0"/>
        <v>1</v>
      </c>
      <c r="Q24" s="69">
        <f>IF(Table13[[#This Row],[Runners]]&lt;5,0,IF(Table13[[#This Row],[Runners]]&lt;8,0.25,IF(Table13[[#This Row],[Runners]]&lt;12,0.2,IF(Table13[[#This Row],[Handicap?]]="Yes",0.25,0.2))))</f>
        <v>0</v>
      </c>
      <c r="R24" s="70">
        <f>(IF(N24="WON-EW",((((F24-1)*Q24)*'month #1 only'!$B$2)+('month #1 only'!$B$2*(F24-1))),IF(N24="WON",((((F24-1)*Q24)*'month #1 only'!$B$2)+('month #1 only'!$B$2*(F24-1))),IF(N24="PLACED",((((F24-1)*Q24)*'month #1 only'!$B$2)-'month #1 only'!$B$2),IF(Q24=0,-'month #1 only'!$B$2,IF(Q24=0,-'month #1 only'!$B$2,-('month #1 only'!$B$2*2)))))))*E24</f>
        <v>-5</v>
      </c>
      <c r="S24" s="71">
        <f>(IF(N24="WON-EW",((((O24-1)*Q24)*'month #1 only'!$B$2)+('month #1 only'!$B$2*(O24-1))),IF(N24="WON",((((O24-1)*Q24)*'month #1 only'!$B$2)+('month #1 only'!$B$2*(O24-1))),IF(N24="PLACED",((((O24-1)*Q24)*'month #1 only'!$B$2)-'month #1 only'!$B$2),IF(Q24=0,-'month #1 only'!$B$2,IF(Q24=0,-'month #1 only'!$B$2,-('month #1 only'!$B$2*2)))))))*E24</f>
        <v>-5</v>
      </c>
      <c r="T24" s="71">
        <f>(IF(N24="WON-EW",(((L24-1)*'month #1 only'!$B$2)*(1-$B$3))+(((M24-1)*'month #1 only'!$B$2)*(1-$B$3)),IF(N24="WON",(((L24-1)*'month #1 only'!$B$2)*(1-$B$3)),IF(N24="PLACED",(((M24-1)*'month #1 only'!$B$2)*(1-$B$3))-'month #1 only'!$B$2,IF(Q24=0,-'month #1 only'!$B$2,-('month #1 only'!$B$2*2))))))*E24</f>
        <v>-5</v>
      </c>
    </row>
    <row r="25" spans="1:95" x14ac:dyDescent="0.2">
      <c r="A25" s="66">
        <v>42304</v>
      </c>
      <c r="B25" s="61">
        <v>2.4</v>
      </c>
      <c r="C25" s="57" t="s">
        <v>71</v>
      </c>
      <c r="D25" s="57" t="s">
        <v>72</v>
      </c>
      <c r="E25" s="67">
        <v>1</v>
      </c>
      <c r="F25" s="68">
        <v>6.5</v>
      </c>
      <c r="G25" s="68">
        <v>6.5</v>
      </c>
      <c r="H25" s="68" t="s">
        <v>28</v>
      </c>
      <c r="I25" s="68" t="s">
        <v>28</v>
      </c>
      <c r="J25" s="68"/>
      <c r="K25" s="68"/>
      <c r="L25" s="68"/>
      <c r="M25" s="68"/>
      <c r="N25" s="54" t="s">
        <v>29</v>
      </c>
      <c r="O25" s="68">
        <f>((G25-1)*(1-(IF(H25="no",0,'month #1 only'!$B$3)))+1)</f>
        <v>6.5</v>
      </c>
      <c r="P25" s="68">
        <f t="shared" si="0"/>
        <v>1</v>
      </c>
      <c r="Q25" s="69">
        <f>IF(Table13[[#This Row],[Runners]]&lt;5,0,IF(Table13[[#This Row],[Runners]]&lt;8,0.25,IF(Table13[[#This Row],[Runners]]&lt;12,0.2,IF(Table13[[#This Row],[Handicap?]]="Yes",0.25,0.2))))</f>
        <v>0</v>
      </c>
      <c r="R25" s="70">
        <f>(IF(N25="WON-EW",((((F25-1)*Q25)*'month #1 only'!$B$2)+('month #1 only'!$B$2*(F25-1))),IF(N25="WON",((((F25-1)*Q25)*'month #1 only'!$B$2)+('month #1 only'!$B$2*(F25-1))),IF(N25="PLACED",((((F25-1)*Q25)*'month #1 only'!$B$2)-'month #1 only'!$B$2),IF(Q25=0,-'month #1 only'!$B$2,IF(Q25=0,-'month #1 only'!$B$2,-('month #1 only'!$B$2*2)))))))*E25</f>
        <v>-5</v>
      </c>
      <c r="S25" s="71">
        <f>(IF(N25="WON-EW",((((O25-1)*Q25)*'month #1 only'!$B$2)+('month #1 only'!$B$2*(O25-1))),IF(N25="WON",((((O25-1)*Q25)*'month #1 only'!$B$2)+('month #1 only'!$B$2*(O25-1))),IF(N25="PLACED",((((O25-1)*Q25)*'month #1 only'!$B$2)-'month #1 only'!$B$2),IF(Q25=0,-'month #1 only'!$B$2,IF(Q25=0,-'month #1 only'!$B$2,-('month #1 only'!$B$2*2)))))))*E25</f>
        <v>-5</v>
      </c>
      <c r="T25" s="71">
        <f>(IF(N25="WON-EW",(((L25-1)*'month #1 only'!$B$2)*(1-$B$3))+(((M25-1)*'month #1 only'!$B$2)*(1-$B$3)),IF(N25="WON",(((L25-1)*'month #1 only'!$B$2)*(1-$B$3)),IF(N25="PLACED",(((M25-1)*'month #1 only'!$B$2)*(1-$B$3))-'month #1 only'!$B$2,IF(Q25=0,-'month #1 only'!$B$2,-('month #1 only'!$B$2*2))))))*E25</f>
        <v>-5</v>
      </c>
    </row>
    <row r="26" spans="1:95" s="9" customFormat="1" x14ac:dyDescent="0.2">
      <c r="A26" s="66">
        <v>42304</v>
      </c>
      <c r="B26" s="61">
        <v>2.5</v>
      </c>
      <c r="C26" s="57" t="s">
        <v>67</v>
      </c>
      <c r="D26" s="57" t="s">
        <v>73</v>
      </c>
      <c r="E26" s="67">
        <v>2</v>
      </c>
      <c r="F26" s="68">
        <v>5</v>
      </c>
      <c r="G26" s="68">
        <v>5</v>
      </c>
      <c r="H26" s="68" t="s">
        <v>28</v>
      </c>
      <c r="I26" s="68" t="s">
        <v>28</v>
      </c>
      <c r="J26" s="68"/>
      <c r="K26" s="68"/>
      <c r="L26" s="68"/>
      <c r="M26" s="68"/>
      <c r="N26" s="54" t="s">
        <v>29</v>
      </c>
      <c r="O26" s="68">
        <f>((G26-1)*(1-(IF(H26="no",0,'month #1 only'!$B$3)))+1)</f>
        <v>5</v>
      </c>
      <c r="P26" s="68">
        <f t="shared" si="0"/>
        <v>2</v>
      </c>
      <c r="Q26" s="69">
        <f>IF(Table13[[#This Row],[Runners]]&lt;5,0,IF(Table13[[#This Row],[Runners]]&lt;8,0.25,IF(Table13[[#This Row],[Runners]]&lt;12,0.2,IF(Table13[[#This Row],[Handicap?]]="Yes",0.25,0.2))))</f>
        <v>0</v>
      </c>
      <c r="R26" s="70">
        <f>(IF(N26="WON-EW",((((F26-1)*Q26)*'month #1 only'!$B$2)+('month #1 only'!$B$2*(F26-1))),IF(N26="WON",((((F26-1)*Q26)*'month #1 only'!$B$2)+('month #1 only'!$B$2*(F26-1))),IF(N26="PLACED",((((F26-1)*Q26)*'month #1 only'!$B$2)-'month #1 only'!$B$2),IF(Q26=0,-'month #1 only'!$B$2,IF(Q26=0,-'month #1 only'!$B$2,-('month #1 only'!$B$2*2)))))))*E26</f>
        <v>-10</v>
      </c>
      <c r="S26" s="71">
        <f>(IF(N26="WON-EW",((((O26-1)*Q26)*'month #1 only'!$B$2)+('month #1 only'!$B$2*(O26-1))),IF(N26="WON",((((O26-1)*Q26)*'month #1 only'!$B$2)+('month #1 only'!$B$2*(O26-1))),IF(N26="PLACED",((((O26-1)*Q26)*'month #1 only'!$B$2)-'month #1 only'!$B$2),IF(Q26=0,-'month #1 only'!$B$2,IF(Q26=0,-'month #1 only'!$B$2,-('month #1 only'!$B$2*2)))))))*E26</f>
        <v>-10</v>
      </c>
      <c r="T26" s="71">
        <f>(IF(N26="WON-EW",(((L26-1)*'month #1 only'!$B$2)*(1-$B$3))+(((M26-1)*'month #1 only'!$B$2)*(1-$B$3)),IF(N26="WON",(((L26-1)*'month #1 only'!$B$2)*(1-$B$3)),IF(N26="PLACED",(((M26-1)*'month #1 only'!$B$2)*(1-$B$3))-'month #1 only'!$B$2,IF(Q26=0,-'month #1 only'!$B$2,-('month #1 only'!$B$2*2))))))*E26</f>
        <v>-10</v>
      </c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 x14ac:dyDescent="0.2">
      <c r="A27" s="66">
        <v>42304</v>
      </c>
      <c r="B27" s="61">
        <v>3</v>
      </c>
      <c r="C27" s="57" t="s">
        <v>74</v>
      </c>
      <c r="D27" s="57" t="s">
        <v>75</v>
      </c>
      <c r="E27" s="67">
        <v>1</v>
      </c>
      <c r="F27" s="68">
        <v>6</v>
      </c>
      <c r="G27" s="68">
        <v>6</v>
      </c>
      <c r="H27" s="68" t="s">
        <v>28</v>
      </c>
      <c r="I27" s="68" t="s">
        <v>28</v>
      </c>
      <c r="J27" s="68"/>
      <c r="K27" s="68"/>
      <c r="L27" s="68"/>
      <c r="M27" s="68"/>
      <c r="N27" s="54" t="s">
        <v>29</v>
      </c>
      <c r="O27" s="68">
        <f>((G27-1)*(1-(IF(H27="no",0,'month #1 only'!$B$3)))+1)</f>
        <v>6</v>
      </c>
      <c r="P27" s="68">
        <f t="shared" si="0"/>
        <v>1</v>
      </c>
      <c r="Q27" s="69">
        <f>IF(Table13[[#This Row],[Runners]]&lt;5,0,IF(Table13[[#This Row],[Runners]]&lt;8,0.25,IF(Table13[[#This Row],[Runners]]&lt;12,0.2,IF(Table13[[#This Row],[Handicap?]]="Yes",0.25,0.2))))</f>
        <v>0</v>
      </c>
      <c r="R27" s="70">
        <f>(IF(N27="WON-EW",((((F27-1)*Q27)*'month #1 only'!$B$2)+('month #1 only'!$B$2*(F27-1))),IF(N27="WON",((((F27-1)*Q27)*'month #1 only'!$B$2)+('month #1 only'!$B$2*(F27-1))),IF(N27="PLACED",((((F27-1)*Q27)*'month #1 only'!$B$2)-'month #1 only'!$B$2),IF(Q27=0,-'month #1 only'!$B$2,IF(Q27=0,-'month #1 only'!$B$2,-('month #1 only'!$B$2*2)))))))*E27</f>
        <v>-5</v>
      </c>
      <c r="S27" s="71">
        <f>(IF(N27="WON-EW",((((O27-1)*Q27)*'month #1 only'!$B$2)+('month #1 only'!$B$2*(O27-1))),IF(N27="WON",((((O27-1)*Q27)*'month #1 only'!$B$2)+('month #1 only'!$B$2*(O27-1))),IF(N27="PLACED",((((O27-1)*Q27)*'month #1 only'!$B$2)-'month #1 only'!$B$2),IF(Q27=0,-'month #1 only'!$B$2,IF(Q27=0,-'month #1 only'!$B$2,-('month #1 only'!$B$2*2)))))))*E27</f>
        <v>-5</v>
      </c>
      <c r="T27" s="71">
        <f>(IF(N27="WON-EW",(((L27-1)*'month #1 only'!$B$2)*(1-$B$3))+(((M27-1)*'month #1 only'!$B$2)*(1-$B$3)),IF(N27="WON",(((L27-1)*'month #1 only'!$B$2)*(1-$B$3)),IF(N27="PLACED",(((M27-1)*'month #1 only'!$B$2)*(1-$B$3))-'month #1 only'!$B$2,IF(Q27=0,-'month #1 only'!$B$2,-('month #1 only'!$B$2*2))))))*E27</f>
        <v>-5</v>
      </c>
    </row>
    <row r="28" spans="1:95" x14ac:dyDescent="0.2">
      <c r="A28" s="66">
        <v>42304</v>
      </c>
      <c r="B28" s="61">
        <v>3.4</v>
      </c>
      <c r="C28" s="57" t="s">
        <v>71</v>
      </c>
      <c r="D28" s="57" t="s">
        <v>76</v>
      </c>
      <c r="E28" s="54">
        <v>3</v>
      </c>
      <c r="F28" s="54">
        <v>3.75</v>
      </c>
      <c r="G28" s="54">
        <v>3.75</v>
      </c>
      <c r="H28" s="68" t="s">
        <v>28</v>
      </c>
      <c r="I28" s="68" t="s">
        <v>28</v>
      </c>
      <c r="J28" s="68"/>
      <c r="K28" s="68"/>
      <c r="N28" s="54" t="s">
        <v>29</v>
      </c>
      <c r="O28" s="68">
        <f>((G28-1)*(1-(IF(H28="no",0,'month #1 only'!$B$3)))+1)</f>
        <v>3.75</v>
      </c>
      <c r="P28" s="68">
        <f t="shared" si="0"/>
        <v>3</v>
      </c>
      <c r="Q28" s="69">
        <f>IF(Table13[[#This Row],[Runners]]&lt;5,0,IF(Table13[[#This Row],[Runners]]&lt;8,0.25,IF(Table13[[#This Row],[Runners]]&lt;12,0.2,IF(Table13[[#This Row],[Handicap?]]="Yes",0.25,0.2))))</f>
        <v>0</v>
      </c>
      <c r="R28" s="70">
        <f>(IF(N28="WON-EW",((((F28-1)*Q28)*'month #1 only'!$B$2)+('month #1 only'!$B$2*(F28-1))),IF(N28="WON",((((F28-1)*Q28)*'month #1 only'!$B$2)+('month #1 only'!$B$2*(F28-1))),IF(N28="PLACED",((((F28-1)*Q28)*'month #1 only'!$B$2)-'month #1 only'!$B$2),IF(Q28=0,-'month #1 only'!$B$2,IF(Q28=0,-'month #1 only'!$B$2,-('month #1 only'!$B$2*2)))))))*E28</f>
        <v>-15</v>
      </c>
      <c r="S28" s="71">
        <f>(IF(N28="WON-EW",((((O28-1)*Q28)*'month #1 only'!$B$2)+('month #1 only'!$B$2*(O28-1))),IF(N28="WON",((((O28-1)*Q28)*'month #1 only'!$B$2)+('month #1 only'!$B$2*(O28-1))),IF(N28="PLACED",((((O28-1)*Q28)*'month #1 only'!$B$2)-'month #1 only'!$B$2),IF(Q28=0,-'month #1 only'!$B$2,IF(Q28=0,-'month #1 only'!$B$2,-('month #1 only'!$B$2*2)))))))*E28</f>
        <v>-15</v>
      </c>
      <c r="T28" s="71">
        <f>(IF(N28="WON-EW",(((L28-1)*'month #1 only'!$B$2)*(1-$B$3))+(((M28-1)*'month #1 only'!$B$2)*(1-$B$3)),IF(N28="WON",(((L28-1)*'month #1 only'!$B$2)*(1-$B$3)),IF(N28="PLACED",(((M28-1)*'month #1 only'!$B$2)*(1-$B$3))-'month #1 only'!$B$2,IF(Q28=0,-'month #1 only'!$B$2,-('month #1 only'!$B$2*2))))))*E28</f>
        <v>-15</v>
      </c>
    </row>
    <row r="29" spans="1:95" x14ac:dyDescent="0.2">
      <c r="A29" s="66">
        <v>42304</v>
      </c>
      <c r="B29" s="61">
        <v>6.1</v>
      </c>
      <c r="C29" s="57" t="s">
        <v>38</v>
      </c>
      <c r="D29" s="57" t="s">
        <v>77</v>
      </c>
      <c r="E29" s="54">
        <v>2</v>
      </c>
      <c r="F29" s="54">
        <v>3.5</v>
      </c>
      <c r="G29" s="54">
        <v>3.5</v>
      </c>
      <c r="H29" s="68" t="s">
        <v>28</v>
      </c>
      <c r="I29" s="68" t="s">
        <v>28</v>
      </c>
      <c r="J29" s="68"/>
      <c r="K29" s="68"/>
      <c r="N29" s="54" t="s">
        <v>29</v>
      </c>
      <c r="O29" s="68">
        <f>((G29-1)*(1-(IF(H29="no",0,'month #1 only'!$B$3)))+1)</f>
        <v>3.5</v>
      </c>
      <c r="P29" s="68">
        <f t="shared" si="0"/>
        <v>2</v>
      </c>
      <c r="Q29" s="69">
        <f>IF(Table13[[#This Row],[Runners]]&lt;5,0,IF(Table13[[#This Row],[Runners]]&lt;8,0.25,IF(Table13[[#This Row],[Runners]]&lt;12,0.2,IF(Table13[[#This Row],[Handicap?]]="Yes",0.25,0.2))))</f>
        <v>0</v>
      </c>
      <c r="R29" s="70">
        <f>(IF(N29="WON-EW",((((F29-1)*Q29)*'month #1 only'!$B$2)+('month #1 only'!$B$2*(F29-1))),IF(N29="WON",((((F29-1)*Q29)*'month #1 only'!$B$2)+('month #1 only'!$B$2*(F29-1))),IF(N29="PLACED",((((F29-1)*Q29)*'month #1 only'!$B$2)-'month #1 only'!$B$2),IF(Q29=0,-'month #1 only'!$B$2,IF(Q29=0,-'month #1 only'!$B$2,-('month #1 only'!$B$2*2)))))))*E29</f>
        <v>-10</v>
      </c>
      <c r="S29" s="71">
        <f>(IF(N29="WON-EW",((((O29-1)*Q29)*'month #1 only'!$B$2)+('month #1 only'!$B$2*(O29-1))),IF(N29="WON",((((O29-1)*Q29)*'month #1 only'!$B$2)+('month #1 only'!$B$2*(O29-1))),IF(N29="PLACED",((((O29-1)*Q29)*'month #1 only'!$B$2)-'month #1 only'!$B$2),IF(Q29=0,-'month #1 only'!$B$2,IF(Q29=0,-'month #1 only'!$B$2,-('month #1 only'!$B$2*2)))))))*E29</f>
        <v>-10</v>
      </c>
      <c r="T29" s="71">
        <f>(IF(N29="WON-EW",(((L29-1)*'month #1 only'!$B$2)*(1-$B$3))+(((M29-1)*'month #1 only'!$B$2)*(1-$B$3)),IF(N29="WON",(((L29-1)*'month #1 only'!$B$2)*(1-$B$3)),IF(N29="PLACED",(((M29-1)*'month #1 only'!$B$2)*(1-$B$3))-'month #1 only'!$B$2,IF(Q29=0,-'month #1 only'!$B$2,-('month #1 only'!$B$2*2))))))*E29</f>
        <v>-10</v>
      </c>
    </row>
    <row r="30" spans="1:95" x14ac:dyDescent="0.2">
      <c r="A30" s="66">
        <v>42305</v>
      </c>
      <c r="B30" s="61">
        <v>3</v>
      </c>
      <c r="C30" s="57" t="s">
        <v>51</v>
      </c>
      <c r="D30" s="57" t="s">
        <v>78</v>
      </c>
      <c r="E30" s="54">
        <v>2</v>
      </c>
      <c r="F30" s="54">
        <v>4.33</v>
      </c>
      <c r="G30" s="54">
        <v>4.33</v>
      </c>
      <c r="H30" s="68" t="s">
        <v>28</v>
      </c>
      <c r="I30" s="68" t="s">
        <v>28</v>
      </c>
      <c r="J30" s="68"/>
      <c r="K30" s="68"/>
      <c r="N30" s="54" t="s">
        <v>29</v>
      </c>
      <c r="O30" s="68">
        <f>((G30-1)*(1-(IF(H30="no",0,'month #1 only'!$B$3)))+1)</f>
        <v>4.33</v>
      </c>
      <c r="P30" s="68">
        <f t="shared" si="0"/>
        <v>2</v>
      </c>
      <c r="Q30" s="69">
        <f>IF(Table13[[#This Row],[Runners]]&lt;5,0,IF(Table13[[#This Row],[Runners]]&lt;8,0.25,IF(Table13[[#This Row],[Runners]]&lt;12,0.2,IF(Table13[[#This Row],[Handicap?]]="Yes",0.25,0.2))))</f>
        <v>0</v>
      </c>
      <c r="R30" s="70">
        <f>(IF(N30="WON-EW",((((F30-1)*Q30)*'month #1 only'!$B$2)+('month #1 only'!$B$2*(F30-1))),IF(N30="WON",((((F30-1)*Q30)*'month #1 only'!$B$2)+('month #1 only'!$B$2*(F30-1))),IF(N30="PLACED",((((F30-1)*Q30)*'month #1 only'!$B$2)-'month #1 only'!$B$2),IF(Q30=0,-'month #1 only'!$B$2,IF(Q30=0,-'month #1 only'!$B$2,-('month #1 only'!$B$2*2)))))))*E30</f>
        <v>-10</v>
      </c>
      <c r="S30" s="71">
        <f>(IF(N30="WON-EW",((((O30-1)*Q30)*'month #1 only'!$B$2)+('month #1 only'!$B$2*(O30-1))),IF(N30="WON",((((O30-1)*Q30)*'month #1 only'!$B$2)+('month #1 only'!$B$2*(O30-1))),IF(N30="PLACED",((((O30-1)*Q30)*'month #1 only'!$B$2)-'month #1 only'!$B$2),IF(Q30=0,-'month #1 only'!$B$2,IF(Q30=0,-'month #1 only'!$B$2,-('month #1 only'!$B$2*2)))))))*E30</f>
        <v>-10</v>
      </c>
      <c r="T30" s="71">
        <f>(IF(N30="WON-EW",(((L30-1)*'month #1 only'!$B$2)*(1-$B$3))+(((M30-1)*'month #1 only'!$B$2)*(1-$B$3)),IF(N30="WON",(((L30-1)*'month #1 only'!$B$2)*(1-$B$3)),IF(N30="PLACED",(((M30-1)*'month #1 only'!$B$2)*(1-$B$3))-'month #1 only'!$B$2,IF(Q30=0,-'month #1 only'!$B$2,-('month #1 only'!$B$2*2))))))*E30</f>
        <v>-10</v>
      </c>
    </row>
    <row r="31" spans="1:95" x14ac:dyDescent="0.2">
      <c r="A31" s="66">
        <v>42305</v>
      </c>
      <c r="B31" s="61">
        <v>3.4</v>
      </c>
      <c r="C31" s="57" t="s">
        <v>79</v>
      </c>
      <c r="D31" s="57" t="s">
        <v>80</v>
      </c>
      <c r="E31" s="54">
        <v>2</v>
      </c>
      <c r="F31" s="54">
        <v>4</v>
      </c>
      <c r="G31" s="54">
        <v>4</v>
      </c>
      <c r="H31" s="68" t="s">
        <v>28</v>
      </c>
      <c r="I31" s="68" t="s">
        <v>28</v>
      </c>
      <c r="J31" s="68"/>
      <c r="K31" s="68"/>
      <c r="N31" s="54" t="s">
        <v>29</v>
      </c>
      <c r="O31" s="68">
        <f>((G31-1)*(1-(IF(H31="no",0,'month #1 only'!$B$3)))+1)</f>
        <v>4</v>
      </c>
      <c r="P31" s="68">
        <f t="shared" si="0"/>
        <v>2</v>
      </c>
      <c r="Q31" s="69">
        <f>IF(Table13[[#This Row],[Runners]]&lt;5,0,IF(Table13[[#This Row],[Runners]]&lt;8,0.25,IF(Table13[[#This Row],[Runners]]&lt;12,0.2,IF(Table13[[#This Row],[Handicap?]]="Yes",0.25,0.2))))</f>
        <v>0</v>
      </c>
      <c r="R31" s="70">
        <f>(IF(N31="WON-EW",((((F31-1)*Q31)*'month #1 only'!$B$2)+('month #1 only'!$B$2*(F31-1))),IF(N31="WON",((((F31-1)*Q31)*'month #1 only'!$B$2)+('month #1 only'!$B$2*(F31-1))),IF(N31="PLACED",((((F31-1)*Q31)*'month #1 only'!$B$2)-'month #1 only'!$B$2),IF(Q31=0,-'month #1 only'!$B$2,IF(Q31=0,-'month #1 only'!$B$2,-('month #1 only'!$B$2*2)))))))*E31</f>
        <v>-10</v>
      </c>
      <c r="S31" s="71">
        <f>(IF(N31="WON-EW",((((O31-1)*Q31)*'month #1 only'!$B$2)+('month #1 only'!$B$2*(O31-1))),IF(N31="WON",((((O31-1)*Q31)*'month #1 only'!$B$2)+('month #1 only'!$B$2*(O31-1))),IF(N31="PLACED",((((O31-1)*Q31)*'month #1 only'!$B$2)-'month #1 only'!$B$2),IF(Q31=0,-'month #1 only'!$B$2,IF(Q31=0,-'month #1 only'!$B$2,-('month #1 only'!$B$2*2)))))))*E31</f>
        <v>-10</v>
      </c>
      <c r="T31" s="71">
        <f>(IF(N31="WON-EW",(((L31-1)*'month #1 only'!$B$2)*(1-$B$3))+(((M31-1)*'month #1 only'!$B$2)*(1-$B$3)),IF(N31="WON",(((L31-1)*'month #1 only'!$B$2)*(1-$B$3)),IF(N31="PLACED",(((M31-1)*'month #1 only'!$B$2)*(1-$B$3))-'month #1 only'!$B$2,IF(Q31=0,-'month #1 only'!$B$2,-('month #1 only'!$B$2*2))))))*E31</f>
        <v>-10</v>
      </c>
    </row>
    <row r="32" spans="1:95" x14ac:dyDescent="0.2">
      <c r="A32" s="66">
        <v>42305</v>
      </c>
      <c r="B32" s="61">
        <v>6.55</v>
      </c>
      <c r="C32" s="57" t="s">
        <v>81</v>
      </c>
      <c r="D32" s="57" t="s">
        <v>82</v>
      </c>
      <c r="E32" s="54">
        <v>2</v>
      </c>
      <c r="F32" s="54">
        <v>4.5</v>
      </c>
      <c r="G32" s="54">
        <v>8</v>
      </c>
      <c r="H32" s="68" t="s">
        <v>28</v>
      </c>
      <c r="I32" s="68" t="s">
        <v>28</v>
      </c>
      <c r="J32" s="68"/>
      <c r="K32" s="68"/>
      <c r="L32" s="54">
        <v>8.3800000000000008</v>
      </c>
      <c r="N32" s="54" t="s">
        <v>53</v>
      </c>
      <c r="O32" s="68">
        <f>((G32-1)*(1-(IF(H32="no",0,'month #1 only'!$B$3)))+1)</f>
        <v>8</v>
      </c>
      <c r="P32" s="68">
        <f t="shared" si="0"/>
        <v>2</v>
      </c>
      <c r="Q32" s="69">
        <f>IF(Table13[[#This Row],[Runners]]&lt;5,0,IF(Table13[[#This Row],[Runners]]&lt;8,0.25,IF(Table13[[#This Row],[Runners]]&lt;12,0.2,IF(Table13[[#This Row],[Handicap?]]="Yes",0.25,0.2))))</f>
        <v>0</v>
      </c>
      <c r="R32" s="70">
        <f>(IF(N32="WON-EW",((((F32-1)*Q32)*'month #1 only'!$B$2)+('month #1 only'!$B$2*(F32-1))),IF(N32="WON",((((F32-1)*Q32)*'month #1 only'!$B$2)+('month #1 only'!$B$2*(F32-1))),IF(N32="PLACED",((((F32-1)*Q32)*'month #1 only'!$B$2)-'month #1 only'!$B$2),IF(Q32=0,-'month #1 only'!$B$2,IF(Q32=0,-'month #1 only'!$B$2,-('month #1 only'!$B$2*2)))))))*E32</f>
        <v>35</v>
      </c>
      <c r="S32" s="71">
        <f>(IF(N32="WON-EW",((((O32-1)*Q32)*'month #1 only'!$B$2)+('month #1 only'!$B$2*(O32-1))),IF(N32="WON",((((O32-1)*Q32)*'month #1 only'!$B$2)+('month #1 only'!$B$2*(O32-1))),IF(N32="PLACED",((((O32-1)*Q32)*'month #1 only'!$B$2)-'month #1 only'!$B$2),IF(Q32=0,-'month #1 only'!$B$2,IF(Q32=0,-'month #1 only'!$B$2,-('month #1 only'!$B$2*2)))))))*E32</f>
        <v>70</v>
      </c>
      <c r="T32" s="71">
        <f>(IF(N32="WON-EW",(((L32-1)*'month #1 only'!$B$2)*(1-$B$3))+(((M32-1)*'month #1 only'!$B$2)*(1-$B$3)),IF(N32="WON",(((L32-1)*'month #1 only'!$B$2)*(1-$B$3)),IF(N32="PLACED",(((M32-1)*'month #1 only'!$B$2)*(1-$B$3))-'month #1 only'!$B$2,IF(Q32=0,-'month #1 only'!$B$2,-('month #1 only'!$B$2*2))))))*E32</f>
        <v>70.110000000000014</v>
      </c>
    </row>
    <row r="33" spans="1:20" x14ac:dyDescent="0.2">
      <c r="A33" s="66">
        <v>42305</v>
      </c>
      <c r="B33" s="61">
        <v>8.0500000000000007</v>
      </c>
      <c r="C33" s="57" t="s">
        <v>36</v>
      </c>
      <c r="D33" s="57" t="s">
        <v>83</v>
      </c>
      <c r="E33" s="54">
        <v>2</v>
      </c>
      <c r="F33" s="54">
        <v>4</v>
      </c>
      <c r="G33" s="54">
        <v>4</v>
      </c>
      <c r="H33" s="68" t="s">
        <v>28</v>
      </c>
      <c r="I33" s="68" t="s">
        <v>28</v>
      </c>
      <c r="J33" s="68"/>
      <c r="K33" s="68"/>
      <c r="L33" s="54">
        <v>2.66</v>
      </c>
      <c r="N33" s="54" t="s">
        <v>53</v>
      </c>
      <c r="O33" s="68">
        <f>((G33-1)*(1-(IF(H33="no",0,'month #1 only'!$B$3)))+1)</f>
        <v>4</v>
      </c>
      <c r="P33" s="68">
        <f t="shared" si="0"/>
        <v>2</v>
      </c>
      <c r="Q33" s="69">
        <f>IF(Table13[[#This Row],[Runners]]&lt;5,0,IF(Table13[[#This Row],[Runners]]&lt;8,0.25,IF(Table13[[#This Row],[Runners]]&lt;12,0.2,IF(Table13[[#This Row],[Handicap?]]="Yes",0.25,0.2))))</f>
        <v>0</v>
      </c>
      <c r="R33" s="70">
        <f>(IF(N33="WON-EW",((((F33-1)*Q33)*'month #1 only'!$B$2)+('month #1 only'!$B$2*(F33-1))),IF(N33="WON",((((F33-1)*Q33)*'month #1 only'!$B$2)+('month #1 only'!$B$2*(F33-1))),IF(N33="PLACED",((((F33-1)*Q33)*'month #1 only'!$B$2)-'month #1 only'!$B$2),IF(Q33=0,-'month #1 only'!$B$2,IF(Q33=0,-'month #1 only'!$B$2,-('month #1 only'!$B$2*2)))))))*E33</f>
        <v>30</v>
      </c>
      <c r="S33" s="71">
        <f>(IF(N33="WON-EW",((((O33-1)*Q33)*'month #1 only'!$B$2)+('month #1 only'!$B$2*(O33-1))),IF(N33="WON",((((O33-1)*Q33)*'month #1 only'!$B$2)+('month #1 only'!$B$2*(O33-1))),IF(N33="PLACED",((((O33-1)*Q33)*'month #1 only'!$B$2)-'month #1 only'!$B$2),IF(Q33=0,-'month #1 only'!$B$2,IF(Q33=0,-'month #1 only'!$B$2,-('month #1 only'!$B$2*2)))))))*E33</f>
        <v>30</v>
      </c>
      <c r="T33" s="71">
        <f>(IF(N33="WON-EW",(((L33-1)*'month #1 only'!$B$2)*(1-$B$3))+(((M33-1)*'month #1 only'!$B$2)*(1-$B$3)),IF(N33="WON",(((L33-1)*'month #1 only'!$B$2)*(1-$B$3)),IF(N33="PLACED",(((M33-1)*'month #1 only'!$B$2)*(1-$B$3))-'month #1 only'!$B$2,IF(Q33=0,-'month #1 only'!$B$2,-('month #1 only'!$B$2*2))))))*E33</f>
        <v>15.770000000000001</v>
      </c>
    </row>
    <row r="34" spans="1:20" x14ac:dyDescent="0.2">
      <c r="A34" s="66">
        <v>42306</v>
      </c>
      <c r="B34" s="61">
        <v>1.25</v>
      </c>
      <c r="C34" s="76" t="s">
        <v>84</v>
      </c>
      <c r="D34" s="57" t="s">
        <v>85</v>
      </c>
      <c r="E34" s="54">
        <v>2</v>
      </c>
      <c r="F34" s="54">
        <v>3</v>
      </c>
      <c r="G34" s="54">
        <v>3</v>
      </c>
      <c r="H34" s="68" t="s">
        <v>28</v>
      </c>
      <c r="I34" s="68" t="s">
        <v>28</v>
      </c>
      <c r="J34" s="68"/>
      <c r="K34" s="68"/>
      <c r="L34" s="54">
        <v>2.91</v>
      </c>
      <c r="N34" s="54" t="s">
        <v>53</v>
      </c>
      <c r="O34" s="68">
        <f>((G34-1)*(1-(IF(H34="no",0,'month #1 only'!$B$3)))+1)</f>
        <v>3</v>
      </c>
      <c r="P34" s="68">
        <f t="shared" si="0"/>
        <v>2</v>
      </c>
      <c r="Q34" s="69">
        <f>IF(Table13[[#This Row],[Runners]]&lt;5,0,IF(Table13[[#This Row],[Runners]]&lt;8,0.25,IF(Table13[[#This Row],[Runners]]&lt;12,0.2,IF(Table13[[#This Row],[Handicap?]]="Yes",0.25,0.2))))</f>
        <v>0</v>
      </c>
      <c r="R34" s="70">
        <f>(IF(N34="WON-EW",((((F34-1)*Q34)*'month #1 only'!$B$2)+('month #1 only'!$B$2*(F34-1))),IF(N34="WON",((((F34-1)*Q34)*'month #1 only'!$B$2)+('month #1 only'!$B$2*(F34-1))),IF(N34="PLACED",((((F34-1)*Q34)*'month #1 only'!$B$2)-'month #1 only'!$B$2),IF(Q34=0,-'month #1 only'!$B$2,IF(Q34=0,-'month #1 only'!$B$2,-('month #1 only'!$B$2*2)))))))*E34</f>
        <v>20</v>
      </c>
      <c r="S34" s="71">
        <f>(IF(N34="WON-EW",((((O34-1)*Q34)*'month #1 only'!$B$2)+('month #1 only'!$B$2*(O34-1))),IF(N34="WON",((((O34-1)*Q34)*'month #1 only'!$B$2)+('month #1 only'!$B$2*(O34-1))),IF(N34="PLACED",((((O34-1)*Q34)*'month #1 only'!$B$2)-'month #1 only'!$B$2),IF(Q34=0,-'month #1 only'!$B$2,IF(Q34=0,-'month #1 only'!$B$2,-('month #1 only'!$B$2*2)))))))*E34</f>
        <v>20</v>
      </c>
      <c r="T34" s="71">
        <f>(IF(N34="WON-EW",(((L34-1)*'month #1 only'!$B$2)*(1-$B$3))+(((M34-1)*'month #1 only'!$B$2)*(1-$B$3)),IF(N34="WON",(((L34-1)*'month #1 only'!$B$2)*(1-$B$3)),IF(N34="PLACED",(((M34-1)*'month #1 only'!$B$2)*(1-$B$3))-'month #1 only'!$B$2,IF(Q34=0,-'month #1 only'!$B$2,-('month #1 only'!$B$2*2))))))*E34</f>
        <v>18.145</v>
      </c>
    </row>
    <row r="35" spans="1:20" x14ac:dyDescent="0.2">
      <c r="A35" s="66">
        <v>42306</v>
      </c>
      <c r="B35" s="61">
        <v>1.3</v>
      </c>
      <c r="C35" s="76" t="s">
        <v>86</v>
      </c>
      <c r="D35" s="57" t="s">
        <v>87</v>
      </c>
      <c r="E35" s="54">
        <v>2</v>
      </c>
      <c r="F35" s="54">
        <v>3.5</v>
      </c>
      <c r="G35" s="54">
        <v>3.5</v>
      </c>
      <c r="H35" s="68" t="s">
        <v>28</v>
      </c>
      <c r="I35" s="68" t="s">
        <v>28</v>
      </c>
      <c r="J35" s="68"/>
      <c r="K35" s="68"/>
      <c r="L35" s="54">
        <v>3.65</v>
      </c>
      <c r="N35" s="54" t="s">
        <v>53</v>
      </c>
      <c r="O35" s="68">
        <f>((G35-1)*(1-(IF(H35="no",0,'month #1 only'!$B$3)))+1)</f>
        <v>3.5</v>
      </c>
      <c r="P35" s="68">
        <f t="shared" si="0"/>
        <v>2</v>
      </c>
      <c r="Q35" s="69">
        <f>IF(Table13[[#This Row],[Runners]]&lt;5,0,IF(Table13[[#This Row],[Runners]]&lt;8,0.25,IF(Table13[[#This Row],[Runners]]&lt;12,0.2,IF(Table13[[#This Row],[Handicap?]]="Yes",0.25,0.2))))</f>
        <v>0</v>
      </c>
      <c r="R35" s="70">
        <f>(IF(N35="WON-EW",((((F35-1)*Q35)*'month #1 only'!$B$2)+('month #1 only'!$B$2*(F35-1))),IF(N35="WON",((((F35-1)*Q35)*'month #1 only'!$B$2)+('month #1 only'!$B$2*(F35-1))),IF(N35="PLACED",((((F35-1)*Q35)*'month #1 only'!$B$2)-'month #1 only'!$B$2),IF(Q35=0,-'month #1 only'!$B$2,IF(Q35=0,-'month #1 only'!$B$2,-('month #1 only'!$B$2*2)))))))*E35</f>
        <v>25</v>
      </c>
      <c r="S35" s="71">
        <f>(IF(N35="WON-EW",((((O35-1)*Q35)*'month #1 only'!$B$2)+('month #1 only'!$B$2*(O35-1))),IF(N35="WON",((((O35-1)*Q35)*'month #1 only'!$B$2)+('month #1 only'!$B$2*(O35-1))),IF(N35="PLACED",((((O35-1)*Q35)*'month #1 only'!$B$2)-'month #1 only'!$B$2),IF(Q35=0,-'month #1 only'!$B$2,IF(Q35=0,-'month #1 only'!$B$2,-('month #1 only'!$B$2*2)))))))*E35</f>
        <v>25</v>
      </c>
      <c r="T35" s="71">
        <f>(IF(N35="WON-EW",(((L35-1)*'month #1 only'!$B$2)*(1-$B$3))+(((M35-1)*'month #1 only'!$B$2)*(1-$B$3)),IF(N35="WON",(((L35-1)*'month #1 only'!$B$2)*(1-$B$3)),IF(N35="PLACED",(((M35-1)*'month #1 only'!$B$2)*(1-$B$3))-'month #1 only'!$B$2,IF(Q35=0,-'month #1 only'!$B$2,-('month #1 only'!$B$2*2))))))*E35</f>
        <v>25.174999999999997</v>
      </c>
    </row>
    <row r="36" spans="1:20" x14ac:dyDescent="0.2">
      <c r="A36" s="66">
        <v>42306</v>
      </c>
      <c r="B36" s="61">
        <v>1.5</v>
      </c>
      <c r="C36" s="76" t="s">
        <v>71</v>
      </c>
      <c r="D36" s="57" t="s">
        <v>88</v>
      </c>
      <c r="E36" s="54">
        <v>2</v>
      </c>
      <c r="F36" s="54">
        <v>3.5</v>
      </c>
      <c r="G36" s="54">
        <v>3.5</v>
      </c>
      <c r="H36" s="68" t="s">
        <v>28</v>
      </c>
      <c r="I36" s="68" t="s">
        <v>28</v>
      </c>
      <c r="J36" s="68"/>
      <c r="K36" s="68"/>
      <c r="N36" s="54" t="s">
        <v>29</v>
      </c>
      <c r="O36" s="68">
        <f>((G36-1)*(1-(IF(H36="no",0,'month #1 only'!$B$3)))+1)</f>
        <v>3.5</v>
      </c>
      <c r="P36" s="68">
        <f t="shared" si="0"/>
        <v>2</v>
      </c>
      <c r="Q36" s="69">
        <f>IF(Table13[[#This Row],[Runners]]&lt;5,0,IF(Table13[[#This Row],[Runners]]&lt;8,0.25,IF(Table13[[#This Row],[Runners]]&lt;12,0.2,IF(Table13[[#This Row],[Handicap?]]="Yes",0.25,0.2))))</f>
        <v>0</v>
      </c>
      <c r="R36" s="70">
        <f>(IF(N36="WON-EW",((((F36-1)*Q36)*'month #1 only'!$B$2)+('month #1 only'!$B$2*(F36-1))),IF(N36="WON",((((F36-1)*Q36)*'month #1 only'!$B$2)+('month #1 only'!$B$2*(F36-1))),IF(N36="PLACED",((((F36-1)*Q36)*'month #1 only'!$B$2)-'month #1 only'!$B$2),IF(Q36=0,-'month #1 only'!$B$2,IF(Q36=0,-'month #1 only'!$B$2,-('month #1 only'!$B$2*2)))))))*E36</f>
        <v>-10</v>
      </c>
      <c r="S36" s="71">
        <f>(IF(N36="WON-EW",((((O36-1)*Q36)*'month #1 only'!$B$2)+('month #1 only'!$B$2*(O36-1))),IF(N36="WON",((((O36-1)*Q36)*'month #1 only'!$B$2)+('month #1 only'!$B$2*(O36-1))),IF(N36="PLACED",((((O36-1)*Q36)*'month #1 only'!$B$2)-'month #1 only'!$B$2),IF(Q36=0,-'month #1 only'!$B$2,IF(Q36=0,-'month #1 only'!$B$2,-('month #1 only'!$B$2*2)))))))*E36</f>
        <v>-10</v>
      </c>
      <c r="T36" s="71">
        <f>(IF(N36="WON-EW",(((L36-1)*'month #1 only'!$B$2)*(1-$B$3))+(((M36-1)*'month #1 only'!$B$2)*(1-$B$3)),IF(N36="WON",(((L36-1)*'month #1 only'!$B$2)*(1-$B$3)),IF(N36="PLACED",(((M36-1)*'month #1 only'!$B$2)*(1-$B$3))-'month #1 only'!$B$2,IF(Q36=0,-'month #1 only'!$B$2,-('month #1 only'!$B$2*2))))))*E36</f>
        <v>-10</v>
      </c>
    </row>
    <row r="37" spans="1:20" x14ac:dyDescent="0.2">
      <c r="A37" s="66">
        <v>42306</v>
      </c>
      <c r="B37" s="61">
        <v>2.25</v>
      </c>
      <c r="C37" s="76" t="s">
        <v>84</v>
      </c>
      <c r="D37" s="57" t="s">
        <v>89</v>
      </c>
      <c r="E37" s="54">
        <v>2</v>
      </c>
      <c r="F37" s="54">
        <v>3.25</v>
      </c>
      <c r="G37" s="54">
        <v>3.25</v>
      </c>
      <c r="H37" s="68" t="s">
        <v>28</v>
      </c>
      <c r="I37" s="68" t="s">
        <v>28</v>
      </c>
      <c r="J37" s="68"/>
      <c r="K37" s="68"/>
      <c r="L37" s="54">
        <v>2.12</v>
      </c>
      <c r="N37" s="54" t="s">
        <v>53</v>
      </c>
      <c r="O37" s="68">
        <f>((G37-1)*(1-(IF(H37="no",0,'month #1 only'!$B$3)))+1)</f>
        <v>3.25</v>
      </c>
      <c r="P37" s="68">
        <f t="shared" si="0"/>
        <v>2</v>
      </c>
      <c r="Q37" s="69">
        <f>IF(Table13[[#This Row],[Runners]]&lt;5,0,IF(Table13[[#This Row],[Runners]]&lt;8,0.25,IF(Table13[[#This Row],[Runners]]&lt;12,0.2,IF(Table13[[#This Row],[Handicap?]]="Yes",0.25,0.2))))</f>
        <v>0</v>
      </c>
      <c r="R37" s="70">
        <f>(IF(N37="WON-EW",((((F37-1)*Q37)*'month #1 only'!$B$2)+('month #1 only'!$B$2*(F37-1))),IF(N37="WON",((((F37-1)*Q37)*'month #1 only'!$B$2)+('month #1 only'!$B$2*(F37-1))),IF(N37="PLACED",((((F37-1)*Q37)*'month #1 only'!$B$2)-'month #1 only'!$B$2),IF(Q37=0,-'month #1 only'!$B$2,IF(Q37=0,-'month #1 only'!$B$2,-('month #1 only'!$B$2*2)))))))*E37</f>
        <v>22.5</v>
      </c>
      <c r="S37" s="71">
        <f>(IF(N37="WON-EW",((((O37-1)*Q37)*'month #1 only'!$B$2)+('month #1 only'!$B$2*(O37-1))),IF(N37="WON",((((O37-1)*Q37)*'month #1 only'!$B$2)+('month #1 only'!$B$2*(O37-1))),IF(N37="PLACED",((((O37-1)*Q37)*'month #1 only'!$B$2)-'month #1 only'!$B$2),IF(Q37=0,-'month #1 only'!$B$2,IF(Q37=0,-'month #1 only'!$B$2,-('month #1 only'!$B$2*2)))))))*E37</f>
        <v>22.5</v>
      </c>
      <c r="T37" s="71">
        <f>(IF(N37="WON-EW",(((L37-1)*'month #1 only'!$B$2)*(1-$B$3))+(((M37-1)*'month #1 only'!$B$2)*(1-$B$3)),IF(N37="WON",(((L37-1)*'month #1 only'!$B$2)*(1-$B$3)),IF(N37="PLACED",(((M37-1)*'month #1 only'!$B$2)*(1-$B$3))-'month #1 only'!$B$2,IF(Q37=0,-'month #1 only'!$B$2,-('month #1 only'!$B$2*2))))))*E37</f>
        <v>10.64</v>
      </c>
    </row>
    <row r="38" spans="1:20" x14ac:dyDescent="0.2">
      <c r="A38" s="66">
        <v>42306</v>
      </c>
      <c r="B38" s="61">
        <v>7.1</v>
      </c>
      <c r="C38" s="76" t="s">
        <v>51</v>
      </c>
      <c r="D38" s="76" t="s">
        <v>90</v>
      </c>
      <c r="E38" s="54">
        <v>2</v>
      </c>
      <c r="F38" s="69">
        <v>3.25</v>
      </c>
      <c r="G38" s="69">
        <v>3.25</v>
      </c>
      <c r="H38" s="68" t="s">
        <v>28</v>
      </c>
      <c r="I38" s="68" t="s">
        <v>28</v>
      </c>
      <c r="J38" s="68"/>
      <c r="K38" s="68"/>
      <c r="L38" s="68"/>
      <c r="M38" s="68"/>
      <c r="N38" s="54" t="s">
        <v>29</v>
      </c>
      <c r="O38" s="68">
        <f>((G38-1)*(1-(IF(H38="no",0,'month #1 only'!$B$3)))+1)</f>
        <v>3.25</v>
      </c>
      <c r="P38" s="68">
        <f t="shared" si="0"/>
        <v>2</v>
      </c>
      <c r="Q38" s="69">
        <f>IF(Table13[[#This Row],[Runners]]&lt;5,0,IF(Table13[[#This Row],[Runners]]&lt;8,0.25,IF(Table13[[#This Row],[Runners]]&lt;12,0.2,IF(Table13[[#This Row],[Handicap?]]="Yes",0.25,0.2))))</f>
        <v>0</v>
      </c>
      <c r="R38" s="70">
        <f>(IF(N38="WON-EW",((((F38-1)*Q38)*'month #1 only'!$B$2)+('month #1 only'!$B$2*(F38-1))),IF(N38="WON",((((F38-1)*Q38)*'month #1 only'!$B$2)+('month #1 only'!$B$2*(F38-1))),IF(N38="PLACED",((((F38-1)*Q38)*'month #1 only'!$B$2)-'month #1 only'!$B$2),IF(Q38=0,-'month #1 only'!$B$2,IF(Q38=0,-'month #1 only'!$B$2,-('month #1 only'!$B$2*2)))))))*E38</f>
        <v>-10</v>
      </c>
      <c r="S38" s="71">
        <f>(IF(N38="WON-EW",((((O38-1)*Q38)*'month #1 only'!$B$2)+('month #1 only'!$B$2*(O38-1))),IF(N38="WON",((((O38-1)*Q38)*'month #1 only'!$B$2)+('month #1 only'!$B$2*(O38-1))),IF(N38="PLACED",((((O38-1)*Q38)*'month #1 only'!$B$2)-'month #1 only'!$B$2),IF(Q38=0,-'month #1 only'!$B$2,IF(Q38=0,-'month #1 only'!$B$2,-('month #1 only'!$B$2*2)))))))*E38</f>
        <v>-10</v>
      </c>
      <c r="T38" s="71">
        <f>(IF(N38="WON-EW",(((L38-1)*'month #1 only'!$B$2)*(1-$B$3))+(((M38-1)*'month #1 only'!$B$2)*(1-$B$3)),IF(N38="WON",(((L38-1)*'month #1 only'!$B$2)*(1-$B$3)),IF(N38="PLACED",(((M38-1)*'month #1 only'!$B$2)*(1-$B$3))-'month #1 only'!$B$2,IF(Q38=0,-'month #1 only'!$B$2,-('month #1 only'!$B$2*2))))))*E38</f>
        <v>-10</v>
      </c>
    </row>
    <row r="39" spans="1:20" x14ac:dyDescent="0.2">
      <c r="A39" s="66">
        <v>42307</v>
      </c>
      <c r="B39" s="61">
        <v>12.45</v>
      </c>
      <c r="C39" s="76" t="s">
        <v>91</v>
      </c>
      <c r="D39" s="76" t="s">
        <v>92</v>
      </c>
      <c r="E39" s="54">
        <v>2</v>
      </c>
      <c r="F39" s="69">
        <v>4.5</v>
      </c>
      <c r="G39" s="69">
        <v>4.5</v>
      </c>
      <c r="H39" s="68" t="s">
        <v>28</v>
      </c>
      <c r="I39" s="68" t="s">
        <v>28</v>
      </c>
      <c r="J39" s="68"/>
      <c r="K39" s="68"/>
      <c r="L39" s="68"/>
      <c r="M39" s="68"/>
      <c r="N39" s="54" t="s">
        <v>29</v>
      </c>
      <c r="O39" s="68">
        <f>((G39-1)*(1-(IF(H39="no",0,'month #1 only'!$B$3)))+1)</f>
        <v>4.5</v>
      </c>
      <c r="P39" s="68">
        <f t="shared" si="0"/>
        <v>2</v>
      </c>
      <c r="Q39" s="69">
        <f>IF(Table13[[#This Row],[Runners]]&lt;5,0,IF(Table13[[#This Row],[Runners]]&lt;8,0.25,IF(Table13[[#This Row],[Runners]]&lt;12,0.2,IF(Table13[[#This Row],[Handicap?]]="Yes",0.25,0.2))))</f>
        <v>0</v>
      </c>
      <c r="R39" s="70">
        <f>(IF(N39="WON-EW",((((F39-1)*Q39)*'month #1 only'!$B$2)+('month #1 only'!$B$2*(F39-1))),IF(N39="WON",((((F39-1)*Q39)*'month #1 only'!$B$2)+('month #1 only'!$B$2*(F39-1))),IF(N39="PLACED",((((F39-1)*Q39)*'month #1 only'!$B$2)-'month #1 only'!$B$2),IF(Q39=0,-'month #1 only'!$B$2,IF(Q39=0,-'month #1 only'!$B$2,-('month #1 only'!$B$2*2)))))))*E39</f>
        <v>-10</v>
      </c>
      <c r="S39" s="71">
        <f>(IF(N39="WON-EW",((((O39-1)*Q39)*'month #1 only'!$B$2)+('month #1 only'!$B$2*(O39-1))),IF(N39="WON",((((O39-1)*Q39)*'month #1 only'!$B$2)+('month #1 only'!$B$2*(O39-1))),IF(N39="PLACED",((((O39-1)*Q39)*'month #1 only'!$B$2)-'month #1 only'!$B$2),IF(Q39=0,-'month #1 only'!$B$2,IF(Q39=0,-'month #1 only'!$B$2,-('month #1 only'!$B$2*2)))))))*E39</f>
        <v>-10</v>
      </c>
      <c r="T39" s="71">
        <f>(IF(N39="WON-EW",(((L39-1)*'month #1 only'!$B$2)*(1-$B$3))+(((M39-1)*'month #1 only'!$B$2)*(1-$B$3)),IF(N39="WON",(((L39-1)*'month #1 only'!$B$2)*(1-$B$3)),IF(N39="PLACED",(((M39-1)*'month #1 only'!$B$2)*(1-$B$3))-'month #1 only'!$B$2,IF(Q39=0,-'month #1 only'!$B$2,-('month #1 only'!$B$2*2))))))*E39</f>
        <v>-10</v>
      </c>
    </row>
    <row r="40" spans="1:20" x14ac:dyDescent="0.2">
      <c r="A40" s="66">
        <v>42307</v>
      </c>
      <c r="B40" s="61">
        <v>1.4</v>
      </c>
      <c r="C40" s="76" t="s">
        <v>93</v>
      </c>
      <c r="D40" s="76" t="s">
        <v>94</v>
      </c>
      <c r="E40" s="54">
        <v>2</v>
      </c>
      <c r="F40" s="69">
        <v>4</v>
      </c>
      <c r="G40" s="69">
        <v>4</v>
      </c>
      <c r="H40" s="68" t="s">
        <v>28</v>
      </c>
      <c r="I40" s="68" t="s">
        <v>28</v>
      </c>
      <c r="J40" s="68"/>
      <c r="K40" s="68"/>
      <c r="L40" s="68"/>
      <c r="M40" s="68"/>
      <c r="N40" s="54" t="s">
        <v>29</v>
      </c>
      <c r="O40" s="68">
        <f>((G40-1)*(1-(IF(H40="no",0,'month #1 only'!$B$3)))+1)</f>
        <v>4</v>
      </c>
      <c r="P40" s="68">
        <f t="shared" si="0"/>
        <v>2</v>
      </c>
      <c r="Q40" s="69">
        <f>IF(Table13[[#This Row],[Runners]]&lt;5,0,IF(Table13[[#This Row],[Runners]]&lt;8,0.25,IF(Table13[[#This Row],[Runners]]&lt;12,0.2,IF(Table13[[#This Row],[Handicap?]]="Yes",0.25,0.2))))</f>
        <v>0</v>
      </c>
      <c r="R40" s="70">
        <f>(IF(N40="WON-EW",((((F40-1)*Q40)*'month #1 only'!$B$2)+('month #1 only'!$B$2*(F40-1))),IF(N40="WON",((((F40-1)*Q40)*'month #1 only'!$B$2)+('month #1 only'!$B$2*(F40-1))),IF(N40="PLACED",((((F40-1)*Q40)*'month #1 only'!$B$2)-'month #1 only'!$B$2),IF(Q40=0,-'month #1 only'!$B$2,IF(Q40=0,-'month #1 only'!$B$2,-('month #1 only'!$B$2*2)))))))*E40</f>
        <v>-10</v>
      </c>
      <c r="S40" s="71">
        <f>(IF(N40="WON-EW",((((O40-1)*Q40)*'month #1 only'!$B$2)+('month #1 only'!$B$2*(O40-1))),IF(N40="WON",((((O40-1)*Q40)*'month #1 only'!$B$2)+('month #1 only'!$B$2*(O40-1))),IF(N40="PLACED",((((O40-1)*Q40)*'month #1 only'!$B$2)-'month #1 only'!$B$2),IF(Q40=0,-'month #1 only'!$B$2,IF(Q40=0,-'month #1 only'!$B$2,-('month #1 only'!$B$2*2)))))))*E40</f>
        <v>-10</v>
      </c>
      <c r="T40" s="71">
        <f>(IF(N40="WON-EW",(((L40-1)*'month #1 only'!$B$2)*(1-$B$3))+(((M40-1)*'month #1 only'!$B$2)*(1-$B$3)),IF(N40="WON",(((L40-1)*'month #1 only'!$B$2)*(1-$B$3)),IF(N40="PLACED",(((M40-1)*'month #1 only'!$B$2)*(1-$B$3))-'month #1 only'!$B$2,IF(Q40=0,-'month #1 only'!$B$2,-('month #1 only'!$B$2*2))))))*E40</f>
        <v>-10</v>
      </c>
    </row>
    <row r="41" spans="1:20" x14ac:dyDescent="0.2">
      <c r="A41" s="66">
        <v>42307</v>
      </c>
      <c r="B41" s="61">
        <v>2.25</v>
      </c>
      <c r="C41" s="76" t="s">
        <v>91</v>
      </c>
      <c r="D41" s="76" t="s">
        <v>95</v>
      </c>
      <c r="E41" s="54">
        <v>1</v>
      </c>
      <c r="F41" s="69">
        <v>6.5</v>
      </c>
      <c r="G41" s="69">
        <v>6.5</v>
      </c>
      <c r="H41" s="68" t="s">
        <v>28</v>
      </c>
      <c r="I41" s="68" t="s">
        <v>28</v>
      </c>
      <c r="J41" s="68"/>
      <c r="K41" s="68"/>
      <c r="L41" s="68"/>
      <c r="M41" s="68"/>
      <c r="N41" s="54" t="s">
        <v>29</v>
      </c>
      <c r="O41" s="68">
        <f>((G41-1)*(1-(IF(H41="no",0,'month #1 only'!$B$3)))+1)</f>
        <v>6.5</v>
      </c>
      <c r="P41" s="68">
        <f t="shared" si="0"/>
        <v>1</v>
      </c>
      <c r="Q41" s="69">
        <f>IF(Table13[[#This Row],[Runners]]&lt;5,0,IF(Table13[[#This Row],[Runners]]&lt;8,0.25,IF(Table13[[#This Row],[Runners]]&lt;12,0.2,IF(Table13[[#This Row],[Handicap?]]="Yes",0.25,0.2))))</f>
        <v>0</v>
      </c>
      <c r="R41" s="70">
        <f>(IF(N41="WON-EW",((((F41-1)*Q41)*'month #1 only'!$B$2)+('month #1 only'!$B$2*(F41-1))),IF(N41="WON",((((F41-1)*Q41)*'month #1 only'!$B$2)+('month #1 only'!$B$2*(F41-1))),IF(N41="PLACED",((((F41-1)*Q41)*'month #1 only'!$B$2)-'month #1 only'!$B$2),IF(Q41=0,-'month #1 only'!$B$2,IF(Q41=0,-'month #1 only'!$B$2,-('month #1 only'!$B$2*2)))))))*E41</f>
        <v>-5</v>
      </c>
      <c r="S41" s="71">
        <f>(IF(N41="WON-EW",((((O41-1)*Q41)*'month #1 only'!$B$2)+('month #1 only'!$B$2*(O41-1))),IF(N41="WON",((((O41-1)*Q41)*'month #1 only'!$B$2)+('month #1 only'!$B$2*(O41-1))),IF(N41="PLACED",((((O41-1)*Q41)*'month #1 only'!$B$2)-'month #1 only'!$B$2),IF(Q41=0,-'month #1 only'!$B$2,IF(Q41=0,-'month #1 only'!$B$2,-('month #1 only'!$B$2*2)))))))*E41</f>
        <v>-5</v>
      </c>
      <c r="T41" s="71">
        <f>(IF(N41="WON-EW",(((L41-1)*'month #1 only'!$B$2)*(1-$B$3))+(((M41-1)*'month #1 only'!$B$2)*(1-$B$3)),IF(N41="WON",(((L41-1)*'month #1 only'!$B$2)*(1-$B$3)),IF(N41="PLACED",(((M41-1)*'month #1 only'!$B$2)*(1-$B$3))-'month #1 only'!$B$2,IF(Q41=0,-'month #1 only'!$B$2,-('month #1 only'!$B$2*2))))))*E41</f>
        <v>-5</v>
      </c>
    </row>
    <row r="42" spans="1:20" x14ac:dyDescent="0.2">
      <c r="A42" s="66">
        <v>42307</v>
      </c>
      <c r="B42" s="61">
        <v>4.0999999999999996</v>
      </c>
      <c r="C42" s="76" t="s">
        <v>91</v>
      </c>
      <c r="D42" s="76" t="s">
        <v>96</v>
      </c>
      <c r="E42" s="54">
        <v>2</v>
      </c>
      <c r="F42" s="69">
        <v>4</v>
      </c>
      <c r="G42" s="69">
        <v>4</v>
      </c>
      <c r="H42" s="68" t="s">
        <v>28</v>
      </c>
      <c r="I42" s="68" t="s">
        <v>28</v>
      </c>
      <c r="J42" s="68"/>
      <c r="K42" s="68"/>
      <c r="L42" s="68"/>
      <c r="M42" s="68"/>
      <c r="N42" s="54" t="s">
        <v>29</v>
      </c>
      <c r="O42" s="68">
        <f>((G42-1)*(1-(IF(H42="no",0,'month #1 only'!$B$3)))+1)</f>
        <v>4</v>
      </c>
      <c r="P42" s="68">
        <f t="shared" si="0"/>
        <v>2</v>
      </c>
      <c r="Q42" s="69">
        <f>IF(Table13[[#This Row],[Runners]]&lt;5,0,IF(Table13[[#This Row],[Runners]]&lt;8,0.25,IF(Table13[[#This Row],[Runners]]&lt;12,0.2,IF(Table13[[#This Row],[Handicap?]]="Yes",0.25,0.2))))</f>
        <v>0</v>
      </c>
      <c r="R42" s="70">
        <f>(IF(N42="WON-EW",((((F42-1)*Q42)*'month #1 only'!$B$2)+('month #1 only'!$B$2*(F42-1))),IF(N42="WON",((((F42-1)*Q42)*'month #1 only'!$B$2)+('month #1 only'!$B$2*(F42-1))),IF(N42="PLACED",((((F42-1)*Q42)*'month #1 only'!$B$2)-'month #1 only'!$B$2),IF(Q42=0,-'month #1 only'!$B$2,IF(Q42=0,-'month #1 only'!$B$2,-('month #1 only'!$B$2*2)))))))*E42</f>
        <v>-10</v>
      </c>
      <c r="S42" s="71">
        <f>(IF(N42="WON-EW",((((O42-1)*Q42)*'month #1 only'!$B$2)+('month #1 only'!$B$2*(O42-1))),IF(N42="WON",((((O42-1)*Q42)*'month #1 only'!$B$2)+('month #1 only'!$B$2*(O42-1))),IF(N42="PLACED",((((O42-1)*Q42)*'month #1 only'!$B$2)-'month #1 only'!$B$2),IF(Q42=0,-'month #1 only'!$B$2,IF(Q42=0,-'month #1 only'!$B$2,-('month #1 only'!$B$2*2)))))))*E42</f>
        <v>-10</v>
      </c>
      <c r="T42" s="71">
        <f>(IF(N42="WON-EW",(((L42-1)*'month #1 only'!$B$2)*(1-$B$3))+(((M42-1)*'month #1 only'!$B$2)*(1-$B$3)),IF(N42="WON",(((L42-1)*'month #1 only'!$B$2)*(1-$B$3)),IF(N42="PLACED",(((M42-1)*'month #1 only'!$B$2)*(1-$B$3))-'month #1 only'!$B$2,IF(Q42=0,-'month #1 only'!$B$2,-('month #1 only'!$B$2*2))))))*E42</f>
        <v>-10</v>
      </c>
    </row>
    <row r="43" spans="1:20" x14ac:dyDescent="0.2">
      <c r="A43" s="66">
        <v>42307</v>
      </c>
      <c r="B43" s="61">
        <v>5.0999999999999996</v>
      </c>
      <c r="C43" s="76" t="s">
        <v>38</v>
      </c>
      <c r="D43" s="76" t="s">
        <v>97</v>
      </c>
      <c r="E43" s="54">
        <v>2</v>
      </c>
      <c r="F43" s="69">
        <v>4</v>
      </c>
      <c r="G43" s="69">
        <v>4</v>
      </c>
      <c r="H43" s="68" t="s">
        <v>28</v>
      </c>
      <c r="I43" s="68" t="s">
        <v>28</v>
      </c>
      <c r="J43" s="68"/>
      <c r="K43" s="68"/>
      <c r="L43" s="68"/>
      <c r="M43" s="68"/>
      <c r="N43" s="54" t="s">
        <v>29</v>
      </c>
      <c r="O43" s="68">
        <f>((G43-1)*(1-(IF(H43="no",0,'month #1 only'!$B$3)))+1)</f>
        <v>4</v>
      </c>
      <c r="P43" s="68">
        <f t="shared" si="0"/>
        <v>2</v>
      </c>
      <c r="Q43" s="69">
        <f>IF(Table13[[#This Row],[Runners]]&lt;5,0,IF(Table13[[#This Row],[Runners]]&lt;8,0.25,IF(Table13[[#This Row],[Runners]]&lt;12,0.2,IF(Table13[[#This Row],[Handicap?]]="Yes",0.25,0.2))))</f>
        <v>0</v>
      </c>
      <c r="R43" s="70">
        <f>(IF(N43="WON-EW",((((F43-1)*Q43)*'month #1 only'!$B$2)+('month #1 only'!$B$2*(F43-1))),IF(N43="WON",((((F43-1)*Q43)*'month #1 only'!$B$2)+('month #1 only'!$B$2*(F43-1))),IF(N43="PLACED",((((F43-1)*Q43)*'month #1 only'!$B$2)-'month #1 only'!$B$2),IF(Q43=0,-'month #1 only'!$B$2,IF(Q43=0,-'month #1 only'!$B$2,-('month #1 only'!$B$2*2)))))))*E43</f>
        <v>-10</v>
      </c>
      <c r="S43" s="71">
        <f>(IF(N43="WON-EW",((((O43-1)*Q43)*'month #1 only'!$B$2)+('month #1 only'!$B$2*(O43-1))),IF(N43="WON",((((O43-1)*Q43)*'month #1 only'!$B$2)+('month #1 only'!$B$2*(O43-1))),IF(N43="PLACED",((((O43-1)*Q43)*'month #1 only'!$B$2)-'month #1 only'!$B$2),IF(Q43=0,-'month #1 only'!$B$2,IF(Q43=0,-'month #1 only'!$B$2,-('month #1 only'!$B$2*2)))))))*E43</f>
        <v>-10</v>
      </c>
      <c r="T43" s="71">
        <f>(IF(N43="WON-EW",(((L43-1)*'month #1 only'!$B$2)*(1-$B$3))+(((M43-1)*'month #1 only'!$B$2)*(1-$B$3)),IF(N43="WON",(((L43-1)*'month #1 only'!$B$2)*(1-$B$3)),IF(N43="PLACED",(((M43-1)*'month #1 only'!$B$2)*(1-$B$3))-'month #1 only'!$B$2,IF(Q43=0,-'month #1 only'!$B$2,-('month #1 only'!$B$2*2))))))*E43</f>
        <v>-10</v>
      </c>
    </row>
    <row r="44" spans="1:20" x14ac:dyDescent="0.2">
      <c r="A44" s="66">
        <v>42307</v>
      </c>
      <c r="B44" s="61">
        <v>7.2</v>
      </c>
      <c r="C44" s="76" t="s">
        <v>36</v>
      </c>
      <c r="D44" s="76" t="s">
        <v>37</v>
      </c>
      <c r="E44" s="54">
        <v>1</v>
      </c>
      <c r="F44" s="69">
        <v>5.5</v>
      </c>
      <c r="G44" s="69">
        <v>5.5</v>
      </c>
      <c r="H44" s="68" t="s">
        <v>28</v>
      </c>
      <c r="I44" s="68" t="s">
        <v>28</v>
      </c>
      <c r="J44" s="68"/>
      <c r="K44" s="68"/>
      <c r="L44" s="68"/>
      <c r="M44" s="68"/>
      <c r="N44" s="54" t="s">
        <v>29</v>
      </c>
      <c r="O44" s="68">
        <f>((G44-1)*(1-(IF(H44="no",0,'month #1 only'!$B$3)))+1)</f>
        <v>5.5</v>
      </c>
      <c r="P44" s="68">
        <f t="shared" si="0"/>
        <v>1</v>
      </c>
      <c r="Q44" s="69">
        <f>IF(Table13[[#This Row],[Runners]]&lt;5,0,IF(Table13[[#This Row],[Runners]]&lt;8,0.25,IF(Table13[[#This Row],[Runners]]&lt;12,0.2,IF(Table13[[#This Row],[Handicap?]]="Yes",0.25,0.2))))</f>
        <v>0</v>
      </c>
      <c r="R44" s="70">
        <f>(IF(N44="WON-EW",((((F44-1)*Q44)*'month #1 only'!$B$2)+('month #1 only'!$B$2*(F44-1))),IF(N44="WON",((((F44-1)*Q44)*'month #1 only'!$B$2)+('month #1 only'!$B$2*(F44-1))),IF(N44="PLACED",((((F44-1)*Q44)*'month #1 only'!$B$2)-'month #1 only'!$B$2),IF(Q44=0,-'month #1 only'!$B$2,IF(Q44=0,-'month #1 only'!$B$2,-('month #1 only'!$B$2*2)))))))*E44</f>
        <v>-5</v>
      </c>
      <c r="S44" s="71">
        <f>(IF(N44="WON-EW",((((O44-1)*Q44)*'month #1 only'!$B$2)+('month #1 only'!$B$2*(O44-1))),IF(N44="WON",((((O44-1)*Q44)*'month #1 only'!$B$2)+('month #1 only'!$B$2*(O44-1))),IF(N44="PLACED",((((O44-1)*Q44)*'month #1 only'!$B$2)-'month #1 only'!$B$2),IF(Q44=0,-'month #1 only'!$B$2,IF(Q44=0,-'month #1 only'!$B$2,-('month #1 only'!$B$2*2)))))))*E44</f>
        <v>-5</v>
      </c>
      <c r="T44" s="71">
        <f>(IF(N44="WON-EW",(((L44-1)*'month #1 only'!$B$2)*(1-$B$3))+(((M44-1)*'month #1 only'!$B$2)*(1-$B$3)),IF(N44="WON",(((L44-1)*'month #1 only'!$B$2)*(1-$B$3)),IF(N44="PLACED",(((M44-1)*'month #1 only'!$B$2)*(1-$B$3))-'month #1 only'!$B$2,IF(Q44=0,-'month #1 only'!$B$2,-('month #1 only'!$B$2*2))))))*E44</f>
        <v>-5</v>
      </c>
    </row>
    <row r="45" spans="1:20" x14ac:dyDescent="0.2">
      <c r="A45" s="66">
        <v>42307</v>
      </c>
      <c r="B45" s="61">
        <v>8.3000000000000007</v>
      </c>
      <c r="C45" s="76" t="s">
        <v>36</v>
      </c>
      <c r="D45" s="76" t="s">
        <v>98</v>
      </c>
      <c r="E45" s="67">
        <v>2</v>
      </c>
      <c r="F45" s="68">
        <v>5</v>
      </c>
      <c r="G45" s="68">
        <v>5</v>
      </c>
      <c r="H45" s="68" t="s">
        <v>28</v>
      </c>
      <c r="I45" s="68" t="s">
        <v>28</v>
      </c>
      <c r="J45" s="68"/>
      <c r="K45" s="68"/>
      <c r="L45" s="68"/>
      <c r="M45" s="68"/>
      <c r="N45" s="54" t="s">
        <v>29</v>
      </c>
      <c r="O45" s="68">
        <f>((G45-1)*(1-(IF(H45="no",0,'month #1 only'!$B$3)))+1)</f>
        <v>5</v>
      </c>
      <c r="P45" s="68">
        <f t="shared" si="0"/>
        <v>2</v>
      </c>
      <c r="Q45" s="69">
        <f>IF(Table13[[#This Row],[Runners]]&lt;5,0,IF(Table13[[#This Row],[Runners]]&lt;8,0.25,IF(Table13[[#This Row],[Runners]]&lt;12,0.2,IF(Table13[[#This Row],[Handicap?]]="Yes",0.25,0.2))))</f>
        <v>0</v>
      </c>
      <c r="R45" s="70">
        <f>(IF(N45="WON-EW",((((F45-1)*Q45)*'month #1 only'!$B$2)+('month #1 only'!$B$2*(F45-1))),IF(N45="WON",((((F45-1)*Q45)*'month #1 only'!$B$2)+('month #1 only'!$B$2*(F45-1))),IF(N45="PLACED",((((F45-1)*Q45)*'month #1 only'!$B$2)-'month #1 only'!$B$2),IF(Q45=0,-'month #1 only'!$B$2,IF(Q45=0,-'month #1 only'!$B$2,-('month #1 only'!$B$2*2)))))))*E45</f>
        <v>-10</v>
      </c>
      <c r="S45" s="71">
        <f>(IF(N45="WON-EW",((((O45-1)*Q45)*'month #1 only'!$B$2)+('month #1 only'!$B$2*(O45-1))),IF(N45="WON",((((O45-1)*Q45)*'month #1 only'!$B$2)+('month #1 only'!$B$2*(O45-1))),IF(N45="PLACED",((((O45-1)*Q45)*'month #1 only'!$B$2)-'month #1 only'!$B$2),IF(Q45=0,-'month #1 only'!$B$2,IF(Q45=0,-'month #1 only'!$B$2,-('month #1 only'!$B$2*2)))))))*E45</f>
        <v>-10</v>
      </c>
      <c r="T45" s="71">
        <f>(IF(N45="WON-EW",(((L45-1)*'month #1 only'!$B$2)*(1-$B$3))+(((M45-1)*'month #1 only'!$B$2)*(1-$B$3)),IF(N45="WON",(((L45-1)*'month #1 only'!$B$2)*(1-$B$3)),IF(N45="PLACED",(((M45-1)*'month #1 only'!$B$2)*(1-$B$3))-'month #1 only'!$B$2,IF(Q45=0,-'month #1 only'!$B$2,-('month #1 only'!$B$2*2))))))*E45</f>
        <v>-10</v>
      </c>
    </row>
    <row r="46" spans="1:20" x14ac:dyDescent="0.2">
      <c r="A46" s="66">
        <v>42308</v>
      </c>
      <c r="B46" s="61">
        <v>1.25</v>
      </c>
      <c r="C46" s="76" t="s">
        <v>93</v>
      </c>
      <c r="D46" s="76" t="s">
        <v>99</v>
      </c>
      <c r="E46" s="67">
        <v>1</v>
      </c>
      <c r="F46" s="68">
        <v>5</v>
      </c>
      <c r="G46" s="68">
        <v>5</v>
      </c>
      <c r="H46" s="68" t="s">
        <v>28</v>
      </c>
      <c r="I46" s="68" t="s">
        <v>28</v>
      </c>
      <c r="J46" s="68"/>
      <c r="K46" s="68"/>
      <c r="L46" s="68"/>
      <c r="M46" s="68"/>
      <c r="N46" s="54" t="s">
        <v>29</v>
      </c>
      <c r="O46" s="68">
        <f>((G46-1)*(1-(IF(H46="no",0,'month #1 only'!$B$3)))+1)</f>
        <v>5</v>
      </c>
      <c r="P46" s="68">
        <f t="shared" si="0"/>
        <v>1</v>
      </c>
      <c r="Q46" s="69">
        <f>IF(Table13[[#This Row],[Runners]]&lt;5,0,IF(Table13[[#This Row],[Runners]]&lt;8,0.25,IF(Table13[[#This Row],[Runners]]&lt;12,0.2,IF(Table13[[#This Row],[Handicap?]]="Yes",0.25,0.2))))</f>
        <v>0</v>
      </c>
      <c r="R46" s="70">
        <f>(IF(N46="WON-EW",((((F46-1)*Q46)*'month #1 only'!$B$2)+('month #1 only'!$B$2*(F46-1))),IF(N46="WON",((((F46-1)*Q46)*'month #1 only'!$B$2)+('month #1 only'!$B$2*(F46-1))),IF(N46="PLACED",((((F46-1)*Q46)*'month #1 only'!$B$2)-'month #1 only'!$B$2),IF(Q46=0,-'month #1 only'!$B$2,IF(Q46=0,-'month #1 only'!$B$2,-('month #1 only'!$B$2*2)))))))*E46</f>
        <v>-5</v>
      </c>
      <c r="S46" s="71">
        <f>(IF(N46="WON-EW",((((O46-1)*Q46)*'month #1 only'!$B$2)+('month #1 only'!$B$2*(O46-1))),IF(N46="WON",((((O46-1)*Q46)*'month #1 only'!$B$2)+('month #1 only'!$B$2*(O46-1))),IF(N46="PLACED",((((O46-1)*Q46)*'month #1 only'!$B$2)-'month #1 only'!$B$2),IF(Q46=0,-'month #1 only'!$B$2,IF(Q46=0,-'month #1 only'!$B$2,-('month #1 only'!$B$2*2)))))))*E46</f>
        <v>-5</v>
      </c>
      <c r="T46" s="71">
        <f>(IF(N46="WON-EW",(((L46-1)*'month #1 only'!$B$2)*(1-$B$3))+(((M46-1)*'month #1 only'!$B$2)*(1-$B$3)),IF(N46="WON",(((L46-1)*'month #1 only'!$B$2)*(1-$B$3)),IF(N46="PLACED",(((M46-1)*'month #1 only'!$B$2)*(1-$B$3))-'month #1 only'!$B$2,IF(Q46=0,-'month #1 only'!$B$2,-('month #1 only'!$B$2*2))))))*E46</f>
        <v>-5</v>
      </c>
    </row>
    <row r="47" spans="1:20" x14ac:dyDescent="0.2">
      <c r="A47" s="66">
        <v>42308</v>
      </c>
      <c r="B47" s="61">
        <v>1.5</v>
      </c>
      <c r="C47" s="76" t="s">
        <v>100</v>
      </c>
      <c r="D47" s="76" t="s">
        <v>101</v>
      </c>
      <c r="E47" s="67">
        <v>1</v>
      </c>
      <c r="F47" s="68">
        <v>7</v>
      </c>
      <c r="G47" s="68">
        <v>7</v>
      </c>
      <c r="H47" s="68" t="s">
        <v>28</v>
      </c>
      <c r="I47" s="68" t="s">
        <v>28</v>
      </c>
      <c r="J47" s="68"/>
      <c r="K47" s="68"/>
      <c r="L47" s="68"/>
      <c r="M47" s="68"/>
      <c r="N47" s="54" t="s">
        <v>29</v>
      </c>
      <c r="O47" s="68">
        <f>((G47-1)*(1-(IF(H47="no",0,'month #1 only'!$B$3)))+1)</f>
        <v>7</v>
      </c>
      <c r="P47" s="68">
        <f t="shared" si="0"/>
        <v>1</v>
      </c>
      <c r="Q47" s="69">
        <f>IF(Table13[[#This Row],[Runners]]&lt;5,0,IF(Table13[[#This Row],[Runners]]&lt;8,0.25,IF(Table13[[#This Row],[Runners]]&lt;12,0.2,IF(Table13[[#This Row],[Handicap?]]="Yes",0.25,0.2))))</f>
        <v>0</v>
      </c>
      <c r="R47" s="70">
        <f>(IF(N47="WON-EW",((((F47-1)*Q47)*'month #1 only'!$B$2)+('month #1 only'!$B$2*(F47-1))),IF(N47="WON",((((F47-1)*Q47)*'month #1 only'!$B$2)+('month #1 only'!$B$2*(F47-1))),IF(N47="PLACED",((((F47-1)*Q47)*'month #1 only'!$B$2)-'month #1 only'!$B$2),IF(Q47=0,-'month #1 only'!$B$2,IF(Q47=0,-'month #1 only'!$B$2,-('month #1 only'!$B$2*2)))))))*E47</f>
        <v>-5</v>
      </c>
      <c r="S47" s="71">
        <f>(IF(N47="WON-EW",((((O47-1)*Q47)*'month #1 only'!$B$2)+('month #1 only'!$B$2*(O47-1))),IF(N47="WON",((((O47-1)*Q47)*'month #1 only'!$B$2)+('month #1 only'!$B$2*(O47-1))),IF(N47="PLACED",((((O47-1)*Q47)*'month #1 only'!$B$2)-'month #1 only'!$B$2),IF(Q47=0,-'month #1 only'!$B$2,IF(Q47=0,-'month #1 only'!$B$2,-('month #1 only'!$B$2*2)))))))*E47</f>
        <v>-5</v>
      </c>
      <c r="T47" s="71">
        <f>(IF(N47="WON-EW",(((L47-1)*'month #1 only'!$B$2)*(1-$B$3))+(((M47-1)*'month #1 only'!$B$2)*(1-$B$3)),IF(N47="WON",(((L47-1)*'month #1 only'!$B$2)*(1-$B$3)),IF(N47="PLACED",(((M47-1)*'month #1 only'!$B$2)*(1-$B$3))-'month #1 only'!$B$2,IF(Q47=0,-'month #1 only'!$B$2,-('month #1 only'!$B$2*2))))))*E47</f>
        <v>-5</v>
      </c>
    </row>
    <row r="48" spans="1:20" x14ac:dyDescent="0.2">
      <c r="A48" s="66">
        <v>42308</v>
      </c>
      <c r="B48" s="61">
        <v>2.0499999999999998</v>
      </c>
      <c r="C48" s="76" t="s">
        <v>102</v>
      </c>
      <c r="D48" s="76" t="s">
        <v>103</v>
      </c>
      <c r="E48" s="67">
        <v>2</v>
      </c>
      <c r="F48" s="69">
        <v>3.5</v>
      </c>
      <c r="G48" s="69">
        <v>3.5</v>
      </c>
      <c r="H48" s="68" t="s">
        <v>28</v>
      </c>
      <c r="I48" s="68" t="s">
        <v>28</v>
      </c>
      <c r="J48" s="68"/>
      <c r="K48" s="68"/>
      <c r="L48" s="68">
        <v>3.62</v>
      </c>
      <c r="M48" s="68"/>
      <c r="N48" s="54" t="s">
        <v>53</v>
      </c>
      <c r="O48" s="68">
        <f>((G48-1)*(1-(IF(H48="no",0,'month #1 only'!$B$3)))+1)</f>
        <v>3.5</v>
      </c>
      <c r="P48" s="68">
        <f t="shared" si="0"/>
        <v>2</v>
      </c>
      <c r="Q48" s="69">
        <f>IF(Table13[[#This Row],[Runners]]&lt;5,0,IF(Table13[[#This Row],[Runners]]&lt;8,0.25,IF(Table13[[#This Row],[Runners]]&lt;12,0.2,IF(Table13[[#This Row],[Handicap?]]="Yes",0.25,0.2))))</f>
        <v>0</v>
      </c>
      <c r="R48" s="70">
        <f>(IF(N48="WON-EW",((((F48-1)*Q48)*'month #1 only'!$B$2)+('month #1 only'!$B$2*(F48-1))),IF(N48="WON",((((F48-1)*Q48)*'month #1 only'!$B$2)+('month #1 only'!$B$2*(F48-1))),IF(N48="PLACED",((((F48-1)*Q48)*'month #1 only'!$B$2)-'month #1 only'!$B$2),IF(Q48=0,-'month #1 only'!$B$2,IF(Q48=0,-'month #1 only'!$B$2,-('month #1 only'!$B$2*2)))))))*E48</f>
        <v>25</v>
      </c>
      <c r="S48" s="71">
        <f>(IF(N48="WON-EW",((((O48-1)*Q48)*'month #1 only'!$B$2)+('month #1 only'!$B$2*(O48-1))),IF(N48="WON",((((O48-1)*Q48)*'month #1 only'!$B$2)+('month #1 only'!$B$2*(O48-1))),IF(N48="PLACED",((((O48-1)*Q48)*'month #1 only'!$B$2)-'month #1 only'!$B$2),IF(Q48=0,-'month #1 only'!$B$2,IF(Q48=0,-'month #1 only'!$B$2,-('month #1 only'!$B$2*2)))))))*E48</f>
        <v>25</v>
      </c>
      <c r="T48" s="71">
        <f>(IF(N48="WON-EW",(((L48-1)*'month #1 only'!$B$2)*(1-$B$3))+(((M48-1)*'month #1 only'!$B$2)*(1-$B$3)),IF(N48="WON",(((L48-1)*'month #1 only'!$B$2)*(1-$B$3)),IF(N48="PLACED",(((M48-1)*'month #1 only'!$B$2)*(1-$B$3))-'month #1 only'!$B$2,IF(Q48=0,-'month #1 only'!$B$2,-('month #1 only'!$B$2*2))))))*E48</f>
        <v>24.89</v>
      </c>
    </row>
    <row r="49" spans="1:37" x14ac:dyDescent="0.2">
      <c r="A49" s="66">
        <v>42308</v>
      </c>
      <c r="B49" s="61">
        <v>3.05</v>
      </c>
      <c r="C49" s="76" t="s">
        <v>93</v>
      </c>
      <c r="D49" s="76" t="s">
        <v>104</v>
      </c>
      <c r="E49" s="67">
        <v>1</v>
      </c>
      <c r="F49" s="69">
        <v>7.5</v>
      </c>
      <c r="G49" s="69">
        <v>7.5</v>
      </c>
      <c r="H49" s="68" t="s">
        <v>28</v>
      </c>
      <c r="I49" s="68" t="s">
        <v>28</v>
      </c>
      <c r="J49" s="68"/>
      <c r="K49" s="68"/>
      <c r="L49" s="68"/>
      <c r="M49" s="68"/>
      <c r="N49" s="54" t="s">
        <v>29</v>
      </c>
      <c r="O49" s="68">
        <f>((G49-1)*(1-(IF(H49="no",0,'month #1 only'!$B$3)))+1)</f>
        <v>7.5</v>
      </c>
      <c r="P49" s="68">
        <f t="shared" si="0"/>
        <v>1</v>
      </c>
      <c r="Q49" s="69">
        <f>IF(Table13[[#This Row],[Runners]]&lt;5,0,IF(Table13[[#This Row],[Runners]]&lt;8,0.25,IF(Table13[[#This Row],[Runners]]&lt;12,0.2,IF(Table13[[#This Row],[Handicap?]]="Yes",0.25,0.2))))</f>
        <v>0</v>
      </c>
      <c r="R49" s="70">
        <f>(IF(N49="WON-EW",((((F49-1)*Q49)*'month #1 only'!$B$2)+('month #1 only'!$B$2*(F49-1))),IF(N49="WON",((((F49-1)*Q49)*'month #1 only'!$B$2)+('month #1 only'!$B$2*(F49-1))),IF(N49="PLACED",((((F49-1)*Q49)*'month #1 only'!$B$2)-'month #1 only'!$B$2),IF(Q49=0,-'month #1 only'!$B$2,IF(Q49=0,-'month #1 only'!$B$2,-('month #1 only'!$B$2*2)))))))*E49</f>
        <v>-5</v>
      </c>
      <c r="S49" s="71">
        <f>(IF(N49="WON-EW",((((O49-1)*Q49)*'month #1 only'!$B$2)+('month #1 only'!$B$2*(O49-1))),IF(N49="WON",((((O49-1)*Q49)*'month #1 only'!$B$2)+('month #1 only'!$B$2*(O49-1))),IF(N49="PLACED",((((O49-1)*Q49)*'month #1 only'!$B$2)-'month #1 only'!$B$2),IF(Q49=0,-'month #1 only'!$B$2,IF(Q49=0,-'month #1 only'!$B$2,-('month #1 only'!$B$2*2)))))))*E49</f>
        <v>-5</v>
      </c>
      <c r="T49" s="71">
        <f>(IF(N49="WON-EW",(((L49-1)*'month #1 only'!$B$2)*(1-$B$3))+(((M49-1)*'month #1 only'!$B$2)*(1-$B$3)),IF(N49="WON",(((L49-1)*'month #1 only'!$B$2)*(1-$B$3)),IF(N49="PLACED",(((M49-1)*'month #1 only'!$B$2)*(1-$B$3))-'month #1 only'!$B$2,IF(Q49=0,-'month #1 only'!$B$2,-('month #1 only'!$B$2*2))))))*E49</f>
        <v>-5</v>
      </c>
    </row>
    <row r="50" spans="1:37" x14ac:dyDescent="0.2">
      <c r="A50" s="66">
        <v>42308</v>
      </c>
      <c r="B50" s="61">
        <v>4.3499999999999996</v>
      </c>
      <c r="C50" s="76" t="s">
        <v>38</v>
      </c>
      <c r="D50" s="76" t="s">
        <v>105</v>
      </c>
      <c r="E50" s="67">
        <v>1</v>
      </c>
      <c r="F50" s="68">
        <v>5.5</v>
      </c>
      <c r="G50" s="68">
        <v>5.5</v>
      </c>
      <c r="H50" s="68" t="s">
        <v>28</v>
      </c>
      <c r="I50" s="68" t="s">
        <v>28</v>
      </c>
      <c r="J50" s="68"/>
      <c r="K50" s="68"/>
      <c r="L50" s="68"/>
      <c r="M50" s="68"/>
      <c r="N50" s="54" t="s">
        <v>29</v>
      </c>
      <c r="O50" s="68">
        <f>((G50-1)*(1-(IF(H50="no",0,'month #1 only'!$B$3)))+1)</f>
        <v>5.5</v>
      </c>
      <c r="P50" s="68">
        <f t="shared" si="0"/>
        <v>1</v>
      </c>
      <c r="Q50" s="69">
        <f>IF(Table13[[#This Row],[Runners]]&lt;5,0,IF(Table13[[#This Row],[Runners]]&lt;8,0.25,IF(Table13[[#This Row],[Runners]]&lt;12,0.2,IF(Table13[[#This Row],[Handicap?]]="Yes",0.25,0.2))))</f>
        <v>0</v>
      </c>
      <c r="R50" s="70">
        <f>(IF(N50="WON-EW",((((F50-1)*Q50)*'month #1 only'!$B$2)+('month #1 only'!$B$2*(F50-1))),IF(N50="WON",((((F50-1)*Q50)*'month #1 only'!$B$2)+('month #1 only'!$B$2*(F50-1))),IF(N50="PLACED",((((F50-1)*Q50)*'month #1 only'!$B$2)-'month #1 only'!$B$2),IF(Q50=0,-'month #1 only'!$B$2,IF(Q50=0,-'month #1 only'!$B$2,-('month #1 only'!$B$2*2)))))))*E50</f>
        <v>-5</v>
      </c>
      <c r="S50" s="71">
        <f>(IF(N50="WON-EW",((((O50-1)*Q50)*'month #1 only'!$B$2)+('month #1 only'!$B$2*(O50-1))),IF(N50="WON",((((O50-1)*Q50)*'month #1 only'!$B$2)+('month #1 only'!$B$2*(O50-1))),IF(N50="PLACED",((((O50-1)*Q50)*'month #1 only'!$B$2)-'month #1 only'!$B$2),IF(Q50=0,-'month #1 only'!$B$2,IF(Q50=0,-'month #1 only'!$B$2,-('month #1 only'!$B$2*2)))))))*E50</f>
        <v>-5</v>
      </c>
      <c r="T50" s="71">
        <f>(IF(N50="WON-EW",(((L50-1)*'month #1 only'!$B$2)*(1-$B$3))+(((M50-1)*'month #1 only'!$B$2)*(1-$B$3)),IF(N50="WON",(((L50-1)*'month #1 only'!$B$2)*(1-$B$3)),IF(N50="PLACED",(((M50-1)*'month #1 only'!$B$2)*(1-$B$3))-'month #1 only'!$B$2,IF(Q50=0,-'month #1 only'!$B$2,-('month #1 only'!$B$2*2))))))*E50</f>
        <v>-5</v>
      </c>
    </row>
    <row r="51" spans="1:37" x14ac:dyDescent="0.2">
      <c r="A51" s="66">
        <v>42308</v>
      </c>
      <c r="B51" s="61">
        <v>7.15</v>
      </c>
      <c r="C51" s="76" t="s">
        <v>38</v>
      </c>
      <c r="D51" s="76" t="s">
        <v>52</v>
      </c>
      <c r="E51" s="67">
        <v>2</v>
      </c>
      <c r="F51" s="68">
        <v>3.5</v>
      </c>
      <c r="G51" s="68">
        <v>3.5</v>
      </c>
      <c r="H51" s="68" t="s">
        <v>28</v>
      </c>
      <c r="I51" s="68" t="s">
        <v>28</v>
      </c>
      <c r="J51" s="68"/>
      <c r="K51" s="68"/>
      <c r="L51" s="68">
        <v>3.95</v>
      </c>
      <c r="M51" s="68"/>
      <c r="N51" s="54" t="s">
        <v>53</v>
      </c>
      <c r="O51" s="68">
        <f>((G51-1)*(1-(IF(H51="no",0,'month #1 only'!$B$3)))+1)</f>
        <v>3.5</v>
      </c>
      <c r="P51" s="68">
        <f t="shared" si="0"/>
        <v>2</v>
      </c>
      <c r="Q51" s="69">
        <f>IF(Table13[[#This Row],[Runners]]&lt;5,0,IF(Table13[[#This Row],[Runners]]&lt;8,0.25,IF(Table13[[#This Row],[Runners]]&lt;12,0.2,IF(Table13[[#This Row],[Handicap?]]="Yes",0.25,0.2))))</f>
        <v>0</v>
      </c>
      <c r="R51" s="70">
        <f>(IF(N51="WON-EW",((((F51-1)*Q51)*'month #1 only'!$B$2)+('month #1 only'!$B$2*(F51-1))),IF(N51="WON",((((F51-1)*Q51)*'month #1 only'!$B$2)+('month #1 only'!$B$2*(F51-1))),IF(N51="PLACED",((((F51-1)*Q51)*'month #1 only'!$B$2)-'month #1 only'!$B$2),IF(Q51=0,-'month #1 only'!$B$2,IF(Q51=0,-'month #1 only'!$B$2,-('month #1 only'!$B$2*2)))))))*E51</f>
        <v>25</v>
      </c>
      <c r="S51" s="71">
        <f>(IF(N51="WON-EW",((((O51-1)*Q51)*'month #1 only'!$B$2)+('month #1 only'!$B$2*(O51-1))),IF(N51="WON",((((O51-1)*Q51)*'month #1 only'!$B$2)+('month #1 only'!$B$2*(O51-1))),IF(N51="PLACED",((((O51-1)*Q51)*'month #1 only'!$B$2)-'month #1 only'!$B$2),IF(Q51=0,-'month #1 only'!$B$2,IF(Q51=0,-'month #1 only'!$B$2,-('month #1 only'!$B$2*2)))))))*E51</f>
        <v>25</v>
      </c>
      <c r="T51" s="71">
        <f>(IF(N51="WON-EW",(((L51-1)*'month #1 only'!$B$2)*(1-$B$3))+(((M51-1)*'month #1 only'!$B$2)*(1-$B$3)),IF(N51="WON",(((L51-1)*'month #1 only'!$B$2)*(1-$B$3)),IF(N51="PLACED",(((M51-1)*'month #1 only'!$B$2)*(1-$B$3))-'month #1 only'!$B$2,IF(Q51=0,-'month #1 only'!$B$2,-('month #1 only'!$B$2*2))))))*E51</f>
        <v>28.024999999999999</v>
      </c>
    </row>
    <row r="52" spans="1:37" x14ac:dyDescent="0.2">
      <c r="A52" s="66">
        <v>42308</v>
      </c>
      <c r="B52" s="61">
        <v>7.45</v>
      </c>
      <c r="C52" s="76" t="s">
        <v>38</v>
      </c>
      <c r="D52" s="76" t="s">
        <v>106</v>
      </c>
      <c r="E52" s="67">
        <v>2</v>
      </c>
      <c r="F52" s="68">
        <v>4</v>
      </c>
      <c r="G52" s="68">
        <v>8</v>
      </c>
      <c r="H52" s="68" t="s">
        <v>28</v>
      </c>
      <c r="I52" s="68" t="s">
        <v>28</v>
      </c>
      <c r="J52" s="68"/>
      <c r="K52" s="68"/>
      <c r="L52" s="68">
        <v>9.42</v>
      </c>
      <c r="M52" s="68"/>
      <c r="N52" s="54" t="s">
        <v>53</v>
      </c>
      <c r="O52" s="68">
        <f>((G52-1)*(1-(IF(H52="no",0,'month #1 only'!$B$3)))+1)</f>
        <v>8</v>
      </c>
      <c r="P52" s="68">
        <f t="shared" si="0"/>
        <v>2</v>
      </c>
      <c r="Q52" s="69">
        <f>IF(Table13[[#This Row],[Runners]]&lt;5,0,IF(Table13[[#This Row],[Runners]]&lt;8,0.25,IF(Table13[[#This Row],[Runners]]&lt;12,0.2,IF(Table13[[#This Row],[Handicap?]]="Yes",0.25,0.2))))</f>
        <v>0</v>
      </c>
      <c r="R52" s="70">
        <f>(IF(N52="WON-EW",((((F52-1)*Q52)*'month #1 only'!$B$2)+('month #1 only'!$B$2*(F52-1))),IF(N52="WON",((((F52-1)*Q52)*'month #1 only'!$B$2)+('month #1 only'!$B$2*(F52-1))),IF(N52="PLACED",((((F52-1)*Q52)*'month #1 only'!$B$2)-'month #1 only'!$B$2),IF(Q52=0,-'month #1 only'!$B$2,IF(Q52=0,-'month #1 only'!$B$2,-('month #1 only'!$B$2*2)))))))*E52</f>
        <v>30</v>
      </c>
      <c r="S52" s="71">
        <f>(IF(N52="WON-EW",((((O52-1)*Q52)*'month #1 only'!$B$2)+('month #1 only'!$B$2*(O52-1))),IF(N52="WON",((((O52-1)*Q52)*'month #1 only'!$B$2)+('month #1 only'!$B$2*(O52-1))),IF(N52="PLACED",((((O52-1)*Q52)*'month #1 only'!$B$2)-'month #1 only'!$B$2),IF(Q52=0,-'month #1 only'!$B$2,IF(Q52=0,-'month #1 only'!$B$2,-('month #1 only'!$B$2*2)))))))*E52</f>
        <v>70</v>
      </c>
      <c r="T52" s="71">
        <f>(IF(N52="WON-EW",(((L52-1)*'month #1 only'!$B$2)*(1-$B$3))+(((M52-1)*'month #1 only'!$B$2)*(1-$B$3)),IF(N52="WON",(((L52-1)*'month #1 only'!$B$2)*(1-$B$3)),IF(N52="PLACED",(((M52-1)*'month #1 only'!$B$2)*(1-$B$3))-'month #1 only'!$B$2,IF(Q52=0,-'month #1 only'!$B$2,-('month #1 only'!$B$2*2))))))*E52</f>
        <v>79.989999999999995</v>
      </c>
    </row>
    <row r="53" spans="1:37" s="8" customFormat="1" x14ac:dyDescent="0.2">
      <c r="A53" s="66">
        <v>42311</v>
      </c>
      <c r="B53" s="61">
        <v>1.1000000000000001</v>
      </c>
      <c r="C53" s="57" t="s">
        <v>107</v>
      </c>
      <c r="D53" s="57" t="s">
        <v>108</v>
      </c>
      <c r="E53" s="67">
        <v>1</v>
      </c>
      <c r="F53" s="68">
        <v>8</v>
      </c>
      <c r="G53" s="68">
        <v>8</v>
      </c>
      <c r="H53" s="68" t="s">
        <v>28</v>
      </c>
      <c r="I53" s="68" t="s">
        <v>28</v>
      </c>
      <c r="J53" s="68"/>
      <c r="K53" s="68"/>
      <c r="L53" s="68"/>
      <c r="M53" s="68"/>
      <c r="N53" s="54" t="s">
        <v>29</v>
      </c>
      <c r="O53" s="68">
        <f>((G53-1)*(1-(IF(H53="no",0,'month #1 only'!$B$3)))+1)</f>
        <v>8</v>
      </c>
      <c r="P53" s="68">
        <f t="shared" si="0"/>
        <v>1</v>
      </c>
      <c r="Q53" s="69">
        <f>IF(Table13[[#This Row],[Runners]]&lt;5,0,IF(Table13[[#This Row],[Runners]]&lt;8,0.25,IF(Table13[[#This Row],[Runners]]&lt;12,0.2,IF(Table13[[#This Row],[Handicap?]]="Yes",0.25,0.2))))</f>
        <v>0</v>
      </c>
      <c r="R53" s="70">
        <f>(IF(N53="WON-EW",((((F53-1)*Q53)*'month #1 only'!$B$2)+('month #1 only'!$B$2*(F53-1))),IF(N53="WON",((((F53-1)*Q53)*'month #1 only'!$B$2)+('month #1 only'!$B$2*(F53-1))),IF(N53="PLACED",((((F53-1)*Q53)*'month #1 only'!$B$2)-'month #1 only'!$B$2),IF(Q53=0,-'month #1 only'!$B$2,IF(Q53=0,-'month #1 only'!$B$2,-('month #1 only'!$B$2*2)))))))*E53</f>
        <v>-5</v>
      </c>
      <c r="S53" s="71">
        <f>(IF(N53="WON-EW",((((O53-1)*Q53)*'month #1 only'!$B$2)+('month #1 only'!$B$2*(O53-1))),IF(N53="WON",((((O53-1)*Q53)*'month #1 only'!$B$2)+('month #1 only'!$B$2*(O53-1))),IF(N53="PLACED",((((O53-1)*Q53)*'month #1 only'!$B$2)-'month #1 only'!$B$2),IF(Q53=0,-'month #1 only'!$B$2,IF(Q53=0,-'month #1 only'!$B$2,-('month #1 only'!$B$2*2)))))))*E53</f>
        <v>-5</v>
      </c>
      <c r="T53" s="71">
        <f>(IF(N53="WON-EW",(((L53-1)*'month #1 only'!$B$2)*(1-$B$3))+(((M53-1)*'month #1 only'!$B$2)*(1-$B$3)),IF(N53="WON",(((L53-1)*'month #1 only'!$B$2)*(1-$B$3)),IF(N53="PLACED",(((M53-1)*'month #1 only'!$B$2)*(1-$B$3))-'month #1 only'!$B$2,IF(Q53=0,-'month #1 only'!$B$2,-('month #1 only'!$B$2*2))))))*E53</f>
        <v>-5</v>
      </c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</row>
    <row r="54" spans="1:37" s="8" customFormat="1" x14ac:dyDescent="0.2">
      <c r="A54" s="66">
        <v>42311</v>
      </c>
      <c r="B54" s="61">
        <v>1.2</v>
      </c>
      <c r="C54" s="57" t="s">
        <v>109</v>
      </c>
      <c r="D54" s="57" t="s">
        <v>110</v>
      </c>
      <c r="E54" s="67">
        <v>1</v>
      </c>
      <c r="F54" s="68">
        <v>10</v>
      </c>
      <c r="G54" s="68">
        <v>10</v>
      </c>
      <c r="H54" s="68" t="s">
        <v>28</v>
      </c>
      <c r="I54" s="68" t="s">
        <v>41</v>
      </c>
      <c r="J54" s="67">
        <v>14</v>
      </c>
      <c r="K54" s="68" t="s">
        <v>28</v>
      </c>
      <c r="L54" s="68"/>
      <c r="M54" s="68"/>
      <c r="N54" s="54" t="s">
        <v>29</v>
      </c>
      <c r="O54" s="68">
        <f>((G54-1)*(1-(IF(H54="no",0,'month #1 only'!$B$3)))+1)</f>
        <v>10</v>
      </c>
      <c r="P54" s="68">
        <f t="shared" si="0"/>
        <v>2</v>
      </c>
      <c r="Q54" s="69">
        <f>IF(Table13[[#This Row],[Runners]]&lt;5,0,IF(Table13[[#This Row],[Runners]]&lt;8,0.25,IF(Table13[[#This Row],[Runners]]&lt;12,0.2,IF(Table13[[#This Row],[Handicap?]]="Yes",0.25,0.2))))</f>
        <v>0.2</v>
      </c>
      <c r="R54" s="70">
        <f>(IF(N54="WON-EW",((((F54-1)*Q54)*'month #1 only'!$B$2)+('month #1 only'!$B$2*(F54-1))),IF(N54="WON",((((F54-1)*Q54)*'month #1 only'!$B$2)+('month #1 only'!$B$2*(F54-1))),IF(N54="PLACED",((((F54-1)*Q54)*'month #1 only'!$B$2)-'month #1 only'!$B$2),IF(Q54=0,-'month #1 only'!$B$2,IF(Q54=0,-'month #1 only'!$B$2,-('month #1 only'!$B$2*2)))))))*E54</f>
        <v>-10</v>
      </c>
      <c r="S54" s="71">
        <f>(IF(N54="WON-EW",((((O54-1)*Q54)*'month #1 only'!$B$2)+('month #1 only'!$B$2*(O54-1))),IF(N54="WON",((((O54-1)*Q54)*'month #1 only'!$B$2)+('month #1 only'!$B$2*(O54-1))),IF(N54="PLACED",((((O54-1)*Q54)*'month #1 only'!$B$2)-'month #1 only'!$B$2),IF(Q54=0,-'month #1 only'!$B$2,IF(Q54=0,-'month #1 only'!$B$2,-('month #1 only'!$B$2*2)))))))*E54</f>
        <v>-10</v>
      </c>
      <c r="T54" s="71">
        <f>(IF(N54="WON-EW",(((L54-1)*'month #1 only'!$B$2)*(1-$B$3))+(((M54-1)*'month #1 only'!$B$2)*(1-$B$3)),IF(N54="WON",(((L54-1)*'month #1 only'!$B$2)*(1-$B$3)),IF(N54="PLACED",(((M54-1)*'month #1 only'!$B$2)*(1-$B$3))-'month #1 only'!$B$2,IF(Q54=0,-'month #1 only'!$B$2,-('month #1 only'!$B$2*2))))))*E54</f>
        <v>-10</v>
      </c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</row>
    <row r="55" spans="1:37" s="7" customFormat="1" x14ac:dyDescent="0.2">
      <c r="A55" s="66">
        <v>42311</v>
      </c>
      <c r="B55" s="61">
        <v>1.4</v>
      </c>
      <c r="C55" s="57" t="s">
        <v>107</v>
      </c>
      <c r="D55" s="57" t="s">
        <v>111</v>
      </c>
      <c r="E55" s="67">
        <v>1</v>
      </c>
      <c r="F55" s="68">
        <v>7</v>
      </c>
      <c r="G55" s="68">
        <v>10</v>
      </c>
      <c r="H55" s="68" t="s">
        <v>28</v>
      </c>
      <c r="I55" s="68" t="s">
        <v>28</v>
      </c>
      <c r="J55" s="67"/>
      <c r="K55" s="68"/>
      <c r="L55" s="68">
        <v>13.5</v>
      </c>
      <c r="M55" s="68"/>
      <c r="N55" s="54" t="s">
        <v>53</v>
      </c>
      <c r="O55" s="68">
        <f>((G55-1)*(1-(IF(H55="no",0,'month #1 only'!$B$3)))+1)</f>
        <v>10</v>
      </c>
      <c r="P55" s="68">
        <f t="shared" si="0"/>
        <v>1</v>
      </c>
      <c r="Q55" s="69">
        <f>IF(Table13[[#This Row],[Runners]]&lt;5,0,IF(Table13[[#This Row],[Runners]]&lt;8,0.25,IF(Table13[[#This Row],[Runners]]&lt;12,0.2,IF(Table13[[#This Row],[Handicap?]]="Yes",0.25,0.2))))</f>
        <v>0</v>
      </c>
      <c r="R55" s="70">
        <f>(IF(N55="WON-EW",((((F55-1)*Q55)*'month #1 only'!$B$2)+('month #1 only'!$B$2*(F55-1))),IF(N55="WON",((((F55-1)*Q55)*'month #1 only'!$B$2)+('month #1 only'!$B$2*(F55-1))),IF(N55="PLACED",((((F55-1)*Q55)*'month #1 only'!$B$2)-'month #1 only'!$B$2),IF(Q55=0,-'month #1 only'!$B$2,IF(Q55=0,-'month #1 only'!$B$2,-('month #1 only'!$B$2*2)))))))*E55</f>
        <v>30</v>
      </c>
      <c r="S55" s="71">
        <f>(IF(N55="WON-EW",((((O55-1)*Q55)*'month #1 only'!$B$2)+('month #1 only'!$B$2*(O55-1))),IF(N55="WON",((((O55-1)*Q55)*'month #1 only'!$B$2)+('month #1 only'!$B$2*(O55-1))),IF(N55="PLACED",((((O55-1)*Q55)*'month #1 only'!$B$2)-'month #1 only'!$B$2),IF(Q55=0,-'month #1 only'!$B$2,IF(Q55=0,-'month #1 only'!$B$2,-('month #1 only'!$B$2*2)))))))*E55</f>
        <v>45</v>
      </c>
      <c r="T55" s="71">
        <f>(IF(N55="WON-EW",(((L55-1)*'month #1 only'!$B$2)*(1-$B$3))+(((M55-1)*'month #1 only'!$B$2)*(1-$B$3)),IF(N55="WON",(((L55-1)*'month #1 only'!$B$2)*(1-$B$3)),IF(N55="PLACED",(((M55-1)*'month #1 only'!$B$2)*(1-$B$3))-'month #1 only'!$B$2,IF(Q55=0,-'month #1 only'!$B$2,-('month #1 only'!$B$2*2))))))*E55</f>
        <v>59.375</v>
      </c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</row>
    <row r="56" spans="1:37" x14ac:dyDescent="0.2">
      <c r="A56" s="66">
        <v>42311</v>
      </c>
      <c r="B56" s="61">
        <v>3.1</v>
      </c>
      <c r="C56" s="57" t="s">
        <v>107</v>
      </c>
      <c r="D56" s="57" t="s">
        <v>112</v>
      </c>
      <c r="E56" s="67">
        <v>1</v>
      </c>
      <c r="F56" s="68">
        <v>8</v>
      </c>
      <c r="G56" s="68">
        <v>8</v>
      </c>
      <c r="H56" s="68" t="s">
        <v>28</v>
      </c>
      <c r="I56" s="68" t="s">
        <v>28</v>
      </c>
      <c r="J56" s="67"/>
      <c r="K56" s="68"/>
      <c r="L56" s="68"/>
      <c r="M56" s="68"/>
      <c r="N56" s="54" t="s">
        <v>29</v>
      </c>
      <c r="O56" s="68">
        <f>((G56-1)*(1-(IF(H56="no",0,'month #1 only'!$B$3)))+1)</f>
        <v>8</v>
      </c>
      <c r="P56" s="68">
        <f t="shared" si="0"/>
        <v>1</v>
      </c>
      <c r="Q56" s="69">
        <f>IF(Table13[[#This Row],[Runners]]&lt;5,0,IF(Table13[[#This Row],[Runners]]&lt;8,0.25,IF(Table13[[#This Row],[Runners]]&lt;12,0.2,IF(Table13[[#This Row],[Handicap?]]="Yes",0.25,0.2))))</f>
        <v>0</v>
      </c>
      <c r="R56" s="70">
        <f>(IF(N56="WON-EW",((((F56-1)*Q56)*'month #1 only'!$B$2)+('month #1 only'!$B$2*(F56-1))),IF(N56="WON",((((F56-1)*Q56)*'month #1 only'!$B$2)+('month #1 only'!$B$2*(F56-1))),IF(N56="PLACED",((((F56-1)*Q56)*'month #1 only'!$B$2)-'month #1 only'!$B$2),IF(Q56=0,-'month #1 only'!$B$2,IF(Q56=0,-'month #1 only'!$B$2,-('month #1 only'!$B$2*2)))))))*E56</f>
        <v>-5</v>
      </c>
      <c r="S56" s="71">
        <f>(IF(N56="WON-EW",((((O56-1)*Q56)*'month #1 only'!$B$2)+('month #1 only'!$B$2*(O56-1))),IF(N56="WON",((((O56-1)*Q56)*'month #1 only'!$B$2)+('month #1 only'!$B$2*(O56-1))),IF(N56="PLACED",((((O56-1)*Q56)*'month #1 only'!$B$2)-'month #1 only'!$B$2),IF(Q56=0,-'month #1 only'!$B$2,IF(Q56=0,-'month #1 only'!$B$2,-('month #1 only'!$B$2*2)))))))*E56</f>
        <v>-5</v>
      </c>
      <c r="T56" s="71">
        <f>(IF(N56="WON-EW",(((L56-1)*'month #1 only'!$B$2)*(1-$B$3))+(((M56-1)*'month #1 only'!$B$2)*(1-$B$3)),IF(N56="WON",(((L56-1)*'month #1 only'!$B$2)*(1-$B$3)),IF(N56="PLACED",(((M56-1)*'month #1 only'!$B$2)*(1-$B$3))-'month #1 only'!$B$2,IF(Q56=0,-'month #1 only'!$B$2,-('month #1 only'!$B$2*2))))))*E56</f>
        <v>-5</v>
      </c>
    </row>
    <row r="57" spans="1:37" x14ac:dyDescent="0.2">
      <c r="A57" s="66">
        <v>42311</v>
      </c>
      <c r="B57" s="61">
        <v>3.2</v>
      </c>
      <c r="C57" s="57" t="s">
        <v>109</v>
      </c>
      <c r="D57" s="57" t="s">
        <v>113</v>
      </c>
      <c r="E57" s="67">
        <v>1</v>
      </c>
      <c r="F57" s="68">
        <v>15</v>
      </c>
      <c r="G57" s="68">
        <v>15</v>
      </c>
      <c r="H57" s="68" t="s">
        <v>28</v>
      </c>
      <c r="I57" s="68" t="s">
        <v>41</v>
      </c>
      <c r="J57" s="67">
        <v>13</v>
      </c>
      <c r="K57" s="68" t="s">
        <v>41</v>
      </c>
      <c r="M57" s="54"/>
      <c r="N57" s="54" t="s">
        <v>29</v>
      </c>
      <c r="O57" s="68">
        <f>((G57-1)*(1-(IF(H57="no",0,'month #1 only'!$B$3)))+1)</f>
        <v>15</v>
      </c>
      <c r="P57" s="68">
        <f t="shared" si="0"/>
        <v>2</v>
      </c>
      <c r="Q57" s="69">
        <f>IF(Table13[[#This Row],[Runners]]&lt;5,0,IF(Table13[[#This Row],[Runners]]&lt;8,0.25,IF(Table13[[#This Row],[Runners]]&lt;12,0.2,IF(Table13[[#This Row],[Handicap?]]="Yes",0.25,0.2))))</f>
        <v>0.25</v>
      </c>
      <c r="R57" s="70">
        <f>(IF(N57="WON-EW",((((F57-1)*Q57)*'month #1 only'!$B$2)+('month #1 only'!$B$2*(F57-1))),IF(N57="WON",((((F57-1)*Q57)*'month #1 only'!$B$2)+('month #1 only'!$B$2*(F57-1))),IF(N57="PLACED",((((F57-1)*Q57)*'month #1 only'!$B$2)-'month #1 only'!$B$2),IF(Q57=0,-'month #1 only'!$B$2,IF(Q57=0,-'month #1 only'!$B$2,-('month #1 only'!$B$2*2)))))))*E57</f>
        <v>-10</v>
      </c>
      <c r="S57" s="71">
        <f>(IF(N57="WON-EW",((((O57-1)*Q57)*'month #1 only'!$B$2)+('month #1 only'!$B$2*(O57-1))),IF(N57="WON",((((O57-1)*Q57)*'month #1 only'!$B$2)+('month #1 only'!$B$2*(O57-1))),IF(N57="PLACED",((((O57-1)*Q57)*'month #1 only'!$B$2)-'month #1 only'!$B$2),IF(Q57=0,-'month #1 only'!$B$2,IF(Q57=0,-'month #1 only'!$B$2,-('month #1 only'!$B$2*2)))))))*E57</f>
        <v>-10</v>
      </c>
      <c r="T57" s="71">
        <f>(IF(N57="WON-EW",(((L57-1)*'month #1 only'!$B$2)*(1-$B$3))+(((M57-1)*'month #1 only'!$B$2)*(1-$B$3)),IF(N57="WON",(((L57-1)*'month #1 only'!$B$2)*(1-$B$3)),IF(N57="PLACED",(((M57-1)*'month #1 only'!$B$2)*(1-$B$3))-'month #1 only'!$B$2,IF(Q57=0,-'month #1 only'!$B$2,-('month #1 only'!$B$2*2))))))*E57</f>
        <v>-10</v>
      </c>
    </row>
    <row r="58" spans="1:37" x14ac:dyDescent="0.2">
      <c r="A58" s="66">
        <v>42311</v>
      </c>
      <c r="B58" s="61">
        <v>7.4</v>
      </c>
      <c r="C58" s="57" t="s">
        <v>38</v>
      </c>
      <c r="D58" s="57" t="s">
        <v>114</v>
      </c>
      <c r="E58" s="67">
        <v>1</v>
      </c>
      <c r="F58" s="68">
        <v>6</v>
      </c>
      <c r="G58" s="68">
        <v>6</v>
      </c>
      <c r="H58" s="68" t="s">
        <v>28</v>
      </c>
      <c r="I58" s="68" t="s">
        <v>28</v>
      </c>
      <c r="J58" s="67"/>
      <c r="K58" s="68"/>
      <c r="M58" s="54"/>
      <c r="N58" s="54" t="s">
        <v>29</v>
      </c>
      <c r="O58" s="68">
        <f>((G58-1)*(1-(IF(H58="no",0,'month #1 only'!$B$3)))+1)</f>
        <v>6</v>
      </c>
      <c r="P58" s="68">
        <f t="shared" si="0"/>
        <v>1</v>
      </c>
      <c r="Q58" s="69">
        <f>IF(Table13[[#This Row],[Runners]]&lt;5,0,IF(Table13[[#This Row],[Runners]]&lt;8,0.25,IF(Table13[[#This Row],[Runners]]&lt;12,0.2,IF(Table13[[#This Row],[Handicap?]]="Yes",0.25,0.2))))</f>
        <v>0</v>
      </c>
      <c r="R58" s="70">
        <f>(IF(N58="WON-EW",((((F58-1)*Q58)*'month #1 only'!$B$2)+('month #1 only'!$B$2*(F58-1))),IF(N58="WON",((((F58-1)*Q58)*'month #1 only'!$B$2)+('month #1 only'!$B$2*(F58-1))),IF(N58="PLACED",((((F58-1)*Q58)*'month #1 only'!$B$2)-'month #1 only'!$B$2),IF(Q58=0,-'month #1 only'!$B$2,IF(Q58=0,-'month #1 only'!$B$2,-('month #1 only'!$B$2*2)))))))*E58</f>
        <v>-5</v>
      </c>
      <c r="S58" s="71">
        <f>(IF(N58="WON-EW",((((O58-1)*Q58)*'month #1 only'!$B$2)+('month #1 only'!$B$2*(O58-1))),IF(N58="WON",((((O58-1)*Q58)*'month #1 only'!$B$2)+('month #1 only'!$B$2*(O58-1))),IF(N58="PLACED",((((O58-1)*Q58)*'month #1 only'!$B$2)-'month #1 only'!$B$2),IF(Q58=0,-'month #1 only'!$B$2,IF(Q58=0,-'month #1 only'!$B$2,-('month #1 only'!$B$2*2)))))))*E58</f>
        <v>-5</v>
      </c>
      <c r="T58" s="71">
        <f>(IF(N58="WON-EW",(((L58-1)*'month #1 only'!$B$2)*(1-$B$3))+(((M58-1)*'month #1 only'!$B$2)*(1-$B$3)),IF(N58="WON",(((L58-1)*'month #1 only'!$B$2)*(1-$B$3)),IF(N58="PLACED",(((M58-1)*'month #1 only'!$B$2)*(1-$B$3))-'month #1 only'!$B$2,IF(Q58=0,-'month #1 only'!$B$2,-('month #1 only'!$B$2*2))))))*E58</f>
        <v>-5</v>
      </c>
    </row>
    <row r="59" spans="1:37" x14ac:dyDescent="0.2">
      <c r="A59" s="66">
        <v>42312</v>
      </c>
      <c r="B59" s="61">
        <v>2.15</v>
      </c>
      <c r="C59" s="57" t="s">
        <v>115</v>
      </c>
      <c r="D59" s="57" t="s">
        <v>116</v>
      </c>
      <c r="E59" s="67">
        <v>1</v>
      </c>
      <c r="F59" s="68">
        <v>7</v>
      </c>
      <c r="G59" s="68">
        <v>7</v>
      </c>
      <c r="H59" s="68" t="s">
        <v>28</v>
      </c>
      <c r="I59" s="68" t="s">
        <v>28</v>
      </c>
      <c r="J59" s="67"/>
      <c r="K59" s="68"/>
      <c r="M59" s="54"/>
      <c r="N59" s="54" t="s">
        <v>29</v>
      </c>
      <c r="O59" s="68">
        <f>((G59-1)*(1-(IF(H59="no",0,'month #1 only'!$B$3)))+1)</f>
        <v>7</v>
      </c>
      <c r="P59" s="68">
        <f t="shared" si="0"/>
        <v>1</v>
      </c>
      <c r="Q59" s="69">
        <f>IF(Table13[[#This Row],[Runners]]&lt;5,0,IF(Table13[[#This Row],[Runners]]&lt;8,0.25,IF(Table13[[#This Row],[Runners]]&lt;12,0.2,IF(Table13[[#This Row],[Handicap?]]="Yes",0.25,0.2))))</f>
        <v>0</v>
      </c>
      <c r="R59" s="70">
        <f>(IF(N59="WON-EW",((((F59-1)*Q59)*'month #1 only'!$B$2)+('month #1 only'!$B$2*(F59-1))),IF(N59="WON",((((F59-1)*Q59)*'month #1 only'!$B$2)+('month #1 only'!$B$2*(F59-1))),IF(N59="PLACED",((((F59-1)*Q59)*'month #1 only'!$B$2)-'month #1 only'!$B$2),IF(Q59=0,-'month #1 only'!$B$2,IF(Q59=0,-'month #1 only'!$B$2,-('month #1 only'!$B$2*2)))))))*E59</f>
        <v>-5</v>
      </c>
      <c r="S59" s="71">
        <f>(IF(N59="WON-EW",((((O59-1)*Q59)*'month #1 only'!$B$2)+('month #1 only'!$B$2*(O59-1))),IF(N59="WON",((((O59-1)*Q59)*'month #1 only'!$B$2)+('month #1 only'!$B$2*(O59-1))),IF(N59="PLACED",((((O59-1)*Q59)*'month #1 only'!$B$2)-'month #1 only'!$B$2),IF(Q59=0,-'month #1 only'!$B$2,IF(Q59=0,-'month #1 only'!$B$2,-('month #1 only'!$B$2*2)))))))*E59</f>
        <v>-5</v>
      </c>
      <c r="T59" s="71">
        <f>(IF(N59="WON-EW",(((L59-1)*'month #1 only'!$B$2)*(1-$B$3))+(((M59-1)*'month #1 only'!$B$2)*(1-$B$3)),IF(N59="WON",(((L59-1)*'month #1 only'!$B$2)*(1-$B$3)),IF(N59="PLACED",(((M59-1)*'month #1 only'!$B$2)*(1-$B$3))-'month #1 only'!$B$2,IF(Q59=0,-'month #1 only'!$B$2,-('month #1 only'!$B$2*2))))))*E59</f>
        <v>-5</v>
      </c>
    </row>
    <row r="60" spans="1:37" x14ac:dyDescent="0.2">
      <c r="A60" s="66">
        <v>42312</v>
      </c>
      <c r="B60" s="61">
        <v>3</v>
      </c>
      <c r="C60" s="57" t="s">
        <v>117</v>
      </c>
      <c r="D60" s="57" t="s">
        <v>118</v>
      </c>
      <c r="E60" s="67">
        <v>1</v>
      </c>
      <c r="F60" s="68">
        <v>6</v>
      </c>
      <c r="G60" s="68">
        <v>6</v>
      </c>
      <c r="H60" s="68" t="s">
        <v>28</v>
      </c>
      <c r="I60" s="68" t="s">
        <v>28</v>
      </c>
      <c r="J60" s="67"/>
      <c r="K60" s="68"/>
      <c r="M60" s="54"/>
      <c r="N60" s="54" t="s">
        <v>29</v>
      </c>
      <c r="O60" s="68">
        <f>((G60-1)*(1-(IF(H60="no",0,'month #1 only'!$B$3)))+1)</f>
        <v>6</v>
      </c>
      <c r="P60" s="68">
        <f t="shared" si="0"/>
        <v>1</v>
      </c>
      <c r="Q60" s="69">
        <f>IF(Table13[[#This Row],[Runners]]&lt;5,0,IF(Table13[[#This Row],[Runners]]&lt;8,0.25,IF(Table13[[#This Row],[Runners]]&lt;12,0.2,IF(Table13[[#This Row],[Handicap?]]="Yes",0.25,0.2))))</f>
        <v>0</v>
      </c>
      <c r="R60" s="70">
        <f>(IF(N60="WON-EW",((((F60-1)*Q60)*'month #1 only'!$B$2)+('month #1 only'!$B$2*(F60-1))),IF(N60="WON",((((F60-1)*Q60)*'month #1 only'!$B$2)+('month #1 only'!$B$2*(F60-1))),IF(N60="PLACED",((((F60-1)*Q60)*'month #1 only'!$B$2)-'month #1 only'!$B$2),IF(Q60=0,-'month #1 only'!$B$2,IF(Q60=0,-'month #1 only'!$B$2,-('month #1 only'!$B$2*2)))))))*E60</f>
        <v>-5</v>
      </c>
      <c r="S60" s="71">
        <f>(IF(N60="WON-EW",((((O60-1)*Q60)*'month #1 only'!$B$2)+('month #1 only'!$B$2*(O60-1))),IF(N60="WON",((((O60-1)*Q60)*'month #1 only'!$B$2)+('month #1 only'!$B$2*(O60-1))),IF(N60="PLACED",((((O60-1)*Q60)*'month #1 only'!$B$2)-'month #1 only'!$B$2),IF(Q60=0,-'month #1 only'!$B$2,IF(Q60=0,-'month #1 only'!$B$2,-('month #1 only'!$B$2*2)))))))*E60</f>
        <v>-5</v>
      </c>
      <c r="T60" s="71">
        <f>(IF(N60="WON-EW",(((L60-1)*'month #1 only'!$B$2)*(1-$B$3))+(((M60-1)*'month #1 only'!$B$2)*(1-$B$3)),IF(N60="WON",(((L60-1)*'month #1 only'!$B$2)*(1-$B$3)),IF(N60="PLACED",(((M60-1)*'month #1 only'!$B$2)*(1-$B$3))-'month #1 only'!$B$2,IF(Q60=0,-'month #1 only'!$B$2,-('month #1 only'!$B$2*2))))))*E60</f>
        <v>-5</v>
      </c>
    </row>
    <row r="61" spans="1:37" x14ac:dyDescent="0.2">
      <c r="A61" s="66">
        <v>42312</v>
      </c>
      <c r="B61" s="61">
        <v>4</v>
      </c>
      <c r="C61" s="57" t="s">
        <v>117</v>
      </c>
      <c r="D61" s="57" t="s">
        <v>119</v>
      </c>
      <c r="E61" s="67">
        <v>1</v>
      </c>
      <c r="F61" s="68">
        <v>8</v>
      </c>
      <c r="G61" s="68">
        <v>8</v>
      </c>
      <c r="H61" s="68" t="s">
        <v>28</v>
      </c>
      <c r="I61" s="68" t="s">
        <v>28</v>
      </c>
      <c r="J61" s="67"/>
      <c r="K61" s="68"/>
      <c r="N61" s="54" t="s">
        <v>29</v>
      </c>
      <c r="O61" s="68">
        <f>((G61-1)*(1-(IF(H61="no",0,'month #1 only'!$B$3)))+1)</f>
        <v>8</v>
      </c>
      <c r="P61" s="68">
        <f t="shared" si="0"/>
        <v>1</v>
      </c>
      <c r="Q61" s="69">
        <f>IF(Table13[[#This Row],[Runners]]&lt;5,0,IF(Table13[[#This Row],[Runners]]&lt;8,0.25,IF(Table13[[#This Row],[Runners]]&lt;12,0.2,IF(Table13[[#This Row],[Handicap?]]="Yes",0.25,0.2))))</f>
        <v>0</v>
      </c>
      <c r="R61" s="70">
        <f>(IF(N61="WON-EW",((((F61-1)*Q61)*'month #1 only'!$B$2)+('month #1 only'!$B$2*(F61-1))),IF(N61="WON",((((F61-1)*Q61)*'month #1 only'!$B$2)+('month #1 only'!$B$2*(F61-1))),IF(N61="PLACED",((((F61-1)*Q61)*'month #1 only'!$B$2)-'month #1 only'!$B$2),IF(Q61=0,-'month #1 only'!$B$2,IF(Q61=0,-'month #1 only'!$B$2,-('month #1 only'!$B$2*2)))))))*E61</f>
        <v>-5</v>
      </c>
      <c r="S61" s="71">
        <f>(IF(N61="WON-EW",((((O61-1)*Q61)*'month #1 only'!$B$2)+('month #1 only'!$B$2*(O61-1))),IF(N61="WON",((((O61-1)*Q61)*'month #1 only'!$B$2)+('month #1 only'!$B$2*(O61-1))),IF(N61="PLACED",((((O61-1)*Q61)*'month #1 only'!$B$2)-'month #1 only'!$B$2),IF(Q61=0,-'month #1 only'!$B$2,IF(Q61=0,-'month #1 only'!$B$2,-('month #1 only'!$B$2*2)))))))*E61</f>
        <v>-5</v>
      </c>
      <c r="T61" s="71">
        <f>(IF(N61="WON-EW",(((L61-1)*'month #1 only'!$B$2)*(1-$B$3))+(((M61-1)*'month #1 only'!$B$2)*(1-$B$3)),IF(N61="WON",(((L61-1)*'month #1 only'!$B$2)*(1-$B$3)),IF(N61="PLACED",(((M61-1)*'month #1 only'!$B$2)*(1-$B$3))-'month #1 only'!$B$2,IF(Q61=0,-'month #1 only'!$B$2,-('month #1 only'!$B$2*2))))))*E61</f>
        <v>-5</v>
      </c>
    </row>
    <row r="62" spans="1:37" x14ac:dyDescent="0.2">
      <c r="A62" s="66">
        <v>42312</v>
      </c>
      <c r="B62" s="61">
        <v>4.2</v>
      </c>
      <c r="C62" s="57" t="s">
        <v>115</v>
      </c>
      <c r="D62" s="57" t="s">
        <v>120</v>
      </c>
      <c r="E62" s="67">
        <v>1</v>
      </c>
      <c r="F62" s="68">
        <v>5.5</v>
      </c>
      <c r="G62" s="68">
        <v>5.5</v>
      </c>
      <c r="H62" s="68" t="s">
        <v>28</v>
      </c>
      <c r="I62" s="68" t="s">
        <v>28</v>
      </c>
      <c r="J62" s="67"/>
      <c r="K62" s="68"/>
      <c r="N62" s="54" t="s">
        <v>29</v>
      </c>
      <c r="O62" s="68">
        <f>((G62-1)*(1-(IF(H62="no",0,'month #1 only'!$B$3)))+1)</f>
        <v>5.5</v>
      </c>
      <c r="P62" s="68">
        <f t="shared" si="0"/>
        <v>1</v>
      </c>
      <c r="Q62" s="69">
        <f>IF(Table13[[#This Row],[Runners]]&lt;5,0,IF(Table13[[#This Row],[Runners]]&lt;8,0.25,IF(Table13[[#This Row],[Runners]]&lt;12,0.2,IF(Table13[[#This Row],[Handicap?]]="Yes",0.25,0.2))))</f>
        <v>0</v>
      </c>
      <c r="R62" s="70">
        <f>(IF(N62="WON-EW",((((F62-1)*Q62)*'month #1 only'!$B$2)+('month #1 only'!$B$2*(F62-1))),IF(N62="WON",((((F62-1)*Q62)*'month #1 only'!$B$2)+('month #1 only'!$B$2*(F62-1))),IF(N62="PLACED",((((F62-1)*Q62)*'month #1 only'!$B$2)-'month #1 only'!$B$2),IF(Q62=0,-'month #1 only'!$B$2,IF(Q62=0,-'month #1 only'!$B$2,-('month #1 only'!$B$2*2)))))))*E62</f>
        <v>-5</v>
      </c>
      <c r="S62" s="71">
        <f>(IF(N62="WON-EW",((((O62-1)*Q62)*'month #1 only'!$B$2)+('month #1 only'!$B$2*(O62-1))),IF(N62="WON",((((O62-1)*Q62)*'month #1 only'!$B$2)+('month #1 only'!$B$2*(O62-1))),IF(N62="PLACED",((((O62-1)*Q62)*'month #1 only'!$B$2)-'month #1 only'!$B$2),IF(Q62=0,-'month #1 only'!$B$2,IF(Q62=0,-'month #1 only'!$B$2,-('month #1 only'!$B$2*2)))))))*E62</f>
        <v>-5</v>
      </c>
      <c r="T62" s="71">
        <f>(IF(N62="WON-EW",(((L62-1)*'month #1 only'!$B$2)*(1-$B$3))+(((M62-1)*'month #1 only'!$B$2)*(1-$B$3)),IF(N62="WON",(((L62-1)*'month #1 only'!$B$2)*(1-$B$3)),IF(N62="PLACED",(((M62-1)*'month #1 only'!$B$2)*(1-$B$3))-'month #1 only'!$B$2,IF(Q62=0,-'month #1 only'!$B$2,-('month #1 only'!$B$2*2))))))*E62</f>
        <v>-5</v>
      </c>
    </row>
    <row r="63" spans="1:37" x14ac:dyDescent="0.2">
      <c r="A63" s="66">
        <v>42312</v>
      </c>
      <c r="B63" s="61">
        <v>8.1</v>
      </c>
      <c r="C63" s="57" t="s">
        <v>81</v>
      </c>
      <c r="D63" s="57" t="s">
        <v>121</v>
      </c>
      <c r="E63" s="67">
        <v>2</v>
      </c>
      <c r="F63" s="68">
        <v>3.75</v>
      </c>
      <c r="G63" s="68">
        <v>3.75</v>
      </c>
      <c r="H63" s="68" t="s">
        <v>28</v>
      </c>
      <c r="I63" s="68" t="s">
        <v>28</v>
      </c>
      <c r="J63" s="67"/>
      <c r="K63" s="68"/>
      <c r="N63" s="54" t="s">
        <v>29</v>
      </c>
      <c r="O63" s="68">
        <f>((G63-1)*(1-(IF(H63="no",0,'month #1 only'!$B$3)))+1)</f>
        <v>3.75</v>
      </c>
      <c r="P63" s="68">
        <f t="shared" si="0"/>
        <v>2</v>
      </c>
      <c r="Q63" s="69">
        <f>IF(Table13[[#This Row],[Runners]]&lt;5,0,IF(Table13[[#This Row],[Runners]]&lt;8,0.25,IF(Table13[[#This Row],[Runners]]&lt;12,0.2,IF(Table13[[#This Row],[Handicap?]]="Yes",0.25,0.2))))</f>
        <v>0</v>
      </c>
      <c r="R63" s="70">
        <f>(IF(N63="WON-EW",((((F63-1)*Q63)*'month #1 only'!$B$2)+('month #1 only'!$B$2*(F63-1))),IF(N63="WON",((((F63-1)*Q63)*'month #1 only'!$B$2)+('month #1 only'!$B$2*(F63-1))),IF(N63="PLACED",((((F63-1)*Q63)*'month #1 only'!$B$2)-'month #1 only'!$B$2),IF(Q63=0,-'month #1 only'!$B$2,IF(Q63=0,-'month #1 only'!$B$2,-('month #1 only'!$B$2*2)))))))*E63</f>
        <v>-10</v>
      </c>
      <c r="S63" s="71">
        <f>(IF(N63="WON-EW",((((O63-1)*Q63)*'month #1 only'!$B$2)+('month #1 only'!$B$2*(O63-1))),IF(N63="WON",((((O63-1)*Q63)*'month #1 only'!$B$2)+('month #1 only'!$B$2*(O63-1))),IF(N63="PLACED",((((O63-1)*Q63)*'month #1 only'!$B$2)-'month #1 only'!$B$2),IF(Q63=0,-'month #1 only'!$B$2,IF(Q63=0,-'month #1 only'!$B$2,-('month #1 only'!$B$2*2)))))))*E63</f>
        <v>-10</v>
      </c>
      <c r="T63" s="71">
        <f>(IF(N63="WON-EW",(((L63-1)*'month #1 only'!$B$2)*(1-$B$3))+(((M63-1)*'month #1 only'!$B$2)*(1-$B$3)),IF(N63="WON",(((L63-1)*'month #1 only'!$B$2)*(1-$B$3)),IF(N63="PLACED",(((M63-1)*'month #1 only'!$B$2)*(1-$B$3))-'month #1 only'!$B$2,IF(Q63=0,-'month #1 only'!$B$2,-('month #1 only'!$B$2*2))))))*E63</f>
        <v>-10</v>
      </c>
    </row>
    <row r="64" spans="1:37" x14ac:dyDescent="0.2">
      <c r="A64" s="66">
        <v>42313</v>
      </c>
      <c r="B64" s="61">
        <v>2.15</v>
      </c>
      <c r="C64" s="57" t="s">
        <v>122</v>
      </c>
      <c r="D64" s="57" t="s">
        <v>123</v>
      </c>
      <c r="E64" s="67">
        <v>2</v>
      </c>
      <c r="F64" s="68">
        <v>3.5</v>
      </c>
      <c r="G64" s="68">
        <v>3.5</v>
      </c>
      <c r="H64" s="68" t="s">
        <v>28</v>
      </c>
      <c r="I64" s="68" t="s">
        <v>28</v>
      </c>
      <c r="J64" s="67"/>
      <c r="K64" s="68"/>
      <c r="N64" s="54" t="s">
        <v>29</v>
      </c>
      <c r="O64" s="68">
        <f>((G64-1)*(1-(IF(H64="no",0,'month #1 only'!$B$3)))+1)</f>
        <v>3.5</v>
      </c>
      <c r="P64" s="68">
        <f t="shared" si="0"/>
        <v>2</v>
      </c>
      <c r="Q64" s="69">
        <f>IF(Table13[[#This Row],[Runners]]&lt;5,0,IF(Table13[[#This Row],[Runners]]&lt;8,0.25,IF(Table13[[#This Row],[Runners]]&lt;12,0.2,IF(Table13[[#This Row],[Handicap?]]="Yes",0.25,0.2))))</f>
        <v>0</v>
      </c>
      <c r="R64" s="70">
        <f>(IF(N64="WON-EW",((((F64-1)*Q64)*'month #1 only'!$B$2)+('month #1 only'!$B$2*(F64-1))),IF(N64="WON",((((F64-1)*Q64)*'month #1 only'!$B$2)+('month #1 only'!$B$2*(F64-1))),IF(N64="PLACED",((((F64-1)*Q64)*'month #1 only'!$B$2)-'month #1 only'!$B$2),IF(Q64=0,-'month #1 only'!$B$2,IF(Q64=0,-'month #1 only'!$B$2,-('month #1 only'!$B$2*2)))))))*E64</f>
        <v>-10</v>
      </c>
      <c r="S64" s="71">
        <f>(IF(N64="WON-EW",((((O64-1)*Q64)*'month #1 only'!$B$2)+('month #1 only'!$B$2*(O64-1))),IF(N64="WON",((((O64-1)*Q64)*'month #1 only'!$B$2)+('month #1 only'!$B$2*(O64-1))),IF(N64="PLACED",((((O64-1)*Q64)*'month #1 only'!$B$2)-'month #1 only'!$B$2),IF(Q64=0,-'month #1 only'!$B$2,IF(Q64=0,-'month #1 only'!$B$2,-('month #1 only'!$B$2*2)))))))*E64</f>
        <v>-10</v>
      </c>
      <c r="T64" s="71">
        <f>(IF(N64="WON-EW",(((L64-1)*'month #1 only'!$B$2)*(1-$B$3))+(((M64-1)*'month #1 only'!$B$2)*(1-$B$3)),IF(N64="WON",(((L64-1)*'month #1 only'!$B$2)*(1-$B$3)),IF(N64="PLACED",(((M64-1)*'month #1 only'!$B$2)*(1-$B$3))-'month #1 only'!$B$2,IF(Q64=0,-'month #1 only'!$B$2,-('month #1 only'!$B$2*2))))))*E64</f>
        <v>-10</v>
      </c>
    </row>
    <row r="65" spans="1:20" x14ac:dyDescent="0.2">
      <c r="A65" s="66">
        <v>42313</v>
      </c>
      <c r="B65" s="61">
        <v>2.4</v>
      </c>
      <c r="C65" s="57" t="s">
        <v>124</v>
      </c>
      <c r="D65" s="57" t="s">
        <v>125</v>
      </c>
      <c r="E65" s="67">
        <v>2</v>
      </c>
      <c r="F65" s="68">
        <v>2.63</v>
      </c>
      <c r="G65" s="68">
        <v>2.63</v>
      </c>
      <c r="H65" s="68" t="s">
        <v>28</v>
      </c>
      <c r="I65" s="68" t="s">
        <v>28</v>
      </c>
      <c r="J65" s="67"/>
      <c r="K65" s="68"/>
      <c r="L65" s="54">
        <v>2.1</v>
      </c>
      <c r="N65" s="54" t="s">
        <v>53</v>
      </c>
      <c r="O65" s="68">
        <f>((G65-1)*(1-(IF(H65="no",0,'month #1 only'!$B$3)))+1)</f>
        <v>2.63</v>
      </c>
      <c r="P65" s="68">
        <f t="shared" si="0"/>
        <v>2</v>
      </c>
      <c r="Q65" s="69">
        <f>IF(Table13[[#This Row],[Runners]]&lt;5,0,IF(Table13[[#This Row],[Runners]]&lt;8,0.25,IF(Table13[[#This Row],[Runners]]&lt;12,0.2,IF(Table13[[#This Row],[Handicap?]]="Yes",0.25,0.2))))</f>
        <v>0</v>
      </c>
      <c r="R65" s="70">
        <f>(IF(N65="WON-EW",((((F65-1)*Q65)*'month #1 only'!$B$2)+('month #1 only'!$B$2*(F65-1))),IF(N65="WON",((((F65-1)*Q65)*'month #1 only'!$B$2)+('month #1 only'!$B$2*(F65-1))),IF(N65="PLACED",((((F65-1)*Q65)*'month #1 only'!$B$2)-'month #1 only'!$B$2),IF(Q65=0,-'month #1 only'!$B$2,IF(Q65=0,-'month #1 only'!$B$2,-('month #1 only'!$B$2*2)))))))*E65</f>
        <v>16.299999999999997</v>
      </c>
      <c r="S65" s="71">
        <f>(IF(N65="WON-EW",((((O65-1)*Q65)*'month #1 only'!$B$2)+('month #1 only'!$B$2*(O65-1))),IF(N65="WON",((((O65-1)*Q65)*'month #1 only'!$B$2)+('month #1 only'!$B$2*(O65-1))),IF(N65="PLACED",((((O65-1)*Q65)*'month #1 only'!$B$2)-'month #1 only'!$B$2),IF(Q65=0,-'month #1 only'!$B$2,IF(Q65=0,-'month #1 only'!$B$2,-('month #1 only'!$B$2*2)))))))*E65</f>
        <v>16.299999999999997</v>
      </c>
      <c r="T65" s="71">
        <f>(IF(N65="WON-EW",(((L65-1)*'month #1 only'!$B$2)*(1-$B$3))+(((M65-1)*'month #1 only'!$B$2)*(1-$B$3)),IF(N65="WON",(((L65-1)*'month #1 only'!$B$2)*(1-$B$3)),IF(N65="PLACED",(((M65-1)*'month #1 only'!$B$2)*(1-$B$3))-'month #1 only'!$B$2,IF(Q65=0,-'month #1 only'!$B$2,-('month #1 only'!$B$2*2))))))*E65</f>
        <v>10.45</v>
      </c>
    </row>
    <row r="66" spans="1:20" x14ac:dyDescent="0.2">
      <c r="A66" s="66">
        <v>42313</v>
      </c>
      <c r="B66" s="61">
        <v>2.4500000000000002</v>
      </c>
      <c r="C66" s="57" t="s">
        <v>122</v>
      </c>
      <c r="D66" s="57" t="s">
        <v>126</v>
      </c>
      <c r="E66" s="67">
        <v>2</v>
      </c>
      <c r="F66" s="68">
        <v>2.75</v>
      </c>
      <c r="G66" s="68">
        <v>2.75</v>
      </c>
      <c r="H66" s="68" t="s">
        <v>28</v>
      </c>
      <c r="I66" s="68" t="s">
        <v>28</v>
      </c>
      <c r="J66" s="67"/>
      <c r="K66" s="68"/>
      <c r="N66" s="54" t="s">
        <v>29</v>
      </c>
      <c r="O66" s="68">
        <f>((G66-1)*(1-(IF(H66="no",0,'month #1 only'!$B$3)))+1)</f>
        <v>2.75</v>
      </c>
      <c r="P66" s="68">
        <f t="shared" si="0"/>
        <v>2</v>
      </c>
      <c r="Q66" s="69">
        <f>IF(Table13[[#This Row],[Runners]]&lt;5,0,IF(Table13[[#This Row],[Runners]]&lt;8,0.25,IF(Table13[[#This Row],[Runners]]&lt;12,0.2,IF(Table13[[#This Row],[Handicap?]]="Yes",0.25,0.2))))</f>
        <v>0</v>
      </c>
      <c r="R66" s="70">
        <f>(IF(N66="WON-EW",((((F66-1)*Q66)*'month #1 only'!$B$2)+('month #1 only'!$B$2*(F66-1))),IF(N66="WON",((((F66-1)*Q66)*'month #1 only'!$B$2)+('month #1 only'!$B$2*(F66-1))),IF(N66="PLACED",((((F66-1)*Q66)*'month #1 only'!$B$2)-'month #1 only'!$B$2),IF(Q66=0,-'month #1 only'!$B$2,IF(Q66=0,-'month #1 only'!$B$2,-('month #1 only'!$B$2*2)))))))*E66</f>
        <v>-10</v>
      </c>
      <c r="S66" s="71">
        <f>(IF(N66="WON-EW",((((O66-1)*Q66)*'month #1 only'!$B$2)+('month #1 only'!$B$2*(O66-1))),IF(N66="WON",((((O66-1)*Q66)*'month #1 only'!$B$2)+('month #1 only'!$B$2*(O66-1))),IF(N66="PLACED",((((O66-1)*Q66)*'month #1 only'!$B$2)-'month #1 only'!$B$2),IF(Q66=0,-'month #1 only'!$B$2,IF(Q66=0,-'month #1 only'!$B$2,-('month #1 only'!$B$2*2)))))))*E66</f>
        <v>-10</v>
      </c>
      <c r="T66" s="71">
        <f>(IF(N66="WON-EW",(((L66-1)*'month #1 only'!$B$2)*(1-$B$3))+(((M66-1)*'month #1 only'!$B$2)*(1-$B$3)),IF(N66="WON",(((L66-1)*'month #1 only'!$B$2)*(1-$B$3)),IF(N66="PLACED",(((M66-1)*'month #1 only'!$B$2)*(1-$B$3))-'month #1 only'!$B$2,IF(Q66=0,-'month #1 only'!$B$2,-('month #1 only'!$B$2*2))))))*E66</f>
        <v>-10</v>
      </c>
    </row>
    <row r="67" spans="1:20" x14ac:dyDescent="0.2">
      <c r="A67" s="66">
        <v>42313</v>
      </c>
      <c r="B67" s="61">
        <v>3.2</v>
      </c>
      <c r="C67" s="57" t="s">
        <v>122</v>
      </c>
      <c r="D67" s="57" t="s">
        <v>127</v>
      </c>
      <c r="E67" s="67">
        <v>2</v>
      </c>
      <c r="F67" s="68">
        <v>3.25</v>
      </c>
      <c r="G67" s="68">
        <v>3.25</v>
      </c>
      <c r="H67" s="68" t="s">
        <v>28</v>
      </c>
      <c r="I67" s="68" t="s">
        <v>28</v>
      </c>
      <c r="J67" s="67"/>
      <c r="K67" s="68"/>
      <c r="N67" s="54" t="s">
        <v>29</v>
      </c>
      <c r="O67" s="68">
        <f>((G67-1)*(1-(IF(H67="no",0,'month #1 only'!$B$3)))+1)</f>
        <v>3.25</v>
      </c>
      <c r="P67" s="68">
        <f t="shared" si="0"/>
        <v>2</v>
      </c>
      <c r="Q67" s="69">
        <f>IF(Table13[[#This Row],[Runners]]&lt;5,0,IF(Table13[[#This Row],[Runners]]&lt;8,0.25,IF(Table13[[#This Row],[Runners]]&lt;12,0.2,IF(Table13[[#This Row],[Handicap?]]="Yes",0.25,0.2))))</f>
        <v>0</v>
      </c>
      <c r="R67" s="70">
        <f>(IF(N67="WON-EW",((((F67-1)*Q67)*'month #1 only'!$B$2)+('month #1 only'!$B$2*(F67-1))),IF(N67="WON",((((F67-1)*Q67)*'month #1 only'!$B$2)+('month #1 only'!$B$2*(F67-1))),IF(N67="PLACED",((((F67-1)*Q67)*'month #1 only'!$B$2)-'month #1 only'!$B$2),IF(Q67=0,-'month #1 only'!$B$2,IF(Q67=0,-'month #1 only'!$B$2,-('month #1 only'!$B$2*2)))))))*E67</f>
        <v>-10</v>
      </c>
      <c r="S67" s="71">
        <f>(IF(N67="WON-EW",((((O67-1)*Q67)*'month #1 only'!$B$2)+('month #1 only'!$B$2*(O67-1))),IF(N67="WON",((((O67-1)*Q67)*'month #1 only'!$B$2)+('month #1 only'!$B$2*(O67-1))),IF(N67="PLACED",((((O67-1)*Q67)*'month #1 only'!$B$2)-'month #1 only'!$B$2),IF(Q67=0,-'month #1 only'!$B$2,IF(Q67=0,-'month #1 only'!$B$2,-('month #1 only'!$B$2*2)))))))*E67</f>
        <v>-10</v>
      </c>
      <c r="T67" s="71">
        <f>(IF(N67="WON-EW",(((L67-1)*'month #1 only'!$B$2)*(1-$B$3))+(((M67-1)*'month #1 only'!$B$2)*(1-$B$3)),IF(N67="WON",(((L67-1)*'month #1 only'!$B$2)*(1-$B$3)),IF(N67="PLACED",(((M67-1)*'month #1 only'!$B$2)*(1-$B$3))-'month #1 only'!$B$2,IF(Q67=0,-'month #1 only'!$B$2,-('month #1 only'!$B$2*2))))))*E67</f>
        <v>-10</v>
      </c>
    </row>
    <row r="68" spans="1:20" x14ac:dyDescent="0.2">
      <c r="A68" s="66">
        <v>42313</v>
      </c>
      <c r="B68" s="61">
        <v>3.55</v>
      </c>
      <c r="C68" s="57" t="s">
        <v>122</v>
      </c>
      <c r="D68" s="76" t="s">
        <v>128</v>
      </c>
      <c r="E68" s="67">
        <v>1</v>
      </c>
      <c r="F68" s="68">
        <v>7</v>
      </c>
      <c r="G68" s="68">
        <v>7</v>
      </c>
      <c r="H68" s="68" t="s">
        <v>28</v>
      </c>
      <c r="I68" s="68" t="s">
        <v>28</v>
      </c>
      <c r="J68" s="67"/>
      <c r="K68" s="68"/>
      <c r="N68" s="54" t="s">
        <v>29</v>
      </c>
      <c r="O68" s="68">
        <f>((G68-1)*(1-(IF(H68="no",0,'month #1 only'!$B$3)))+1)</f>
        <v>7</v>
      </c>
      <c r="P68" s="68">
        <f t="shared" si="0"/>
        <v>1</v>
      </c>
      <c r="Q68" s="69">
        <f>IF(Table13[[#This Row],[Runners]]&lt;5,0,IF(Table13[[#This Row],[Runners]]&lt;8,0.25,IF(Table13[[#This Row],[Runners]]&lt;12,0.2,IF(Table13[[#This Row],[Handicap?]]="Yes",0.25,0.2))))</f>
        <v>0</v>
      </c>
      <c r="R68" s="70">
        <f>(IF(N68="WON-EW",((((F68-1)*Q68)*'month #1 only'!$B$2)+('month #1 only'!$B$2*(F68-1))),IF(N68="WON",((((F68-1)*Q68)*'month #1 only'!$B$2)+('month #1 only'!$B$2*(F68-1))),IF(N68="PLACED",((((F68-1)*Q68)*'month #1 only'!$B$2)-'month #1 only'!$B$2),IF(Q68=0,-'month #1 only'!$B$2,IF(Q68=0,-'month #1 only'!$B$2,-('month #1 only'!$B$2*2)))))))*E68</f>
        <v>-5</v>
      </c>
      <c r="S68" s="71">
        <f>(IF(N68="WON-EW",((((O68-1)*Q68)*'month #1 only'!$B$2)+('month #1 only'!$B$2*(O68-1))),IF(N68="WON",((((O68-1)*Q68)*'month #1 only'!$B$2)+('month #1 only'!$B$2*(O68-1))),IF(N68="PLACED",((((O68-1)*Q68)*'month #1 only'!$B$2)-'month #1 only'!$B$2),IF(Q68=0,-'month #1 only'!$B$2,IF(Q68=0,-'month #1 only'!$B$2,-('month #1 only'!$B$2*2)))))))*E68</f>
        <v>-5</v>
      </c>
      <c r="T68" s="71">
        <f>(IF(N68="WON-EW",(((L68-1)*'month #1 only'!$B$2)*(1-$B$3))+(((M68-1)*'month #1 only'!$B$2)*(1-$B$3)),IF(N68="WON",(((L68-1)*'month #1 only'!$B$2)*(1-$B$3)),IF(N68="PLACED",(((M68-1)*'month #1 only'!$B$2)*(1-$B$3))-'month #1 only'!$B$2,IF(Q68=0,-'month #1 only'!$B$2,-('month #1 only'!$B$2*2))))))*E68</f>
        <v>-5</v>
      </c>
    </row>
    <row r="69" spans="1:20" x14ac:dyDescent="0.2">
      <c r="A69" s="66">
        <v>42313</v>
      </c>
      <c r="B69" s="61">
        <v>4.3499999999999996</v>
      </c>
      <c r="C69" s="57" t="s">
        <v>51</v>
      </c>
      <c r="D69" s="76" t="s">
        <v>129</v>
      </c>
      <c r="E69" s="54">
        <v>2</v>
      </c>
      <c r="F69" s="68">
        <v>4.5</v>
      </c>
      <c r="G69" s="68">
        <v>4.5</v>
      </c>
      <c r="H69" s="68" t="s">
        <v>28</v>
      </c>
      <c r="I69" s="68" t="s">
        <v>28</v>
      </c>
      <c r="J69" s="68"/>
      <c r="K69" s="68"/>
      <c r="N69" s="54" t="s">
        <v>29</v>
      </c>
      <c r="O69" s="68">
        <f>((G69-1)*(1-(IF(H69="no",0,'month #1 only'!$B$3)))+1)</f>
        <v>4.5</v>
      </c>
      <c r="P69" s="68">
        <f t="shared" si="0"/>
        <v>2</v>
      </c>
      <c r="Q69" s="69">
        <f>IF(Table13[[#This Row],[Runners]]&lt;5,0,IF(Table13[[#This Row],[Runners]]&lt;8,0.25,IF(Table13[[#This Row],[Runners]]&lt;12,0.2,IF(Table13[[#This Row],[Handicap?]]="Yes",0.25,0.2))))</f>
        <v>0</v>
      </c>
      <c r="R69" s="70">
        <f>(IF(N69="WON-EW",((((F69-1)*Q69)*'month #1 only'!$B$2)+('month #1 only'!$B$2*(F69-1))),IF(N69="WON",((((F69-1)*Q69)*'month #1 only'!$B$2)+('month #1 only'!$B$2*(F69-1))),IF(N69="PLACED",((((F69-1)*Q69)*'month #1 only'!$B$2)-'month #1 only'!$B$2),IF(Q69=0,-'month #1 only'!$B$2,IF(Q69=0,-'month #1 only'!$B$2,-('month #1 only'!$B$2*2)))))))*E69</f>
        <v>-10</v>
      </c>
      <c r="S69" s="71">
        <f>(IF(N69="WON-EW",((((O69-1)*Q69)*'month #1 only'!$B$2)+('month #1 only'!$B$2*(O69-1))),IF(N69="WON",((((O69-1)*Q69)*'month #1 only'!$B$2)+('month #1 only'!$B$2*(O69-1))),IF(N69="PLACED",((((O69-1)*Q69)*'month #1 only'!$B$2)-'month #1 only'!$B$2),IF(Q69=0,-'month #1 only'!$B$2,IF(Q69=0,-'month #1 only'!$B$2,-('month #1 only'!$B$2*2)))))))*E69</f>
        <v>-10</v>
      </c>
      <c r="T69" s="71">
        <f>(IF(N69="WON-EW",(((L69-1)*'month #1 only'!$B$2)*(1-$B$3))+(((M69-1)*'month #1 only'!$B$2)*(1-$B$3)),IF(N69="WON",(((L69-1)*'month #1 only'!$B$2)*(1-$B$3)),IF(N69="PLACED",(((M69-1)*'month #1 only'!$B$2)*(1-$B$3))-'month #1 only'!$B$2,IF(Q69=0,-'month #1 only'!$B$2,-('month #1 only'!$B$2*2))))))*E69</f>
        <v>-10</v>
      </c>
    </row>
    <row r="70" spans="1:20" x14ac:dyDescent="0.2">
      <c r="A70" s="66">
        <v>42313</v>
      </c>
      <c r="B70" s="61">
        <v>6.15</v>
      </c>
      <c r="C70" s="57" t="s">
        <v>51</v>
      </c>
      <c r="D70" s="76" t="s">
        <v>130</v>
      </c>
      <c r="E70" s="54">
        <v>1</v>
      </c>
      <c r="F70" s="68">
        <v>8</v>
      </c>
      <c r="G70" s="68">
        <v>10</v>
      </c>
      <c r="H70" s="68" t="s">
        <v>28</v>
      </c>
      <c r="I70" s="68" t="s">
        <v>28</v>
      </c>
      <c r="J70" s="68"/>
      <c r="K70" s="68"/>
      <c r="L70" s="54">
        <v>10.5</v>
      </c>
      <c r="N70" s="54" t="s">
        <v>53</v>
      </c>
      <c r="O70" s="68">
        <f>((G70-1)*(1-(IF(H70="no",0,'month #1 only'!$B$3)))+1)</f>
        <v>10</v>
      </c>
      <c r="P70" s="68">
        <f t="shared" si="0"/>
        <v>1</v>
      </c>
      <c r="Q70" s="69">
        <f>IF(Table13[[#This Row],[Runners]]&lt;5,0,IF(Table13[[#This Row],[Runners]]&lt;8,0.25,IF(Table13[[#This Row],[Runners]]&lt;12,0.2,IF(Table13[[#This Row],[Handicap?]]="Yes",0.25,0.2))))</f>
        <v>0</v>
      </c>
      <c r="R70" s="70">
        <f>(IF(N70="WON-EW",((((F70-1)*Q70)*'month #1 only'!$B$2)+('month #1 only'!$B$2*(F70-1))),IF(N70="WON",((((F70-1)*Q70)*'month #1 only'!$B$2)+('month #1 only'!$B$2*(F70-1))),IF(N70="PLACED",((((F70-1)*Q70)*'month #1 only'!$B$2)-'month #1 only'!$B$2),IF(Q70=0,-'month #1 only'!$B$2,IF(Q70=0,-'month #1 only'!$B$2,-('month #1 only'!$B$2*2)))))))*E70</f>
        <v>35</v>
      </c>
      <c r="S70" s="71">
        <f>(IF(N70="WON-EW",((((O70-1)*Q70)*'month #1 only'!$B$2)+('month #1 only'!$B$2*(O70-1))),IF(N70="WON",((((O70-1)*Q70)*'month #1 only'!$B$2)+('month #1 only'!$B$2*(O70-1))),IF(N70="PLACED",((((O70-1)*Q70)*'month #1 only'!$B$2)-'month #1 only'!$B$2),IF(Q70=0,-'month #1 only'!$B$2,IF(Q70=0,-'month #1 only'!$B$2,-('month #1 only'!$B$2*2)))))))*E70</f>
        <v>45</v>
      </c>
      <c r="T70" s="71">
        <f>(IF(N70="WON-EW",(((L70-1)*'month #1 only'!$B$2)*(1-$B$3))+(((M70-1)*'month #1 only'!$B$2)*(1-$B$3)),IF(N70="WON",(((L70-1)*'month #1 only'!$B$2)*(1-$B$3)),IF(N70="PLACED",(((M70-1)*'month #1 only'!$B$2)*(1-$B$3))-'month #1 only'!$B$2,IF(Q70=0,-'month #1 only'!$B$2,-('month #1 only'!$B$2*2))))))*E70</f>
        <v>45.125</v>
      </c>
    </row>
    <row r="71" spans="1:20" x14ac:dyDescent="0.2">
      <c r="A71" s="66">
        <v>42314</v>
      </c>
      <c r="B71" s="61">
        <v>2.2000000000000002</v>
      </c>
      <c r="C71" s="57" t="s">
        <v>131</v>
      </c>
      <c r="D71" s="57" t="s">
        <v>132</v>
      </c>
      <c r="E71" s="54">
        <v>2</v>
      </c>
      <c r="F71" s="68">
        <v>2.88</v>
      </c>
      <c r="G71" s="68">
        <v>2.88</v>
      </c>
      <c r="H71" s="68" t="s">
        <v>28</v>
      </c>
      <c r="I71" s="68" t="s">
        <v>28</v>
      </c>
      <c r="J71" s="68"/>
      <c r="K71" s="68"/>
      <c r="N71" s="54" t="s">
        <v>29</v>
      </c>
      <c r="O71" s="68">
        <f>((G71-1)*(1-(IF(H71="no",0,'month #1 only'!$B$3)))+1)</f>
        <v>2.88</v>
      </c>
      <c r="P71" s="68">
        <f t="shared" si="0"/>
        <v>2</v>
      </c>
      <c r="Q71" s="69">
        <f>IF(Table13[[#This Row],[Runners]]&lt;5,0,IF(Table13[[#This Row],[Runners]]&lt;8,0.25,IF(Table13[[#This Row],[Runners]]&lt;12,0.2,IF(Table13[[#This Row],[Handicap?]]="Yes",0.25,0.2))))</f>
        <v>0</v>
      </c>
      <c r="R71" s="70">
        <f>(IF(N71="WON-EW",((((F71-1)*Q71)*'month #1 only'!$B$2)+('month #1 only'!$B$2*(F71-1))),IF(N71="WON",((((F71-1)*Q71)*'month #1 only'!$B$2)+('month #1 only'!$B$2*(F71-1))),IF(N71="PLACED",((((F71-1)*Q71)*'month #1 only'!$B$2)-'month #1 only'!$B$2),IF(Q71=0,-'month #1 only'!$B$2,IF(Q71=0,-'month #1 only'!$B$2,-('month #1 only'!$B$2*2)))))))*E71</f>
        <v>-10</v>
      </c>
      <c r="S71" s="71">
        <f>(IF(N71="WON-EW",((((O71-1)*Q71)*'month #1 only'!$B$2)+('month #1 only'!$B$2*(O71-1))),IF(N71="WON",((((O71-1)*Q71)*'month #1 only'!$B$2)+('month #1 only'!$B$2*(O71-1))),IF(N71="PLACED",((((O71-1)*Q71)*'month #1 only'!$B$2)-'month #1 only'!$B$2),IF(Q71=0,-'month #1 only'!$B$2,IF(Q71=0,-'month #1 only'!$B$2,-('month #1 only'!$B$2*2)))))))*E71</f>
        <v>-10</v>
      </c>
      <c r="T71" s="71">
        <f>(IF(N71="WON-EW",(((L71-1)*'month #1 only'!$B$2)*(1-$B$3))+(((M71-1)*'month #1 only'!$B$2)*(1-$B$3)),IF(N71="WON",(((L71-1)*'month #1 only'!$B$2)*(1-$B$3)),IF(N71="PLACED",(((M71-1)*'month #1 only'!$B$2)*(1-$B$3))-'month #1 only'!$B$2,IF(Q71=0,-'month #1 only'!$B$2,-('month #1 only'!$B$2*2))))))*E71</f>
        <v>-10</v>
      </c>
    </row>
    <row r="72" spans="1:20" x14ac:dyDescent="0.2">
      <c r="A72" s="66">
        <v>42314</v>
      </c>
      <c r="B72" s="61">
        <v>2.4</v>
      </c>
      <c r="C72" s="57" t="s">
        <v>133</v>
      </c>
      <c r="D72" s="76" t="s">
        <v>134</v>
      </c>
      <c r="E72" s="54">
        <v>1</v>
      </c>
      <c r="F72" s="68">
        <v>5</v>
      </c>
      <c r="G72" s="68">
        <v>5</v>
      </c>
      <c r="H72" s="68" t="s">
        <v>28</v>
      </c>
      <c r="I72" s="68" t="s">
        <v>28</v>
      </c>
      <c r="J72" s="68"/>
      <c r="K72" s="68"/>
      <c r="N72" s="54" t="s">
        <v>29</v>
      </c>
      <c r="O72" s="68">
        <f>((G72-1)*(1-(IF(H72="no",0,'month #1 only'!$B$3)))+1)</f>
        <v>5</v>
      </c>
      <c r="P72" s="68">
        <f t="shared" ref="P72:P135" si="1">E72*IF(I72="yes",2,1)</f>
        <v>1</v>
      </c>
      <c r="Q72" s="69">
        <f>IF(Table13[[#This Row],[Runners]]&lt;5,0,IF(Table13[[#This Row],[Runners]]&lt;8,0.25,IF(Table13[[#This Row],[Runners]]&lt;12,0.2,IF(Table13[[#This Row],[Handicap?]]="Yes",0.25,0.2))))</f>
        <v>0</v>
      </c>
      <c r="R72" s="70">
        <f>(IF(N72="WON-EW",((((F72-1)*Q72)*'month #1 only'!$B$2)+('month #1 only'!$B$2*(F72-1))),IF(N72="WON",((((F72-1)*Q72)*'month #1 only'!$B$2)+('month #1 only'!$B$2*(F72-1))),IF(N72="PLACED",((((F72-1)*Q72)*'month #1 only'!$B$2)-'month #1 only'!$B$2),IF(Q72=0,-'month #1 only'!$B$2,IF(Q72=0,-'month #1 only'!$B$2,-('month #1 only'!$B$2*2)))))))*E72</f>
        <v>-5</v>
      </c>
      <c r="S72" s="71">
        <f>(IF(N72="WON-EW",((((O72-1)*Q72)*'month #1 only'!$B$2)+('month #1 only'!$B$2*(O72-1))),IF(N72="WON",((((O72-1)*Q72)*'month #1 only'!$B$2)+('month #1 only'!$B$2*(O72-1))),IF(N72="PLACED",((((O72-1)*Q72)*'month #1 only'!$B$2)-'month #1 only'!$B$2),IF(Q72=0,-'month #1 only'!$B$2,IF(Q72=0,-'month #1 only'!$B$2,-('month #1 only'!$B$2*2)))))))*E72</f>
        <v>-5</v>
      </c>
      <c r="T72" s="71">
        <f>(IF(N72="WON-EW",(((L72-1)*'month #1 only'!$B$2)*(1-$B$3))+(((M72-1)*'month #1 only'!$B$2)*(1-$B$3)),IF(N72="WON",(((L72-1)*'month #1 only'!$B$2)*(1-$B$3)),IF(N72="PLACED",(((M72-1)*'month #1 only'!$B$2)*(1-$B$3))-'month #1 only'!$B$2,IF(Q72=0,-'month #1 only'!$B$2,-('month #1 only'!$B$2*2))))))*E72</f>
        <v>-5</v>
      </c>
    </row>
    <row r="73" spans="1:20" x14ac:dyDescent="0.2">
      <c r="A73" s="66">
        <v>42314</v>
      </c>
      <c r="B73" s="61">
        <v>6.1</v>
      </c>
      <c r="C73" s="57" t="s">
        <v>51</v>
      </c>
      <c r="D73" s="76" t="s">
        <v>135</v>
      </c>
      <c r="E73" s="54">
        <v>2</v>
      </c>
      <c r="F73" s="68">
        <v>2.88</v>
      </c>
      <c r="G73" s="68">
        <v>2.88</v>
      </c>
      <c r="H73" s="68" t="s">
        <v>28</v>
      </c>
      <c r="I73" s="68" t="s">
        <v>28</v>
      </c>
      <c r="J73" s="68"/>
      <c r="K73" s="68"/>
      <c r="N73" s="54" t="s">
        <v>29</v>
      </c>
      <c r="O73" s="68">
        <f>((G73-1)*(1-(IF(H73="no",0,'month #1 only'!$B$3)))+1)</f>
        <v>2.88</v>
      </c>
      <c r="P73" s="68">
        <f t="shared" si="1"/>
        <v>2</v>
      </c>
      <c r="Q73" s="69">
        <f>IF(Table13[[#This Row],[Runners]]&lt;5,0,IF(Table13[[#This Row],[Runners]]&lt;8,0.25,IF(Table13[[#This Row],[Runners]]&lt;12,0.2,IF(Table13[[#This Row],[Handicap?]]="Yes",0.25,0.2))))</f>
        <v>0</v>
      </c>
      <c r="R73" s="70">
        <f>(IF(N73="WON-EW",((((F73-1)*Q73)*'month #1 only'!$B$2)+('month #1 only'!$B$2*(F73-1))),IF(N73="WON",((((F73-1)*Q73)*'month #1 only'!$B$2)+('month #1 only'!$B$2*(F73-1))),IF(N73="PLACED",((((F73-1)*Q73)*'month #1 only'!$B$2)-'month #1 only'!$B$2),IF(Q73=0,-'month #1 only'!$B$2,IF(Q73=0,-'month #1 only'!$B$2,-('month #1 only'!$B$2*2)))))))*E73</f>
        <v>-10</v>
      </c>
      <c r="S73" s="71">
        <f>(IF(N73="WON-EW",((((O73-1)*Q73)*'month #1 only'!$B$2)+('month #1 only'!$B$2*(O73-1))),IF(N73="WON",((((O73-1)*Q73)*'month #1 only'!$B$2)+('month #1 only'!$B$2*(O73-1))),IF(N73="PLACED",((((O73-1)*Q73)*'month #1 only'!$B$2)-'month #1 only'!$B$2),IF(Q73=0,-'month #1 only'!$B$2,IF(Q73=0,-'month #1 only'!$B$2,-('month #1 only'!$B$2*2)))))))*E73</f>
        <v>-10</v>
      </c>
      <c r="T73" s="71">
        <f>(IF(N73="WON-EW",(((L73-1)*'month #1 only'!$B$2)*(1-$B$3))+(((M73-1)*'month #1 only'!$B$2)*(1-$B$3)),IF(N73="WON",(((L73-1)*'month #1 only'!$B$2)*(1-$B$3)),IF(N73="PLACED",(((M73-1)*'month #1 only'!$B$2)*(1-$B$3))-'month #1 only'!$B$2,IF(Q73=0,-'month #1 only'!$B$2,-('month #1 only'!$B$2*2))))))*E73</f>
        <v>-10</v>
      </c>
    </row>
    <row r="74" spans="1:20" x14ac:dyDescent="0.2">
      <c r="A74" s="66">
        <v>42314</v>
      </c>
      <c r="B74" s="61">
        <v>6.3</v>
      </c>
      <c r="C74" s="57" t="s">
        <v>36</v>
      </c>
      <c r="D74" s="76" t="s">
        <v>136</v>
      </c>
      <c r="E74" s="54">
        <v>1</v>
      </c>
      <c r="F74" s="68">
        <v>6</v>
      </c>
      <c r="G74" s="68">
        <v>6</v>
      </c>
      <c r="H74" s="68" t="s">
        <v>28</v>
      </c>
      <c r="I74" s="68" t="s">
        <v>28</v>
      </c>
      <c r="J74" s="68"/>
      <c r="K74" s="68"/>
      <c r="N74" s="54" t="s">
        <v>29</v>
      </c>
      <c r="O74" s="68">
        <f>((G74-1)*(1-(IF(H74="no",0,'month #1 only'!$B$3)))+1)</f>
        <v>6</v>
      </c>
      <c r="P74" s="68">
        <f t="shared" si="1"/>
        <v>1</v>
      </c>
      <c r="Q74" s="69">
        <f>IF(Table13[[#This Row],[Runners]]&lt;5,0,IF(Table13[[#This Row],[Runners]]&lt;8,0.25,IF(Table13[[#This Row],[Runners]]&lt;12,0.2,IF(Table13[[#This Row],[Handicap?]]="Yes",0.25,0.2))))</f>
        <v>0</v>
      </c>
      <c r="R74" s="70">
        <f>(IF(N74="WON-EW",((((F74-1)*Q74)*'month #1 only'!$B$2)+('month #1 only'!$B$2*(F74-1))),IF(N74="WON",((((F74-1)*Q74)*'month #1 only'!$B$2)+('month #1 only'!$B$2*(F74-1))),IF(N74="PLACED",((((F74-1)*Q74)*'month #1 only'!$B$2)-'month #1 only'!$B$2),IF(Q74=0,-'month #1 only'!$B$2,IF(Q74=0,-'month #1 only'!$B$2,-('month #1 only'!$B$2*2)))))))*E74</f>
        <v>-5</v>
      </c>
      <c r="S74" s="71">
        <f>(IF(N74="WON-EW",((((O74-1)*Q74)*'month #1 only'!$B$2)+('month #1 only'!$B$2*(O74-1))),IF(N74="WON",((((O74-1)*Q74)*'month #1 only'!$B$2)+('month #1 only'!$B$2*(O74-1))),IF(N74="PLACED",((((O74-1)*Q74)*'month #1 only'!$B$2)-'month #1 only'!$B$2),IF(Q74=0,-'month #1 only'!$B$2,IF(Q74=0,-'month #1 only'!$B$2,-('month #1 only'!$B$2*2)))))))*E74</f>
        <v>-5</v>
      </c>
      <c r="T74" s="71">
        <f>(IF(N74="WON-EW",(((L74-1)*'month #1 only'!$B$2)*(1-$B$3))+(((M74-1)*'month #1 only'!$B$2)*(1-$B$3)),IF(N74="WON",(((L74-1)*'month #1 only'!$B$2)*(1-$B$3)),IF(N74="PLACED",(((M74-1)*'month #1 only'!$B$2)*(1-$B$3))-'month #1 only'!$B$2,IF(Q74=0,-'month #1 only'!$B$2,-('month #1 only'!$B$2*2))))))*E74</f>
        <v>-5</v>
      </c>
    </row>
    <row r="75" spans="1:20" x14ac:dyDescent="0.2">
      <c r="A75" s="66">
        <v>42314</v>
      </c>
      <c r="B75" s="61">
        <v>6.4</v>
      </c>
      <c r="C75" s="57" t="s">
        <v>51</v>
      </c>
      <c r="D75" s="57" t="s">
        <v>137</v>
      </c>
      <c r="E75" s="54">
        <v>2</v>
      </c>
      <c r="F75" s="54">
        <v>4.5</v>
      </c>
      <c r="G75" s="54">
        <v>4.5</v>
      </c>
      <c r="H75" s="68" t="s">
        <v>28</v>
      </c>
      <c r="I75" s="68" t="s">
        <v>28</v>
      </c>
      <c r="J75" s="68"/>
      <c r="K75" s="68"/>
      <c r="N75" s="54" t="s">
        <v>29</v>
      </c>
      <c r="O75" s="68">
        <f>((G75-1)*(1-(IF(H75="no",0,'month #1 only'!$B$3)))+1)</f>
        <v>4.5</v>
      </c>
      <c r="P75" s="68">
        <f t="shared" si="1"/>
        <v>2</v>
      </c>
      <c r="Q75" s="69">
        <f>IF(Table13[[#This Row],[Runners]]&lt;5,0,IF(Table13[[#This Row],[Runners]]&lt;8,0.25,IF(Table13[[#This Row],[Runners]]&lt;12,0.2,IF(Table13[[#This Row],[Handicap?]]="Yes",0.25,0.2))))</f>
        <v>0</v>
      </c>
      <c r="R75" s="70">
        <f>(IF(N75="WON-EW",((((F75-1)*Q75)*'month #1 only'!$B$2)+('month #1 only'!$B$2*(F75-1))),IF(N75="WON",((((F75-1)*Q75)*'month #1 only'!$B$2)+('month #1 only'!$B$2*(F75-1))),IF(N75="PLACED",((((F75-1)*Q75)*'month #1 only'!$B$2)-'month #1 only'!$B$2),IF(Q75=0,-'month #1 only'!$B$2,IF(Q75=0,-'month #1 only'!$B$2,-('month #1 only'!$B$2*2)))))))*E75</f>
        <v>-10</v>
      </c>
      <c r="S75" s="71">
        <f>(IF(N75="WON-EW",((((O75-1)*Q75)*'month #1 only'!$B$2)+('month #1 only'!$B$2*(O75-1))),IF(N75="WON",((((O75-1)*Q75)*'month #1 only'!$B$2)+('month #1 only'!$B$2*(O75-1))),IF(N75="PLACED",((((O75-1)*Q75)*'month #1 only'!$B$2)-'month #1 only'!$B$2),IF(Q75=0,-'month #1 only'!$B$2,IF(Q75=0,-'month #1 only'!$B$2,-('month #1 only'!$B$2*2)))))))*E75</f>
        <v>-10</v>
      </c>
      <c r="T75" s="71">
        <f>(IF(N75="WON-EW",(((L75-1)*'month #1 only'!$B$2)*(1-$B$3))+(((M75-1)*'month #1 only'!$B$2)*(1-$B$3)),IF(N75="WON",(((L75-1)*'month #1 only'!$B$2)*(1-$B$3)),IF(N75="PLACED",(((M75-1)*'month #1 only'!$B$2)*(1-$B$3))-'month #1 only'!$B$2,IF(Q75=0,-'month #1 only'!$B$2,-('month #1 only'!$B$2*2))))))*E75</f>
        <v>-10</v>
      </c>
    </row>
    <row r="76" spans="1:20" x14ac:dyDescent="0.2">
      <c r="A76" s="66">
        <v>42315</v>
      </c>
      <c r="B76" s="61">
        <v>1.05</v>
      </c>
      <c r="C76" s="57" t="s">
        <v>46</v>
      </c>
      <c r="D76" s="57" t="s">
        <v>138</v>
      </c>
      <c r="E76" s="54">
        <v>1</v>
      </c>
      <c r="F76" s="54">
        <v>6</v>
      </c>
      <c r="G76" s="54">
        <v>6</v>
      </c>
      <c r="H76" s="68" t="s">
        <v>28</v>
      </c>
      <c r="I76" s="68" t="s">
        <v>28</v>
      </c>
      <c r="J76" s="68"/>
      <c r="K76" s="68"/>
      <c r="N76" s="54" t="s">
        <v>29</v>
      </c>
      <c r="O76" s="68">
        <f>((G76-1)*(1-(IF(H76="no",0,'month #1 only'!$B$3)))+1)</f>
        <v>6</v>
      </c>
      <c r="P76" s="68">
        <f t="shared" si="1"/>
        <v>1</v>
      </c>
      <c r="Q76" s="69">
        <f>IF(Table13[[#This Row],[Runners]]&lt;5,0,IF(Table13[[#This Row],[Runners]]&lt;8,0.25,IF(Table13[[#This Row],[Runners]]&lt;12,0.2,IF(Table13[[#This Row],[Handicap?]]="Yes",0.25,0.2))))</f>
        <v>0</v>
      </c>
      <c r="R76" s="70">
        <f>(IF(N76="WON-EW",((((F76-1)*Q76)*'month #1 only'!$B$2)+('month #1 only'!$B$2*(F76-1))),IF(N76="WON",((((F76-1)*Q76)*'month #1 only'!$B$2)+('month #1 only'!$B$2*(F76-1))),IF(N76="PLACED",((((F76-1)*Q76)*'month #1 only'!$B$2)-'month #1 only'!$B$2),IF(Q76=0,-'month #1 only'!$B$2,IF(Q76=0,-'month #1 only'!$B$2,-('month #1 only'!$B$2*2)))))))*E76</f>
        <v>-5</v>
      </c>
      <c r="S76" s="71">
        <f>(IF(N76="WON-EW",((((O76-1)*Q76)*'month #1 only'!$B$2)+('month #1 only'!$B$2*(O76-1))),IF(N76="WON",((((O76-1)*Q76)*'month #1 only'!$B$2)+('month #1 only'!$B$2*(O76-1))),IF(N76="PLACED",((((O76-1)*Q76)*'month #1 only'!$B$2)-'month #1 only'!$B$2),IF(Q76=0,-'month #1 only'!$B$2,IF(Q76=0,-'month #1 only'!$B$2,-('month #1 only'!$B$2*2)))))))*E76</f>
        <v>-5</v>
      </c>
      <c r="T76" s="71">
        <f>(IF(N76="WON-EW",(((L76-1)*'month #1 only'!$B$2)*(1-$B$3))+(((M76-1)*'month #1 only'!$B$2)*(1-$B$3)),IF(N76="WON",(((L76-1)*'month #1 only'!$B$2)*(1-$B$3)),IF(N76="PLACED",(((M76-1)*'month #1 only'!$B$2)*(1-$B$3))-'month #1 only'!$B$2,IF(Q76=0,-'month #1 only'!$B$2,-('month #1 only'!$B$2*2))))))*E76</f>
        <v>-5</v>
      </c>
    </row>
    <row r="77" spans="1:20" x14ac:dyDescent="0.2">
      <c r="A77" s="66">
        <v>42315</v>
      </c>
      <c r="B77" s="61">
        <v>2.15</v>
      </c>
      <c r="C77" s="57" t="s">
        <v>46</v>
      </c>
      <c r="D77" s="57" t="s">
        <v>139</v>
      </c>
      <c r="E77" s="54">
        <v>1</v>
      </c>
      <c r="F77" s="54">
        <v>6.5</v>
      </c>
      <c r="G77" s="54">
        <v>6.5</v>
      </c>
      <c r="H77" s="68" t="s">
        <v>28</v>
      </c>
      <c r="I77" s="68" t="s">
        <v>28</v>
      </c>
      <c r="J77" s="68"/>
      <c r="K77" s="68"/>
      <c r="N77" s="54" t="s">
        <v>29</v>
      </c>
      <c r="O77" s="68">
        <f>((G77-1)*(1-(IF(H77="no",0,'month #1 only'!$B$3)))+1)</f>
        <v>6.5</v>
      </c>
      <c r="P77" s="68">
        <f t="shared" si="1"/>
        <v>1</v>
      </c>
      <c r="Q77" s="69">
        <f>IF(Table13[[#This Row],[Runners]]&lt;5,0,IF(Table13[[#This Row],[Runners]]&lt;8,0.25,IF(Table13[[#This Row],[Runners]]&lt;12,0.2,IF(Table13[[#This Row],[Handicap?]]="Yes",0.25,0.2))))</f>
        <v>0</v>
      </c>
      <c r="R77" s="70">
        <f>(IF(N77="WON-EW",((((F77-1)*Q77)*'month #1 only'!$B$2)+('month #1 only'!$B$2*(F77-1))),IF(N77="WON",((((F77-1)*Q77)*'month #1 only'!$B$2)+('month #1 only'!$B$2*(F77-1))),IF(N77="PLACED",((((F77-1)*Q77)*'month #1 only'!$B$2)-'month #1 only'!$B$2),IF(Q77=0,-'month #1 only'!$B$2,IF(Q77=0,-'month #1 only'!$B$2,-('month #1 only'!$B$2*2)))))))*E77</f>
        <v>-5</v>
      </c>
      <c r="S77" s="71">
        <f>(IF(N77="WON-EW",((((O77-1)*Q77)*'month #1 only'!$B$2)+('month #1 only'!$B$2*(O77-1))),IF(N77="WON",((((O77-1)*Q77)*'month #1 only'!$B$2)+('month #1 only'!$B$2*(O77-1))),IF(N77="PLACED",((((O77-1)*Q77)*'month #1 only'!$B$2)-'month #1 only'!$B$2),IF(Q77=0,-'month #1 only'!$B$2,IF(Q77=0,-'month #1 only'!$B$2,-('month #1 only'!$B$2*2)))))))*E77</f>
        <v>-5</v>
      </c>
      <c r="T77" s="71">
        <f>(IF(N77="WON-EW",(((L77-1)*'month #1 only'!$B$2)*(1-$B$3))+(((M77-1)*'month #1 only'!$B$2)*(1-$B$3)),IF(N77="WON",(((L77-1)*'month #1 only'!$B$2)*(1-$B$3)),IF(N77="PLACED",(((M77-1)*'month #1 only'!$B$2)*(1-$B$3))-'month #1 only'!$B$2,IF(Q77=0,-'month #1 only'!$B$2,-('month #1 only'!$B$2*2))))))*E77</f>
        <v>-5</v>
      </c>
    </row>
    <row r="78" spans="1:20" x14ac:dyDescent="0.2">
      <c r="A78" s="66">
        <v>42315</v>
      </c>
      <c r="B78" s="61">
        <v>2.2000000000000002</v>
      </c>
      <c r="C78" s="57" t="s">
        <v>26</v>
      </c>
      <c r="D78" s="57" t="s">
        <v>140</v>
      </c>
      <c r="E78" s="54">
        <v>1</v>
      </c>
      <c r="F78" s="54">
        <v>7.5</v>
      </c>
      <c r="G78" s="54">
        <v>7.5</v>
      </c>
      <c r="H78" s="68" t="s">
        <v>28</v>
      </c>
      <c r="I78" s="68" t="s">
        <v>28</v>
      </c>
      <c r="J78" s="68"/>
      <c r="K78" s="68"/>
      <c r="N78" s="54" t="s">
        <v>29</v>
      </c>
      <c r="O78" s="68">
        <f>((G78-1)*(1-(IF(H78="no",0,'month #1 only'!$B$3)))+1)</f>
        <v>7.5</v>
      </c>
      <c r="P78" s="68">
        <f t="shared" si="1"/>
        <v>1</v>
      </c>
      <c r="Q78" s="69">
        <f>IF(Table13[[#This Row],[Runners]]&lt;5,0,IF(Table13[[#This Row],[Runners]]&lt;8,0.25,IF(Table13[[#This Row],[Runners]]&lt;12,0.2,IF(Table13[[#This Row],[Handicap?]]="Yes",0.25,0.2))))</f>
        <v>0</v>
      </c>
      <c r="R78" s="70">
        <f>(IF(N78="WON-EW",((((F78-1)*Q78)*'month #1 only'!$B$2)+('month #1 only'!$B$2*(F78-1))),IF(N78="WON",((((F78-1)*Q78)*'month #1 only'!$B$2)+('month #1 only'!$B$2*(F78-1))),IF(N78="PLACED",((((F78-1)*Q78)*'month #1 only'!$B$2)-'month #1 only'!$B$2),IF(Q78=0,-'month #1 only'!$B$2,IF(Q78=0,-'month #1 only'!$B$2,-('month #1 only'!$B$2*2)))))))*E78</f>
        <v>-5</v>
      </c>
      <c r="S78" s="71">
        <f>(IF(N78="WON-EW",((((O78-1)*Q78)*'month #1 only'!$B$2)+('month #1 only'!$B$2*(O78-1))),IF(N78="WON",((((O78-1)*Q78)*'month #1 only'!$B$2)+('month #1 only'!$B$2*(O78-1))),IF(N78="PLACED",((((O78-1)*Q78)*'month #1 only'!$B$2)-'month #1 only'!$B$2),IF(Q78=0,-'month #1 only'!$B$2,IF(Q78=0,-'month #1 only'!$B$2,-('month #1 only'!$B$2*2)))))))*E78</f>
        <v>-5</v>
      </c>
      <c r="T78" s="71">
        <f>(IF(N78="WON-EW",(((L78-1)*'month #1 only'!$B$2)*(1-$B$3))+(((M78-1)*'month #1 only'!$B$2)*(1-$B$3)),IF(N78="WON",(((L78-1)*'month #1 only'!$B$2)*(1-$B$3)),IF(N78="PLACED",(((M78-1)*'month #1 only'!$B$2)*(1-$B$3))-'month #1 only'!$B$2,IF(Q78=0,-'month #1 only'!$B$2,-('month #1 only'!$B$2*2))))))*E78</f>
        <v>-5</v>
      </c>
    </row>
    <row r="79" spans="1:20" x14ac:dyDescent="0.2">
      <c r="A79" s="66">
        <v>42315</v>
      </c>
      <c r="B79" s="61">
        <v>3.15</v>
      </c>
      <c r="C79" s="57" t="s">
        <v>61</v>
      </c>
      <c r="D79" s="57" t="s">
        <v>141</v>
      </c>
      <c r="E79" s="54">
        <v>2</v>
      </c>
      <c r="F79" s="54">
        <v>4</v>
      </c>
      <c r="G79" s="54">
        <v>4</v>
      </c>
      <c r="H79" s="68" t="s">
        <v>28</v>
      </c>
      <c r="I79" s="68" t="s">
        <v>28</v>
      </c>
      <c r="J79" s="68"/>
      <c r="K79" s="68"/>
      <c r="N79" s="54" t="s">
        <v>29</v>
      </c>
      <c r="O79" s="68">
        <f>((G79-1)*(1-(IF(H79="no",0,'month #1 only'!$B$3)))+1)</f>
        <v>4</v>
      </c>
      <c r="P79" s="68">
        <f t="shared" si="1"/>
        <v>2</v>
      </c>
      <c r="Q79" s="69">
        <f>IF(Table13[[#This Row],[Runners]]&lt;5,0,IF(Table13[[#This Row],[Runners]]&lt;8,0.25,IF(Table13[[#This Row],[Runners]]&lt;12,0.2,IF(Table13[[#This Row],[Handicap?]]="Yes",0.25,0.2))))</f>
        <v>0</v>
      </c>
      <c r="R79" s="70">
        <f>(IF(N79="WON-EW",((((F79-1)*Q79)*'month #1 only'!$B$2)+('month #1 only'!$B$2*(F79-1))),IF(N79="WON",((((F79-1)*Q79)*'month #1 only'!$B$2)+('month #1 only'!$B$2*(F79-1))),IF(N79="PLACED",((((F79-1)*Q79)*'month #1 only'!$B$2)-'month #1 only'!$B$2),IF(Q79=0,-'month #1 only'!$B$2,IF(Q79=0,-'month #1 only'!$B$2,-('month #1 only'!$B$2*2)))))))*E79</f>
        <v>-10</v>
      </c>
      <c r="S79" s="71">
        <f>(IF(N79="WON-EW",((((O79-1)*Q79)*'month #1 only'!$B$2)+('month #1 only'!$B$2*(O79-1))),IF(N79="WON",((((O79-1)*Q79)*'month #1 only'!$B$2)+('month #1 only'!$B$2*(O79-1))),IF(N79="PLACED",((((O79-1)*Q79)*'month #1 only'!$B$2)-'month #1 only'!$B$2),IF(Q79=0,-'month #1 only'!$B$2,IF(Q79=0,-'month #1 only'!$B$2,-('month #1 only'!$B$2*2)))))))*E79</f>
        <v>-10</v>
      </c>
      <c r="T79" s="71">
        <f>(IF(N79="WON-EW",(((L79-1)*'month #1 only'!$B$2)*(1-$B$3))+(((M79-1)*'month #1 only'!$B$2)*(1-$B$3)),IF(N79="WON",(((L79-1)*'month #1 only'!$B$2)*(1-$B$3)),IF(N79="PLACED",(((M79-1)*'month #1 only'!$B$2)*(1-$B$3))-'month #1 only'!$B$2,IF(Q79=0,-'month #1 only'!$B$2,-('month #1 only'!$B$2*2))))))*E79</f>
        <v>-10</v>
      </c>
    </row>
    <row r="80" spans="1:20" x14ac:dyDescent="0.2">
      <c r="A80" s="66">
        <v>42315</v>
      </c>
      <c r="B80" s="61">
        <v>4.0999999999999996</v>
      </c>
      <c r="C80" s="57" t="s">
        <v>142</v>
      </c>
      <c r="D80" s="57" t="s">
        <v>143</v>
      </c>
      <c r="E80" s="54">
        <v>2</v>
      </c>
      <c r="F80" s="54">
        <v>5.5</v>
      </c>
      <c r="G80" s="54">
        <v>6.5</v>
      </c>
      <c r="H80" s="68" t="s">
        <v>28</v>
      </c>
      <c r="I80" s="68" t="s">
        <v>28</v>
      </c>
      <c r="J80" s="68"/>
      <c r="K80" s="68"/>
      <c r="L80" s="54">
        <v>9.69</v>
      </c>
      <c r="N80" s="54" t="s">
        <v>53</v>
      </c>
      <c r="O80" s="68">
        <f>((G80-1)*(1-(IF(H80="no",0,'month #1 only'!$B$3)))+1)</f>
        <v>6.5</v>
      </c>
      <c r="P80" s="68">
        <f t="shared" si="1"/>
        <v>2</v>
      </c>
      <c r="Q80" s="69">
        <f>IF(Table13[[#This Row],[Runners]]&lt;5,0,IF(Table13[[#This Row],[Runners]]&lt;8,0.25,IF(Table13[[#This Row],[Runners]]&lt;12,0.2,IF(Table13[[#This Row],[Handicap?]]="Yes",0.25,0.2))))</f>
        <v>0</v>
      </c>
      <c r="R80" s="70">
        <f>(IF(N80="WON-EW",((((F80-1)*Q80)*'month #1 only'!$B$2)+('month #1 only'!$B$2*(F80-1))),IF(N80="WON",((((F80-1)*Q80)*'month #1 only'!$B$2)+('month #1 only'!$B$2*(F80-1))),IF(N80="PLACED",((((F80-1)*Q80)*'month #1 only'!$B$2)-'month #1 only'!$B$2),IF(Q80=0,-'month #1 only'!$B$2,IF(Q80=0,-'month #1 only'!$B$2,-('month #1 only'!$B$2*2)))))))*E80</f>
        <v>45</v>
      </c>
      <c r="S80" s="71">
        <f>(IF(N80="WON-EW",((((O80-1)*Q80)*'month #1 only'!$B$2)+('month #1 only'!$B$2*(O80-1))),IF(N80="WON",((((O80-1)*Q80)*'month #1 only'!$B$2)+('month #1 only'!$B$2*(O80-1))),IF(N80="PLACED",((((O80-1)*Q80)*'month #1 only'!$B$2)-'month #1 only'!$B$2),IF(Q80=0,-'month #1 only'!$B$2,IF(Q80=0,-'month #1 only'!$B$2,-('month #1 only'!$B$2*2)))))))*E80</f>
        <v>55</v>
      </c>
      <c r="T80" s="71">
        <f>(IF(N80="WON-EW",(((L80-1)*'month #1 only'!$B$2)*(1-$B$3))+(((M80-1)*'month #1 only'!$B$2)*(1-$B$3)),IF(N80="WON",(((L80-1)*'month #1 only'!$B$2)*(1-$B$3)),IF(N80="PLACED",(((M80-1)*'month #1 only'!$B$2)*(1-$B$3))-'month #1 only'!$B$2,IF(Q80=0,-'month #1 only'!$B$2,-('month #1 only'!$B$2*2))))))*E80</f>
        <v>82.554999999999993</v>
      </c>
    </row>
    <row r="81" spans="1:20" x14ac:dyDescent="0.2">
      <c r="A81" s="66">
        <v>42315</v>
      </c>
      <c r="B81" s="61">
        <v>5.4</v>
      </c>
      <c r="C81" s="57" t="s">
        <v>51</v>
      </c>
      <c r="D81" s="57" t="s">
        <v>144</v>
      </c>
      <c r="E81" s="54">
        <v>2</v>
      </c>
      <c r="F81" s="54">
        <v>4.5</v>
      </c>
      <c r="G81" s="54">
        <v>4.5</v>
      </c>
      <c r="H81" s="68" t="s">
        <v>28</v>
      </c>
      <c r="I81" s="68" t="s">
        <v>28</v>
      </c>
      <c r="J81" s="68"/>
      <c r="K81" s="68"/>
      <c r="N81" s="54" t="s">
        <v>29</v>
      </c>
      <c r="O81" s="68">
        <f>((G81-1)*(1-(IF(H81="no",0,'month #1 only'!$B$3)))+1)</f>
        <v>4.5</v>
      </c>
      <c r="P81" s="68">
        <f t="shared" si="1"/>
        <v>2</v>
      </c>
      <c r="Q81" s="69">
        <f>IF(Table13[[#This Row],[Runners]]&lt;5,0,IF(Table13[[#This Row],[Runners]]&lt;8,0.25,IF(Table13[[#This Row],[Runners]]&lt;12,0.2,IF(Table13[[#This Row],[Handicap?]]="Yes",0.25,0.2))))</f>
        <v>0</v>
      </c>
      <c r="R81" s="70">
        <f>(IF(N81="WON-EW",((((F81-1)*Q81)*'month #1 only'!$B$2)+('month #1 only'!$B$2*(F81-1))),IF(N81="WON",((((F81-1)*Q81)*'month #1 only'!$B$2)+('month #1 only'!$B$2*(F81-1))),IF(N81="PLACED",((((F81-1)*Q81)*'month #1 only'!$B$2)-'month #1 only'!$B$2),IF(Q81=0,-'month #1 only'!$B$2,IF(Q81=0,-'month #1 only'!$B$2,-('month #1 only'!$B$2*2)))))))*E81</f>
        <v>-10</v>
      </c>
      <c r="S81" s="71">
        <f>(IF(N81="WON-EW",((((O81-1)*Q81)*'month #1 only'!$B$2)+('month #1 only'!$B$2*(O81-1))),IF(N81="WON",((((O81-1)*Q81)*'month #1 only'!$B$2)+('month #1 only'!$B$2*(O81-1))),IF(N81="PLACED",((((O81-1)*Q81)*'month #1 only'!$B$2)-'month #1 only'!$B$2),IF(Q81=0,-'month #1 only'!$B$2,IF(Q81=0,-'month #1 only'!$B$2,-('month #1 only'!$B$2*2)))))))*E81</f>
        <v>-10</v>
      </c>
      <c r="T81" s="71">
        <f>(IF(N81="WON-EW",(((L81-1)*'month #1 only'!$B$2)*(1-$B$3))+(((M81-1)*'month #1 only'!$B$2)*(1-$B$3)),IF(N81="WON",(((L81-1)*'month #1 only'!$B$2)*(1-$B$3)),IF(N81="PLACED",(((M81-1)*'month #1 only'!$B$2)*(1-$B$3))-'month #1 only'!$B$2,IF(Q81=0,-'month #1 only'!$B$2,-('month #1 only'!$B$2*2))))))*E81</f>
        <v>-10</v>
      </c>
    </row>
    <row r="82" spans="1:20" x14ac:dyDescent="0.2">
      <c r="A82" s="66">
        <v>42315</v>
      </c>
      <c r="B82" s="61">
        <v>7.4</v>
      </c>
      <c r="C82" s="57" t="s">
        <v>51</v>
      </c>
      <c r="D82" s="57" t="s">
        <v>145</v>
      </c>
      <c r="E82" s="54">
        <v>1</v>
      </c>
      <c r="F82" s="54">
        <v>6.5</v>
      </c>
      <c r="G82" s="54">
        <v>6.5</v>
      </c>
      <c r="H82" s="68" t="s">
        <v>28</v>
      </c>
      <c r="I82" s="68" t="s">
        <v>28</v>
      </c>
      <c r="J82" s="68"/>
      <c r="K82" s="68"/>
      <c r="N82" s="54" t="s">
        <v>29</v>
      </c>
      <c r="O82" s="68">
        <f>((G82-1)*(1-(IF(H82="no",0,'month #1 only'!$B$3)))+1)</f>
        <v>6.5</v>
      </c>
      <c r="P82" s="68">
        <f t="shared" si="1"/>
        <v>1</v>
      </c>
      <c r="Q82" s="69">
        <f>IF(Table13[[#This Row],[Runners]]&lt;5,0,IF(Table13[[#This Row],[Runners]]&lt;8,0.25,IF(Table13[[#This Row],[Runners]]&lt;12,0.2,IF(Table13[[#This Row],[Handicap?]]="Yes",0.25,0.2))))</f>
        <v>0</v>
      </c>
      <c r="R82" s="70">
        <f>(IF(N82="WON-EW",((((F82-1)*Q82)*'month #1 only'!$B$2)+('month #1 only'!$B$2*(F82-1))),IF(N82="WON",((((F82-1)*Q82)*'month #1 only'!$B$2)+('month #1 only'!$B$2*(F82-1))),IF(N82="PLACED",((((F82-1)*Q82)*'month #1 only'!$B$2)-'month #1 only'!$B$2),IF(Q82=0,-'month #1 only'!$B$2,IF(Q82=0,-'month #1 only'!$B$2,-('month #1 only'!$B$2*2)))))))*E82</f>
        <v>-5</v>
      </c>
      <c r="S82" s="71">
        <f>(IF(N82="WON-EW",((((O82-1)*Q82)*'month #1 only'!$B$2)+('month #1 only'!$B$2*(O82-1))),IF(N82="WON",((((O82-1)*Q82)*'month #1 only'!$B$2)+('month #1 only'!$B$2*(O82-1))),IF(N82="PLACED",((((O82-1)*Q82)*'month #1 only'!$B$2)-'month #1 only'!$B$2),IF(Q82=0,-'month #1 only'!$B$2,IF(Q82=0,-'month #1 only'!$B$2,-('month #1 only'!$B$2*2)))))))*E82</f>
        <v>-5</v>
      </c>
      <c r="T82" s="71">
        <f>(IF(N82="WON-EW",(((L82-1)*'month #1 only'!$B$2)*(1-$B$3))+(((M82-1)*'month #1 only'!$B$2)*(1-$B$3)),IF(N82="WON",(((L82-1)*'month #1 only'!$B$2)*(1-$B$3)),IF(N82="PLACED",(((M82-1)*'month #1 only'!$B$2)*(1-$B$3))-'month #1 only'!$B$2,IF(Q82=0,-'month #1 only'!$B$2,-('month #1 only'!$B$2*2))))))*E82</f>
        <v>-5</v>
      </c>
    </row>
    <row r="83" spans="1:20" x14ac:dyDescent="0.2">
      <c r="A83" s="66">
        <v>42319</v>
      </c>
      <c r="B83" s="61">
        <v>1.2</v>
      </c>
      <c r="C83" s="57" t="s">
        <v>100</v>
      </c>
      <c r="D83" s="57" t="s">
        <v>146</v>
      </c>
      <c r="E83" s="54">
        <v>1</v>
      </c>
      <c r="F83" s="54">
        <v>8</v>
      </c>
      <c r="G83" s="54">
        <v>8</v>
      </c>
      <c r="H83" s="68" t="s">
        <v>28</v>
      </c>
      <c r="I83" s="68" t="s">
        <v>28</v>
      </c>
      <c r="J83" s="68"/>
      <c r="K83" s="68"/>
      <c r="N83" s="54" t="s">
        <v>29</v>
      </c>
      <c r="O83" s="68">
        <f>((G83-1)*(1-(IF(H83="no",0,'month #1 only'!$B$3)))+1)</f>
        <v>8</v>
      </c>
      <c r="P83" s="68">
        <f t="shared" si="1"/>
        <v>1</v>
      </c>
      <c r="Q83" s="69">
        <f>IF(Table13[[#This Row],[Runners]]&lt;5,0,IF(Table13[[#This Row],[Runners]]&lt;8,0.25,IF(Table13[[#This Row],[Runners]]&lt;12,0.2,IF(Table13[[#This Row],[Handicap?]]="Yes",0.25,0.2))))</f>
        <v>0</v>
      </c>
      <c r="R83" s="70">
        <f>(IF(N83="WON-EW",((((F83-1)*Q83)*'month #1 only'!$B$2)+('month #1 only'!$B$2*(F83-1))),IF(N83="WON",((((F83-1)*Q83)*'month #1 only'!$B$2)+('month #1 only'!$B$2*(F83-1))),IF(N83="PLACED",((((F83-1)*Q83)*'month #1 only'!$B$2)-'month #1 only'!$B$2),IF(Q83=0,-'month #1 only'!$B$2,IF(Q83=0,-'month #1 only'!$B$2,-('month #1 only'!$B$2*2)))))))*E83</f>
        <v>-5</v>
      </c>
      <c r="S83" s="71">
        <f>(IF(N83="WON-EW",((((O83-1)*Q83)*'month #1 only'!$B$2)+('month #1 only'!$B$2*(O83-1))),IF(N83="WON",((((O83-1)*Q83)*'month #1 only'!$B$2)+('month #1 only'!$B$2*(O83-1))),IF(N83="PLACED",((((O83-1)*Q83)*'month #1 only'!$B$2)-'month #1 only'!$B$2),IF(Q83=0,-'month #1 only'!$B$2,IF(Q83=0,-'month #1 only'!$B$2,-('month #1 only'!$B$2*2)))))))*E83</f>
        <v>-5</v>
      </c>
      <c r="T83" s="71">
        <f>(IF(N83="WON-EW",(((L83-1)*'month #1 only'!$B$2)*(1-$B$3))+(((M83-1)*'month #1 only'!$B$2)*(1-$B$3)),IF(N83="WON",(((L83-1)*'month #1 only'!$B$2)*(1-$B$3)),IF(N83="PLACED",(((M83-1)*'month #1 only'!$B$2)*(1-$B$3))-'month #1 only'!$B$2,IF(Q83=0,-'month #1 only'!$B$2,-('month #1 only'!$B$2*2))))))*E83</f>
        <v>-5</v>
      </c>
    </row>
    <row r="84" spans="1:20" x14ac:dyDescent="0.2">
      <c r="A84" s="66">
        <v>42319</v>
      </c>
      <c r="B84" s="61">
        <v>2.4</v>
      </c>
      <c r="C84" s="57" t="s">
        <v>109</v>
      </c>
      <c r="D84" s="57" t="s">
        <v>147</v>
      </c>
      <c r="E84" s="54">
        <v>1</v>
      </c>
      <c r="F84" s="54">
        <v>6</v>
      </c>
      <c r="G84" s="54">
        <v>6</v>
      </c>
      <c r="H84" s="68" t="s">
        <v>28</v>
      </c>
      <c r="I84" s="68" t="s">
        <v>28</v>
      </c>
      <c r="J84" s="68"/>
      <c r="K84" s="68"/>
      <c r="N84" s="54" t="s">
        <v>29</v>
      </c>
      <c r="O84" s="68">
        <f>((G84-1)*(1-(IF(H84="no",0,'month #1 only'!$B$3)))+1)</f>
        <v>6</v>
      </c>
      <c r="P84" s="68">
        <f t="shared" si="1"/>
        <v>1</v>
      </c>
      <c r="Q84" s="69">
        <f>IF(Table13[[#This Row],[Runners]]&lt;5,0,IF(Table13[[#This Row],[Runners]]&lt;8,0.25,IF(Table13[[#This Row],[Runners]]&lt;12,0.2,IF(Table13[[#This Row],[Handicap?]]="Yes",0.25,0.2))))</f>
        <v>0</v>
      </c>
      <c r="R84" s="70">
        <f>(IF(N84="WON-EW",((((F84-1)*Q84)*'month #1 only'!$B$2)+('month #1 only'!$B$2*(F84-1))),IF(N84="WON",((((F84-1)*Q84)*'month #1 only'!$B$2)+('month #1 only'!$B$2*(F84-1))),IF(N84="PLACED",((((F84-1)*Q84)*'month #1 only'!$B$2)-'month #1 only'!$B$2),IF(Q84=0,-'month #1 only'!$B$2,IF(Q84=0,-'month #1 only'!$B$2,-('month #1 only'!$B$2*2)))))))*E84</f>
        <v>-5</v>
      </c>
      <c r="S84" s="71">
        <f>(IF(N84="WON-EW",((((O84-1)*Q84)*'month #1 only'!$B$2)+('month #1 only'!$B$2*(O84-1))),IF(N84="WON",((((O84-1)*Q84)*'month #1 only'!$B$2)+('month #1 only'!$B$2*(O84-1))),IF(N84="PLACED",((((O84-1)*Q84)*'month #1 only'!$B$2)-'month #1 only'!$B$2),IF(Q84=0,-'month #1 only'!$B$2,IF(Q84=0,-'month #1 only'!$B$2,-('month #1 only'!$B$2*2)))))))*E84</f>
        <v>-5</v>
      </c>
      <c r="T84" s="71">
        <f>(IF(N84="WON-EW",(((L84-1)*'month #1 only'!$B$2)*(1-$B$3))+(((M84-1)*'month #1 only'!$B$2)*(1-$B$3)),IF(N84="WON",(((L84-1)*'month #1 only'!$B$2)*(1-$B$3)),IF(N84="PLACED",(((M84-1)*'month #1 only'!$B$2)*(1-$B$3))-'month #1 only'!$B$2,IF(Q84=0,-'month #1 only'!$B$2,-('month #1 only'!$B$2*2))))))*E84</f>
        <v>-5</v>
      </c>
    </row>
    <row r="85" spans="1:20" x14ac:dyDescent="0.2">
      <c r="A85" s="66">
        <v>42319</v>
      </c>
      <c r="B85" s="61">
        <v>4.3499999999999996</v>
      </c>
      <c r="C85" s="57" t="s">
        <v>81</v>
      </c>
      <c r="D85" s="57" t="s">
        <v>148</v>
      </c>
      <c r="E85" s="54">
        <v>2</v>
      </c>
      <c r="F85" s="54">
        <v>3.5</v>
      </c>
      <c r="G85" s="54">
        <v>3.5</v>
      </c>
      <c r="H85" s="68" t="s">
        <v>28</v>
      </c>
      <c r="I85" s="68" t="s">
        <v>28</v>
      </c>
      <c r="J85" s="68"/>
      <c r="K85" s="68"/>
      <c r="N85" s="54" t="s">
        <v>29</v>
      </c>
      <c r="O85" s="68">
        <f>((G85-1)*(1-(IF(H85="no",0,'month #1 only'!$B$3)))+1)</f>
        <v>3.5</v>
      </c>
      <c r="P85" s="68">
        <f t="shared" si="1"/>
        <v>2</v>
      </c>
      <c r="Q85" s="69">
        <f>IF(Table13[[#This Row],[Runners]]&lt;5,0,IF(Table13[[#This Row],[Runners]]&lt;8,0.25,IF(Table13[[#This Row],[Runners]]&lt;12,0.2,IF(Table13[[#This Row],[Handicap?]]="Yes",0.25,0.2))))</f>
        <v>0</v>
      </c>
      <c r="R85" s="70">
        <f>(IF(N85="WON-EW",((((F85-1)*Q85)*'month #1 only'!$B$2)+('month #1 only'!$B$2*(F85-1))),IF(N85="WON",((((F85-1)*Q85)*'month #1 only'!$B$2)+('month #1 only'!$B$2*(F85-1))),IF(N85="PLACED",((((F85-1)*Q85)*'month #1 only'!$B$2)-'month #1 only'!$B$2),IF(Q85=0,-'month #1 only'!$B$2,IF(Q85=0,-'month #1 only'!$B$2,-('month #1 only'!$B$2*2)))))))*E85</f>
        <v>-10</v>
      </c>
      <c r="S85" s="71">
        <f>(IF(N85="WON-EW",((((O85-1)*Q85)*'month #1 only'!$B$2)+('month #1 only'!$B$2*(O85-1))),IF(N85="WON",((((O85-1)*Q85)*'month #1 only'!$B$2)+('month #1 only'!$B$2*(O85-1))),IF(N85="PLACED",((((O85-1)*Q85)*'month #1 only'!$B$2)-'month #1 only'!$B$2),IF(Q85=0,-'month #1 only'!$B$2,IF(Q85=0,-'month #1 only'!$B$2,-('month #1 only'!$B$2*2)))))))*E85</f>
        <v>-10</v>
      </c>
      <c r="T85" s="71">
        <f>(IF(N85="WON-EW",(((L85-1)*'month #1 only'!$B$2)*(1-$B$3))+(((M85-1)*'month #1 only'!$B$2)*(1-$B$3)),IF(N85="WON",(((L85-1)*'month #1 only'!$B$2)*(1-$B$3)),IF(N85="PLACED",(((M85-1)*'month #1 only'!$B$2)*(1-$B$3))-'month #1 only'!$B$2,IF(Q85=0,-'month #1 only'!$B$2,-('month #1 only'!$B$2*2))))))*E85</f>
        <v>-10</v>
      </c>
    </row>
    <row r="86" spans="1:20" x14ac:dyDescent="0.2">
      <c r="A86" s="66">
        <v>42319</v>
      </c>
      <c r="B86" s="61">
        <v>5.0999999999999996</v>
      </c>
      <c r="C86" s="57" t="s">
        <v>81</v>
      </c>
      <c r="D86" s="57" t="s">
        <v>149</v>
      </c>
      <c r="E86" s="54">
        <v>2</v>
      </c>
      <c r="F86" s="54">
        <v>4.5</v>
      </c>
      <c r="G86" s="54">
        <v>4.5</v>
      </c>
      <c r="H86" s="68" t="s">
        <v>28</v>
      </c>
      <c r="I86" s="68" t="s">
        <v>28</v>
      </c>
      <c r="J86" s="68"/>
      <c r="K86" s="68"/>
      <c r="N86" s="54" t="s">
        <v>29</v>
      </c>
      <c r="O86" s="68">
        <f>((G86-1)*(1-(IF(H86="no",0,'month #1 only'!$B$3)))+1)</f>
        <v>4.5</v>
      </c>
      <c r="P86" s="68">
        <f t="shared" si="1"/>
        <v>2</v>
      </c>
      <c r="Q86" s="69">
        <f>IF(Table13[[#This Row],[Runners]]&lt;5,0,IF(Table13[[#This Row],[Runners]]&lt;8,0.25,IF(Table13[[#This Row],[Runners]]&lt;12,0.2,IF(Table13[[#This Row],[Handicap?]]="Yes",0.25,0.2))))</f>
        <v>0</v>
      </c>
      <c r="R86" s="70">
        <f>(IF(N86="WON-EW",((((F86-1)*Q86)*'month #1 only'!$B$2)+('month #1 only'!$B$2*(F86-1))),IF(N86="WON",((((F86-1)*Q86)*'month #1 only'!$B$2)+('month #1 only'!$B$2*(F86-1))),IF(N86="PLACED",((((F86-1)*Q86)*'month #1 only'!$B$2)-'month #1 only'!$B$2),IF(Q86=0,-'month #1 only'!$B$2,IF(Q86=0,-'month #1 only'!$B$2,-('month #1 only'!$B$2*2)))))))*E86</f>
        <v>-10</v>
      </c>
      <c r="S86" s="71">
        <f>(IF(N86="WON-EW",((((O86-1)*Q86)*'month #1 only'!$B$2)+('month #1 only'!$B$2*(O86-1))),IF(N86="WON",((((O86-1)*Q86)*'month #1 only'!$B$2)+('month #1 only'!$B$2*(O86-1))),IF(N86="PLACED",((((O86-1)*Q86)*'month #1 only'!$B$2)-'month #1 only'!$B$2),IF(Q86=0,-'month #1 only'!$B$2,IF(Q86=0,-'month #1 only'!$B$2,-('month #1 only'!$B$2*2)))))))*E86</f>
        <v>-10</v>
      </c>
      <c r="T86" s="71">
        <f>(IF(N86="WON-EW",(((L86-1)*'month #1 only'!$B$2)*(1-$B$3))+(((M86-1)*'month #1 only'!$B$2)*(1-$B$3)),IF(N86="WON",(((L86-1)*'month #1 only'!$B$2)*(1-$B$3)),IF(N86="PLACED",(((M86-1)*'month #1 only'!$B$2)*(1-$B$3))-'month #1 only'!$B$2,IF(Q86=0,-'month #1 only'!$B$2,-('month #1 only'!$B$2*2))))))*E86</f>
        <v>-10</v>
      </c>
    </row>
    <row r="87" spans="1:20" x14ac:dyDescent="0.2">
      <c r="A87" s="66">
        <v>42319</v>
      </c>
      <c r="B87" s="61">
        <v>9</v>
      </c>
      <c r="C87" s="57" t="s">
        <v>36</v>
      </c>
      <c r="D87" s="57" t="s">
        <v>150</v>
      </c>
      <c r="E87" s="54">
        <v>2</v>
      </c>
      <c r="F87" s="54">
        <v>4.5</v>
      </c>
      <c r="G87" s="54">
        <v>4.5</v>
      </c>
      <c r="H87" s="68" t="s">
        <v>28</v>
      </c>
      <c r="I87" s="68" t="s">
        <v>28</v>
      </c>
      <c r="J87" s="68"/>
      <c r="K87" s="68"/>
      <c r="N87" s="54" t="s">
        <v>29</v>
      </c>
      <c r="O87" s="68">
        <f>((G87-1)*(1-(IF(H87="no",0,'month #1 only'!$B$3)))+1)</f>
        <v>4.5</v>
      </c>
      <c r="P87" s="68">
        <f t="shared" si="1"/>
        <v>2</v>
      </c>
      <c r="Q87" s="69">
        <f>IF(Table13[[#This Row],[Runners]]&lt;5,0,IF(Table13[[#This Row],[Runners]]&lt;8,0.25,IF(Table13[[#This Row],[Runners]]&lt;12,0.2,IF(Table13[[#This Row],[Handicap?]]="Yes",0.25,0.2))))</f>
        <v>0</v>
      </c>
      <c r="R87" s="70">
        <f>(IF(N87="WON-EW",((((F87-1)*Q87)*'month #1 only'!$B$2)+('month #1 only'!$B$2*(F87-1))),IF(N87="WON",((((F87-1)*Q87)*'month #1 only'!$B$2)+('month #1 only'!$B$2*(F87-1))),IF(N87="PLACED",((((F87-1)*Q87)*'month #1 only'!$B$2)-'month #1 only'!$B$2),IF(Q87=0,-'month #1 only'!$B$2,IF(Q87=0,-'month #1 only'!$B$2,-('month #1 only'!$B$2*2)))))))*E87</f>
        <v>-10</v>
      </c>
      <c r="S87" s="71">
        <f>(IF(N87="WON-EW",((((O87-1)*Q87)*'month #1 only'!$B$2)+('month #1 only'!$B$2*(O87-1))),IF(N87="WON",((((O87-1)*Q87)*'month #1 only'!$B$2)+('month #1 only'!$B$2*(O87-1))),IF(N87="PLACED",((((O87-1)*Q87)*'month #1 only'!$B$2)-'month #1 only'!$B$2),IF(Q87=0,-'month #1 only'!$B$2,IF(Q87=0,-'month #1 only'!$B$2,-('month #1 only'!$B$2*2)))))))*E87</f>
        <v>-10</v>
      </c>
      <c r="T87" s="71">
        <f>(IF(N87="WON-EW",(((L87-1)*'month #1 only'!$B$2)*(1-$B$3))+(((M87-1)*'month #1 only'!$B$2)*(1-$B$3)),IF(N87="WON",(((L87-1)*'month #1 only'!$B$2)*(1-$B$3)),IF(N87="PLACED",(((M87-1)*'month #1 only'!$B$2)*(1-$B$3))-'month #1 only'!$B$2,IF(Q87=0,-'month #1 only'!$B$2,-('month #1 only'!$B$2*2))))))*E87</f>
        <v>-10</v>
      </c>
    </row>
    <row r="88" spans="1:20" x14ac:dyDescent="0.2">
      <c r="A88" s="66">
        <v>42320</v>
      </c>
      <c r="B88" s="61">
        <v>1.5</v>
      </c>
      <c r="C88" s="57" t="s">
        <v>107</v>
      </c>
      <c r="D88" s="57" t="s">
        <v>151</v>
      </c>
      <c r="E88" s="54">
        <v>1</v>
      </c>
      <c r="F88" s="54">
        <v>6</v>
      </c>
      <c r="G88" s="54">
        <v>6</v>
      </c>
      <c r="H88" s="68" t="s">
        <v>28</v>
      </c>
      <c r="I88" s="68" t="s">
        <v>28</v>
      </c>
      <c r="J88" s="68"/>
      <c r="K88" s="68"/>
      <c r="N88" s="54" t="s">
        <v>29</v>
      </c>
      <c r="O88" s="68">
        <f>((G88-1)*(1-(IF(H88="no",0,'month #1 only'!$B$3)))+1)</f>
        <v>6</v>
      </c>
      <c r="P88" s="68">
        <f t="shared" si="1"/>
        <v>1</v>
      </c>
      <c r="Q88" s="69">
        <f>IF(Table13[[#This Row],[Runners]]&lt;5,0,IF(Table13[[#This Row],[Runners]]&lt;8,0.25,IF(Table13[[#This Row],[Runners]]&lt;12,0.2,IF(Table13[[#This Row],[Handicap?]]="Yes",0.25,0.2))))</f>
        <v>0</v>
      </c>
      <c r="R88" s="70">
        <f>(IF(N88="WON-EW",((((F88-1)*Q88)*'month #1 only'!$B$2)+('month #1 only'!$B$2*(F88-1))),IF(N88="WON",((((F88-1)*Q88)*'month #1 only'!$B$2)+('month #1 only'!$B$2*(F88-1))),IF(N88="PLACED",((((F88-1)*Q88)*'month #1 only'!$B$2)-'month #1 only'!$B$2),IF(Q88=0,-'month #1 only'!$B$2,IF(Q88=0,-'month #1 only'!$B$2,-('month #1 only'!$B$2*2)))))))*E88</f>
        <v>-5</v>
      </c>
      <c r="S88" s="71">
        <f>(IF(N88="WON-EW",((((O88-1)*Q88)*'month #1 only'!$B$2)+('month #1 only'!$B$2*(O88-1))),IF(N88="WON",((((O88-1)*Q88)*'month #1 only'!$B$2)+('month #1 only'!$B$2*(O88-1))),IF(N88="PLACED",((((O88-1)*Q88)*'month #1 only'!$B$2)-'month #1 only'!$B$2),IF(Q88=0,-'month #1 only'!$B$2,IF(Q88=0,-'month #1 only'!$B$2,-('month #1 only'!$B$2*2)))))))*E88</f>
        <v>-5</v>
      </c>
      <c r="T88" s="71">
        <f>(IF(N88="WON-EW",(((L88-1)*'month #1 only'!$B$2)*(1-$B$3))+(((M88-1)*'month #1 only'!$B$2)*(1-$B$3)),IF(N88="WON",(((L88-1)*'month #1 only'!$B$2)*(1-$B$3)),IF(N88="PLACED",(((M88-1)*'month #1 only'!$B$2)*(1-$B$3))-'month #1 only'!$B$2,IF(Q88=0,-'month #1 only'!$B$2,-('month #1 only'!$B$2*2))))))*E88</f>
        <v>-5</v>
      </c>
    </row>
    <row r="89" spans="1:20" x14ac:dyDescent="0.2">
      <c r="A89" s="66">
        <v>42320</v>
      </c>
      <c r="B89" s="61">
        <v>2</v>
      </c>
      <c r="C89" s="57" t="s">
        <v>152</v>
      </c>
      <c r="D89" s="57" t="s">
        <v>153</v>
      </c>
      <c r="E89" s="54">
        <v>2</v>
      </c>
      <c r="F89" s="54">
        <v>3.75</v>
      </c>
      <c r="G89" s="54">
        <v>4.5</v>
      </c>
      <c r="H89" s="68" t="s">
        <v>28</v>
      </c>
      <c r="I89" s="68" t="s">
        <v>28</v>
      </c>
      <c r="J89" s="68"/>
      <c r="K89" s="68"/>
      <c r="L89" s="54">
        <v>5.0999999999999996</v>
      </c>
      <c r="N89" s="54" t="s">
        <v>53</v>
      </c>
      <c r="O89" s="68">
        <f>((G89-1)*(1-(IF(H89="no",0,'month #1 only'!$B$3)))+1)</f>
        <v>4.5</v>
      </c>
      <c r="P89" s="68">
        <f t="shared" si="1"/>
        <v>2</v>
      </c>
      <c r="Q89" s="69">
        <f>IF(Table13[[#This Row],[Runners]]&lt;5,0,IF(Table13[[#This Row],[Runners]]&lt;8,0.25,IF(Table13[[#This Row],[Runners]]&lt;12,0.2,IF(Table13[[#This Row],[Handicap?]]="Yes",0.25,0.2))))</f>
        <v>0</v>
      </c>
      <c r="R89" s="70">
        <f>(IF(N89="WON-EW",((((F89-1)*Q89)*'month #1 only'!$B$2)+('month #1 only'!$B$2*(F89-1))),IF(N89="WON",((((F89-1)*Q89)*'month #1 only'!$B$2)+('month #1 only'!$B$2*(F89-1))),IF(N89="PLACED",((((F89-1)*Q89)*'month #1 only'!$B$2)-'month #1 only'!$B$2),IF(Q89=0,-'month #1 only'!$B$2,IF(Q89=0,-'month #1 only'!$B$2,-('month #1 only'!$B$2*2)))))))*E89</f>
        <v>27.5</v>
      </c>
      <c r="S89" s="71">
        <f>(IF(N89="WON-EW",((((O89-1)*Q89)*'month #1 only'!$B$2)+('month #1 only'!$B$2*(O89-1))),IF(N89="WON",((((O89-1)*Q89)*'month #1 only'!$B$2)+('month #1 only'!$B$2*(O89-1))),IF(N89="PLACED",((((O89-1)*Q89)*'month #1 only'!$B$2)-'month #1 only'!$B$2),IF(Q89=0,-'month #1 only'!$B$2,IF(Q89=0,-'month #1 only'!$B$2,-('month #1 only'!$B$2*2)))))))*E89</f>
        <v>35</v>
      </c>
      <c r="T89" s="71">
        <f>(IF(N89="WON-EW",(((L89-1)*'month #1 only'!$B$2)*(1-$B$3))+(((M89-1)*'month #1 only'!$B$2)*(1-$B$3)),IF(N89="WON",(((L89-1)*'month #1 only'!$B$2)*(1-$B$3)),IF(N89="PLACED",(((M89-1)*'month #1 only'!$B$2)*(1-$B$3))-'month #1 only'!$B$2,IF(Q89=0,-'month #1 only'!$B$2,-('month #1 only'!$B$2*2))))))*E89</f>
        <v>38.949999999999996</v>
      </c>
    </row>
    <row r="90" spans="1:20" x14ac:dyDescent="0.2">
      <c r="A90" s="66">
        <v>42320</v>
      </c>
      <c r="B90" s="61">
        <v>2.1</v>
      </c>
      <c r="C90" s="57" t="s">
        <v>154</v>
      </c>
      <c r="D90" s="57" t="s">
        <v>87</v>
      </c>
      <c r="E90" s="54">
        <v>1</v>
      </c>
      <c r="F90" s="54">
        <v>6</v>
      </c>
      <c r="G90" s="54">
        <v>6</v>
      </c>
      <c r="H90" s="68" t="s">
        <v>28</v>
      </c>
      <c r="I90" s="68" t="s">
        <v>28</v>
      </c>
      <c r="J90" s="68"/>
      <c r="K90" s="68"/>
      <c r="N90" s="54" t="s">
        <v>29</v>
      </c>
      <c r="O90" s="68">
        <f>((G90-1)*(1-(IF(H90="no",0,'month #1 only'!$B$3)))+1)</f>
        <v>6</v>
      </c>
      <c r="P90" s="68">
        <f t="shared" si="1"/>
        <v>1</v>
      </c>
      <c r="Q90" s="69">
        <f>IF(Table13[[#This Row],[Runners]]&lt;5,0,IF(Table13[[#This Row],[Runners]]&lt;8,0.25,IF(Table13[[#This Row],[Runners]]&lt;12,0.2,IF(Table13[[#This Row],[Handicap?]]="Yes",0.25,0.2))))</f>
        <v>0</v>
      </c>
      <c r="R90" s="70">
        <f>(IF(N90="WON-EW",((((F90-1)*Q90)*'month #1 only'!$B$2)+('month #1 only'!$B$2*(F90-1))),IF(N90="WON",((((F90-1)*Q90)*'month #1 only'!$B$2)+('month #1 only'!$B$2*(F90-1))),IF(N90="PLACED",((((F90-1)*Q90)*'month #1 only'!$B$2)-'month #1 only'!$B$2),IF(Q90=0,-'month #1 only'!$B$2,IF(Q90=0,-'month #1 only'!$B$2,-('month #1 only'!$B$2*2)))))))*E90</f>
        <v>-5</v>
      </c>
      <c r="S90" s="71">
        <f>(IF(N90="WON-EW",((((O90-1)*Q90)*'month #1 only'!$B$2)+('month #1 only'!$B$2*(O90-1))),IF(N90="WON",((((O90-1)*Q90)*'month #1 only'!$B$2)+('month #1 only'!$B$2*(O90-1))),IF(N90="PLACED",((((O90-1)*Q90)*'month #1 only'!$B$2)-'month #1 only'!$B$2),IF(Q90=0,-'month #1 only'!$B$2,IF(Q90=0,-'month #1 only'!$B$2,-('month #1 only'!$B$2*2)))))))*E90</f>
        <v>-5</v>
      </c>
      <c r="T90" s="71">
        <f>(IF(N90="WON-EW",(((L90-1)*'month #1 only'!$B$2)*(1-$B$3))+(((M90-1)*'month #1 only'!$B$2)*(1-$B$3)),IF(N90="WON",(((L90-1)*'month #1 only'!$B$2)*(1-$B$3)),IF(N90="PLACED",(((M90-1)*'month #1 only'!$B$2)*(1-$B$3))-'month #1 only'!$B$2,IF(Q90=0,-'month #1 only'!$B$2,-('month #1 only'!$B$2*2))))))*E90</f>
        <v>-5</v>
      </c>
    </row>
    <row r="91" spans="1:20" x14ac:dyDescent="0.2">
      <c r="A91" s="66">
        <v>42320</v>
      </c>
      <c r="B91" s="61">
        <v>2.2000000000000002</v>
      </c>
      <c r="C91" s="57" t="s">
        <v>107</v>
      </c>
      <c r="D91" s="57" t="s">
        <v>155</v>
      </c>
      <c r="E91" s="54">
        <v>1</v>
      </c>
      <c r="F91" s="54">
        <v>7.5</v>
      </c>
      <c r="G91" s="54">
        <v>7.5</v>
      </c>
      <c r="H91" s="68" t="s">
        <v>28</v>
      </c>
      <c r="I91" s="68" t="s">
        <v>28</v>
      </c>
      <c r="J91" s="68"/>
      <c r="K91" s="68"/>
      <c r="N91" s="54" t="s">
        <v>29</v>
      </c>
      <c r="O91" s="68">
        <f>((G91-1)*(1-(IF(H91="no",0,'month #1 only'!$B$3)))+1)</f>
        <v>7.5</v>
      </c>
      <c r="P91" s="68">
        <f t="shared" si="1"/>
        <v>1</v>
      </c>
      <c r="Q91" s="69">
        <f>IF(Table13[[#This Row],[Runners]]&lt;5,0,IF(Table13[[#This Row],[Runners]]&lt;8,0.25,IF(Table13[[#This Row],[Runners]]&lt;12,0.2,IF(Table13[[#This Row],[Handicap?]]="Yes",0.25,0.2))))</f>
        <v>0</v>
      </c>
      <c r="R91" s="70">
        <f>(IF(N91="WON-EW",((((F91-1)*Q91)*'month #1 only'!$B$2)+('month #1 only'!$B$2*(F91-1))),IF(N91="WON",((((F91-1)*Q91)*'month #1 only'!$B$2)+('month #1 only'!$B$2*(F91-1))),IF(N91="PLACED",((((F91-1)*Q91)*'month #1 only'!$B$2)-'month #1 only'!$B$2),IF(Q91=0,-'month #1 only'!$B$2,IF(Q91=0,-'month #1 only'!$B$2,-('month #1 only'!$B$2*2)))))))*E91</f>
        <v>-5</v>
      </c>
      <c r="S91" s="71">
        <f>(IF(N91="WON-EW",((((O91-1)*Q91)*'month #1 only'!$B$2)+('month #1 only'!$B$2*(O91-1))),IF(N91="WON",((((O91-1)*Q91)*'month #1 only'!$B$2)+('month #1 only'!$B$2*(O91-1))),IF(N91="PLACED",((((O91-1)*Q91)*'month #1 only'!$B$2)-'month #1 only'!$B$2),IF(Q91=0,-'month #1 only'!$B$2,IF(Q91=0,-'month #1 only'!$B$2,-('month #1 only'!$B$2*2)))))))*E91</f>
        <v>-5</v>
      </c>
      <c r="T91" s="71">
        <f>(IF(N91="WON-EW",(((L91-1)*'month #1 only'!$B$2)*(1-$B$3))+(((M91-1)*'month #1 only'!$B$2)*(1-$B$3)),IF(N91="WON",(((L91-1)*'month #1 only'!$B$2)*(1-$B$3)),IF(N91="PLACED",(((M91-1)*'month #1 only'!$B$2)*(1-$B$3))-'month #1 only'!$B$2,IF(Q91=0,-'month #1 only'!$B$2,-('month #1 only'!$B$2*2))))))*E91</f>
        <v>-5</v>
      </c>
    </row>
    <row r="92" spans="1:20" x14ac:dyDescent="0.2">
      <c r="A92" s="66">
        <v>42320</v>
      </c>
      <c r="B92" s="61">
        <v>3</v>
      </c>
      <c r="C92" s="57" t="s">
        <v>152</v>
      </c>
      <c r="D92" s="57" t="s">
        <v>156</v>
      </c>
      <c r="E92" s="54">
        <v>2</v>
      </c>
      <c r="F92" s="54">
        <v>4.33</v>
      </c>
      <c r="G92" s="54">
        <v>4.33</v>
      </c>
      <c r="H92" s="68" t="s">
        <v>28</v>
      </c>
      <c r="I92" s="68" t="s">
        <v>28</v>
      </c>
      <c r="J92" s="68"/>
      <c r="K92" s="68"/>
      <c r="N92" s="54" t="s">
        <v>29</v>
      </c>
      <c r="O92" s="68">
        <f>((G92-1)*(1-(IF(H92="no",0,'month #1 only'!$B$3)))+1)</f>
        <v>4.33</v>
      </c>
      <c r="P92" s="68">
        <f t="shared" si="1"/>
        <v>2</v>
      </c>
      <c r="Q92" s="69">
        <f>IF(Table13[[#This Row],[Runners]]&lt;5,0,IF(Table13[[#This Row],[Runners]]&lt;8,0.25,IF(Table13[[#This Row],[Runners]]&lt;12,0.2,IF(Table13[[#This Row],[Handicap?]]="Yes",0.25,0.2))))</f>
        <v>0</v>
      </c>
      <c r="R92" s="70">
        <f>(IF(N92="WON-EW",((((F92-1)*Q92)*'month #1 only'!$B$2)+('month #1 only'!$B$2*(F92-1))),IF(N92="WON",((((F92-1)*Q92)*'month #1 only'!$B$2)+('month #1 only'!$B$2*(F92-1))),IF(N92="PLACED",((((F92-1)*Q92)*'month #1 only'!$B$2)-'month #1 only'!$B$2),IF(Q92=0,-'month #1 only'!$B$2,IF(Q92=0,-'month #1 only'!$B$2,-('month #1 only'!$B$2*2)))))))*E92</f>
        <v>-10</v>
      </c>
      <c r="S92" s="71">
        <f>(IF(N92="WON-EW",((((O92-1)*Q92)*'month #1 only'!$B$2)+('month #1 only'!$B$2*(O92-1))),IF(N92="WON",((((O92-1)*Q92)*'month #1 only'!$B$2)+('month #1 only'!$B$2*(O92-1))),IF(N92="PLACED",((((O92-1)*Q92)*'month #1 only'!$B$2)-'month #1 only'!$B$2),IF(Q92=0,-'month #1 only'!$B$2,IF(Q92=0,-'month #1 only'!$B$2,-('month #1 only'!$B$2*2)))))))*E92</f>
        <v>-10</v>
      </c>
      <c r="T92" s="71">
        <f>(IF(N92="WON-EW",(((L92-1)*'month #1 only'!$B$2)*(1-$B$3))+(((M92-1)*'month #1 only'!$B$2)*(1-$B$3)),IF(N92="WON",(((L92-1)*'month #1 only'!$B$2)*(1-$B$3)),IF(N92="PLACED",(((M92-1)*'month #1 only'!$B$2)*(1-$B$3))-'month #1 only'!$B$2,IF(Q92=0,-'month #1 only'!$B$2,-('month #1 only'!$B$2*2))))))*E92</f>
        <v>-10</v>
      </c>
    </row>
    <row r="93" spans="1:20" x14ac:dyDescent="0.2">
      <c r="A93" s="66">
        <v>42320</v>
      </c>
      <c r="B93" s="61">
        <v>1.55</v>
      </c>
      <c r="C93" s="57" t="s">
        <v>157</v>
      </c>
      <c r="D93" s="57" t="s">
        <v>158</v>
      </c>
      <c r="E93" s="54">
        <v>1</v>
      </c>
      <c r="F93" s="54">
        <v>11</v>
      </c>
      <c r="G93" s="54">
        <v>11</v>
      </c>
      <c r="H93" s="68" t="s">
        <v>28</v>
      </c>
      <c r="I93" s="68" t="s">
        <v>41</v>
      </c>
      <c r="J93" s="67">
        <v>11</v>
      </c>
      <c r="K93" s="68" t="s">
        <v>41</v>
      </c>
      <c r="N93" s="54" t="s">
        <v>29</v>
      </c>
      <c r="O93" s="68">
        <f>((G93-1)*(1-(IF(H93="no",0,'month #1 only'!$B$3)))+1)</f>
        <v>11</v>
      </c>
      <c r="P93" s="68">
        <f t="shared" si="1"/>
        <v>2</v>
      </c>
      <c r="Q93" s="69">
        <f>IF(Table13[[#This Row],[Runners]]&lt;5,0,IF(Table13[[#This Row],[Runners]]&lt;8,0.25,IF(Table13[[#This Row],[Runners]]&lt;12,0.2,IF(Table13[[#This Row],[Handicap?]]="Yes",0.25,0.2))))</f>
        <v>0.2</v>
      </c>
      <c r="R93" s="70">
        <f>(IF(N93="WON-EW",((((F93-1)*Q93)*'month #1 only'!$B$2)+('month #1 only'!$B$2*(F93-1))),IF(N93="WON",((((F93-1)*Q93)*'month #1 only'!$B$2)+('month #1 only'!$B$2*(F93-1))),IF(N93="PLACED",((((F93-1)*Q93)*'month #1 only'!$B$2)-'month #1 only'!$B$2),IF(Q93=0,-'month #1 only'!$B$2,IF(Q93=0,-'month #1 only'!$B$2,-('month #1 only'!$B$2*2)))))))*E93</f>
        <v>-10</v>
      </c>
      <c r="S93" s="71">
        <f>(IF(N93="WON-EW",((((O93-1)*Q93)*'month #1 only'!$B$2)+('month #1 only'!$B$2*(O93-1))),IF(N93="WON",((((O93-1)*Q93)*'month #1 only'!$B$2)+('month #1 only'!$B$2*(O93-1))),IF(N93="PLACED",((((O93-1)*Q93)*'month #1 only'!$B$2)-'month #1 only'!$B$2),IF(Q93=0,-'month #1 only'!$B$2,IF(Q93=0,-'month #1 only'!$B$2,-('month #1 only'!$B$2*2)))))))*E93</f>
        <v>-10</v>
      </c>
      <c r="T93" s="71">
        <f>(IF(N93="WON-EW",(((L93-1)*'month #1 only'!$B$2)*(1-$B$3))+(((M93-1)*'month #1 only'!$B$2)*(1-$B$3)),IF(N93="WON",(((L93-1)*'month #1 only'!$B$2)*(1-$B$3)),IF(N93="PLACED",(((M93-1)*'month #1 only'!$B$2)*(1-$B$3))-'month #1 only'!$B$2,IF(Q93=0,-'month #1 only'!$B$2,-('month #1 only'!$B$2*2))))))*E93</f>
        <v>-10</v>
      </c>
    </row>
    <row r="94" spans="1:20" x14ac:dyDescent="0.2">
      <c r="A94" s="66">
        <v>42320</v>
      </c>
      <c r="B94" s="61">
        <v>6.55</v>
      </c>
      <c r="C94" s="57" t="s">
        <v>51</v>
      </c>
      <c r="D94" s="57" t="s">
        <v>159</v>
      </c>
      <c r="E94" s="54">
        <v>2</v>
      </c>
      <c r="F94" s="54">
        <v>3.25</v>
      </c>
      <c r="G94" s="54">
        <v>3.25</v>
      </c>
      <c r="H94" s="68" t="s">
        <v>28</v>
      </c>
      <c r="I94" s="68" t="s">
        <v>28</v>
      </c>
      <c r="J94" s="68"/>
      <c r="K94" s="68"/>
      <c r="N94" s="54" t="s">
        <v>29</v>
      </c>
      <c r="O94" s="68">
        <f>((G94-1)*(1-(IF(H94="no",0,'month #1 only'!$B$3)))+1)</f>
        <v>3.25</v>
      </c>
      <c r="P94" s="68">
        <f t="shared" si="1"/>
        <v>2</v>
      </c>
      <c r="Q94" s="69">
        <f>IF(Table13[[#This Row],[Runners]]&lt;5,0,IF(Table13[[#This Row],[Runners]]&lt;8,0.25,IF(Table13[[#This Row],[Runners]]&lt;12,0.2,IF(Table13[[#This Row],[Handicap?]]="Yes",0.25,0.2))))</f>
        <v>0</v>
      </c>
      <c r="R94" s="70">
        <f>(IF(N94="WON-EW",((((F94-1)*Q94)*'month #1 only'!$B$2)+('month #1 only'!$B$2*(F94-1))),IF(N94="WON",((((F94-1)*Q94)*'month #1 only'!$B$2)+('month #1 only'!$B$2*(F94-1))),IF(N94="PLACED",((((F94-1)*Q94)*'month #1 only'!$B$2)-'month #1 only'!$B$2),IF(Q94=0,-'month #1 only'!$B$2,IF(Q94=0,-'month #1 only'!$B$2,-('month #1 only'!$B$2*2)))))))*E94</f>
        <v>-10</v>
      </c>
      <c r="S94" s="71">
        <f>(IF(N94="WON-EW",((((O94-1)*Q94)*'month #1 only'!$B$2)+('month #1 only'!$B$2*(O94-1))),IF(N94="WON",((((O94-1)*Q94)*'month #1 only'!$B$2)+('month #1 only'!$B$2*(O94-1))),IF(N94="PLACED",((((O94-1)*Q94)*'month #1 only'!$B$2)-'month #1 only'!$B$2),IF(Q94=0,-'month #1 only'!$B$2,IF(Q94=0,-'month #1 only'!$B$2,-('month #1 only'!$B$2*2)))))))*E94</f>
        <v>-10</v>
      </c>
      <c r="T94" s="71">
        <f>(IF(N94="WON-EW",(((L94-1)*'month #1 only'!$B$2)*(1-$B$3))+(((M94-1)*'month #1 only'!$B$2)*(1-$B$3)),IF(N94="WON",(((L94-1)*'month #1 only'!$B$2)*(1-$B$3)),IF(N94="PLACED",(((M94-1)*'month #1 only'!$B$2)*(1-$B$3))-'month #1 only'!$B$2,IF(Q94=0,-'month #1 only'!$B$2,-('month #1 only'!$B$2*2))))))*E94</f>
        <v>-10</v>
      </c>
    </row>
    <row r="95" spans="1:20" x14ac:dyDescent="0.2">
      <c r="A95" s="66">
        <v>42321</v>
      </c>
      <c r="B95" s="61">
        <v>2.0499999999999998</v>
      </c>
      <c r="C95" s="57" t="s">
        <v>160</v>
      </c>
      <c r="D95" s="57" t="s">
        <v>161</v>
      </c>
      <c r="E95" s="54">
        <v>2</v>
      </c>
      <c r="F95" s="54">
        <v>3.25</v>
      </c>
      <c r="G95" s="54">
        <v>3.25</v>
      </c>
      <c r="H95" s="68" t="s">
        <v>28</v>
      </c>
      <c r="I95" s="68" t="s">
        <v>28</v>
      </c>
      <c r="J95" s="68"/>
      <c r="K95" s="68"/>
      <c r="N95" s="54" t="s">
        <v>29</v>
      </c>
      <c r="O95" s="68">
        <f>((G95-1)*(1-(IF(H95="no",0,'month #1 only'!$B$3)))+1)</f>
        <v>3.25</v>
      </c>
      <c r="P95" s="68">
        <f t="shared" si="1"/>
        <v>2</v>
      </c>
      <c r="Q95" s="69">
        <f>IF(Table13[[#This Row],[Runners]]&lt;5,0,IF(Table13[[#This Row],[Runners]]&lt;8,0.25,IF(Table13[[#This Row],[Runners]]&lt;12,0.2,IF(Table13[[#This Row],[Handicap?]]="Yes",0.25,0.2))))</f>
        <v>0</v>
      </c>
      <c r="R95" s="70">
        <f>(IF(N95="WON-EW",((((F95-1)*Q95)*'month #1 only'!$B$2)+('month #1 only'!$B$2*(F95-1))),IF(N95="WON",((((F95-1)*Q95)*'month #1 only'!$B$2)+('month #1 only'!$B$2*(F95-1))),IF(N95="PLACED",((((F95-1)*Q95)*'month #1 only'!$B$2)-'month #1 only'!$B$2),IF(Q95=0,-'month #1 only'!$B$2,IF(Q95=0,-'month #1 only'!$B$2,-('month #1 only'!$B$2*2)))))))*E95</f>
        <v>-10</v>
      </c>
      <c r="S95" s="71">
        <f>(IF(N95="WON-EW",((((O95-1)*Q95)*'month #1 only'!$B$2)+('month #1 only'!$B$2*(O95-1))),IF(N95="WON",((((O95-1)*Q95)*'month #1 only'!$B$2)+('month #1 only'!$B$2*(O95-1))),IF(N95="PLACED",((((O95-1)*Q95)*'month #1 only'!$B$2)-'month #1 only'!$B$2),IF(Q95=0,-'month #1 only'!$B$2,IF(Q95=0,-'month #1 only'!$B$2,-('month #1 only'!$B$2*2)))))))*E95</f>
        <v>-10</v>
      </c>
      <c r="T95" s="71">
        <f>(IF(N95="WON-EW",(((L95-1)*'month #1 only'!$B$2)*(1-$B$3))+(((M95-1)*'month #1 only'!$B$2)*(1-$B$3)),IF(N95="WON",(((L95-1)*'month #1 only'!$B$2)*(1-$B$3)),IF(N95="PLACED",(((M95-1)*'month #1 only'!$B$2)*(1-$B$3))-'month #1 only'!$B$2,IF(Q95=0,-'month #1 only'!$B$2,-('month #1 only'!$B$2*2))))))*E95</f>
        <v>-10</v>
      </c>
    </row>
    <row r="96" spans="1:20" x14ac:dyDescent="0.2">
      <c r="A96" s="66">
        <v>42321</v>
      </c>
      <c r="B96" s="61">
        <v>2.15</v>
      </c>
      <c r="C96" s="57" t="s">
        <v>30</v>
      </c>
      <c r="D96" s="57" t="s">
        <v>162</v>
      </c>
      <c r="E96" s="54">
        <v>3</v>
      </c>
      <c r="F96" s="54">
        <v>2.25</v>
      </c>
      <c r="G96" s="54">
        <v>2.25</v>
      </c>
      <c r="H96" s="68" t="s">
        <v>28</v>
      </c>
      <c r="I96" s="68" t="s">
        <v>28</v>
      </c>
      <c r="J96" s="68"/>
      <c r="K96" s="68"/>
      <c r="N96" s="54" t="s">
        <v>29</v>
      </c>
      <c r="O96" s="68">
        <f>((G96-1)*(1-(IF(H96="no",0,'month #1 only'!$B$3)))+1)</f>
        <v>2.25</v>
      </c>
      <c r="P96" s="68">
        <f t="shared" si="1"/>
        <v>3</v>
      </c>
      <c r="Q96" s="69">
        <f>IF(Table13[[#This Row],[Runners]]&lt;5,0,IF(Table13[[#This Row],[Runners]]&lt;8,0.25,IF(Table13[[#This Row],[Runners]]&lt;12,0.2,IF(Table13[[#This Row],[Handicap?]]="Yes",0.25,0.2))))</f>
        <v>0</v>
      </c>
      <c r="R96" s="70">
        <f>(IF(N96="WON-EW",((((F96-1)*Q96)*'month #1 only'!$B$2)+('month #1 only'!$B$2*(F96-1))),IF(N96="WON",((((F96-1)*Q96)*'month #1 only'!$B$2)+('month #1 only'!$B$2*(F96-1))),IF(N96="PLACED",((((F96-1)*Q96)*'month #1 only'!$B$2)-'month #1 only'!$B$2),IF(Q96=0,-'month #1 only'!$B$2,IF(Q96=0,-'month #1 only'!$B$2,-('month #1 only'!$B$2*2)))))))*E96</f>
        <v>-15</v>
      </c>
      <c r="S96" s="71">
        <f>(IF(N96="WON-EW",((((O96-1)*Q96)*'month #1 only'!$B$2)+('month #1 only'!$B$2*(O96-1))),IF(N96="WON",((((O96-1)*Q96)*'month #1 only'!$B$2)+('month #1 only'!$B$2*(O96-1))),IF(N96="PLACED",((((O96-1)*Q96)*'month #1 only'!$B$2)-'month #1 only'!$B$2),IF(Q96=0,-'month #1 only'!$B$2,IF(Q96=0,-'month #1 only'!$B$2,-('month #1 only'!$B$2*2)))))))*E96</f>
        <v>-15</v>
      </c>
      <c r="T96" s="71">
        <f>(IF(N96="WON-EW",(((L96-1)*'month #1 only'!$B$2)*(1-$B$3))+(((M96-1)*'month #1 only'!$B$2)*(1-$B$3)),IF(N96="WON",(((L96-1)*'month #1 only'!$B$2)*(1-$B$3)),IF(N96="PLACED",(((M96-1)*'month #1 only'!$B$2)*(1-$B$3))-'month #1 only'!$B$2,IF(Q96=0,-'month #1 only'!$B$2,-('month #1 only'!$B$2*2))))))*E96</f>
        <v>-15</v>
      </c>
    </row>
    <row r="97" spans="1:20" x14ac:dyDescent="0.2">
      <c r="A97" s="66">
        <v>42321</v>
      </c>
      <c r="B97" s="61">
        <v>2.5</v>
      </c>
      <c r="C97" s="57" t="s">
        <v>30</v>
      </c>
      <c r="D97" s="57" t="s">
        <v>163</v>
      </c>
      <c r="E97" s="54">
        <v>1</v>
      </c>
      <c r="F97" s="54">
        <v>11</v>
      </c>
      <c r="G97" s="54">
        <v>11</v>
      </c>
      <c r="H97" s="68" t="s">
        <v>28</v>
      </c>
      <c r="I97" s="68" t="s">
        <v>41</v>
      </c>
      <c r="J97" s="67">
        <v>16</v>
      </c>
      <c r="K97" s="68" t="s">
        <v>41</v>
      </c>
      <c r="N97" s="54" t="s">
        <v>29</v>
      </c>
      <c r="O97" s="68">
        <f>((G97-1)*(1-(IF(H97="no",0,'month #1 only'!$B$3)))+1)</f>
        <v>11</v>
      </c>
      <c r="P97" s="68">
        <f t="shared" si="1"/>
        <v>2</v>
      </c>
      <c r="Q97" s="69">
        <f>IF(Table13[[#This Row],[Runners]]&lt;5,0,IF(Table13[[#This Row],[Runners]]&lt;8,0.25,IF(Table13[[#This Row],[Runners]]&lt;12,0.2,IF(Table13[[#This Row],[Handicap?]]="Yes",0.25,0.2))))</f>
        <v>0.25</v>
      </c>
      <c r="R97" s="70">
        <f>(IF(N97="WON-EW",((((F97-1)*Q97)*'month #1 only'!$B$2)+('month #1 only'!$B$2*(F97-1))),IF(N97="WON",((((F97-1)*Q97)*'month #1 only'!$B$2)+('month #1 only'!$B$2*(F97-1))),IF(N97="PLACED",((((F97-1)*Q97)*'month #1 only'!$B$2)-'month #1 only'!$B$2),IF(Q97=0,-'month #1 only'!$B$2,IF(Q97=0,-'month #1 only'!$B$2,-('month #1 only'!$B$2*2)))))))*E97</f>
        <v>-10</v>
      </c>
      <c r="S97" s="71">
        <f>(IF(N97="WON-EW",((((O97-1)*Q97)*'month #1 only'!$B$2)+('month #1 only'!$B$2*(O97-1))),IF(N97="WON",((((O97-1)*Q97)*'month #1 only'!$B$2)+('month #1 only'!$B$2*(O97-1))),IF(N97="PLACED",((((O97-1)*Q97)*'month #1 only'!$B$2)-'month #1 only'!$B$2),IF(Q97=0,-'month #1 only'!$B$2,IF(Q97=0,-'month #1 only'!$B$2,-('month #1 only'!$B$2*2)))))))*E97</f>
        <v>-10</v>
      </c>
      <c r="T97" s="71">
        <f>(IF(N97="WON-EW",(((L97-1)*'month #1 only'!$B$2)*(1-$B$3))+(((M97-1)*'month #1 only'!$B$2)*(1-$B$3)),IF(N97="WON",(((L97-1)*'month #1 only'!$B$2)*(1-$B$3)),IF(N97="PLACED",(((M97-1)*'month #1 only'!$B$2)*(1-$B$3))-'month #1 only'!$B$2,IF(Q97=0,-'month #1 only'!$B$2,-('month #1 only'!$B$2*2))))))*E97</f>
        <v>-10</v>
      </c>
    </row>
    <row r="98" spans="1:20" x14ac:dyDescent="0.2">
      <c r="A98" s="66">
        <v>42321</v>
      </c>
      <c r="B98" s="61">
        <v>3</v>
      </c>
      <c r="C98" s="57" t="s">
        <v>131</v>
      </c>
      <c r="D98" s="57" t="s">
        <v>164</v>
      </c>
      <c r="E98" s="54">
        <v>1</v>
      </c>
      <c r="F98" s="54">
        <v>6</v>
      </c>
      <c r="G98" s="54">
        <v>6</v>
      </c>
      <c r="H98" s="68" t="s">
        <v>28</v>
      </c>
      <c r="I98" s="68" t="s">
        <v>28</v>
      </c>
      <c r="J98" s="67"/>
      <c r="K98" s="68"/>
      <c r="L98" s="54">
        <v>4.57</v>
      </c>
      <c r="N98" s="54" t="s">
        <v>53</v>
      </c>
      <c r="O98" s="68">
        <f>((G98-1)*(1-(IF(H98="no",0,'month #1 only'!$B$3)))+1)</f>
        <v>6</v>
      </c>
      <c r="P98" s="68">
        <f t="shared" si="1"/>
        <v>1</v>
      </c>
      <c r="Q98" s="69">
        <f>IF(Table13[[#This Row],[Runners]]&lt;5,0,IF(Table13[[#This Row],[Runners]]&lt;8,0.25,IF(Table13[[#This Row],[Runners]]&lt;12,0.2,IF(Table13[[#This Row],[Handicap?]]="Yes",0.25,0.2))))</f>
        <v>0</v>
      </c>
      <c r="R98" s="70">
        <f>(IF(N98="WON-EW",((((F98-1)*Q98)*'month #1 only'!$B$2)+('month #1 only'!$B$2*(F98-1))),IF(N98="WON",((((F98-1)*Q98)*'month #1 only'!$B$2)+('month #1 only'!$B$2*(F98-1))),IF(N98="PLACED",((((F98-1)*Q98)*'month #1 only'!$B$2)-'month #1 only'!$B$2),IF(Q98=0,-'month #1 only'!$B$2,IF(Q98=0,-'month #1 only'!$B$2,-('month #1 only'!$B$2*2)))))))*E98</f>
        <v>25</v>
      </c>
      <c r="S98" s="71">
        <f>(IF(N98="WON-EW",((((O98-1)*Q98)*'month #1 only'!$B$2)+('month #1 only'!$B$2*(O98-1))),IF(N98="WON",((((O98-1)*Q98)*'month #1 only'!$B$2)+('month #1 only'!$B$2*(O98-1))),IF(N98="PLACED",((((O98-1)*Q98)*'month #1 only'!$B$2)-'month #1 only'!$B$2),IF(Q98=0,-'month #1 only'!$B$2,IF(Q98=0,-'month #1 only'!$B$2,-('month #1 only'!$B$2*2)))))))*E98</f>
        <v>25</v>
      </c>
      <c r="T98" s="71">
        <f>(IF(N98="WON-EW",(((L98-1)*'month #1 only'!$B$2)*(1-$B$3))+(((M98-1)*'month #1 only'!$B$2)*(1-$B$3)),IF(N98="WON",(((L98-1)*'month #1 only'!$B$2)*(1-$B$3)),IF(N98="PLACED",(((M98-1)*'month #1 only'!$B$2)*(1-$B$3))-'month #1 only'!$B$2,IF(Q98=0,-'month #1 only'!$B$2,-('month #1 only'!$B$2*2))))))*E98</f>
        <v>16.9575</v>
      </c>
    </row>
    <row r="99" spans="1:20" x14ac:dyDescent="0.2">
      <c r="A99" s="66">
        <v>42321</v>
      </c>
      <c r="B99" s="61">
        <v>4</v>
      </c>
      <c r="C99" s="57" t="s">
        <v>30</v>
      </c>
      <c r="D99" s="57" t="s">
        <v>165</v>
      </c>
      <c r="E99" s="54">
        <v>1</v>
      </c>
      <c r="F99" s="54">
        <v>15</v>
      </c>
      <c r="G99" s="54">
        <v>15</v>
      </c>
      <c r="H99" s="68" t="s">
        <v>28</v>
      </c>
      <c r="I99" s="68" t="s">
        <v>41</v>
      </c>
      <c r="J99" s="67">
        <v>12</v>
      </c>
      <c r="K99" s="68" t="s">
        <v>41</v>
      </c>
      <c r="N99" s="54" t="s">
        <v>29</v>
      </c>
      <c r="O99" s="68">
        <f>((G99-1)*(1-(IF(H99="no",0,'month #1 only'!$B$3)))+1)</f>
        <v>15</v>
      </c>
      <c r="P99" s="68">
        <f t="shared" si="1"/>
        <v>2</v>
      </c>
      <c r="Q99" s="69">
        <f>IF(Table13[[#This Row],[Runners]]&lt;5,0,IF(Table13[[#This Row],[Runners]]&lt;8,0.25,IF(Table13[[#This Row],[Runners]]&lt;12,0.2,IF(Table13[[#This Row],[Handicap?]]="Yes",0.25,0.2))))</f>
        <v>0.25</v>
      </c>
      <c r="R99" s="70">
        <f>(IF(N99="WON-EW",((((F99-1)*Q99)*'month #1 only'!$B$2)+('month #1 only'!$B$2*(F99-1))),IF(N99="WON",((((F99-1)*Q99)*'month #1 only'!$B$2)+('month #1 only'!$B$2*(F99-1))),IF(N99="PLACED",((((F99-1)*Q99)*'month #1 only'!$B$2)-'month #1 only'!$B$2),IF(Q99=0,-'month #1 only'!$B$2,IF(Q99=0,-'month #1 only'!$B$2,-('month #1 only'!$B$2*2)))))))*E99</f>
        <v>-10</v>
      </c>
      <c r="S99" s="71">
        <f>(IF(N99="WON-EW",((((O99-1)*Q99)*'month #1 only'!$B$2)+('month #1 only'!$B$2*(O99-1))),IF(N99="WON",((((O99-1)*Q99)*'month #1 only'!$B$2)+('month #1 only'!$B$2*(O99-1))),IF(N99="PLACED",((((O99-1)*Q99)*'month #1 only'!$B$2)-'month #1 only'!$B$2),IF(Q99=0,-'month #1 only'!$B$2,IF(Q99=0,-'month #1 only'!$B$2,-('month #1 only'!$B$2*2)))))))*E99</f>
        <v>-10</v>
      </c>
      <c r="T99" s="71">
        <f>(IF(N99="WON-EW",(((L99-1)*'month #1 only'!$B$2)*(1-$B$3))+(((M99-1)*'month #1 only'!$B$2)*(1-$B$3)),IF(N99="WON",(((L99-1)*'month #1 only'!$B$2)*(1-$B$3)),IF(N99="PLACED",(((M99-1)*'month #1 only'!$B$2)*(1-$B$3))-'month #1 only'!$B$2,IF(Q99=0,-'month #1 only'!$B$2,-('month #1 only'!$B$2*2))))))*E99</f>
        <v>-10</v>
      </c>
    </row>
    <row r="100" spans="1:20" x14ac:dyDescent="0.2">
      <c r="A100" s="66">
        <v>42321</v>
      </c>
      <c r="B100" s="61">
        <v>5.15</v>
      </c>
      <c r="C100" s="57" t="s">
        <v>38</v>
      </c>
      <c r="D100" s="57" t="s">
        <v>166</v>
      </c>
      <c r="E100" s="54">
        <v>2</v>
      </c>
      <c r="F100" s="54">
        <v>4.5</v>
      </c>
      <c r="G100" s="54">
        <v>4.5</v>
      </c>
      <c r="H100" s="68" t="s">
        <v>28</v>
      </c>
      <c r="I100" s="68" t="s">
        <v>28</v>
      </c>
      <c r="J100" s="68"/>
      <c r="K100" s="68"/>
      <c r="N100" s="54" t="s">
        <v>29</v>
      </c>
      <c r="O100" s="68">
        <f>((G100-1)*(1-(IF(H100="no",0,'month #1 only'!$B$3)))+1)</f>
        <v>4.5</v>
      </c>
      <c r="P100" s="68">
        <f t="shared" si="1"/>
        <v>2</v>
      </c>
      <c r="Q100" s="69">
        <f>IF(Table13[[#This Row],[Runners]]&lt;5,0,IF(Table13[[#This Row],[Runners]]&lt;8,0.25,IF(Table13[[#This Row],[Runners]]&lt;12,0.2,IF(Table13[[#This Row],[Handicap?]]="Yes",0.25,0.2))))</f>
        <v>0</v>
      </c>
      <c r="R100" s="70">
        <f>(IF(N100="WON-EW",((((F100-1)*Q100)*'month #1 only'!$B$2)+('month #1 only'!$B$2*(F100-1))),IF(N100="WON",((((F100-1)*Q100)*'month #1 only'!$B$2)+('month #1 only'!$B$2*(F100-1))),IF(N100="PLACED",((((F100-1)*Q100)*'month #1 only'!$B$2)-'month #1 only'!$B$2),IF(Q100=0,-'month #1 only'!$B$2,IF(Q100=0,-'month #1 only'!$B$2,-('month #1 only'!$B$2*2)))))))*E100</f>
        <v>-10</v>
      </c>
      <c r="S100" s="71">
        <f>(IF(N100="WON-EW",((((O100-1)*Q100)*'month #1 only'!$B$2)+('month #1 only'!$B$2*(O100-1))),IF(N100="WON",((((O100-1)*Q100)*'month #1 only'!$B$2)+('month #1 only'!$B$2*(O100-1))),IF(N100="PLACED",((((O100-1)*Q100)*'month #1 only'!$B$2)-'month #1 only'!$B$2),IF(Q100=0,-'month #1 only'!$B$2,IF(Q100=0,-'month #1 only'!$B$2,-('month #1 only'!$B$2*2)))))))*E100</f>
        <v>-10</v>
      </c>
      <c r="T100" s="71">
        <f>(IF(N100="WON-EW",(((L100-1)*'month #1 only'!$B$2)*(1-$B$3))+(((M100-1)*'month #1 only'!$B$2)*(1-$B$3)),IF(N100="WON",(((L100-1)*'month #1 only'!$B$2)*(1-$B$3)),IF(N100="PLACED",(((M100-1)*'month #1 only'!$B$2)*(1-$B$3))-'month #1 only'!$B$2,IF(Q100=0,-'month #1 only'!$B$2,-('month #1 only'!$B$2*2))))))*E100</f>
        <v>-10</v>
      </c>
    </row>
    <row r="101" spans="1:20" x14ac:dyDescent="0.2">
      <c r="A101" s="66">
        <v>42321</v>
      </c>
      <c r="B101" s="61">
        <v>6.05</v>
      </c>
      <c r="C101" s="57" t="s">
        <v>36</v>
      </c>
      <c r="D101" s="57" t="s">
        <v>167</v>
      </c>
      <c r="E101" s="54">
        <v>1</v>
      </c>
      <c r="F101" s="54">
        <v>7</v>
      </c>
      <c r="G101" s="54">
        <v>7</v>
      </c>
      <c r="H101" s="68" t="s">
        <v>28</v>
      </c>
      <c r="I101" s="68" t="s">
        <v>28</v>
      </c>
      <c r="J101" s="68"/>
      <c r="K101" s="68"/>
      <c r="N101" s="54" t="s">
        <v>29</v>
      </c>
      <c r="O101" s="68">
        <f>((G101-1)*(1-(IF(H101="no",0,'month #1 only'!$B$3)))+1)</f>
        <v>7</v>
      </c>
      <c r="P101" s="68">
        <f t="shared" si="1"/>
        <v>1</v>
      </c>
      <c r="Q101" s="69">
        <f>IF(Table13[[#This Row],[Runners]]&lt;5,0,IF(Table13[[#This Row],[Runners]]&lt;8,0.25,IF(Table13[[#This Row],[Runners]]&lt;12,0.2,IF(Table13[[#This Row],[Handicap?]]="Yes",0.25,0.2))))</f>
        <v>0</v>
      </c>
      <c r="R101" s="70">
        <f>(IF(N101="WON-EW",((((F101-1)*Q101)*'month #1 only'!$B$2)+('month #1 only'!$B$2*(F101-1))),IF(N101="WON",((((F101-1)*Q101)*'month #1 only'!$B$2)+('month #1 only'!$B$2*(F101-1))),IF(N101="PLACED",((((F101-1)*Q101)*'month #1 only'!$B$2)-'month #1 only'!$B$2),IF(Q101=0,-'month #1 only'!$B$2,IF(Q101=0,-'month #1 only'!$B$2,-('month #1 only'!$B$2*2)))))))*E101</f>
        <v>-5</v>
      </c>
      <c r="S101" s="71">
        <f>(IF(N101="WON-EW",((((O101-1)*Q101)*'month #1 only'!$B$2)+('month #1 only'!$B$2*(O101-1))),IF(N101="WON",((((O101-1)*Q101)*'month #1 only'!$B$2)+('month #1 only'!$B$2*(O101-1))),IF(N101="PLACED",((((O101-1)*Q101)*'month #1 only'!$B$2)-'month #1 only'!$B$2),IF(Q101=0,-'month #1 only'!$B$2,IF(Q101=0,-'month #1 only'!$B$2,-('month #1 only'!$B$2*2)))))))*E101</f>
        <v>-5</v>
      </c>
      <c r="T101" s="71">
        <f>(IF(N101="WON-EW",(((L101-1)*'month #1 only'!$B$2)*(1-$B$3))+(((M101-1)*'month #1 only'!$B$2)*(1-$B$3)),IF(N101="WON",(((L101-1)*'month #1 only'!$B$2)*(1-$B$3)),IF(N101="PLACED",(((M101-1)*'month #1 only'!$B$2)*(1-$B$3))-'month #1 only'!$B$2,IF(Q101=0,-'month #1 only'!$B$2,-('month #1 only'!$B$2*2))))))*E101</f>
        <v>-5</v>
      </c>
    </row>
    <row r="102" spans="1:20" x14ac:dyDescent="0.2">
      <c r="A102" s="66">
        <v>42321</v>
      </c>
      <c r="B102" s="61">
        <v>9.0500000000000007</v>
      </c>
      <c r="C102" s="57" t="s">
        <v>36</v>
      </c>
      <c r="D102" s="57" t="s">
        <v>168</v>
      </c>
      <c r="E102" s="54">
        <v>2</v>
      </c>
      <c r="F102" s="54">
        <v>3.75</v>
      </c>
      <c r="G102" s="54">
        <v>3.75</v>
      </c>
      <c r="H102" s="68" t="s">
        <v>28</v>
      </c>
      <c r="I102" s="68" t="s">
        <v>28</v>
      </c>
      <c r="J102" s="68"/>
      <c r="K102" s="68"/>
      <c r="L102" s="54">
        <v>2.66</v>
      </c>
      <c r="N102" s="54" t="s">
        <v>53</v>
      </c>
      <c r="O102" s="68">
        <f>((G102-1)*(1-(IF(H102="no",0,'month #1 only'!$B$3)))+1)</f>
        <v>3.75</v>
      </c>
      <c r="P102" s="68">
        <f t="shared" si="1"/>
        <v>2</v>
      </c>
      <c r="Q102" s="69">
        <f>IF(Table13[[#This Row],[Runners]]&lt;5,0,IF(Table13[[#This Row],[Runners]]&lt;8,0.25,IF(Table13[[#This Row],[Runners]]&lt;12,0.2,IF(Table13[[#This Row],[Handicap?]]="Yes",0.25,0.2))))</f>
        <v>0</v>
      </c>
      <c r="R102" s="70">
        <f>(IF(N102="WON-EW",((((F102-1)*Q102)*'month #1 only'!$B$2)+('month #1 only'!$B$2*(F102-1))),IF(N102="WON",((((F102-1)*Q102)*'month #1 only'!$B$2)+('month #1 only'!$B$2*(F102-1))),IF(N102="PLACED",((((F102-1)*Q102)*'month #1 only'!$B$2)-'month #1 only'!$B$2),IF(Q102=0,-'month #1 only'!$B$2,IF(Q102=0,-'month #1 only'!$B$2,-('month #1 only'!$B$2*2)))))))*E102</f>
        <v>27.5</v>
      </c>
      <c r="S102" s="71">
        <f>(IF(N102="WON-EW",((((O102-1)*Q102)*'month #1 only'!$B$2)+('month #1 only'!$B$2*(O102-1))),IF(N102="WON",((((O102-1)*Q102)*'month #1 only'!$B$2)+('month #1 only'!$B$2*(O102-1))),IF(N102="PLACED",((((O102-1)*Q102)*'month #1 only'!$B$2)-'month #1 only'!$B$2),IF(Q102=0,-'month #1 only'!$B$2,IF(Q102=0,-'month #1 only'!$B$2,-('month #1 only'!$B$2*2)))))))*E102</f>
        <v>27.5</v>
      </c>
      <c r="T102" s="71">
        <f>(IF(N102="WON-EW",(((L102-1)*'month #1 only'!$B$2)*(1-$B$3))+(((M102-1)*'month #1 only'!$B$2)*(1-$B$3)),IF(N102="WON",(((L102-1)*'month #1 only'!$B$2)*(1-$B$3)),IF(N102="PLACED",(((M102-1)*'month #1 only'!$B$2)*(1-$B$3))-'month #1 only'!$B$2,IF(Q102=0,-'month #1 only'!$B$2,-('month #1 only'!$B$2*2))))))*E102</f>
        <v>15.770000000000001</v>
      </c>
    </row>
    <row r="103" spans="1:20" x14ac:dyDescent="0.2">
      <c r="A103" s="66">
        <v>42322</v>
      </c>
      <c r="B103" s="61">
        <v>12.5</v>
      </c>
      <c r="C103" s="57" t="s">
        <v>160</v>
      </c>
      <c r="D103" s="57" t="s">
        <v>169</v>
      </c>
      <c r="E103" s="54">
        <v>2</v>
      </c>
      <c r="F103" s="54">
        <v>4</v>
      </c>
      <c r="G103" s="54">
        <v>4</v>
      </c>
      <c r="H103" s="68" t="s">
        <v>28</v>
      </c>
      <c r="I103" s="68" t="s">
        <v>28</v>
      </c>
      <c r="J103" s="68"/>
      <c r="K103" s="68"/>
      <c r="N103" s="54" t="s">
        <v>29</v>
      </c>
      <c r="O103" s="68">
        <f>((G103-1)*(1-(IF(H103="no",0,'month #1 only'!$B$3)))+1)</f>
        <v>4</v>
      </c>
      <c r="P103" s="68">
        <f t="shared" si="1"/>
        <v>2</v>
      </c>
      <c r="Q103" s="69">
        <f>IF(Table13[[#This Row],[Runners]]&lt;5,0,IF(Table13[[#This Row],[Runners]]&lt;8,0.25,IF(Table13[[#This Row],[Runners]]&lt;12,0.2,IF(Table13[[#This Row],[Handicap?]]="Yes",0.25,0.2))))</f>
        <v>0</v>
      </c>
      <c r="R103" s="70">
        <f>(IF(N103="WON-EW",((((F103-1)*Q103)*'month #1 only'!$B$2)+('month #1 only'!$B$2*(F103-1))),IF(N103="WON",((((F103-1)*Q103)*'month #1 only'!$B$2)+('month #1 only'!$B$2*(F103-1))),IF(N103="PLACED",((((F103-1)*Q103)*'month #1 only'!$B$2)-'month #1 only'!$B$2),IF(Q103=0,-'month #1 only'!$B$2,IF(Q103=0,-'month #1 only'!$B$2,-('month #1 only'!$B$2*2)))))))*E103</f>
        <v>-10</v>
      </c>
      <c r="S103" s="71">
        <f>(IF(N103="WON-EW",((((O103-1)*Q103)*'month #1 only'!$B$2)+('month #1 only'!$B$2*(O103-1))),IF(N103="WON",((((O103-1)*Q103)*'month #1 only'!$B$2)+('month #1 only'!$B$2*(O103-1))),IF(N103="PLACED",((((O103-1)*Q103)*'month #1 only'!$B$2)-'month #1 only'!$B$2),IF(Q103=0,-'month #1 only'!$B$2,IF(Q103=0,-'month #1 only'!$B$2,-('month #1 only'!$B$2*2)))))))*E103</f>
        <v>-10</v>
      </c>
      <c r="T103" s="71">
        <f>(IF(N103="WON-EW",(((L103-1)*'month #1 only'!$B$2)*(1-$B$3))+(((M103-1)*'month #1 only'!$B$2)*(1-$B$3)),IF(N103="WON",(((L103-1)*'month #1 only'!$B$2)*(1-$B$3)),IF(N103="PLACED",(((M103-1)*'month #1 only'!$B$2)*(1-$B$3))-'month #1 only'!$B$2,IF(Q103=0,-'month #1 only'!$B$2,-('month #1 only'!$B$2*2))))))*E103</f>
        <v>-10</v>
      </c>
    </row>
    <row r="104" spans="1:20" x14ac:dyDescent="0.2">
      <c r="A104" s="66">
        <v>42322</v>
      </c>
      <c r="B104" s="61">
        <v>1.35</v>
      </c>
      <c r="C104" s="57" t="s">
        <v>69</v>
      </c>
      <c r="D104" s="57" t="s">
        <v>170</v>
      </c>
      <c r="E104" s="54">
        <v>1</v>
      </c>
      <c r="F104" s="54">
        <v>6.5</v>
      </c>
      <c r="G104" s="54">
        <v>6.5</v>
      </c>
      <c r="H104" s="68" t="s">
        <v>28</v>
      </c>
      <c r="I104" s="68" t="s">
        <v>28</v>
      </c>
      <c r="J104" s="68"/>
      <c r="K104" s="68"/>
      <c r="N104" s="54" t="s">
        <v>29</v>
      </c>
      <c r="O104" s="68">
        <f>((G104-1)*(1-(IF(H104="no",0,'month #1 only'!$B$3)))+1)</f>
        <v>6.5</v>
      </c>
      <c r="P104" s="68">
        <f t="shared" si="1"/>
        <v>1</v>
      </c>
      <c r="Q104" s="69">
        <f>IF(Table13[[#This Row],[Runners]]&lt;5,0,IF(Table13[[#This Row],[Runners]]&lt;8,0.25,IF(Table13[[#This Row],[Runners]]&lt;12,0.2,IF(Table13[[#This Row],[Handicap?]]="Yes",0.25,0.2))))</f>
        <v>0</v>
      </c>
      <c r="R104" s="70">
        <f>(IF(N104="WON-EW",((((F104-1)*Q104)*'month #1 only'!$B$2)+('month #1 only'!$B$2*(F104-1))),IF(N104="WON",((((F104-1)*Q104)*'month #1 only'!$B$2)+('month #1 only'!$B$2*(F104-1))),IF(N104="PLACED",((((F104-1)*Q104)*'month #1 only'!$B$2)-'month #1 only'!$B$2),IF(Q104=0,-'month #1 only'!$B$2,IF(Q104=0,-'month #1 only'!$B$2,-('month #1 only'!$B$2*2)))))))*E104</f>
        <v>-5</v>
      </c>
      <c r="S104" s="71">
        <f>(IF(N104="WON-EW",((((O104-1)*Q104)*'month #1 only'!$B$2)+('month #1 only'!$B$2*(O104-1))),IF(N104="WON",((((O104-1)*Q104)*'month #1 only'!$B$2)+('month #1 only'!$B$2*(O104-1))),IF(N104="PLACED",((((O104-1)*Q104)*'month #1 only'!$B$2)-'month #1 only'!$B$2),IF(Q104=0,-'month #1 only'!$B$2,IF(Q104=0,-'month #1 only'!$B$2,-('month #1 only'!$B$2*2)))))))*E104</f>
        <v>-5</v>
      </c>
      <c r="T104" s="71">
        <f>(IF(N104="WON-EW",(((L104-1)*'month #1 only'!$B$2)*(1-$B$3))+(((M104-1)*'month #1 only'!$B$2)*(1-$B$3)),IF(N104="WON",(((L104-1)*'month #1 only'!$B$2)*(1-$B$3)),IF(N104="PLACED",(((M104-1)*'month #1 only'!$B$2)*(1-$B$3))-'month #1 only'!$B$2,IF(Q104=0,-'month #1 only'!$B$2,-('month #1 only'!$B$2*2))))))*E104</f>
        <v>-5</v>
      </c>
    </row>
    <row r="105" spans="1:20" x14ac:dyDescent="0.2">
      <c r="A105" s="66">
        <v>42322</v>
      </c>
      <c r="B105" s="61">
        <v>2</v>
      </c>
      <c r="C105" s="57" t="s">
        <v>160</v>
      </c>
      <c r="D105" s="57" t="s">
        <v>171</v>
      </c>
      <c r="E105" s="54">
        <v>2</v>
      </c>
      <c r="F105" s="54">
        <v>3.25</v>
      </c>
      <c r="G105" s="54">
        <v>3.25</v>
      </c>
      <c r="H105" s="68" t="s">
        <v>28</v>
      </c>
      <c r="I105" s="68" t="s">
        <v>28</v>
      </c>
      <c r="J105" s="68"/>
      <c r="K105" s="68"/>
      <c r="N105" s="54" t="s">
        <v>29</v>
      </c>
      <c r="O105" s="68">
        <f>((G105-1)*(1-(IF(H105="no",0,'month #1 only'!$B$3)))+1)</f>
        <v>3.25</v>
      </c>
      <c r="P105" s="68">
        <f t="shared" si="1"/>
        <v>2</v>
      </c>
      <c r="Q105" s="69">
        <f>IF(Table13[[#This Row],[Runners]]&lt;5,0,IF(Table13[[#This Row],[Runners]]&lt;8,0.25,IF(Table13[[#This Row],[Runners]]&lt;12,0.2,IF(Table13[[#This Row],[Handicap?]]="Yes",0.25,0.2))))</f>
        <v>0</v>
      </c>
      <c r="R105" s="70">
        <f>(IF(N105="WON-EW",((((F105-1)*Q105)*'month #1 only'!$B$2)+('month #1 only'!$B$2*(F105-1))),IF(N105="WON",((((F105-1)*Q105)*'month #1 only'!$B$2)+('month #1 only'!$B$2*(F105-1))),IF(N105="PLACED",((((F105-1)*Q105)*'month #1 only'!$B$2)-'month #1 only'!$B$2),IF(Q105=0,-'month #1 only'!$B$2,IF(Q105=0,-'month #1 only'!$B$2,-('month #1 only'!$B$2*2)))))))*E105</f>
        <v>-10</v>
      </c>
      <c r="S105" s="71">
        <f>(IF(N105="WON-EW",((((O105-1)*Q105)*'month #1 only'!$B$2)+('month #1 only'!$B$2*(O105-1))),IF(N105="WON",((((O105-1)*Q105)*'month #1 only'!$B$2)+('month #1 only'!$B$2*(O105-1))),IF(N105="PLACED",((((O105-1)*Q105)*'month #1 only'!$B$2)-'month #1 only'!$B$2),IF(Q105=0,-'month #1 only'!$B$2,IF(Q105=0,-'month #1 only'!$B$2,-('month #1 only'!$B$2*2)))))))*E105</f>
        <v>-10</v>
      </c>
      <c r="T105" s="71">
        <f>(IF(N105="WON-EW",(((L105-1)*'month #1 only'!$B$2)*(1-$B$3))+(((M105-1)*'month #1 only'!$B$2)*(1-$B$3)),IF(N105="WON",(((L105-1)*'month #1 only'!$B$2)*(1-$B$3)),IF(N105="PLACED",(((M105-1)*'month #1 only'!$B$2)*(1-$B$3))-'month #1 only'!$B$2,IF(Q105=0,-'month #1 only'!$B$2,-('month #1 only'!$B$2*2))))))*E105</f>
        <v>-10</v>
      </c>
    </row>
    <row r="106" spans="1:20" x14ac:dyDescent="0.2">
      <c r="A106" s="66">
        <v>42322</v>
      </c>
      <c r="B106" s="61">
        <v>2.0499999999999998</v>
      </c>
      <c r="C106" s="57" t="s">
        <v>93</v>
      </c>
      <c r="D106" s="57" t="s">
        <v>172</v>
      </c>
      <c r="E106" s="54">
        <v>2</v>
      </c>
      <c r="F106" s="54">
        <v>2.88</v>
      </c>
      <c r="G106" s="54">
        <v>3.5</v>
      </c>
      <c r="H106" s="68" t="s">
        <v>28</v>
      </c>
      <c r="I106" s="68" t="s">
        <v>28</v>
      </c>
      <c r="J106" s="68"/>
      <c r="K106" s="68"/>
      <c r="L106" s="54">
        <v>3.91</v>
      </c>
      <c r="N106" s="54" t="s">
        <v>53</v>
      </c>
      <c r="O106" s="68">
        <f>((G106-1)*(1-(IF(H106="no",0,'month #1 only'!$B$3)))+1)</f>
        <v>3.5</v>
      </c>
      <c r="P106" s="68">
        <f t="shared" si="1"/>
        <v>2</v>
      </c>
      <c r="Q106" s="69">
        <f>IF(Table13[[#This Row],[Runners]]&lt;5,0,IF(Table13[[#This Row],[Runners]]&lt;8,0.25,IF(Table13[[#This Row],[Runners]]&lt;12,0.2,IF(Table13[[#This Row],[Handicap?]]="Yes",0.25,0.2))))</f>
        <v>0</v>
      </c>
      <c r="R106" s="70">
        <f>(IF(N106="WON-EW",((((F106-1)*Q106)*'month #1 only'!$B$2)+('month #1 only'!$B$2*(F106-1))),IF(N106="WON",((((F106-1)*Q106)*'month #1 only'!$B$2)+('month #1 only'!$B$2*(F106-1))),IF(N106="PLACED",((((F106-1)*Q106)*'month #1 only'!$B$2)-'month #1 only'!$B$2),IF(Q106=0,-'month #1 only'!$B$2,IF(Q106=0,-'month #1 only'!$B$2,-('month #1 only'!$B$2*2)))))))*E106</f>
        <v>18.799999999999997</v>
      </c>
      <c r="S106" s="71">
        <f>(IF(N106="WON-EW",((((O106-1)*Q106)*'month #1 only'!$B$2)+('month #1 only'!$B$2*(O106-1))),IF(N106="WON",((((O106-1)*Q106)*'month #1 only'!$B$2)+('month #1 only'!$B$2*(O106-1))),IF(N106="PLACED",((((O106-1)*Q106)*'month #1 only'!$B$2)-'month #1 only'!$B$2),IF(Q106=0,-'month #1 only'!$B$2,IF(Q106=0,-'month #1 only'!$B$2,-('month #1 only'!$B$2*2)))))))*E106</f>
        <v>25</v>
      </c>
      <c r="T106" s="71">
        <f>(IF(N106="WON-EW",(((L106-1)*'month #1 only'!$B$2)*(1-$B$3))+(((M106-1)*'month #1 only'!$B$2)*(1-$B$3)),IF(N106="WON",(((L106-1)*'month #1 only'!$B$2)*(1-$B$3)),IF(N106="PLACED",(((M106-1)*'month #1 only'!$B$2)*(1-$B$3))-'month #1 only'!$B$2,IF(Q106=0,-'month #1 only'!$B$2,-('month #1 only'!$B$2*2))))))*E106</f>
        <v>27.645</v>
      </c>
    </row>
    <row r="107" spans="1:20" x14ac:dyDescent="0.2">
      <c r="A107" s="66">
        <v>42322</v>
      </c>
      <c r="B107" s="61">
        <v>2.1</v>
      </c>
      <c r="C107" s="57" t="s">
        <v>69</v>
      </c>
      <c r="D107" s="57" t="s">
        <v>173</v>
      </c>
      <c r="E107" s="54">
        <v>1</v>
      </c>
      <c r="F107" s="54">
        <v>9</v>
      </c>
      <c r="G107" s="54">
        <v>9</v>
      </c>
      <c r="H107" s="68" t="s">
        <v>28</v>
      </c>
      <c r="I107" s="68" t="s">
        <v>41</v>
      </c>
      <c r="J107" s="67">
        <v>11</v>
      </c>
      <c r="K107" s="68" t="s">
        <v>41</v>
      </c>
      <c r="N107" s="54" t="s">
        <v>29</v>
      </c>
      <c r="O107" s="68">
        <f>((G107-1)*(1-(IF(H107="no",0,'month #1 only'!$B$3)))+1)</f>
        <v>9</v>
      </c>
      <c r="P107" s="68">
        <f t="shared" si="1"/>
        <v>2</v>
      </c>
      <c r="Q107" s="69">
        <f>IF(Table13[[#This Row],[Runners]]&lt;5,0,IF(Table13[[#This Row],[Runners]]&lt;8,0.25,IF(Table13[[#This Row],[Runners]]&lt;12,0.2,IF(Table13[[#This Row],[Handicap?]]="Yes",0.25,0.2))))</f>
        <v>0.2</v>
      </c>
      <c r="R107" s="70">
        <f>(IF(N107="WON-EW",((((F107-1)*Q107)*'month #1 only'!$B$2)+('month #1 only'!$B$2*(F107-1))),IF(N107="WON",((((F107-1)*Q107)*'month #1 only'!$B$2)+('month #1 only'!$B$2*(F107-1))),IF(N107="PLACED",((((F107-1)*Q107)*'month #1 only'!$B$2)-'month #1 only'!$B$2),IF(Q107=0,-'month #1 only'!$B$2,IF(Q107=0,-'month #1 only'!$B$2,-('month #1 only'!$B$2*2)))))))*E107</f>
        <v>-10</v>
      </c>
      <c r="S107" s="71">
        <f>(IF(N107="WON-EW",((((O107-1)*Q107)*'month #1 only'!$B$2)+('month #1 only'!$B$2*(O107-1))),IF(N107="WON",((((O107-1)*Q107)*'month #1 only'!$B$2)+('month #1 only'!$B$2*(O107-1))),IF(N107="PLACED",((((O107-1)*Q107)*'month #1 only'!$B$2)-'month #1 only'!$B$2),IF(Q107=0,-'month #1 only'!$B$2,IF(Q107=0,-'month #1 only'!$B$2,-('month #1 only'!$B$2*2)))))))*E107</f>
        <v>-10</v>
      </c>
      <c r="T107" s="71">
        <f>(IF(N107="WON-EW",(((L107-1)*'month #1 only'!$B$2)*(1-$B$3))+(((M107-1)*'month #1 only'!$B$2)*(1-$B$3)),IF(N107="WON",(((L107-1)*'month #1 only'!$B$2)*(1-$B$3)),IF(N107="PLACED",(((M107-1)*'month #1 only'!$B$2)*(1-$B$3))-'month #1 only'!$B$2,IF(Q107=0,-'month #1 only'!$B$2,-('month #1 only'!$B$2*2))))))*E107</f>
        <v>-10</v>
      </c>
    </row>
    <row r="108" spans="1:20" x14ac:dyDescent="0.2">
      <c r="A108" s="66">
        <v>42322</v>
      </c>
      <c r="B108" s="61">
        <v>2.4</v>
      </c>
      <c r="C108" s="57" t="s">
        <v>93</v>
      </c>
      <c r="D108" s="57" t="s">
        <v>174</v>
      </c>
      <c r="E108" s="54">
        <v>2</v>
      </c>
      <c r="F108" s="54">
        <v>4</v>
      </c>
      <c r="G108" s="54">
        <v>4</v>
      </c>
      <c r="H108" s="68" t="s">
        <v>28</v>
      </c>
      <c r="I108" s="68" t="s">
        <v>28</v>
      </c>
      <c r="J108" s="67"/>
      <c r="K108" s="68"/>
      <c r="L108" s="54">
        <v>4.2</v>
      </c>
      <c r="N108" s="54" t="s">
        <v>53</v>
      </c>
      <c r="O108" s="68">
        <f>((G108-1)*(1-(IF(H108="no",0,'month #1 only'!$B$3)))+1)</f>
        <v>4</v>
      </c>
      <c r="P108" s="68">
        <f t="shared" si="1"/>
        <v>2</v>
      </c>
      <c r="Q108" s="69">
        <f>IF(Table13[[#This Row],[Runners]]&lt;5,0,IF(Table13[[#This Row],[Runners]]&lt;8,0.25,IF(Table13[[#This Row],[Runners]]&lt;12,0.2,IF(Table13[[#This Row],[Handicap?]]="Yes",0.25,0.2))))</f>
        <v>0</v>
      </c>
      <c r="R108" s="70">
        <f>(IF(N108="WON-EW",((((F108-1)*Q108)*'month #1 only'!$B$2)+('month #1 only'!$B$2*(F108-1))),IF(N108="WON",((((F108-1)*Q108)*'month #1 only'!$B$2)+('month #1 only'!$B$2*(F108-1))),IF(N108="PLACED",((((F108-1)*Q108)*'month #1 only'!$B$2)-'month #1 only'!$B$2),IF(Q108=0,-'month #1 only'!$B$2,IF(Q108=0,-'month #1 only'!$B$2,-('month #1 only'!$B$2*2)))))))*E108</f>
        <v>30</v>
      </c>
      <c r="S108" s="71">
        <f>(IF(N108="WON-EW",((((O108-1)*Q108)*'month #1 only'!$B$2)+('month #1 only'!$B$2*(O108-1))),IF(N108="WON",((((O108-1)*Q108)*'month #1 only'!$B$2)+('month #1 only'!$B$2*(O108-1))),IF(N108="PLACED",((((O108-1)*Q108)*'month #1 only'!$B$2)-'month #1 only'!$B$2),IF(Q108=0,-'month #1 only'!$B$2,IF(Q108=0,-'month #1 only'!$B$2,-('month #1 only'!$B$2*2)))))))*E108</f>
        <v>30</v>
      </c>
      <c r="T108" s="71">
        <f>(IF(N108="WON-EW",(((L108-1)*'month #1 only'!$B$2)*(1-$B$3))+(((M108-1)*'month #1 only'!$B$2)*(1-$B$3)),IF(N108="WON",(((L108-1)*'month #1 only'!$B$2)*(1-$B$3)),IF(N108="PLACED",(((M108-1)*'month #1 only'!$B$2)*(1-$B$3))-'month #1 only'!$B$2,IF(Q108=0,-'month #1 only'!$B$2,-('month #1 only'!$B$2*2))))))*E108</f>
        <v>30.4</v>
      </c>
    </row>
    <row r="109" spans="1:20" x14ac:dyDescent="0.2">
      <c r="A109" s="66">
        <v>42322</v>
      </c>
      <c r="B109" s="61">
        <v>3.15</v>
      </c>
      <c r="C109" s="57" t="s">
        <v>93</v>
      </c>
      <c r="D109" s="57" t="s">
        <v>175</v>
      </c>
      <c r="E109" s="54">
        <v>1</v>
      </c>
      <c r="F109" s="54">
        <v>8</v>
      </c>
      <c r="G109" s="54">
        <v>8</v>
      </c>
      <c r="H109" s="68" t="s">
        <v>28</v>
      </c>
      <c r="I109" s="68" t="s">
        <v>28</v>
      </c>
      <c r="J109" s="67"/>
      <c r="K109" s="68"/>
      <c r="L109" s="54">
        <v>5.8</v>
      </c>
      <c r="N109" s="54" t="s">
        <v>53</v>
      </c>
      <c r="O109" s="68">
        <f>((G109-1)*(1-(IF(H109="no",0,'month #1 only'!$B$3)))+1)</f>
        <v>8</v>
      </c>
      <c r="P109" s="68">
        <f t="shared" si="1"/>
        <v>1</v>
      </c>
      <c r="Q109" s="69">
        <f>IF(Table13[[#This Row],[Runners]]&lt;5,0,IF(Table13[[#This Row],[Runners]]&lt;8,0.25,IF(Table13[[#This Row],[Runners]]&lt;12,0.2,IF(Table13[[#This Row],[Handicap?]]="Yes",0.25,0.2))))</f>
        <v>0</v>
      </c>
      <c r="R109" s="70">
        <f>(IF(N109="WON-EW",((((F109-1)*Q109)*'month #1 only'!$B$2)+('month #1 only'!$B$2*(F109-1))),IF(N109="WON",((((F109-1)*Q109)*'month #1 only'!$B$2)+('month #1 only'!$B$2*(F109-1))),IF(N109="PLACED",((((F109-1)*Q109)*'month #1 only'!$B$2)-'month #1 only'!$B$2),IF(Q109=0,-'month #1 only'!$B$2,IF(Q109=0,-'month #1 only'!$B$2,-('month #1 only'!$B$2*2)))))))*E109</f>
        <v>35</v>
      </c>
      <c r="S109" s="71">
        <f>(IF(N109="WON-EW",((((O109-1)*Q109)*'month #1 only'!$B$2)+('month #1 only'!$B$2*(O109-1))),IF(N109="WON",((((O109-1)*Q109)*'month #1 only'!$B$2)+('month #1 only'!$B$2*(O109-1))),IF(N109="PLACED",((((O109-1)*Q109)*'month #1 only'!$B$2)-'month #1 only'!$B$2),IF(Q109=0,-'month #1 only'!$B$2,IF(Q109=0,-'month #1 only'!$B$2,-('month #1 only'!$B$2*2)))))))*E109</f>
        <v>35</v>
      </c>
      <c r="T109" s="71">
        <f>(IF(N109="WON-EW",(((L109-1)*'month #1 only'!$B$2)*(1-$B$3))+(((M109-1)*'month #1 only'!$B$2)*(1-$B$3)),IF(N109="WON",(((L109-1)*'month #1 only'!$B$2)*(1-$B$3)),IF(N109="PLACED",(((M109-1)*'month #1 only'!$B$2)*(1-$B$3))-'month #1 only'!$B$2,IF(Q109=0,-'month #1 only'!$B$2,-('month #1 only'!$B$2*2))))))*E109</f>
        <v>22.799999999999997</v>
      </c>
    </row>
    <row r="110" spans="1:20" x14ac:dyDescent="0.2">
      <c r="A110" s="66">
        <v>42322</v>
      </c>
      <c r="B110" s="61">
        <v>3.35</v>
      </c>
      <c r="C110" s="57" t="s">
        <v>30</v>
      </c>
      <c r="D110" s="57" t="s">
        <v>176</v>
      </c>
      <c r="E110" s="54">
        <v>1</v>
      </c>
      <c r="F110" s="54">
        <v>11</v>
      </c>
      <c r="G110" s="54">
        <v>11</v>
      </c>
      <c r="H110" s="68" t="s">
        <v>28</v>
      </c>
      <c r="I110" s="68" t="s">
        <v>41</v>
      </c>
      <c r="J110" s="67"/>
      <c r="K110" s="68"/>
      <c r="N110" s="54" t="s">
        <v>29</v>
      </c>
      <c r="O110" s="68">
        <f>((G110-1)*(1-(IF(H110="no",0,'month #1 only'!$B$3)))+1)</f>
        <v>11</v>
      </c>
      <c r="P110" s="68">
        <f t="shared" si="1"/>
        <v>2</v>
      </c>
      <c r="Q110" s="69">
        <f>IF(Table13[[#This Row],[Runners]]&lt;5,0,IF(Table13[[#This Row],[Runners]]&lt;8,0.25,IF(Table13[[#This Row],[Runners]]&lt;12,0.2,IF(Table13[[#This Row],[Handicap?]]="Yes",0.25,0.2))))</f>
        <v>0</v>
      </c>
      <c r="R110" s="70">
        <f>(IF(N110="WON-EW",((((F110-1)*Q110)*'month #1 only'!$B$2)+('month #1 only'!$B$2*(F110-1))),IF(N110="WON",((((F110-1)*Q110)*'month #1 only'!$B$2)+('month #1 only'!$B$2*(F110-1))),IF(N110="PLACED",((((F110-1)*Q110)*'month #1 only'!$B$2)-'month #1 only'!$B$2),IF(Q110=0,-'month #1 only'!$B$2,IF(Q110=0,-'month #1 only'!$B$2,-('month #1 only'!$B$2*2)))))))*E110</f>
        <v>-5</v>
      </c>
      <c r="S110" s="71">
        <f>(IF(N110="WON-EW",((((O110-1)*Q110)*'month #1 only'!$B$2)+('month #1 only'!$B$2*(O110-1))),IF(N110="WON",((((O110-1)*Q110)*'month #1 only'!$B$2)+('month #1 only'!$B$2*(O110-1))),IF(N110="PLACED",((((O110-1)*Q110)*'month #1 only'!$B$2)-'month #1 only'!$B$2),IF(Q110=0,-'month #1 only'!$B$2,IF(Q110=0,-'month #1 only'!$B$2,-('month #1 only'!$B$2*2)))))))*E110</f>
        <v>-5</v>
      </c>
      <c r="T110" s="71">
        <f>(IF(N110="WON-EW",(((L110-1)*'month #1 only'!$B$2)*(1-$B$3))+(((M110-1)*'month #1 only'!$B$2)*(1-$B$3)),IF(N110="WON",(((L110-1)*'month #1 only'!$B$2)*(1-$B$3)),IF(N110="PLACED",(((M110-1)*'month #1 only'!$B$2)*(1-$B$3))-'month #1 only'!$B$2,IF(Q110=0,-'month #1 only'!$B$2,-('month #1 only'!$B$2*2))))))*E110</f>
        <v>-5</v>
      </c>
    </row>
    <row r="111" spans="1:20" x14ac:dyDescent="0.2">
      <c r="A111" s="66">
        <v>42322</v>
      </c>
      <c r="B111" s="61">
        <v>9.15</v>
      </c>
      <c r="C111" s="57" t="s">
        <v>38</v>
      </c>
      <c r="D111" s="57" t="s">
        <v>177</v>
      </c>
      <c r="E111" s="54">
        <v>2</v>
      </c>
      <c r="F111" s="54">
        <v>3.5</v>
      </c>
      <c r="G111" s="54">
        <v>3.5</v>
      </c>
      <c r="H111" s="68" t="s">
        <v>28</v>
      </c>
      <c r="I111" s="68" t="s">
        <v>28</v>
      </c>
      <c r="J111" s="67"/>
      <c r="K111" s="68"/>
      <c r="N111" s="54" t="s">
        <v>29</v>
      </c>
      <c r="O111" s="68">
        <f>((G111-1)*(1-(IF(H112="no",0,'month #1 only'!$B$3)))+1)</f>
        <v>3.5</v>
      </c>
      <c r="P111" s="68">
        <f t="shared" si="1"/>
        <v>2</v>
      </c>
      <c r="Q111" s="69">
        <f>IF(Table13[[#This Row],[Runners]]&lt;5,0,IF(Table13[[#This Row],[Runners]]&lt;8,0.25,IF(Table13[[#This Row],[Runners]]&lt;12,0.2,IF(Table13[[#This Row],[Handicap?]]="Yes",0.25,0.2))))</f>
        <v>0</v>
      </c>
      <c r="R111" s="70">
        <f>(IF(N111="WON-EW",((((F111-1)*Q111)*'month #1 only'!$B$2)+('month #1 only'!$B$2*(F111-1))),IF(N111="WON",((((F111-1)*Q111)*'month #1 only'!$B$2)+('month #1 only'!$B$2*(F111-1))),IF(N111="PLACED",((((F111-1)*Q111)*'month #1 only'!$B$2)-'month #1 only'!$B$2),IF(Q111=0,-'month #1 only'!$B$2,IF(Q111=0,-'month #1 only'!$B$2,-('month #1 only'!$B$2*2)))))))*E111</f>
        <v>-10</v>
      </c>
      <c r="S111" s="71">
        <f>(IF(N111="WON-EW",((((O111-1)*Q111)*'month #1 only'!$B$2)+('month #1 only'!$B$2*(O111-1))),IF(N111="WON",((((O111-1)*Q111)*'month #1 only'!$B$2)+('month #1 only'!$B$2*(O111-1))),IF(N111="PLACED",((((O111-1)*Q111)*'month #1 only'!$B$2)-'month #1 only'!$B$2),IF(Q111=0,-'month #1 only'!$B$2,IF(Q111=0,-'month #1 only'!$B$2,-('month #1 only'!$B$2*2)))))))*E111</f>
        <v>-10</v>
      </c>
      <c r="T111" s="71">
        <f>(IF(N111="WON-EW",(((L111-1)*'month #1 only'!$B$2)*(1-$B$3))+(((M111-1)*'month #1 only'!$B$2)*(1-$B$3)),IF(N111="WON",(((L111-1)*'month #1 only'!$B$2)*(1-$B$3)),IF(N111="PLACED",(((M111-1)*'month #1 only'!$B$2)*(1-$B$3))-'month #1 only'!$B$2,IF(Q111=0,-'month #1 only'!$B$2,-('month #1 only'!$B$2*2))))))*E111</f>
        <v>-10</v>
      </c>
    </row>
    <row r="112" spans="1:20" x14ac:dyDescent="0.2">
      <c r="A112" s="66">
        <v>42324</v>
      </c>
      <c r="B112" s="61">
        <v>2.15</v>
      </c>
      <c r="C112" s="57" t="s">
        <v>178</v>
      </c>
      <c r="D112" s="57" t="s">
        <v>179</v>
      </c>
      <c r="E112" s="54">
        <v>1</v>
      </c>
      <c r="F112" s="54">
        <v>9</v>
      </c>
      <c r="G112" s="54">
        <v>9</v>
      </c>
      <c r="H112" s="68" t="s">
        <v>28</v>
      </c>
      <c r="I112" s="68" t="s">
        <v>41</v>
      </c>
      <c r="J112" s="67"/>
      <c r="K112" s="68"/>
      <c r="N112" s="54" t="s">
        <v>29</v>
      </c>
      <c r="O112" s="68" t="e">
        <f>((G112-1)*(1-(IF(#REF!="no",0,'month #1 only'!$B$3)))+1)</f>
        <v>#REF!</v>
      </c>
      <c r="P112" s="68">
        <f t="shared" si="1"/>
        <v>2</v>
      </c>
      <c r="Q112" s="69">
        <f>IF(Table13[[#This Row],[Runners]]&lt;5,0,IF(Table13[[#This Row],[Runners]]&lt;8,0.25,IF(Table13[[#This Row],[Runners]]&lt;12,0.2,IF(Table13[[#This Row],[Handicap?]]="Yes",0.25,0.2))))</f>
        <v>0</v>
      </c>
      <c r="R112" s="70">
        <f>(IF(N112="WON-EW",((((F112-1)*Q112)*'month #1 only'!$B$2)+('month #1 only'!$B$2*(F112-1))),IF(N112="WON",((((F112-1)*Q112)*'month #1 only'!$B$2)+('month #1 only'!$B$2*(F112-1))),IF(N112="PLACED",((((F112-1)*Q112)*'month #1 only'!$B$2)-'month #1 only'!$B$2),IF(Q112=0,-'month #1 only'!$B$2,IF(Q112=0,-'month #1 only'!$B$2,-('month #1 only'!$B$2*2)))))))*E112</f>
        <v>-5</v>
      </c>
      <c r="S112" s="71">
        <f>(IF(N112="WON-EW",((((O112-1)*Q112)*'month #1 only'!$B$2)+('month #1 only'!$B$2*(O112-1))),IF(N112="WON",((((O112-1)*Q112)*'month #1 only'!$B$2)+('month #1 only'!$B$2*(O112-1))),IF(N112="PLACED",((((O112-1)*Q112)*'month #1 only'!$B$2)-'month #1 only'!$B$2),IF(Q112=0,-'month #1 only'!$B$2,IF(Q112=0,-'month #1 only'!$B$2,-('month #1 only'!$B$2*2)))))))*E112</f>
        <v>-5</v>
      </c>
      <c r="T112" s="71">
        <f>(IF(N112="WON-EW",(((L112-1)*'month #1 only'!$B$2)*(1-$B$3))+(((M112-1)*'month #1 only'!$B$2)*(1-$B$3)),IF(N112="WON",(((L112-1)*'month #1 only'!$B$2)*(1-$B$3)),IF(N112="PLACED",(((M112-1)*'month #1 only'!$B$2)*(1-$B$3))-'month #1 only'!$B$2,IF(Q112=0,-'month #1 only'!$B$2,-('month #1 only'!$B$2*2))))))*E112</f>
        <v>-5</v>
      </c>
    </row>
    <row r="113" spans="1:20" x14ac:dyDescent="0.2">
      <c r="A113" s="66">
        <v>42324</v>
      </c>
      <c r="B113" s="61">
        <v>2.25</v>
      </c>
      <c r="C113" s="57" t="s">
        <v>38</v>
      </c>
      <c r="D113" s="57" t="s">
        <v>180</v>
      </c>
      <c r="E113" s="54">
        <v>2</v>
      </c>
      <c r="F113" s="54">
        <v>4</v>
      </c>
      <c r="G113" s="54">
        <v>4</v>
      </c>
      <c r="H113" s="68" t="s">
        <v>28</v>
      </c>
      <c r="I113" s="68" t="s">
        <v>28</v>
      </c>
      <c r="J113" s="67"/>
      <c r="K113" s="68"/>
      <c r="N113" s="54" t="s">
        <v>29</v>
      </c>
      <c r="O113" s="68">
        <f>((G113-1)*(1-(IF(H113="no",0,'month #1 only'!$B$3)))+1)</f>
        <v>4</v>
      </c>
      <c r="P113" s="68">
        <f t="shared" si="1"/>
        <v>2</v>
      </c>
      <c r="Q113" s="69">
        <f>IF(Table13[[#This Row],[Runners]]&lt;5,0,IF(Table13[[#This Row],[Runners]]&lt;8,0.25,IF(Table13[[#This Row],[Runners]]&lt;12,0.2,IF(Table13[[#This Row],[Handicap?]]="Yes",0.25,0.2))))</f>
        <v>0</v>
      </c>
      <c r="R113" s="70">
        <f>(IF(N113="WON-EW",((((F113-1)*Q113)*'month #1 only'!$B$2)+('month #1 only'!$B$2*(F113-1))),IF(N113="WON",((((F113-1)*Q113)*'month #1 only'!$B$2)+('month #1 only'!$B$2*(F113-1))),IF(N113="PLACED",((((F113-1)*Q113)*'month #1 only'!$B$2)-'month #1 only'!$B$2),IF(Q113=0,-'month #1 only'!$B$2,IF(Q113=0,-'month #1 only'!$B$2,-('month #1 only'!$B$2*2)))))))*E113</f>
        <v>-10</v>
      </c>
      <c r="S113" s="71">
        <f>(IF(N113="WON-EW",((((O113-1)*Q113)*'month #1 only'!$B$2)+('month #1 only'!$B$2*(O113-1))),IF(N113="WON",((((O113-1)*Q113)*'month #1 only'!$B$2)+('month #1 only'!$B$2*(O113-1))),IF(N113="PLACED",((((O113-1)*Q113)*'month #1 only'!$B$2)-'month #1 only'!$B$2),IF(Q113=0,-'month #1 only'!$B$2,IF(Q113=0,-'month #1 only'!$B$2,-('month #1 only'!$B$2*2)))))))*E113</f>
        <v>-10</v>
      </c>
      <c r="T113" s="71">
        <f>(IF(N113="WON-EW",(((L113-1)*'month #1 only'!$B$2)*(1-$B$3))+(((M113-1)*'month #1 only'!$B$2)*(1-$B$3)),IF(N113="WON",(((L113-1)*'month #1 only'!$B$2)*(1-$B$3)),IF(N113="PLACED",(((M113-1)*'month #1 only'!$B$2)*(1-$B$3))-'month #1 only'!$B$2,IF(Q113=0,-'month #1 only'!$B$2,-('month #1 only'!$B$2*2))))))*E113</f>
        <v>-10</v>
      </c>
    </row>
    <row r="114" spans="1:20" x14ac:dyDescent="0.2">
      <c r="A114" s="66">
        <v>42324</v>
      </c>
      <c r="B114" s="61">
        <v>2.35</v>
      </c>
      <c r="C114" s="57" t="s">
        <v>181</v>
      </c>
      <c r="D114" s="57" t="s">
        <v>182</v>
      </c>
      <c r="E114" s="54">
        <v>2</v>
      </c>
      <c r="F114" s="54">
        <v>4.5</v>
      </c>
      <c r="G114" s="54">
        <v>4.5</v>
      </c>
      <c r="H114" s="68" t="s">
        <v>28</v>
      </c>
      <c r="I114" s="68" t="s">
        <v>28</v>
      </c>
      <c r="J114" s="67"/>
      <c r="K114" s="68"/>
      <c r="N114" s="54" t="s">
        <v>29</v>
      </c>
      <c r="O114" s="68">
        <f>((G114-1)*(1-(IF(H114="no",0,'month #1 only'!$B$3)))+1)</f>
        <v>4.5</v>
      </c>
      <c r="P114" s="68">
        <f t="shared" si="1"/>
        <v>2</v>
      </c>
      <c r="Q114" s="69">
        <f>IF(Table13[[#This Row],[Runners]]&lt;5,0,IF(Table13[[#This Row],[Runners]]&lt;8,0.25,IF(Table13[[#This Row],[Runners]]&lt;12,0.2,IF(Table13[[#This Row],[Handicap?]]="Yes",0.25,0.2))))</f>
        <v>0</v>
      </c>
      <c r="R114" s="70">
        <f>(IF(N114="WON-EW",((((F114-1)*Q114)*'month #1 only'!$B$2)+('month #1 only'!$B$2*(F114-1))),IF(N114="WON",((((F114-1)*Q114)*'month #1 only'!$B$2)+('month #1 only'!$B$2*(F114-1))),IF(N114="PLACED",((((F114-1)*Q114)*'month #1 only'!$B$2)-'month #1 only'!$B$2),IF(Q114=0,-'month #1 only'!$B$2,IF(Q114=0,-'month #1 only'!$B$2,-('month #1 only'!$B$2*2)))))))*E114</f>
        <v>-10</v>
      </c>
      <c r="S114" s="71">
        <f>(IF(N114="WON-EW",((((O114-1)*Q114)*'month #1 only'!$B$2)+('month #1 only'!$B$2*(O114-1))),IF(N114="WON",((((O114-1)*Q114)*'month #1 only'!$B$2)+('month #1 only'!$B$2*(O114-1))),IF(N114="PLACED",((((O114-1)*Q114)*'month #1 only'!$B$2)-'month #1 only'!$B$2),IF(Q114=0,-'month #1 only'!$B$2,IF(Q114=0,-'month #1 only'!$B$2,-('month #1 only'!$B$2*2)))))))*E114</f>
        <v>-10</v>
      </c>
      <c r="T114" s="71">
        <f>(IF(N114="WON-EW",(((L114-1)*'month #1 only'!$B$2)*(1-$B$3))+(((M114-1)*'month #1 only'!$B$2)*(1-$B$3)),IF(N114="WON",(((L114-1)*'month #1 only'!$B$2)*(1-$B$3)),IF(N114="PLACED",(((M114-1)*'month #1 only'!$B$2)*(1-$B$3))-'month #1 only'!$B$2,IF(Q114=0,-'month #1 only'!$B$2,-('month #1 only'!$B$2*2))))))*E114</f>
        <v>-10</v>
      </c>
    </row>
    <row r="115" spans="1:20" x14ac:dyDescent="0.2">
      <c r="A115" s="66">
        <v>42324</v>
      </c>
      <c r="B115" s="61">
        <v>2.5499999999999998</v>
      </c>
      <c r="C115" s="57" t="s">
        <v>38</v>
      </c>
      <c r="D115" s="57" t="s">
        <v>183</v>
      </c>
      <c r="E115" s="54">
        <v>1</v>
      </c>
      <c r="F115" s="54">
        <v>7.5</v>
      </c>
      <c r="G115" s="54">
        <v>7.5</v>
      </c>
      <c r="H115" s="68" t="s">
        <v>28</v>
      </c>
      <c r="I115" s="68" t="s">
        <v>28</v>
      </c>
      <c r="J115" s="67"/>
      <c r="K115" s="68"/>
      <c r="N115" s="54" t="s">
        <v>29</v>
      </c>
      <c r="O115" s="68">
        <f>((G115-1)*(1-(IF(H115="no",0,'month #1 only'!$B$3)))+1)</f>
        <v>7.5</v>
      </c>
      <c r="P115" s="68">
        <f t="shared" si="1"/>
        <v>1</v>
      </c>
      <c r="Q115" s="69">
        <f>IF(Table13[[#This Row],[Runners]]&lt;5,0,IF(Table13[[#This Row],[Runners]]&lt;8,0.25,IF(Table13[[#This Row],[Runners]]&lt;12,0.2,IF(Table13[[#This Row],[Handicap?]]="Yes",0.25,0.2))))</f>
        <v>0</v>
      </c>
      <c r="R115" s="70">
        <f>(IF(N115="WON-EW",((((F115-1)*Q115)*'month #1 only'!$B$2)+('month #1 only'!$B$2*(F115-1))),IF(N115="WON",((((F115-1)*Q115)*'month #1 only'!$B$2)+('month #1 only'!$B$2*(F115-1))),IF(N115="PLACED",((((F115-1)*Q115)*'month #1 only'!$B$2)-'month #1 only'!$B$2),IF(Q115=0,-'month #1 only'!$B$2,IF(Q115=0,-'month #1 only'!$B$2,-('month #1 only'!$B$2*2)))))))*E115</f>
        <v>-5</v>
      </c>
      <c r="S115" s="71">
        <f>(IF(N115="WON-EW",((((O115-1)*Q115)*'month #1 only'!$B$2)+('month #1 only'!$B$2*(O115-1))),IF(N115="WON",((((O115-1)*Q115)*'month #1 only'!$B$2)+('month #1 only'!$B$2*(O115-1))),IF(N115="PLACED",((((O115-1)*Q115)*'month #1 only'!$B$2)-'month #1 only'!$B$2),IF(Q115=0,-'month #1 only'!$B$2,IF(Q115=0,-'month #1 only'!$B$2,-('month #1 only'!$B$2*2)))))))*E115</f>
        <v>-5</v>
      </c>
      <c r="T115" s="71">
        <f>(IF(N115="WON-EW",(((L115-1)*'month #1 only'!$B$2)*(1-$B$3))+(((M115-1)*'month #1 only'!$B$2)*(1-$B$3)),IF(N115="WON",(((L115-1)*'month #1 only'!$B$2)*(1-$B$3)),IF(N115="PLACED",(((M115-1)*'month #1 only'!$B$2)*(1-$B$3))-'month #1 only'!$B$2,IF(Q115=0,-'month #1 only'!$B$2,-('month #1 only'!$B$2*2))))))*E115</f>
        <v>-5</v>
      </c>
    </row>
    <row r="116" spans="1:20" x14ac:dyDescent="0.2">
      <c r="A116" s="66">
        <v>42324</v>
      </c>
      <c r="B116" s="61">
        <v>4.55</v>
      </c>
      <c r="C116" s="57" t="s">
        <v>38</v>
      </c>
      <c r="D116" s="57" t="s">
        <v>184</v>
      </c>
      <c r="E116" s="54">
        <v>2</v>
      </c>
      <c r="F116" s="54">
        <v>5</v>
      </c>
      <c r="G116" s="54">
        <v>5</v>
      </c>
      <c r="H116" s="68" t="s">
        <v>28</v>
      </c>
      <c r="I116" s="68" t="s">
        <v>28</v>
      </c>
      <c r="J116" s="67"/>
      <c r="K116" s="68"/>
      <c r="N116" s="54" t="s">
        <v>29</v>
      </c>
      <c r="O116" s="68">
        <f>((G116-1)*(1-(IF(H116="no",0,'month #1 only'!$B$3)))+1)</f>
        <v>5</v>
      </c>
      <c r="P116" s="68">
        <f t="shared" si="1"/>
        <v>2</v>
      </c>
      <c r="Q116" s="69">
        <f>IF(Table13[[#This Row],[Runners]]&lt;5,0,IF(Table13[[#This Row],[Runners]]&lt;8,0.25,IF(Table13[[#This Row],[Runners]]&lt;12,0.2,IF(Table13[[#This Row],[Handicap?]]="Yes",0.25,0.2))))</f>
        <v>0</v>
      </c>
      <c r="R116" s="70">
        <f>(IF(N116="WON-EW",((((F116-1)*Q116)*'month #1 only'!$B$2)+('month #1 only'!$B$2*(F116-1))),IF(N116="WON",((((F116-1)*Q116)*'month #1 only'!$B$2)+('month #1 only'!$B$2*(F116-1))),IF(N116="PLACED",((((F116-1)*Q116)*'month #1 only'!$B$2)-'month #1 only'!$B$2),IF(Q116=0,-'month #1 only'!$B$2,IF(Q116=0,-'month #1 only'!$B$2,-('month #1 only'!$B$2*2)))))))*E116</f>
        <v>-10</v>
      </c>
      <c r="S116" s="71">
        <f>(IF(N116="WON-EW",((((O116-1)*Q116)*'month #1 only'!$B$2)+('month #1 only'!$B$2*(O116-1))),IF(N116="WON",((((O116-1)*Q116)*'month #1 only'!$B$2)+('month #1 only'!$B$2*(O116-1))),IF(N116="PLACED",((((O116-1)*Q116)*'month #1 only'!$B$2)-'month #1 only'!$B$2),IF(Q116=0,-'month #1 only'!$B$2,IF(Q116=0,-'month #1 only'!$B$2,-('month #1 only'!$B$2*2)))))))*E116</f>
        <v>-10</v>
      </c>
      <c r="T116" s="71">
        <f>(IF(N116="WON-EW",(((L116-1)*'month #1 only'!$B$2)*(1-$B$3))+(((M116-1)*'month #1 only'!$B$2)*(1-$B$3)),IF(N116="WON",(((L116-1)*'month #1 only'!$B$2)*(1-$B$3)),IF(N116="PLACED",(((M116-1)*'month #1 only'!$B$2)*(1-$B$3))-'month #1 only'!$B$2,IF(Q116=0,-'month #1 only'!$B$2,-('month #1 only'!$B$2*2))))))*E116</f>
        <v>-10</v>
      </c>
    </row>
    <row r="117" spans="1:20" x14ac:dyDescent="0.2">
      <c r="A117" s="66">
        <v>42324</v>
      </c>
      <c r="B117" s="61">
        <v>5.25</v>
      </c>
      <c r="C117" s="57" t="s">
        <v>38</v>
      </c>
      <c r="D117" s="57" t="s">
        <v>185</v>
      </c>
      <c r="E117" s="54">
        <v>1</v>
      </c>
      <c r="F117" s="54">
        <v>6.5</v>
      </c>
      <c r="G117" s="54">
        <v>6.5</v>
      </c>
      <c r="H117" s="68" t="s">
        <v>28</v>
      </c>
      <c r="I117" s="68" t="s">
        <v>28</v>
      </c>
      <c r="J117" s="67"/>
      <c r="K117" s="68"/>
      <c r="N117" s="54" t="s">
        <v>29</v>
      </c>
      <c r="O117" s="68">
        <f>((G117-1)*(1-(IF(H117="no",0,'month #1 only'!$B$3)))+1)</f>
        <v>6.5</v>
      </c>
      <c r="P117" s="68">
        <f t="shared" si="1"/>
        <v>1</v>
      </c>
      <c r="Q117" s="69">
        <f>IF(Table13[[#This Row],[Runners]]&lt;5,0,IF(Table13[[#This Row],[Runners]]&lt;8,0.25,IF(Table13[[#This Row],[Runners]]&lt;12,0.2,IF(Table13[[#This Row],[Handicap?]]="Yes",0.25,0.2))))</f>
        <v>0</v>
      </c>
      <c r="R117" s="70">
        <f>(IF(N117="WON-EW",((((F117-1)*Q117)*'month #1 only'!$B$2)+('month #1 only'!$B$2*(F117-1))),IF(N117="WON",((((F117-1)*Q117)*'month #1 only'!$B$2)+('month #1 only'!$B$2*(F117-1))),IF(N117="PLACED",((((F117-1)*Q117)*'month #1 only'!$B$2)-'month #1 only'!$B$2),IF(Q117=0,-'month #1 only'!$B$2,IF(Q117=0,-'month #1 only'!$B$2,-('month #1 only'!$B$2*2)))))))*E117</f>
        <v>-5</v>
      </c>
      <c r="S117" s="71">
        <f>(IF(N117="WON-EW",((((O117-1)*Q117)*'month #1 only'!$B$2)+('month #1 only'!$B$2*(O117-1))),IF(N117="WON",((((O117-1)*Q117)*'month #1 only'!$B$2)+('month #1 only'!$B$2*(O117-1))),IF(N117="PLACED",((((O117-1)*Q117)*'month #1 only'!$B$2)-'month #1 only'!$B$2),IF(Q117=0,-'month #1 only'!$B$2,IF(Q117=0,-'month #1 only'!$B$2,-('month #1 only'!$B$2*2)))))))*E117</f>
        <v>-5</v>
      </c>
      <c r="T117" s="71">
        <f>(IF(N117="WON-EW",(((L117-1)*'month #1 only'!$B$2)*(1-$B$3))+(((M117-1)*'month #1 only'!$B$2)*(1-$B$3)),IF(N117="WON",(((L117-1)*'month #1 only'!$B$2)*(1-$B$3)),IF(N117="PLACED",(((M117-1)*'month #1 only'!$B$2)*(1-$B$3))-'month #1 only'!$B$2,IF(Q117=0,-'month #1 only'!$B$2,-('month #1 only'!$B$2*2))))))*E117</f>
        <v>-5</v>
      </c>
    </row>
    <row r="118" spans="1:20" x14ac:dyDescent="0.2">
      <c r="A118" s="66">
        <v>42325</v>
      </c>
      <c r="B118" s="61">
        <v>12.55</v>
      </c>
      <c r="C118" s="57" t="s">
        <v>107</v>
      </c>
      <c r="D118" s="57" t="s">
        <v>186</v>
      </c>
      <c r="E118" s="54">
        <v>2</v>
      </c>
      <c r="F118" s="54">
        <v>3.5</v>
      </c>
      <c r="G118" s="54">
        <v>3.5</v>
      </c>
      <c r="H118" s="68" t="s">
        <v>28</v>
      </c>
      <c r="I118" s="68" t="s">
        <v>28</v>
      </c>
      <c r="J118" s="67"/>
      <c r="K118" s="68"/>
      <c r="L118" s="54">
        <v>3.79</v>
      </c>
      <c r="N118" s="54" t="s">
        <v>53</v>
      </c>
      <c r="O118" s="68">
        <f>((G118-1)*(1-(IF(H118="no",0,'month #1 only'!$B$3)))+1)</f>
        <v>3.5</v>
      </c>
      <c r="P118" s="68">
        <f t="shared" si="1"/>
        <v>2</v>
      </c>
      <c r="Q118" s="69">
        <f>IF(Table13[[#This Row],[Runners]]&lt;5,0,IF(Table13[[#This Row],[Runners]]&lt;8,0.25,IF(Table13[[#This Row],[Runners]]&lt;12,0.2,IF(Table13[[#This Row],[Handicap?]]="Yes",0.25,0.2))))</f>
        <v>0</v>
      </c>
      <c r="R118" s="70">
        <f>(IF(N118="WON-EW",((((F118-1)*Q118)*'month #1 only'!$B$2)+('month #1 only'!$B$2*(F118-1))),IF(N118="WON",((((F118-1)*Q118)*'month #1 only'!$B$2)+('month #1 only'!$B$2*(F118-1))),IF(N118="PLACED",((((F118-1)*Q118)*'month #1 only'!$B$2)-'month #1 only'!$B$2),IF(Q118=0,-'month #1 only'!$B$2,IF(Q118=0,-'month #1 only'!$B$2,-('month #1 only'!$B$2*2)))))))*E118</f>
        <v>25</v>
      </c>
      <c r="S118" s="71">
        <f>(IF(N118="WON-EW",((((O118-1)*Q118)*'month #1 only'!$B$2)+('month #1 only'!$B$2*(O118-1))),IF(N118="WON",((((O118-1)*Q118)*'month #1 only'!$B$2)+('month #1 only'!$B$2*(O118-1))),IF(N118="PLACED",((((O118-1)*Q118)*'month #1 only'!$B$2)-'month #1 only'!$B$2),IF(Q118=0,-'month #1 only'!$B$2,IF(Q118=0,-'month #1 only'!$B$2,-('month #1 only'!$B$2*2)))))))*E118</f>
        <v>25</v>
      </c>
      <c r="T118" s="71">
        <f>(IF(N118="WON-EW",(((L118-1)*'month #1 only'!$B$2)*(1-$B$3))+(((M118-1)*'month #1 only'!$B$2)*(1-$B$3)),IF(N118="WON",(((L118-1)*'month #1 only'!$B$2)*(1-$B$3)),IF(N118="PLACED",(((M118-1)*'month #1 only'!$B$2)*(1-$B$3))-'month #1 only'!$B$2,IF(Q118=0,-'month #1 only'!$B$2,-('month #1 only'!$B$2*2))))))*E118</f>
        <v>26.504999999999999</v>
      </c>
    </row>
    <row r="119" spans="1:20" x14ac:dyDescent="0.2">
      <c r="A119" s="66">
        <v>42325</v>
      </c>
      <c r="B119" s="61">
        <v>1.05</v>
      </c>
      <c r="C119" s="57" t="s">
        <v>79</v>
      </c>
      <c r="D119" s="57" t="s">
        <v>105</v>
      </c>
      <c r="E119" s="54">
        <v>2</v>
      </c>
      <c r="F119" s="54">
        <v>4.33</v>
      </c>
      <c r="G119" s="54">
        <v>4.33</v>
      </c>
      <c r="H119" s="68" t="s">
        <v>28</v>
      </c>
      <c r="I119" s="68" t="s">
        <v>28</v>
      </c>
      <c r="J119" s="67"/>
      <c r="K119" s="68"/>
      <c r="N119" s="54" t="s">
        <v>29</v>
      </c>
      <c r="O119" s="68">
        <f>((G119-1)*(1-(IF(H119="no",0,'month #1 only'!$B$3)))+1)</f>
        <v>4.33</v>
      </c>
      <c r="P119" s="68">
        <f t="shared" si="1"/>
        <v>2</v>
      </c>
      <c r="Q119" s="69">
        <f>IF(Table13[[#This Row],[Runners]]&lt;5,0,IF(Table13[[#This Row],[Runners]]&lt;8,0.25,IF(Table13[[#This Row],[Runners]]&lt;12,0.2,IF(Table13[[#This Row],[Handicap?]]="Yes",0.25,0.2))))</f>
        <v>0</v>
      </c>
      <c r="R119" s="70">
        <f>(IF(N119="WON-EW",((((F119-1)*Q119)*'month #1 only'!$B$2)+('month #1 only'!$B$2*(F119-1))),IF(N119="WON",((((F119-1)*Q119)*'month #1 only'!$B$2)+('month #1 only'!$B$2*(F119-1))),IF(N119="PLACED",((((F119-1)*Q119)*'month #1 only'!$B$2)-'month #1 only'!$B$2),IF(Q119=0,-'month #1 only'!$B$2,IF(Q119=0,-'month #1 only'!$B$2,-('month #1 only'!$B$2*2)))))))*E119</f>
        <v>-10</v>
      </c>
      <c r="S119" s="71">
        <f>(IF(N119="WON-EW",((((O119-1)*Q119)*'month #1 only'!$B$2)+('month #1 only'!$B$2*(O119-1))),IF(N119="WON",((((O119-1)*Q119)*'month #1 only'!$B$2)+('month #1 only'!$B$2*(O119-1))),IF(N119="PLACED",((((O119-1)*Q119)*'month #1 only'!$B$2)-'month #1 only'!$B$2),IF(Q119=0,-'month #1 only'!$B$2,IF(Q119=0,-'month #1 only'!$B$2,-('month #1 only'!$B$2*2)))))))*E119</f>
        <v>-10</v>
      </c>
      <c r="T119" s="71">
        <f>(IF(N119="WON-EW",(((L119-1)*'month #1 only'!$B$2)*(1-$B$3))+(((M119-1)*'month #1 only'!$B$2)*(1-$B$3)),IF(N119="WON",(((L119-1)*'month #1 only'!$B$2)*(1-$B$3)),IF(N119="PLACED",(((M119-1)*'month #1 only'!$B$2)*(1-$B$3))-'month #1 only'!$B$2,IF(Q119=0,-'month #1 only'!$B$2,-('month #1 only'!$B$2*2))))))*E119</f>
        <v>-10</v>
      </c>
    </row>
    <row r="120" spans="1:20" x14ac:dyDescent="0.2">
      <c r="A120" s="66">
        <v>42325</v>
      </c>
      <c r="B120" s="61">
        <v>1.3</v>
      </c>
      <c r="C120" s="57" t="s">
        <v>107</v>
      </c>
      <c r="D120" s="57" t="s">
        <v>187</v>
      </c>
      <c r="E120" s="54">
        <v>3</v>
      </c>
      <c r="F120" s="54">
        <v>2.75</v>
      </c>
      <c r="G120" s="54">
        <v>2.75</v>
      </c>
      <c r="H120" s="68" t="s">
        <v>28</v>
      </c>
      <c r="I120" s="68" t="s">
        <v>28</v>
      </c>
      <c r="J120" s="67"/>
      <c r="K120" s="68"/>
      <c r="N120" s="54" t="s">
        <v>29</v>
      </c>
      <c r="O120" s="68">
        <f>((G120-1)*(1-(IF(H120="no",0,'month #1 only'!$B$3)))+1)</f>
        <v>2.75</v>
      </c>
      <c r="P120" s="68">
        <f t="shared" si="1"/>
        <v>3</v>
      </c>
      <c r="Q120" s="69">
        <f>IF(Table13[[#This Row],[Runners]]&lt;5,0,IF(Table13[[#This Row],[Runners]]&lt;8,0.25,IF(Table13[[#This Row],[Runners]]&lt;12,0.2,IF(Table13[[#This Row],[Handicap?]]="Yes",0.25,0.2))))</f>
        <v>0</v>
      </c>
      <c r="R120" s="70">
        <f>(IF(N120="WON-EW",((((F120-1)*Q120)*'month #1 only'!$B$2)+('month #1 only'!$B$2*(F120-1))),IF(N120="WON",((((F120-1)*Q120)*'month #1 only'!$B$2)+('month #1 only'!$B$2*(F120-1))),IF(N120="PLACED",((((F120-1)*Q120)*'month #1 only'!$B$2)-'month #1 only'!$B$2),IF(Q120=0,-'month #1 only'!$B$2,IF(Q120=0,-'month #1 only'!$B$2,-('month #1 only'!$B$2*2)))))))*E120</f>
        <v>-15</v>
      </c>
      <c r="S120" s="71">
        <f>(IF(N120="WON-EW",((((O120-1)*Q120)*'month #1 only'!$B$2)+('month #1 only'!$B$2*(O120-1))),IF(N120="WON",((((O120-1)*Q120)*'month #1 only'!$B$2)+('month #1 only'!$B$2*(O120-1))),IF(N120="PLACED",((((O120-1)*Q120)*'month #1 only'!$B$2)-'month #1 only'!$B$2),IF(Q120=0,-'month #1 only'!$B$2,IF(Q120=0,-'month #1 only'!$B$2,-('month #1 only'!$B$2*2)))))))*E120</f>
        <v>-15</v>
      </c>
      <c r="T120" s="71">
        <f>(IF(N120="WON-EW",(((L120-1)*'month #1 only'!$B$2)*(1-$B$3))+(((M120-1)*'month #1 only'!$B$2)*(1-$B$3)),IF(N120="WON",(((L120-1)*'month #1 only'!$B$2)*(1-$B$3)),IF(N120="PLACED",(((M120-1)*'month #1 only'!$B$2)*(1-$B$3))-'month #1 only'!$B$2,IF(Q120=0,-'month #1 only'!$B$2,-('month #1 only'!$B$2*2))))))*E120</f>
        <v>-15</v>
      </c>
    </row>
    <row r="121" spans="1:20" x14ac:dyDescent="0.2">
      <c r="A121" s="66">
        <v>42325</v>
      </c>
      <c r="B121" s="61">
        <v>2</v>
      </c>
      <c r="C121" s="57" t="s">
        <v>107</v>
      </c>
      <c r="D121" s="57" t="s">
        <v>188</v>
      </c>
      <c r="E121" s="54">
        <v>2</v>
      </c>
      <c r="F121" s="54">
        <v>3.5</v>
      </c>
      <c r="G121" s="54">
        <v>3.5</v>
      </c>
      <c r="H121" s="68" t="s">
        <v>28</v>
      </c>
      <c r="I121" s="68" t="s">
        <v>28</v>
      </c>
      <c r="J121" s="67"/>
      <c r="K121" s="68"/>
      <c r="N121" s="54" t="s">
        <v>29</v>
      </c>
      <c r="O121" s="68">
        <f>((G121-1)*(1-(IF(H121="no",0,'month #1 only'!$B$3)))+1)</f>
        <v>3.5</v>
      </c>
      <c r="P121" s="68">
        <f t="shared" si="1"/>
        <v>2</v>
      </c>
      <c r="Q121" s="69">
        <f>IF(Table13[[#This Row],[Runners]]&lt;5,0,IF(Table13[[#This Row],[Runners]]&lt;8,0.25,IF(Table13[[#This Row],[Runners]]&lt;12,0.2,IF(Table13[[#This Row],[Handicap?]]="Yes",0.25,0.2))))</f>
        <v>0</v>
      </c>
      <c r="R121" s="70">
        <f>(IF(N121="WON-EW",((((F121-1)*Q121)*'month #1 only'!$B$2)+('month #1 only'!$B$2*(F121-1))),IF(N121="WON",((((F121-1)*Q121)*'month #1 only'!$B$2)+('month #1 only'!$B$2*(F121-1))),IF(N121="PLACED",((((F121-1)*Q121)*'month #1 only'!$B$2)-'month #1 only'!$B$2),IF(Q121=0,-'month #1 only'!$B$2,IF(Q121=0,-'month #1 only'!$B$2,-('month #1 only'!$B$2*2)))))))*E121</f>
        <v>-10</v>
      </c>
      <c r="S121" s="71">
        <f>(IF(N121="WON-EW",((((O121-1)*Q121)*'month #1 only'!$B$2)+('month #1 only'!$B$2*(O121-1))),IF(N121="WON",((((O121-1)*Q121)*'month #1 only'!$B$2)+('month #1 only'!$B$2*(O121-1))),IF(N121="PLACED",((((O121-1)*Q121)*'month #1 only'!$B$2)-'month #1 only'!$B$2),IF(Q121=0,-'month #1 only'!$B$2,IF(Q121=0,-'month #1 only'!$B$2,-('month #1 only'!$B$2*2)))))))*E121</f>
        <v>-10</v>
      </c>
      <c r="T121" s="71">
        <f>(IF(N121="WON-EW",(((L121-1)*'month #1 only'!$B$2)*(1-$B$3))+(((M121-1)*'month #1 only'!$B$2)*(1-$B$3)),IF(N121="WON",(((L121-1)*'month #1 only'!$B$2)*(1-$B$3)),IF(N121="PLACED",(((M121-1)*'month #1 only'!$B$2)*(1-$B$3))-'month #1 only'!$B$2,IF(Q121=0,-'month #1 only'!$B$2,-('month #1 only'!$B$2*2))))))*E121</f>
        <v>-10</v>
      </c>
    </row>
    <row r="122" spans="1:20" x14ac:dyDescent="0.2">
      <c r="A122" s="66">
        <v>42325</v>
      </c>
      <c r="B122" s="61">
        <v>2.1</v>
      </c>
      <c r="C122" s="57" t="s">
        <v>79</v>
      </c>
      <c r="D122" s="57" t="s">
        <v>189</v>
      </c>
      <c r="E122" s="54">
        <v>2</v>
      </c>
      <c r="F122" s="54">
        <v>4</v>
      </c>
      <c r="G122" s="54">
        <v>4</v>
      </c>
      <c r="H122" s="68" t="s">
        <v>28</v>
      </c>
      <c r="I122" s="68" t="s">
        <v>28</v>
      </c>
      <c r="J122" s="67"/>
      <c r="K122" s="68"/>
      <c r="N122" s="54" t="s">
        <v>29</v>
      </c>
      <c r="O122" s="68">
        <f>((G122-1)*(1-(IF(H122="no",0,'month #1 only'!$B$3)))+1)</f>
        <v>4</v>
      </c>
      <c r="P122" s="68">
        <f t="shared" si="1"/>
        <v>2</v>
      </c>
      <c r="Q122" s="69">
        <f>IF(Table13[[#This Row],[Runners]]&lt;5,0,IF(Table13[[#This Row],[Runners]]&lt;8,0.25,IF(Table13[[#This Row],[Runners]]&lt;12,0.2,IF(Table13[[#This Row],[Handicap?]]="Yes",0.25,0.2))))</f>
        <v>0</v>
      </c>
      <c r="R122" s="70">
        <f>(IF(N122="WON-EW",((((F122-1)*Q122)*'month #1 only'!$B$2)+('month #1 only'!$B$2*(F122-1))),IF(N122="WON",((((F122-1)*Q122)*'month #1 only'!$B$2)+('month #1 only'!$B$2*(F122-1))),IF(N122="PLACED",((((F122-1)*Q122)*'month #1 only'!$B$2)-'month #1 only'!$B$2),IF(Q122=0,-'month #1 only'!$B$2,IF(Q122=0,-'month #1 only'!$B$2,-('month #1 only'!$B$2*2)))))))*E122</f>
        <v>-10</v>
      </c>
      <c r="S122" s="71">
        <f>(IF(N122="WON-EW",((((O122-1)*Q122)*'month #1 only'!$B$2)+('month #1 only'!$B$2*(O122-1))),IF(N122="WON",((((O122-1)*Q122)*'month #1 only'!$B$2)+('month #1 only'!$B$2*(O122-1))),IF(N122="PLACED",((((O122-1)*Q122)*'month #1 only'!$B$2)-'month #1 only'!$B$2),IF(Q122=0,-'month #1 only'!$B$2,IF(Q122=0,-'month #1 only'!$B$2,-('month #1 only'!$B$2*2)))))))*E122</f>
        <v>-10</v>
      </c>
      <c r="T122" s="71">
        <f>(IF(N122="WON-EW",(((L122-1)*'month #1 only'!$B$2)*(1-$B$3))+(((M122-1)*'month #1 only'!$B$2)*(1-$B$3)),IF(N122="WON",(((L122-1)*'month #1 only'!$B$2)*(1-$B$3)),IF(N122="PLACED",(((M122-1)*'month #1 only'!$B$2)*(1-$B$3))-'month #1 only'!$B$2,IF(Q122=0,-'month #1 only'!$B$2,-('month #1 only'!$B$2*2))))))*E122</f>
        <v>-10</v>
      </c>
    </row>
    <row r="123" spans="1:20" x14ac:dyDescent="0.2">
      <c r="A123" s="66">
        <v>42325</v>
      </c>
      <c r="B123" s="61">
        <v>2.35</v>
      </c>
      <c r="C123" s="57" t="s">
        <v>107</v>
      </c>
      <c r="D123" s="57" t="s">
        <v>190</v>
      </c>
      <c r="E123" s="54">
        <v>1</v>
      </c>
      <c r="F123" s="54">
        <v>10</v>
      </c>
      <c r="G123" s="54">
        <v>10</v>
      </c>
      <c r="H123" s="68" t="s">
        <v>28</v>
      </c>
      <c r="I123" s="68" t="s">
        <v>41</v>
      </c>
      <c r="J123" s="67">
        <v>11</v>
      </c>
      <c r="K123" s="68" t="s">
        <v>41</v>
      </c>
      <c r="N123" s="54" t="s">
        <v>29</v>
      </c>
      <c r="O123" s="68">
        <f>((G123-1)*(1-(IF(H123="no",0,'month #1 only'!$B$3)))+1)</f>
        <v>10</v>
      </c>
      <c r="P123" s="68">
        <f t="shared" si="1"/>
        <v>2</v>
      </c>
      <c r="Q123" s="69">
        <f>IF(Table13[[#This Row],[Runners]]&lt;5,0,IF(Table13[[#This Row],[Runners]]&lt;8,0.25,IF(Table13[[#This Row],[Runners]]&lt;12,0.2,IF(Table13[[#This Row],[Handicap?]]="Yes",0.25,0.2))))</f>
        <v>0.2</v>
      </c>
      <c r="R123" s="70">
        <f>(IF(N123="WON-EW",((((F123-1)*Q123)*'month #1 only'!$B$2)+('month #1 only'!$B$2*(F123-1))),IF(N123="WON",((((F123-1)*Q123)*'month #1 only'!$B$2)+('month #1 only'!$B$2*(F123-1))),IF(N123="PLACED",((((F123-1)*Q123)*'month #1 only'!$B$2)-'month #1 only'!$B$2),IF(Q123=0,-'month #1 only'!$B$2,IF(Q123=0,-'month #1 only'!$B$2,-('month #1 only'!$B$2*2)))))))*E123</f>
        <v>-10</v>
      </c>
      <c r="S123" s="71">
        <f>(IF(N123="WON-EW",((((O123-1)*Q123)*'month #1 only'!$B$2)+('month #1 only'!$B$2*(O123-1))),IF(N123="WON",((((O123-1)*Q123)*'month #1 only'!$B$2)+('month #1 only'!$B$2*(O123-1))),IF(N123="PLACED",((((O123-1)*Q123)*'month #1 only'!$B$2)-'month #1 only'!$B$2),IF(Q123=0,-'month #1 only'!$B$2,IF(Q123=0,-'month #1 only'!$B$2,-('month #1 only'!$B$2*2)))))))*E123</f>
        <v>-10</v>
      </c>
      <c r="T123" s="71">
        <f>(IF(N123="WON-EW",(((L123-1)*'month #1 only'!$B$2)*(1-$B$3))+(((M123-1)*'month #1 only'!$B$2)*(1-$B$3)),IF(N123="WON",(((L123-1)*'month #1 only'!$B$2)*(1-$B$3)),IF(N123="PLACED",(((M123-1)*'month #1 only'!$B$2)*(1-$B$3))-'month #1 only'!$B$2,IF(Q123=0,-'month #1 only'!$B$2,-('month #1 only'!$B$2*2))))))*E123</f>
        <v>-10</v>
      </c>
    </row>
    <row r="124" spans="1:20" x14ac:dyDescent="0.2">
      <c r="A124" s="66">
        <v>42325</v>
      </c>
      <c r="B124" s="61">
        <v>3.25</v>
      </c>
      <c r="C124" s="57" t="s">
        <v>160</v>
      </c>
      <c r="D124" s="57" t="s">
        <v>191</v>
      </c>
      <c r="E124" s="54">
        <v>2</v>
      </c>
      <c r="F124" s="54">
        <v>5.5</v>
      </c>
      <c r="G124" s="54">
        <v>5.5</v>
      </c>
      <c r="H124" s="68" t="s">
        <v>28</v>
      </c>
      <c r="I124" s="68" t="s">
        <v>28</v>
      </c>
      <c r="J124" s="67"/>
      <c r="K124" s="68"/>
      <c r="N124" s="54" t="s">
        <v>29</v>
      </c>
      <c r="O124" s="68">
        <f>((G124-1)*(1-(IF(H124="no",0,'month #1 only'!$B$3)))+1)</f>
        <v>5.5</v>
      </c>
      <c r="P124" s="68">
        <f t="shared" si="1"/>
        <v>2</v>
      </c>
      <c r="Q124" s="69">
        <f>IF(Table13[[#This Row],[Runners]]&lt;5,0,IF(Table13[[#This Row],[Runners]]&lt;8,0.25,IF(Table13[[#This Row],[Runners]]&lt;12,0.2,IF(Table13[[#This Row],[Handicap?]]="Yes",0.25,0.2))))</f>
        <v>0</v>
      </c>
      <c r="R124" s="70">
        <f>(IF(N124="WON-EW",((((F124-1)*Q124)*'month #1 only'!$B$2)+('month #1 only'!$B$2*(F124-1))),IF(N124="WON",((((F124-1)*Q124)*'month #1 only'!$B$2)+('month #1 only'!$B$2*(F124-1))),IF(N124="PLACED",((((F124-1)*Q124)*'month #1 only'!$B$2)-'month #1 only'!$B$2),IF(Q124=0,-'month #1 only'!$B$2,IF(Q124=0,-'month #1 only'!$B$2,-('month #1 only'!$B$2*2)))))))*E124</f>
        <v>-10</v>
      </c>
      <c r="S124" s="71">
        <f>(IF(N124="WON-EW",((((O124-1)*Q124)*'month #1 only'!$B$2)+('month #1 only'!$B$2*(O124-1))),IF(N124="WON",((((O124-1)*Q124)*'month #1 only'!$B$2)+('month #1 only'!$B$2*(O124-1))),IF(N124="PLACED",((((O124-1)*Q124)*'month #1 only'!$B$2)-'month #1 only'!$B$2),IF(Q124=0,-'month #1 only'!$B$2,IF(Q124=0,-'month #1 only'!$B$2,-('month #1 only'!$B$2*2)))))))*E124</f>
        <v>-10</v>
      </c>
      <c r="T124" s="71">
        <f>(IF(N124="WON-EW",(((L124-1)*'month #1 only'!$B$2)*(1-$B$3))+(((M124-1)*'month #1 only'!$B$2)*(1-$B$3)),IF(N124="WON",(((L124-1)*'month #1 only'!$B$2)*(1-$B$3)),IF(N124="PLACED",(((M124-1)*'month #1 only'!$B$2)*(1-$B$3))-'month #1 only'!$B$2,IF(Q124=0,-'month #1 only'!$B$2,-('month #1 only'!$B$2*2))))))*E124</f>
        <v>-10</v>
      </c>
    </row>
    <row r="125" spans="1:20" x14ac:dyDescent="0.2">
      <c r="A125" s="66">
        <v>42326</v>
      </c>
      <c r="B125" s="61">
        <v>12.4</v>
      </c>
      <c r="C125" s="57" t="s">
        <v>192</v>
      </c>
      <c r="D125" s="57" t="s">
        <v>193</v>
      </c>
      <c r="E125" s="54">
        <v>1</v>
      </c>
      <c r="F125" s="54">
        <v>11</v>
      </c>
      <c r="G125" s="54">
        <v>11</v>
      </c>
      <c r="H125" s="68" t="s">
        <v>28</v>
      </c>
      <c r="I125" s="68" t="s">
        <v>41</v>
      </c>
      <c r="J125" s="67">
        <v>15</v>
      </c>
      <c r="K125" s="68" t="s">
        <v>41</v>
      </c>
      <c r="N125" s="54" t="s">
        <v>29</v>
      </c>
      <c r="O125" s="68">
        <f>((G125-1)*(1-(IF(H125="no",0,'month #1 only'!$B$3)))+1)</f>
        <v>11</v>
      </c>
      <c r="P125" s="68">
        <f t="shared" si="1"/>
        <v>2</v>
      </c>
      <c r="Q125" s="69">
        <f>IF(Table13[[#This Row],[Runners]]&lt;5,0,IF(Table13[[#This Row],[Runners]]&lt;8,0.25,IF(Table13[[#This Row],[Runners]]&lt;12,0.2,IF(Table13[[#This Row],[Handicap?]]="Yes",0.25,0.2))))</f>
        <v>0.25</v>
      </c>
      <c r="R125" s="70">
        <f>(IF(N125="WON-EW",((((F125-1)*Q125)*'month #1 only'!$B$2)+('month #1 only'!$B$2*(F125-1))),IF(N125="WON",((((F125-1)*Q125)*'month #1 only'!$B$2)+('month #1 only'!$B$2*(F125-1))),IF(N125="PLACED",((((F125-1)*Q125)*'month #1 only'!$B$2)-'month #1 only'!$B$2),IF(Q125=0,-'month #1 only'!$B$2,IF(Q125=0,-'month #1 only'!$B$2,-('month #1 only'!$B$2*2)))))))*E125</f>
        <v>-10</v>
      </c>
      <c r="S125" s="71">
        <f>(IF(N125="WON-EW",((((O125-1)*Q125)*'month #1 only'!$B$2)+('month #1 only'!$B$2*(O125-1))),IF(N125="WON",((((O125-1)*Q125)*'month #1 only'!$B$2)+('month #1 only'!$B$2*(O125-1))),IF(N125="PLACED",((((O125-1)*Q125)*'month #1 only'!$B$2)-'month #1 only'!$B$2),IF(Q125=0,-'month #1 only'!$B$2,IF(Q125=0,-'month #1 only'!$B$2,-('month #1 only'!$B$2*2)))))))*E125</f>
        <v>-10</v>
      </c>
      <c r="T125" s="71">
        <f>(IF(N125="WON-EW",(((L125-1)*'month #1 only'!$B$2)*(1-$B$3))+(((M125-1)*'month #1 only'!$B$2)*(1-$B$3)),IF(N125="WON",(((L125-1)*'month #1 only'!$B$2)*(1-$B$3)),IF(N125="PLACED",(((M125-1)*'month #1 only'!$B$2)*(1-$B$3))-'month #1 only'!$B$2,IF(Q125=0,-'month #1 only'!$B$2,-('month #1 only'!$B$2*2))))))*E125</f>
        <v>-10</v>
      </c>
    </row>
    <row r="126" spans="1:20" x14ac:dyDescent="0.2">
      <c r="A126" s="66">
        <v>42326</v>
      </c>
      <c r="B126" s="61">
        <v>2.1</v>
      </c>
      <c r="C126" s="57" t="s">
        <v>194</v>
      </c>
      <c r="D126" s="57" t="s">
        <v>195</v>
      </c>
      <c r="E126" s="54">
        <v>2</v>
      </c>
      <c r="F126" s="54">
        <v>4.33</v>
      </c>
      <c r="G126" s="54">
        <v>4.33</v>
      </c>
      <c r="H126" s="68" t="s">
        <v>28</v>
      </c>
      <c r="I126" s="68" t="s">
        <v>28</v>
      </c>
      <c r="J126" s="67"/>
      <c r="K126" s="68"/>
      <c r="N126" s="54" t="s">
        <v>29</v>
      </c>
      <c r="O126" s="68">
        <f>((G126-1)*(1-(IF(H126="no",0,'month #1 only'!$B$3)))+1)</f>
        <v>4.33</v>
      </c>
      <c r="P126" s="68">
        <f t="shared" si="1"/>
        <v>2</v>
      </c>
      <c r="Q126" s="69">
        <f>IF(Table13[[#This Row],[Runners]]&lt;5,0,IF(Table13[[#This Row],[Runners]]&lt;8,0.25,IF(Table13[[#This Row],[Runners]]&lt;12,0.2,IF(Table13[[#This Row],[Handicap?]]="Yes",0.25,0.2))))</f>
        <v>0</v>
      </c>
      <c r="R126" s="70">
        <f>(IF(N126="WON-EW",((((F126-1)*Q126)*'month #1 only'!$B$2)+('month #1 only'!$B$2*(F126-1))),IF(N126="WON",((((F126-1)*Q126)*'month #1 only'!$B$2)+('month #1 only'!$B$2*(F126-1))),IF(N126="PLACED",((((F126-1)*Q126)*'month #1 only'!$B$2)-'month #1 only'!$B$2),IF(Q126=0,-'month #1 only'!$B$2,IF(Q126=0,-'month #1 only'!$B$2,-('month #1 only'!$B$2*2)))))))*E126</f>
        <v>-10</v>
      </c>
      <c r="S126" s="71">
        <f>(IF(N126="WON-EW",((((O126-1)*Q126)*'month #1 only'!$B$2)+('month #1 only'!$B$2*(O126-1))),IF(N126="WON",((((O126-1)*Q126)*'month #1 only'!$B$2)+('month #1 only'!$B$2*(O126-1))),IF(N126="PLACED",((((O126-1)*Q126)*'month #1 only'!$B$2)-'month #1 only'!$B$2),IF(Q126=0,-'month #1 only'!$B$2,IF(Q126=0,-'month #1 only'!$B$2,-('month #1 only'!$B$2*2)))))))*E126</f>
        <v>-10</v>
      </c>
      <c r="T126" s="71">
        <f>(IF(N126="WON-EW",(((L126-1)*'month #1 only'!$B$2)*(1-$B$3))+(((M126-1)*'month #1 only'!$B$2)*(1-$B$3)),IF(N126="WON",(((L126-1)*'month #1 only'!$B$2)*(1-$B$3)),IF(N126="PLACED",(((M126-1)*'month #1 only'!$B$2)*(1-$B$3))-'month #1 only'!$B$2,IF(Q126=0,-'month #1 only'!$B$2,-('month #1 only'!$B$2*2))))))*E126</f>
        <v>-10</v>
      </c>
    </row>
    <row r="127" spans="1:20" x14ac:dyDescent="0.2">
      <c r="A127" s="66">
        <v>42326</v>
      </c>
      <c r="B127" s="61">
        <v>2.2999999999999998</v>
      </c>
      <c r="C127" s="57" t="s">
        <v>115</v>
      </c>
      <c r="D127" s="57" t="s">
        <v>196</v>
      </c>
      <c r="E127" s="54">
        <v>1</v>
      </c>
      <c r="F127" s="54">
        <v>7</v>
      </c>
      <c r="G127" s="54">
        <v>7</v>
      </c>
      <c r="H127" s="68" t="s">
        <v>28</v>
      </c>
      <c r="I127" s="68" t="s">
        <v>28</v>
      </c>
      <c r="J127" s="67"/>
      <c r="K127" s="68"/>
      <c r="N127" s="54" t="s">
        <v>29</v>
      </c>
      <c r="O127" s="68">
        <f>((G127-1)*(1-(IF(H127="no",0,'month #1 only'!$B$3)))+1)</f>
        <v>7</v>
      </c>
      <c r="P127" s="68">
        <f t="shared" si="1"/>
        <v>1</v>
      </c>
      <c r="Q127" s="69">
        <f>IF(Table13[[#This Row],[Runners]]&lt;5,0,IF(Table13[[#This Row],[Runners]]&lt;8,0.25,IF(Table13[[#This Row],[Runners]]&lt;12,0.2,IF(Table13[[#This Row],[Handicap?]]="Yes",0.25,0.2))))</f>
        <v>0</v>
      </c>
      <c r="R127" s="70">
        <f>(IF(N127="WON-EW",((((F127-1)*Q127)*'month #1 only'!$B$2)+('month #1 only'!$B$2*(F127-1))),IF(N127="WON",((((F127-1)*Q127)*'month #1 only'!$B$2)+('month #1 only'!$B$2*(F127-1))),IF(N127="PLACED",((((F127-1)*Q127)*'month #1 only'!$B$2)-'month #1 only'!$B$2),IF(Q127=0,-'month #1 only'!$B$2,IF(Q127=0,-'month #1 only'!$B$2,-('month #1 only'!$B$2*2)))))))*E127</f>
        <v>-5</v>
      </c>
      <c r="S127" s="71">
        <f>(IF(N127="WON-EW",((((O127-1)*Q127)*'month #1 only'!$B$2)+('month #1 only'!$B$2*(O127-1))),IF(N127="WON",((((O127-1)*Q127)*'month #1 only'!$B$2)+('month #1 only'!$B$2*(O127-1))),IF(N127="PLACED",((((O127-1)*Q127)*'month #1 only'!$B$2)-'month #1 only'!$B$2),IF(Q127=0,-'month #1 only'!$B$2,IF(Q127=0,-'month #1 only'!$B$2,-('month #1 only'!$B$2*2)))))))*E127</f>
        <v>-5</v>
      </c>
      <c r="T127" s="71">
        <f>(IF(N127="WON-EW",(((L127-1)*'month #1 only'!$B$2)*(1-$B$3))+(((M127-1)*'month #1 only'!$B$2)*(1-$B$3)),IF(N127="WON",(((L127-1)*'month #1 only'!$B$2)*(1-$B$3)),IF(N127="PLACED",(((M127-1)*'month #1 only'!$B$2)*(1-$B$3))-'month #1 only'!$B$2,IF(Q127=0,-'month #1 only'!$B$2,-('month #1 only'!$B$2*2))))))*E127</f>
        <v>-5</v>
      </c>
    </row>
    <row r="128" spans="1:20" x14ac:dyDescent="0.2">
      <c r="A128" s="66">
        <v>42326</v>
      </c>
      <c r="B128" s="61">
        <v>4</v>
      </c>
      <c r="C128" s="57" t="s">
        <v>115</v>
      </c>
      <c r="D128" s="57" t="s">
        <v>197</v>
      </c>
      <c r="E128" s="54">
        <v>1</v>
      </c>
      <c r="F128" s="54">
        <v>7</v>
      </c>
      <c r="G128" s="54">
        <v>7</v>
      </c>
      <c r="H128" s="68" t="s">
        <v>28</v>
      </c>
      <c r="I128" s="68" t="s">
        <v>28</v>
      </c>
      <c r="J128" s="67"/>
      <c r="K128" s="68"/>
      <c r="N128" s="54" t="s">
        <v>29</v>
      </c>
      <c r="O128" s="68">
        <f>((G128-1)*(1-(IF(H128="no",0,'month #1 only'!$B$3)))+1)</f>
        <v>7</v>
      </c>
      <c r="P128" s="68">
        <f t="shared" si="1"/>
        <v>1</v>
      </c>
      <c r="Q128" s="69">
        <f>IF(Table13[[#This Row],[Runners]]&lt;5,0,IF(Table13[[#This Row],[Runners]]&lt;8,0.25,IF(Table13[[#This Row],[Runners]]&lt;12,0.2,IF(Table13[[#This Row],[Handicap?]]="Yes",0.25,0.2))))</f>
        <v>0</v>
      </c>
      <c r="R128" s="70">
        <f>(IF(N128="WON-EW",((((F128-1)*Q128)*'month #1 only'!$B$2)+('month #1 only'!$B$2*(F128-1))),IF(N128="WON",((((F128-1)*Q128)*'month #1 only'!$B$2)+('month #1 only'!$B$2*(F128-1))),IF(N128="PLACED",((((F128-1)*Q128)*'month #1 only'!$B$2)-'month #1 only'!$B$2),IF(Q128=0,-'month #1 only'!$B$2,IF(Q128=0,-'month #1 only'!$B$2,-('month #1 only'!$B$2*2)))))))*E128</f>
        <v>-5</v>
      </c>
      <c r="S128" s="71">
        <f>(IF(N128="WON-EW",((((O128-1)*Q128)*'month #1 only'!$B$2)+('month #1 only'!$B$2*(O128-1))),IF(N128="WON",((((O128-1)*Q128)*'month #1 only'!$B$2)+('month #1 only'!$B$2*(O128-1))),IF(N128="PLACED",((((O128-1)*Q128)*'month #1 only'!$B$2)-'month #1 only'!$B$2),IF(Q128=0,-'month #1 only'!$B$2,IF(Q128=0,-'month #1 only'!$B$2,-('month #1 only'!$B$2*2)))))))*E128</f>
        <v>-5</v>
      </c>
      <c r="T128" s="71">
        <f>(IF(N128="WON-EW",(((L128-1)*'month #1 only'!$B$2)*(1-$B$3))+(((M128-1)*'month #1 only'!$B$2)*(1-$B$3)),IF(N128="WON",(((L128-1)*'month #1 only'!$B$2)*(1-$B$3)),IF(N128="PLACED",(((M128-1)*'month #1 only'!$B$2)*(1-$B$3))-'month #1 only'!$B$2,IF(Q128=0,-'month #1 only'!$B$2,-('month #1 only'!$B$2*2))))))*E128</f>
        <v>-5</v>
      </c>
    </row>
    <row r="129" spans="1:20" x14ac:dyDescent="0.2">
      <c r="A129" s="66">
        <v>42326</v>
      </c>
      <c r="B129" s="61">
        <v>7.55</v>
      </c>
      <c r="C129" s="57" t="s">
        <v>81</v>
      </c>
      <c r="D129" s="57" t="s">
        <v>198</v>
      </c>
      <c r="E129" s="54">
        <v>2</v>
      </c>
      <c r="F129" s="54">
        <v>4.5</v>
      </c>
      <c r="G129" s="54">
        <v>4.5</v>
      </c>
      <c r="H129" s="68" t="s">
        <v>28</v>
      </c>
      <c r="I129" s="68" t="s">
        <v>28</v>
      </c>
      <c r="J129" s="67"/>
      <c r="K129" s="68"/>
      <c r="N129" s="54" t="s">
        <v>29</v>
      </c>
      <c r="O129" s="68">
        <f>((G129-1)*(1-(IF(H129="no",0,'month #1 only'!$B$3)))+1)</f>
        <v>4.5</v>
      </c>
      <c r="P129" s="68">
        <f t="shared" si="1"/>
        <v>2</v>
      </c>
      <c r="Q129" s="69">
        <f>IF(Table13[[#This Row],[Runners]]&lt;5,0,IF(Table13[[#This Row],[Runners]]&lt;8,0.25,IF(Table13[[#This Row],[Runners]]&lt;12,0.2,IF(Table13[[#This Row],[Handicap?]]="Yes",0.25,0.2))))</f>
        <v>0</v>
      </c>
      <c r="R129" s="70">
        <f>(IF(N129="WON-EW",((((F129-1)*Q129)*'month #1 only'!$B$2)+('month #1 only'!$B$2*(F129-1))),IF(N129="WON",((((F129-1)*Q129)*'month #1 only'!$B$2)+('month #1 only'!$B$2*(F129-1))),IF(N129="PLACED",((((F129-1)*Q129)*'month #1 only'!$B$2)-'month #1 only'!$B$2),IF(Q129=0,-'month #1 only'!$B$2,IF(Q129=0,-'month #1 only'!$B$2,-('month #1 only'!$B$2*2)))))))*E129</f>
        <v>-10</v>
      </c>
      <c r="S129" s="71">
        <f>(IF(N129="WON-EW",((((O129-1)*Q129)*'month #1 only'!$B$2)+('month #1 only'!$B$2*(O129-1))),IF(N129="WON",((((O129-1)*Q129)*'month #1 only'!$B$2)+('month #1 only'!$B$2*(O129-1))),IF(N129="PLACED",((((O129-1)*Q129)*'month #1 only'!$B$2)-'month #1 only'!$B$2),IF(Q129=0,-'month #1 only'!$B$2,IF(Q129=0,-'month #1 only'!$B$2,-('month #1 only'!$B$2*2)))))))*E129</f>
        <v>-10</v>
      </c>
      <c r="T129" s="71">
        <f>(IF(N129="WON-EW",(((L129-1)*'month #1 only'!$B$2)*(1-$B$3))+(((M129-1)*'month #1 only'!$B$2)*(1-$B$3)),IF(N129="WON",(((L129-1)*'month #1 only'!$B$2)*(1-$B$3)),IF(N129="PLACED",(((M129-1)*'month #1 only'!$B$2)*(1-$B$3))-'month #1 only'!$B$2,IF(Q129=0,-'month #1 only'!$B$2,-('month #1 only'!$B$2*2))))))*E129</f>
        <v>-10</v>
      </c>
    </row>
    <row r="130" spans="1:20" x14ac:dyDescent="0.2">
      <c r="A130" s="66">
        <v>42327</v>
      </c>
      <c r="B130" s="61">
        <v>12.3</v>
      </c>
      <c r="C130" s="57" t="s">
        <v>122</v>
      </c>
      <c r="D130" s="57" t="s">
        <v>199</v>
      </c>
      <c r="E130" s="54">
        <v>2</v>
      </c>
      <c r="F130" s="54">
        <v>3.5</v>
      </c>
      <c r="G130" s="54">
        <v>3.5</v>
      </c>
      <c r="H130" s="68" t="s">
        <v>28</v>
      </c>
      <c r="I130" s="68" t="s">
        <v>28</v>
      </c>
      <c r="J130" s="67"/>
      <c r="K130" s="68"/>
      <c r="N130" s="54" t="s">
        <v>29</v>
      </c>
      <c r="O130" s="68">
        <f>((G130-1)*(1-(IF(H130="no",0,'month #1 only'!$B$3)))+1)</f>
        <v>3.5</v>
      </c>
      <c r="P130" s="68">
        <f t="shared" si="1"/>
        <v>2</v>
      </c>
      <c r="Q130" s="69">
        <f>IF(Table13[[#This Row],[Runners]]&lt;5,0,IF(Table13[[#This Row],[Runners]]&lt;8,0.25,IF(Table13[[#This Row],[Runners]]&lt;12,0.2,IF(Table13[[#This Row],[Handicap?]]="Yes",0.25,0.2))))</f>
        <v>0</v>
      </c>
      <c r="R130" s="70">
        <f>(IF(N130="WON-EW",((((F130-1)*Q130)*'month #1 only'!$B$2)+('month #1 only'!$B$2*(F130-1))),IF(N130="WON",((((F130-1)*Q130)*'month #1 only'!$B$2)+('month #1 only'!$B$2*(F130-1))),IF(N130="PLACED",((((F130-1)*Q130)*'month #1 only'!$B$2)-'month #1 only'!$B$2),IF(Q130=0,-'month #1 only'!$B$2,IF(Q130=0,-'month #1 only'!$B$2,-('month #1 only'!$B$2*2)))))))*E130</f>
        <v>-10</v>
      </c>
      <c r="S130" s="71">
        <f>(IF(N130="WON-EW",((((O130-1)*Q130)*'month #1 only'!$B$2)+('month #1 only'!$B$2*(O130-1))),IF(N130="WON",((((O130-1)*Q130)*'month #1 only'!$B$2)+('month #1 only'!$B$2*(O130-1))),IF(N130="PLACED",((((O130-1)*Q130)*'month #1 only'!$B$2)-'month #1 only'!$B$2),IF(Q130=0,-'month #1 only'!$B$2,IF(Q130=0,-'month #1 only'!$B$2,-('month #1 only'!$B$2*2)))))))*E130</f>
        <v>-10</v>
      </c>
      <c r="T130" s="71">
        <f>(IF(N130="WON-EW",(((L130-1)*'month #1 only'!$B$2)*(1-$B$3))+(((M130-1)*'month #1 only'!$B$2)*(1-$B$3)),IF(N130="WON",(((L130-1)*'month #1 only'!$B$2)*(1-$B$3)),IF(N130="PLACED",(((M130-1)*'month #1 only'!$B$2)*(1-$B$3))-'month #1 only'!$B$2,IF(Q130=0,-'month #1 only'!$B$2,-('month #1 only'!$B$2*2))))))*E130</f>
        <v>-10</v>
      </c>
    </row>
    <row r="131" spans="1:20" x14ac:dyDescent="0.2">
      <c r="A131" s="66">
        <v>42327</v>
      </c>
      <c r="B131" s="61">
        <v>1.2</v>
      </c>
      <c r="C131" s="57" t="s">
        <v>61</v>
      </c>
      <c r="D131" s="57" t="s">
        <v>200</v>
      </c>
      <c r="E131" s="54">
        <v>2</v>
      </c>
      <c r="F131" s="79">
        <v>3.25</v>
      </c>
      <c r="G131" s="54">
        <v>3.25</v>
      </c>
      <c r="H131" s="68" t="s">
        <v>28</v>
      </c>
      <c r="I131" s="68" t="s">
        <v>28</v>
      </c>
      <c r="J131" s="67"/>
      <c r="K131" s="68"/>
      <c r="N131" s="54" t="s">
        <v>29</v>
      </c>
      <c r="O131" s="68">
        <f>((G131-1)*(1-(IF(H131="no",0,'month #1 only'!$B$3)))+1)</f>
        <v>3.25</v>
      </c>
      <c r="P131" s="68">
        <f t="shared" si="1"/>
        <v>2</v>
      </c>
      <c r="Q131" s="69">
        <f>IF(Table13[[#This Row],[Runners]]&lt;5,0,IF(Table13[[#This Row],[Runners]]&lt;8,0.25,IF(Table13[[#This Row],[Runners]]&lt;12,0.2,IF(Table13[[#This Row],[Handicap?]]="Yes",0.25,0.2))))</f>
        <v>0</v>
      </c>
      <c r="R131" s="70">
        <f>(IF(N131="WON-EW",((((F131-1)*Q131)*'month #1 only'!$B$2)+('month #1 only'!$B$2*(F131-1))),IF(N131="WON",((((F131-1)*Q131)*'month #1 only'!$B$2)+('month #1 only'!$B$2*(F131-1))),IF(N131="PLACED",((((F131-1)*Q131)*'month #1 only'!$B$2)-'month #1 only'!$B$2),IF(Q131=0,-'month #1 only'!$B$2,IF(Q131=0,-'month #1 only'!$B$2,-('month #1 only'!$B$2*2)))))))*E131</f>
        <v>-10</v>
      </c>
      <c r="S131" s="71">
        <f>(IF(N131="WON-EW",((((O131-1)*Q131)*'month #1 only'!$B$2)+('month #1 only'!$B$2*(O131-1))),IF(N131="WON",((((O131-1)*Q131)*'month #1 only'!$B$2)+('month #1 only'!$B$2*(O131-1))),IF(N131="PLACED",((((O131-1)*Q131)*'month #1 only'!$B$2)-'month #1 only'!$B$2),IF(Q131=0,-'month #1 only'!$B$2,IF(Q131=0,-'month #1 only'!$B$2,-('month #1 only'!$B$2*2)))))))*E131</f>
        <v>-10</v>
      </c>
      <c r="T131" s="71">
        <f>(IF(N131="WON-EW",(((L131-1)*'month #1 only'!$B$2)*(1-$B$3))+(((M131-1)*'month #1 only'!$B$2)*(1-$B$3)),IF(N131="WON",(((L131-1)*'month #1 only'!$B$2)*(1-$B$3)),IF(N131="PLACED",(((M131-1)*'month #1 only'!$B$2)*(1-$B$3))-'month #1 only'!$B$2,IF(Q131=0,-'month #1 only'!$B$2,-('month #1 only'!$B$2*2))))))*E131</f>
        <v>-10</v>
      </c>
    </row>
    <row r="132" spans="1:20" x14ac:dyDescent="0.2">
      <c r="A132" s="66">
        <v>42327</v>
      </c>
      <c r="B132" s="61">
        <v>1.5</v>
      </c>
      <c r="C132" s="57" t="s">
        <v>61</v>
      </c>
      <c r="D132" s="57" t="s">
        <v>201</v>
      </c>
      <c r="E132" s="54">
        <v>1</v>
      </c>
      <c r="F132" s="54">
        <v>6</v>
      </c>
      <c r="G132" s="54">
        <v>6</v>
      </c>
      <c r="H132" s="68" t="s">
        <v>28</v>
      </c>
      <c r="I132" s="68" t="s">
        <v>28</v>
      </c>
      <c r="J132" s="67"/>
      <c r="K132" s="68"/>
      <c r="N132" s="54" t="s">
        <v>29</v>
      </c>
      <c r="O132" s="68">
        <f>((G132-1)*(1-(IF(H132="no",0,'month #1 only'!$B$3)))+1)</f>
        <v>6</v>
      </c>
      <c r="P132" s="68">
        <f t="shared" si="1"/>
        <v>1</v>
      </c>
      <c r="Q132" s="69">
        <f>IF(Table13[[#This Row],[Runners]]&lt;5,0,IF(Table13[[#This Row],[Runners]]&lt;8,0.25,IF(Table13[[#This Row],[Runners]]&lt;12,0.2,IF(Table13[[#This Row],[Handicap?]]="Yes",0.25,0.2))))</f>
        <v>0</v>
      </c>
      <c r="R132" s="70">
        <f>(IF(N132="WON-EW",((((F132-1)*Q132)*'month #1 only'!$B$2)+('month #1 only'!$B$2*(F132-1))),IF(N132="WON",((((F132-1)*Q132)*'month #1 only'!$B$2)+('month #1 only'!$B$2*(F132-1))),IF(N132="PLACED",((((F132-1)*Q132)*'month #1 only'!$B$2)-'month #1 only'!$B$2),IF(Q132=0,-'month #1 only'!$B$2,IF(Q132=0,-'month #1 only'!$B$2,-('month #1 only'!$B$2*2)))))))*E132</f>
        <v>-5</v>
      </c>
      <c r="S132" s="71">
        <f>(IF(N132="WON-EW",((((O132-1)*Q132)*'month #1 only'!$B$2)+('month #1 only'!$B$2*(O132-1))),IF(N132="WON",((((O132-1)*Q132)*'month #1 only'!$B$2)+('month #1 only'!$B$2*(O132-1))),IF(N132="PLACED",((((O132-1)*Q132)*'month #1 only'!$B$2)-'month #1 only'!$B$2),IF(Q132=0,-'month #1 only'!$B$2,IF(Q132=0,-'month #1 only'!$B$2,-('month #1 only'!$B$2*2)))))))*E132</f>
        <v>-5</v>
      </c>
      <c r="T132" s="71">
        <f>(IF(N132="WON-EW",(((L132-1)*'month #1 only'!$B$2)*(1-$B$3))+(((M132-1)*'month #1 only'!$B$2)*(1-$B$3)),IF(N132="WON",(((L132-1)*'month #1 only'!$B$2)*(1-$B$3)),IF(N132="PLACED",(((M132-1)*'month #1 only'!$B$2)*(1-$B$3))-'month #1 only'!$B$2,IF(Q132=0,-'month #1 only'!$B$2,-('month #1 only'!$B$2*2))))))*E132</f>
        <v>-5</v>
      </c>
    </row>
    <row r="133" spans="1:20" x14ac:dyDescent="0.2">
      <c r="A133" s="66">
        <v>42327</v>
      </c>
      <c r="B133" s="61">
        <v>2.2999999999999998</v>
      </c>
      <c r="C133" s="57" t="s">
        <v>124</v>
      </c>
      <c r="D133" s="57" t="s">
        <v>202</v>
      </c>
      <c r="E133" s="54">
        <v>2</v>
      </c>
      <c r="F133" s="54">
        <v>5.5</v>
      </c>
      <c r="G133" s="54">
        <v>5.5</v>
      </c>
      <c r="H133" s="68" t="s">
        <v>28</v>
      </c>
      <c r="I133" s="68" t="s">
        <v>28</v>
      </c>
      <c r="J133" s="67"/>
      <c r="K133" s="68"/>
      <c r="N133" s="54" t="s">
        <v>29</v>
      </c>
      <c r="O133" s="68">
        <f>((G133-1)*(1-(IF(H133="no",0,'month #1 only'!$B$3)))+1)</f>
        <v>5.5</v>
      </c>
      <c r="P133" s="68">
        <f t="shared" si="1"/>
        <v>2</v>
      </c>
      <c r="Q133" s="69">
        <f>IF(Table13[[#This Row],[Runners]]&lt;5,0,IF(Table13[[#This Row],[Runners]]&lt;8,0.25,IF(Table13[[#This Row],[Runners]]&lt;12,0.2,IF(Table13[[#This Row],[Handicap?]]="Yes",0.25,0.2))))</f>
        <v>0</v>
      </c>
      <c r="R133" s="70">
        <f>(IF(N133="WON-EW",((((F133-1)*Q133)*'month #1 only'!$B$2)+('month #1 only'!$B$2*(F133-1))),IF(N133="WON",((((F133-1)*Q133)*'month #1 only'!$B$2)+('month #1 only'!$B$2*(F133-1))),IF(N133="PLACED",((((F133-1)*Q133)*'month #1 only'!$B$2)-'month #1 only'!$B$2),IF(Q133=0,-'month #1 only'!$B$2,IF(Q133=0,-'month #1 only'!$B$2,-('month #1 only'!$B$2*2)))))))*E133</f>
        <v>-10</v>
      </c>
      <c r="S133" s="71">
        <f>(IF(N133="WON-EW",((((O133-1)*Q133)*'month #1 only'!$B$2)+('month #1 only'!$B$2*(O133-1))),IF(N133="WON",((((O133-1)*Q133)*'month #1 only'!$B$2)+('month #1 only'!$B$2*(O133-1))),IF(N133="PLACED",((((O133-1)*Q133)*'month #1 only'!$B$2)-'month #1 only'!$B$2),IF(Q133=0,-'month #1 only'!$B$2,IF(Q133=0,-'month #1 only'!$B$2,-('month #1 only'!$B$2*2)))))))*E133</f>
        <v>-10</v>
      </c>
      <c r="T133" s="71">
        <f>(IF(N133="WON-EW",(((L133-1)*'month #1 only'!$B$2)*(1-$B$3))+(((M133-1)*'month #1 only'!$B$2)*(1-$B$3)),IF(N133="WON",(((L133-1)*'month #1 only'!$B$2)*(1-$B$3)),IF(N133="PLACED",(((M133-1)*'month #1 only'!$B$2)*(1-$B$3))-'month #1 only'!$B$2,IF(Q133=0,-'month #1 only'!$B$2,-('month #1 only'!$B$2*2))))))*E133</f>
        <v>-10</v>
      </c>
    </row>
    <row r="134" spans="1:20" x14ac:dyDescent="0.2">
      <c r="A134" s="66">
        <v>42327</v>
      </c>
      <c r="B134" s="61">
        <v>3.05</v>
      </c>
      <c r="C134" s="57" t="s">
        <v>124</v>
      </c>
      <c r="D134" s="57" t="s">
        <v>203</v>
      </c>
      <c r="E134" s="54">
        <v>2</v>
      </c>
      <c r="F134" s="54">
        <v>4.5</v>
      </c>
      <c r="G134" s="54">
        <v>4.5</v>
      </c>
      <c r="H134" s="68" t="s">
        <v>28</v>
      </c>
      <c r="I134" s="68" t="s">
        <v>28</v>
      </c>
      <c r="J134" s="67"/>
      <c r="K134" s="68"/>
      <c r="N134" s="54" t="s">
        <v>29</v>
      </c>
      <c r="O134" s="68">
        <f>((G134-1)*(1-(IF(H134="no",0,'month #1 only'!$B$3)))+1)</f>
        <v>4.5</v>
      </c>
      <c r="P134" s="68">
        <f t="shared" si="1"/>
        <v>2</v>
      </c>
      <c r="Q134" s="69">
        <f>IF(Table13[[#This Row],[Runners]]&lt;5,0,IF(Table13[[#This Row],[Runners]]&lt;8,0.25,IF(Table13[[#This Row],[Runners]]&lt;12,0.2,IF(Table13[[#This Row],[Handicap?]]="Yes",0.25,0.2))))</f>
        <v>0</v>
      </c>
      <c r="R134" s="70">
        <f>(IF(N134="WON-EW",((((F134-1)*Q134)*'month #1 only'!$B$2)+('month #1 only'!$B$2*(F134-1))),IF(N134="WON",((((F134-1)*Q134)*'month #1 only'!$B$2)+('month #1 only'!$B$2*(F134-1))),IF(N134="PLACED",((((F134-1)*Q134)*'month #1 only'!$B$2)-'month #1 only'!$B$2),IF(Q134=0,-'month #1 only'!$B$2,IF(Q134=0,-'month #1 only'!$B$2,-('month #1 only'!$B$2*2)))))))*E134</f>
        <v>-10</v>
      </c>
      <c r="S134" s="71">
        <f>(IF(N134="WON-EW",((((O134-1)*Q134)*'month #1 only'!$B$2)+('month #1 only'!$B$2*(O134-1))),IF(N134="WON",((((O134-1)*Q134)*'month #1 only'!$B$2)+('month #1 only'!$B$2*(O134-1))),IF(N134="PLACED",((((O134-1)*Q134)*'month #1 only'!$B$2)-'month #1 only'!$B$2),IF(Q134=0,-'month #1 only'!$B$2,IF(Q134=0,-'month #1 only'!$B$2,-('month #1 only'!$B$2*2)))))))*E134</f>
        <v>-10</v>
      </c>
      <c r="T134" s="71">
        <f>(IF(N134="WON-EW",(((L134-1)*'month #1 only'!$B$2)*(1-$B$3))+(((M134-1)*'month #1 only'!$B$2)*(1-$B$3)),IF(N134="WON",(((L134-1)*'month #1 only'!$B$2)*(1-$B$3)),IF(N134="PLACED",(((M134-1)*'month #1 only'!$B$2)*(1-$B$3))-'month #1 only'!$B$2,IF(Q134=0,-'month #1 only'!$B$2,-('month #1 only'!$B$2*2))))))*E134</f>
        <v>-10</v>
      </c>
    </row>
    <row r="135" spans="1:20" x14ac:dyDescent="0.2">
      <c r="A135" s="66">
        <v>42327</v>
      </c>
      <c r="B135" s="61">
        <v>3.5</v>
      </c>
      <c r="C135" s="57" t="s">
        <v>160</v>
      </c>
      <c r="D135" s="57" t="s">
        <v>204</v>
      </c>
      <c r="E135" s="54">
        <v>1</v>
      </c>
      <c r="F135" s="54">
        <v>7.5</v>
      </c>
      <c r="G135" s="54">
        <v>7.5</v>
      </c>
      <c r="H135" s="68" t="s">
        <v>28</v>
      </c>
      <c r="I135" s="68" t="s">
        <v>28</v>
      </c>
      <c r="J135" s="67"/>
      <c r="K135" s="68"/>
      <c r="N135" s="54" t="s">
        <v>29</v>
      </c>
      <c r="O135" s="68">
        <f>((G135-1)*(1-(IF(H135="no",0,'month #1 only'!$B$3)))+1)</f>
        <v>7.5</v>
      </c>
      <c r="P135" s="68">
        <f t="shared" si="1"/>
        <v>1</v>
      </c>
      <c r="Q135" s="69">
        <f>IF(Table13[[#This Row],[Runners]]&lt;5,0,IF(Table13[[#This Row],[Runners]]&lt;8,0.25,IF(Table13[[#This Row],[Runners]]&lt;12,0.2,IF(Table13[[#This Row],[Handicap?]]="Yes",0.25,0.2))))</f>
        <v>0</v>
      </c>
      <c r="R135" s="70">
        <f>(IF(N135="WON-EW",((((F135-1)*Q135)*'month #1 only'!$B$2)+('month #1 only'!$B$2*(F135-1))),IF(N135="WON",((((F135-1)*Q135)*'month #1 only'!$B$2)+('month #1 only'!$B$2*(F135-1))),IF(N135="PLACED",((((F135-1)*Q135)*'month #1 only'!$B$2)-'month #1 only'!$B$2),IF(Q135=0,-'month #1 only'!$B$2,IF(Q135=0,-'month #1 only'!$B$2,-('month #1 only'!$B$2*2)))))))*E135</f>
        <v>-5</v>
      </c>
      <c r="S135" s="71">
        <f>(IF(N135="WON-EW",((((O135-1)*Q135)*'month #1 only'!$B$2)+('month #1 only'!$B$2*(O135-1))),IF(N135="WON",((((O135-1)*Q135)*'month #1 only'!$B$2)+('month #1 only'!$B$2*(O135-1))),IF(N135="PLACED",((((O135-1)*Q135)*'month #1 only'!$B$2)-'month #1 only'!$B$2),IF(Q135=0,-'month #1 only'!$B$2,IF(Q135=0,-'month #1 only'!$B$2,-('month #1 only'!$B$2*2)))))))*E135</f>
        <v>-5</v>
      </c>
      <c r="T135" s="71">
        <f>(IF(N135="WON-EW",(((L135-1)*'month #1 only'!$B$2)*(1-$B$3))+(((M135-1)*'month #1 only'!$B$2)*(1-$B$3)),IF(N135="WON",(((L135-1)*'month #1 only'!$B$2)*(1-$B$3)),IF(N135="PLACED",(((M135-1)*'month #1 only'!$B$2)*(1-$B$3))-'month #1 only'!$B$2,IF(Q135=0,-'month #1 only'!$B$2,-('month #1 only'!$B$2*2))))))*E135</f>
        <v>-5</v>
      </c>
    </row>
    <row r="136" spans="1:20" x14ac:dyDescent="0.2">
      <c r="A136" s="66">
        <v>42327</v>
      </c>
      <c r="B136" s="61">
        <v>6.05</v>
      </c>
      <c r="C136" s="57" t="s">
        <v>51</v>
      </c>
      <c r="D136" s="57" t="s">
        <v>205</v>
      </c>
      <c r="E136" s="54">
        <v>2</v>
      </c>
      <c r="F136" s="54">
        <v>3.25</v>
      </c>
      <c r="G136" s="54">
        <v>3.25</v>
      </c>
      <c r="H136" s="68" t="s">
        <v>28</v>
      </c>
      <c r="I136" s="68" t="s">
        <v>28</v>
      </c>
      <c r="J136" s="67"/>
      <c r="K136" s="68"/>
      <c r="N136" s="54" t="s">
        <v>29</v>
      </c>
      <c r="O136" s="68">
        <f>((G136-1)*(1-(IF(H136="no",0,'month #1 only'!$B$3)))+1)</f>
        <v>3.25</v>
      </c>
      <c r="P136" s="68">
        <f t="shared" ref="P136:P199" si="2">E136*IF(I136="yes",2,1)</f>
        <v>2</v>
      </c>
      <c r="Q136" s="69">
        <f>IF(Table13[[#This Row],[Runners]]&lt;5,0,IF(Table13[[#This Row],[Runners]]&lt;8,0.25,IF(Table13[[#This Row],[Runners]]&lt;12,0.2,IF(Table13[[#This Row],[Handicap?]]="Yes",0.25,0.2))))</f>
        <v>0</v>
      </c>
      <c r="R136" s="70">
        <f>(IF(N136="WON-EW",((((F136-1)*Q136)*'month #1 only'!$B$2)+('month #1 only'!$B$2*(F136-1))),IF(N136="WON",((((F136-1)*Q136)*'month #1 only'!$B$2)+('month #1 only'!$B$2*(F136-1))),IF(N136="PLACED",((((F136-1)*Q136)*'month #1 only'!$B$2)-'month #1 only'!$B$2),IF(Q136=0,-'month #1 only'!$B$2,IF(Q136=0,-'month #1 only'!$B$2,-('month #1 only'!$B$2*2)))))))*E136</f>
        <v>-10</v>
      </c>
      <c r="S136" s="71">
        <f>(IF(N136="WON-EW",((((O136-1)*Q136)*'month #1 only'!$B$2)+('month #1 only'!$B$2*(O136-1))),IF(N136="WON",((((O136-1)*Q136)*'month #1 only'!$B$2)+('month #1 only'!$B$2*(O136-1))),IF(N136="PLACED",((((O136-1)*Q136)*'month #1 only'!$B$2)-'month #1 only'!$B$2),IF(Q136=0,-'month #1 only'!$B$2,IF(Q136=0,-'month #1 only'!$B$2,-('month #1 only'!$B$2*2)))))))*E136</f>
        <v>-10</v>
      </c>
      <c r="T136" s="71">
        <f>(IF(N136="WON-EW",(((L136-1)*'month #1 only'!$B$2)*(1-$B$3))+(((M136-1)*'month #1 only'!$B$2)*(1-$B$3)),IF(N136="WON",(((L136-1)*'month #1 only'!$B$2)*(1-$B$3)),IF(N136="PLACED",(((M136-1)*'month #1 only'!$B$2)*(1-$B$3))-'month #1 only'!$B$2,IF(Q136=0,-'month #1 only'!$B$2,-('month #1 only'!$B$2*2))))))*E136</f>
        <v>-10</v>
      </c>
    </row>
    <row r="137" spans="1:20" x14ac:dyDescent="0.2">
      <c r="A137" s="66">
        <v>42327</v>
      </c>
      <c r="B137" s="61">
        <v>7.1</v>
      </c>
      <c r="C137" s="57" t="s">
        <v>51</v>
      </c>
      <c r="D137" s="57" t="s">
        <v>206</v>
      </c>
      <c r="E137" s="54">
        <v>2</v>
      </c>
      <c r="F137" s="54">
        <v>4.5</v>
      </c>
      <c r="G137" s="54">
        <v>4.5</v>
      </c>
      <c r="H137" s="68" t="s">
        <v>28</v>
      </c>
      <c r="I137" s="68" t="s">
        <v>28</v>
      </c>
      <c r="J137" s="67"/>
      <c r="K137" s="68"/>
      <c r="N137" s="54" t="s">
        <v>29</v>
      </c>
      <c r="O137" s="68">
        <f>((G137-1)*(1-(IF(H137="no",0,'month #1 only'!$B$3)))+1)</f>
        <v>4.5</v>
      </c>
      <c r="P137" s="68">
        <f t="shared" si="2"/>
        <v>2</v>
      </c>
      <c r="Q137" s="69">
        <f>IF(Table13[[#This Row],[Runners]]&lt;5,0,IF(Table13[[#This Row],[Runners]]&lt;8,0.25,IF(Table13[[#This Row],[Runners]]&lt;12,0.2,IF(Table13[[#This Row],[Handicap?]]="Yes",0.25,0.2))))</f>
        <v>0</v>
      </c>
      <c r="R137" s="70">
        <f>(IF(N137="WON-EW",((((F137-1)*Q137)*'month #1 only'!$B$2)+('month #1 only'!$B$2*(F137-1))),IF(N137="WON",((((F137-1)*Q137)*'month #1 only'!$B$2)+('month #1 only'!$B$2*(F137-1))),IF(N137="PLACED",((((F137-1)*Q137)*'month #1 only'!$B$2)-'month #1 only'!$B$2),IF(Q137=0,-'month #1 only'!$B$2,IF(Q137=0,-'month #1 only'!$B$2,-('month #1 only'!$B$2*2)))))))*E137</f>
        <v>-10</v>
      </c>
      <c r="S137" s="71">
        <f>(IF(N137="WON-EW",((((O137-1)*Q137)*'month #1 only'!$B$2)+('month #1 only'!$B$2*(O137-1))),IF(N137="WON",((((O137-1)*Q137)*'month #1 only'!$B$2)+('month #1 only'!$B$2*(O137-1))),IF(N137="PLACED",((((O137-1)*Q137)*'month #1 only'!$B$2)-'month #1 only'!$B$2),IF(Q137=0,-'month #1 only'!$B$2,IF(Q137=0,-'month #1 only'!$B$2,-('month #1 only'!$B$2*2)))))))*E137</f>
        <v>-10</v>
      </c>
      <c r="T137" s="71">
        <f>(IF(N137="WON-EW",(((L137-1)*'month #1 only'!$B$2)*(1-$B$3))+(((M137-1)*'month #1 only'!$B$2)*(1-$B$3)),IF(N137="WON",(((L137-1)*'month #1 only'!$B$2)*(1-$B$3)),IF(N137="PLACED",(((M137-1)*'month #1 only'!$B$2)*(1-$B$3))-'month #1 only'!$B$2,IF(Q137=0,-'month #1 only'!$B$2,-('month #1 only'!$B$2*2))))))*E137</f>
        <v>-10</v>
      </c>
    </row>
    <row r="138" spans="1:20" x14ac:dyDescent="0.2">
      <c r="A138" s="66">
        <v>42328</v>
      </c>
      <c r="B138" s="61">
        <v>12.5</v>
      </c>
      <c r="C138" s="57" t="s">
        <v>207</v>
      </c>
      <c r="D138" s="57" t="s">
        <v>208</v>
      </c>
      <c r="E138" s="54">
        <v>2</v>
      </c>
      <c r="F138" s="54">
        <v>3.75</v>
      </c>
      <c r="G138" s="54">
        <v>3.75</v>
      </c>
      <c r="H138" s="68" t="s">
        <v>28</v>
      </c>
      <c r="I138" s="68" t="s">
        <v>28</v>
      </c>
      <c r="J138" s="67"/>
      <c r="K138" s="68"/>
      <c r="N138" s="54" t="s">
        <v>29</v>
      </c>
      <c r="O138" s="68">
        <f>((G138-1)*(1-(IF(H138="no",0,'month #1 only'!$B$3)))+1)</f>
        <v>3.75</v>
      </c>
      <c r="P138" s="68">
        <f t="shared" si="2"/>
        <v>2</v>
      </c>
      <c r="Q138" s="69">
        <f>IF(Table13[[#This Row],[Runners]]&lt;5,0,IF(Table13[[#This Row],[Runners]]&lt;8,0.25,IF(Table13[[#This Row],[Runners]]&lt;12,0.2,IF(Table13[[#This Row],[Handicap?]]="Yes",0.25,0.2))))</f>
        <v>0</v>
      </c>
      <c r="R138" s="70">
        <f>(IF(N138="WON-EW",((((F138-1)*Q138)*'month #1 only'!$B$2)+('month #1 only'!$B$2*(F138-1))),IF(N138="WON",((((F138-1)*Q138)*'month #1 only'!$B$2)+('month #1 only'!$B$2*(F138-1))),IF(N138="PLACED",((((F138-1)*Q138)*'month #1 only'!$B$2)-'month #1 only'!$B$2),IF(Q138=0,-'month #1 only'!$B$2,IF(Q138=0,-'month #1 only'!$B$2,-('month #1 only'!$B$2*2)))))))*E138</f>
        <v>-10</v>
      </c>
      <c r="S138" s="71">
        <f>(IF(N138="WON-EW",((((O138-1)*Q138)*'month #1 only'!$B$2)+('month #1 only'!$B$2*(O138-1))),IF(N138="WON",((((O138-1)*Q138)*'month #1 only'!$B$2)+('month #1 only'!$B$2*(O138-1))),IF(N138="PLACED",((((O138-1)*Q138)*'month #1 only'!$B$2)-'month #1 only'!$B$2),IF(Q138=0,-'month #1 only'!$B$2,IF(Q138=0,-'month #1 only'!$B$2,-('month #1 only'!$B$2*2)))))))*E138</f>
        <v>-10</v>
      </c>
      <c r="T138" s="71">
        <f>(IF(N138="WON-EW",(((L138-1)*'month #1 only'!$B$2)*(1-$B$3))+(((M138-1)*'month #1 only'!$B$2)*(1-$B$3)),IF(N138="WON",(((L138-1)*'month #1 only'!$B$2)*(1-$B$3)),IF(N138="PLACED",(((M138-1)*'month #1 only'!$B$2)*(1-$B$3))-'month #1 only'!$B$2,IF(Q138=0,-'month #1 only'!$B$2,-('month #1 only'!$B$2*2))))))*E138</f>
        <v>-10</v>
      </c>
    </row>
    <row r="139" spans="1:20" x14ac:dyDescent="0.2">
      <c r="A139" s="66">
        <v>42328</v>
      </c>
      <c r="B139" s="61">
        <v>3.15</v>
      </c>
      <c r="C139" s="57" t="s">
        <v>209</v>
      </c>
      <c r="D139" s="57" t="s">
        <v>210</v>
      </c>
      <c r="E139" s="54">
        <v>1</v>
      </c>
      <c r="F139" s="54">
        <v>9</v>
      </c>
      <c r="G139" s="54">
        <v>9</v>
      </c>
      <c r="H139" s="68" t="s">
        <v>28</v>
      </c>
      <c r="I139" s="68" t="s">
        <v>41</v>
      </c>
      <c r="J139" s="67">
        <v>9</v>
      </c>
      <c r="K139" s="68" t="s">
        <v>41</v>
      </c>
      <c r="N139" s="54" t="s">
        <v>29</v>
      </c>
      <c r="O139" s="68">
        <f>((G139-1)*(1-(IF(H139="no",0,'month #1 only'!$B$3)))+1)</f>
        <v>9</v>
      </c>
      <c r="P139" s="68">
        <f t="shared" si="2"/>
        <v>2</v>
      </c>
      <c r="Q139" s="69">
        <f>IF(Table13[[#This Row],[Runners]]&lt;5,0,IF(Table13[[#This Row],[Runners]]&lt;8,0.25,IF(Table13[[#This Row],[Runners]]&lt;12,0.2,IF(Table13[[#This Row],[Handicap?]]="Yes",0.25,0.2))))</f>
        <v>0.2</v>
      </c>
      <c r="R139" s="70">
        <f>(IF(N139="WON-EW",((((F139-1)*Q139)*'month #1 only'!$B$2)+('month #1 only'!$B$2*(F139-1))),IF(N139="WON",((((F139-1)*Q139)*'month #1 only'!$B$2)+('month #1 only'!$B$2*(F139-1))),IF(N139="PLACED",((((F139-1)*Q139)*'month #1 only'!$B$2)-'month #1 only'!$B$2),IF(Q139=0,-'month #1 only'!$B$2,IF(Q139=0,-'month #1 only'!$B$2,-('month #1 only'!$B$2*2)))))))*E139</f>
        <v>-10</v>
      </c>
      <c r="S139" s="71">
        <f>(IF(N139="WON-EW",((((O139-1)*Q139)*'month #1 only'!$B$2)+('month #1 only'!$B$2*(O139-1))),IF(N139="WON",((((O139-1)*Q139)*'month #1 only'!$B$2)+('month #1 only'!$B$2*(O139-1))),IF(N139="PLACED",((((O139-1)*Q139)*'month #1 only'!$B$2)-'month #1 only'!$B$2),IF(Q139=0,-'month #1 only'!$B$2,IF(Q139=0,-'month #1 only'!$B$2,-('month #1 only'!$B$2*2)))))))*E139</f>
        <v>-10</v>
      </c>
      <c r="T139" s="71">
        <f>(IF(N139="WON-EW",(((L139-1)*'month #1 only'!$B$2)*(1-$B$3))+(((M139-1)*'month #1 only'!$B$2)*(1-$B$3)),IF(N139="WON",(((L139-1)*'month #1 only'!$B$2)*(1-$B$3)),IF(N139="PLACED",(((M139-1)*'month #1 only'!$B$2)*(1-$B$3))-'month #1 only'!$B$2,IF(Q139=0,-'month #1 only'!$B$2,-('month #1 only'!$B$2*2))))))*E139</f>
        <v>-10</v>
      </c>
    </row>
    <row r="140" spans="1:20" x14ac:dyDescent="0.2">
      <c r="A140" s="66">
        <v>42328</v>
      </c>
      <c r="B140" s="61">
        <v>5.15</v>
      </c>
      <c r="C140" s="57" t="s">
        <v>38</v>
      </c>
      <c r="D140" s="57" t="s">
        <v>211</v>
      </c>
      <c r="E140" s="54">
        <v>2</v>
      </c>
      <c r="F140" s="54">
        <v>5</v>
      </c>
      <c r="G140" s="54">
        <v>5</v>
      </c>
      <c r="H140" s="68" t="s">
        <v>28</v>
      </c>
      <c r="I140" s="68" t="s">
        <v>28</v>
      </c>
      <c r="J140" s="67"/>
      <c r="K140" s="68"/>
      <c r="N140" s="54" t="s">
        <v>29</v>
      </c>
      <c r="O140" s="68">
        <f>((G140-1)*(1-(IF(H140="no",0,'month #1 only'!$B$3)))+1)</f>
        <v>5</v>
      </c>
      <c r="P140" s="68">
        <f t="shared" si="2"/>
        <v>2</v>
      </c>
      <c r="Q140" s="69">
        <f>IF(Table13[[#This Row],[Runners]]&lt;5,0,IF(Table13[[#This Row],[Runners]]&lt;8,0.25,IF(Table13[[#This Row],[Runners]]&lt;12,0.2,IF(Table13[[#This Row],[Handicap?]]="Yes",0.25,0.2))))</f>
        <v>0</v>
      </c>
      <c r="R140" s="70">
        <f>(IF(N140="WON-EW",((((F140-1)*Q140)*'month #1 only'!$B$2)+('month #1 only'!$B$2*(F140-1))),IF(N140="WON",((((F140-1)*Q140)*'month #1 only'!$B$2)+('month #1 only'!$B$2*(F140-1))),IF(N140="PLACED",((((F140-1)*Q140)*'month #1 only'!$B$2)-'month #1 only'!$B$2),IF(Q140=0,-'month #1 only'!$B$2,IF(Q140=0,-'month #1 only'!$B$2,-('month #1 only'!$B$2*2)))))))*E140</f>
        <v>-10</v>
      </c>
      <c r="S140" s="71">
        <f>(IF(N140="WON-EW",((((O140-1)*Q140)*'month #1 only'!$B$2)+('month #1 only'!$B$2*(O140-1))),IF(N140="WON",((((O140-1)*Q140)*'month #1 only'!$B$2)+('month #1 only'!$B$2*(O140-1))),IF(N140="PLACED",((((O140-1)*Q140)*'month #1 only'!$B$2)-'month #1 only'!$B$2),IF(Q140=0,-'month #1 only'!$B$2,IF(Q140=0,-'month #1 only'!$B$2,-('month #1 only'!$B$2*2)))))))*E140</f>
        <v>-10</v>
      </c>
      <c r="T140" s="71">
        <f>(IF(N140="WON-EW",(((L140-1)*'month #1 only'!$B$2)*(1-$B$3))+(((M140-1)*'month #1 only'!$B$2)*(1-$B$3)),IF(N140="WON",(((L140-1)*'month #1 only'!$B$2)*(1-$B$3)),IF(N140="PLACED",(((M140-1)*'month #1 only'!$B$2)*(1-$B$3))-'month #1 only'!$B$2,IF(Q140=0,-'month #1 only'!$B$2,-('month #1 only'!$B$2*2))))))*E140</f>
        <v>-10</v>
      </c>
    </row>
    <row r="141" spans="1:20" x14ac:dyDescent="0.2">
      <c r="A141" s="66">
        <v>42328</v>
      </c>
      <c r="B141" s="61">
        <v>6.05</v>
      </c>
      <c r="C141" s="57" t="s">
        <v>36</v>
      </c>
      <c r="D141" s="57" t="s">
        <v>212</v>
      </c>
      <c r="E141" s="54">
        <v>2</v>
      </c>
      <c r="F141" s="54">
        <v>5</v>
      </c>
      <c r="G141" s="54">
        <v>5</v>
      </c>
      <c r="H141" s="68" t="s">
        <v>28</v>
      </c>
      <c r="I141" s="68" t="s">
        <v>28</v>
      </c>
      <c r="J141" s="67"/>
      <c r="K141" s="68"/>
      <c r="N141" s="54" t="s">
        <v>29</v>
      </c>
      <c r="O141" s="68">
        <f>((G141-1)*(1-(IF(H141="no",0,'month #1 only'!$B$3)))+1)</f>
        <v>5</v>
      </c>
      <c r="P141" s="68">
        <f t="shared" si="2"/>
        <v>2</v>
      </c>
      <c r="Q141" s="69">
        <f>IF(Table13[[#This Row],[Runners]]&lt;5,0,IF(Table13[[#This Row],[Runners]]&lt;8,0.25,IF(Table13[[#This Row],[Runners]]&lt;12,0.2,IF(Table13[[#This Row],[Handicap?]]="Yes",0.25,0.2))))</f>
        <v>0</v>
      </c>
      <c r="R141" s="70">
        <f>(IF(N141="WON-EW",((((F141-1)*Q141)*'month #1 only'!$B$2)+('month #1 only'!$B$2*(F141-1))),IF(N141="WON",((((F141-1)*Q141)*'month #1 only'!$B$2)+('month #1 only'!$B$2*(F141-1))),IF(N141="PLACED",((((F141-1)*Q141)*'month #1 only'!$B$2)-'month #1 only'!$B$2),IF(Q141=0,-'month #1 only'!$B$2,IF(Q141=0,-'month #1 only'!$B$2,-('month #1 only'!$B$2*2)))))))*E141</f>
        <v>-10</v>
      </c>
      <c r="S141" s="71">
        <f>(IF(N141="WON-EW",((((O141-1)*Q141)*'month #1 only'!$B$2)+('month #1 only'!$B$2*(O141-1))),IF(N141="WON",((((O141-1)*Q141)*'month #1 only'!$B$2)+('month #1 only'!$B$2*(O141-1))),IF(N141="PLACED",((((O141-1)*Q141)*'month #1 only'!$B$2)-'month #1 only'!$B$2),IF(Q141=0,-'month #1 only'!$B$2,IF(Q141=0,-'month #1 only'!$B$2,-('month #1 only'!$B$2*2)))))))*E141</f>
        <v>-10</v>
      </c>
      <c r="T141" s="71">
        <f>(IF(N141="WON-EW",(((L141-1)*'month #1 only'!$B$2)*(1-$B$3))+(((M141-1)*'month #1 only'!$B$2)*(1-$B$3)),IF(N141="WON",(((L141-1)*'month #1 only'!$B$2)*(1-$B$3)),IF(N141="PLACED",(((M141-1)*'month #1 only'!$B$2)*(1-$B$3))-'month #1 only'!$B$2,IF(Q141=0,-'month #1 only'!$B$2,-('month #1 only'!$B$2*2))))))*E141</f>
        <v>-10</v>
      </c>
    </row>
    <row r="142" spans="1:20" x14ac:dyDescent="0.2">
      <c r="A142" s="66">
        <v>42328</v>
      </c>
      <c r="B142" s="61">
        <v>7.2</v>
      </c>
      <c r="C142" s="57" t="s">
        <v>38</v>
      </c>
      <c r="D142" s="57" t="s">
        <v>213</v>
      </c>
      <c r="E142" s="54">
        <v>1</v>
      </c>
      <c r="F142" s="54">
        <v>9</v>
      </c>
      <c r="G142" s="54">
        <v>9</v>
      </c>
      <c r="H142" s="68" t="s">
        <v>28</v>
      </c>
      <c r="I142" s="68" t="s">
        <v>41</v>
      </c>
      <c r="J142" s="67">
        <v>12</v>
      </c>
      <c r="K142" s="68" t="s">
        <v>41</v>
      </c>
      <c r="M142" s="54">
        <v>3.7</v>
      </c>
      <c r="N142" s="54" t="s">
        <v>214</v>
      </c>
      <c r="O142" s="68">
        <f>((G142-1)*(1-(IF(H142="no",0,'month #1 only'!$B$3)))+1)</f>
        <v>9</v>
      </c>
      <c r="P142" s="68">
        <f t="shared" si="2"/>
        <v>2</v>
      </c>
      <c r="Q142" s="69">
        <f>IF(Table13[[#This Row],[Runners]]&lt;5,0,IF(Table13[[#This Row],[Runners]]&lt;8,0.25,IF(Table13[[#This Row],[Runners]]&lt;12,0.2,IF(Table13[[#This Row],[Handicap?]]="Yes",0.25,0.2))))</f>
        <v>0.25</v>
      </c>
      <c r="R142" s="70">
        <f>(IF(N142="WON-EW",((((F142-1)*Q142)*'month #1 only'!$B$2)+('month #1 only'!$B$2*(F142-1))),IF(N142="WON",((((F142-1)*Q142)*'month #1 only'!$B$2)+('month #1 only'!$B$2*(F142-1))),IF(N142="PLACED",((((F142-1)*Q142)*'month #1 only'!$B$2)-'month #1 only'!$B$2),IF(Q142=0,-'month #1 only'!$B$2,IF(Q142=0,-'month #1 only'!$B$2,-('month #1 only'!$B$2*2)))))))*E142</f>
        <v>5</v>
      </c>
      <c r="S142" s="71">
        <f>(IF(N142="WON-EW",((((O142-1)*Q142)*'month #1 only'!$B$2)+('month #1 only'!$B$2*(O142-1))),IF(N142="WON",((((O142-1)*Q142)*'month #1 only'!$B$2)+('month #1 only'!$B$2*(O142-1))),IF(N142="PLACED",((((O142-1)*Q142)*'month #1 only'!$B$2)-'month #1 only'!$B$2),IF(Q142=0,-'month #1 only'!$B$2,IF(Q142=0,-'month #1 only'!$B$2,-('month #1 only'!$B$2*2)))))))*E142</f>
        <v>5</v>
      </c>
      <c r="T142" s="71">
        <f>(IF(N142="WON-EW",(((L142-1)*'month #1 only'!$B$2)*(1-$B$3))+(((M142-1)*'month #1 only'!$B$2)*(1-$B$3)),IF(N142="WON",(((L142-1)*'month #1 only'!$B$2)*(1-$B$3)),IF(N142="PLACED",(((M142-1)*'month #1 only'!$B$2)*(1-$B$3))-'month #1 only'!$B$2,IF(Q142=0,-'month #1 only'!$B$2,-('month #1 only'!$B$2*2))))))*E142</f>
        <v>7.8249999999999993</v>
      </c>
    </row>
    <row r="143" spans="1:20" x14ac:dyDescent="0.2">
      <c r="A143" s="66">
        <v>42328</v>
      </c>
      <c r="B143" s="61">
        <v>8.35</v>
      </c>
      <c r="C143" s="57" t="s">
        <v>36</v>
      </c>
      <c r="D143" s="57" t="s">
        <v>215</v>
      </c>
      <c r="E143" s="54">
        <v>2</v>
      </c>
      <c r="F143" s="54">
        <v>5.5</v>
      </c>
      <c r="G143" s="54">
        <v>5.5</v>
      </c>
      <c r="H143" s="68" t="s">
        <v>28</v>
      </c>
      <c r="I143" s="68" t="s">
        <v>28</v>
      </c>
      <c r="J143" s="67"/>
      <c r="K143" s="68"/>
      <c r="L143" s="54">
        <v>2.98</v>
      </c>
      <c r="N143" s="54" t="s">
        <v>53</v>
      </c>
      <c r="O143" s="68">
        <f>((G143-1)*(1-(IF(H143="no",0,'month #1 only'!$B$3)))+1)</f>
        <v>5.5</v>
      </c>
      <c r="P143" s="68">
        <f t="shared" si="2"/>
        <v>2</v>
      </c>
      <c r="Q143" s="69">
        <f>IF(Table13[[#This Row],[Runners]]&lt;5,0,IF(Table13[[#This Row],[Runners]]&lt;8,0.25,IF(Table13[[#This Row],[Runners]]&lt;12,0.2,IF(Table13[[#This Row],[Handicap?]]="Yes",0.25,0.2))))</f>
        <v>0</v>
      </c>
      <c r="R143" s="70">
        <f>(IF(N143="WON-EW",((((F143-1)*Q143)*'month #1 only'!$B$2)+('month #1 only'!$B$2*(F143-1))),IF(N143="WON",((((F143-1)*Q143)*'month #1 only'!$B$2)+('month #1 only'!$B$2*(F143-1))),IF(N143="PLACED",((((F143-1)*Q143)*'month #1 only'!$B$2)-'month #1 only'!$B$2),IF(Q143=0,-'month #1 only'!$B$2,IF(Q143=0,-'month #1 only'!$B$2,-('month #1 only'!$B$2*2)))))))*E143</f>
        <v>45</v>
      </c>
      <c r="S143" s="71">
        <f>(IF(N143="WON-EW",((((O143-1)*Q143)*'month #1 only'!$B$2)+('month #1 only'!$B$2*(O143-1))),IF(N143="WON",((((O143-1)*Q143)*'month #1 only'!$B$2)+('month #1 only'!$B$2*(O143-1))),IF(N143="PLACED",((((O143-1)*Q143)*'month #1 only'!$B$2)-'month #1 only'!$B$2),IF(Q143=0,-'month #1 only'!$B$2,IF(Q143=0,-'month #1 only'!$B$2,-('month #1 only'!$B$2*2)))))))*E143</f>
        <v>45</v>
      </c>
      <c r="T143" s="71">
        <f>(IF(N143="WON-EW",(((L143-1)*'month #1 only'!$B$2)*(1-$B$3))+(((M143-1)*'month #1 only'!$B$2)*(1-$B$3)),IF(N143="WON",(((L143-1)*'month #1 only'!$B$2)*(1-$B$3)),IF(N143="PLACED",(((M143-1)*'month #1 only'!$B$2)*(1-$B$3))-'month #1 only'!$B$2,IF(Q143=0,-'month #1 only'!$B$2,-('month #1 only'!$B$2*2))))))*E143</f>
        <v>18.809999999999999</v>
      </c>
    </row>
    <row r="144" spans="1:20" x14ac:dyDescent="0.2">
      <c r="A144" s="66">
        <v>42329</v>
      </c>
      <c r="B144" s="61">
        <v>1.25</v>
      </c>
      <c r="C144" s="57" t="s">
        <v>160</v>
      </c>
      <c r="D144" s="57" t="s">
        <v>216</v>
      </c>
      <c r="E144" s="54">
        <v>2</v>
      </c>
      <c r="F144" s="54">
        <v>3.25</v>
      </c>
      <c r="G144" s="54">
        <v>3.25</v>
      </c>
      <c r="H144" s="68" t="s">
        <v>28</v>
      </c>
      <c r="I144" s="68" t="s">
        <v>28</v>
      </c>
      <c r="J144" s="67"/>
      <c r="K144" s="68"/>
      <c r="N144" s="54" t="s">
        <v>29</v>
      </c>
      <c r="O144" s="68">
        <f>((G144-1)*(1-(IF(H144="no",0,'month #1 only'!$B$3)))+1)</f>
        <v>3.25</v>
      </c>
      <c r="P144" s="68">
        <f t="shared" si="2"/>
        <v>2</v>
      </c>
      <c r="Q144" s="69">
        <f>IF(Table13[[#This Row],[Runners]]&lt;5,0,IF(Table13[[#This Row],[Runners]]&lt;8,0.25,IF(Table13[[#This Row],[Runners]]&lt;12,0.2,IF(Table13[[#This Row],[Handicap?]]="Yes",0.25,0.2))))</f>
        <v>0</v>
      </c>
      <c r="R144" s="70">
        <f>(IF(N144="WON-EW",((((F144-1)*Q144)*'month #1 only'!$B$2)+('month #1 only'!$B$2*(F144-1))),IF(N144="WON",((((F144-1)*Q144)*'month #1 only'!$B$2)+('month #1 only'!$B$2*(F144-1))),IF(N144="PLACED",((((F144-1)*Q144)*'month #1 only'!$B$2)-'month #1 only'!$B$2),IF(Q144=0,-'month #1 only'!$B$2,IF(Q144=0,-'month #1 only'!$B$2,-('month #1 only'!$B$2*2)))))))*E144</f>
        <v>-10</v>
      </c>
      <c r="S144" s="71">
        <f>(IF(N144="WON-EW",((((O144-1)*Q144)*'month #1 only'!$B$2)+('month #1 only'!$B$2*(O144-1))),IF(N144="WON",((((O144-1)*Q144)*'month #1 only'!$B$2)+('month #1 only'!$B$2*(O144-1))),IF(N144="PLACED",((((O144-1)*Q144)*'month #1 only'!$B$2)-'month #1 only'!$B$2),IF(Q144=0,-'month #1 only'!$B$2,IF(Q144=0,-'month #1 only'!$B$2,-('month #1 only'!$B$2*2)))))))*E144</f>
        <v>-10</v>
      </c>
      <c r="T144" s="71">
        <f>(IF(N144="WON-EW",(((L144-1)*'month #1 only'!$B$2)*(1-$B$3))+(((M144-1)*'month #1 only'!$B$2)*(1-$B$3)),IF(N144="WON",(((L144-1)*'month #1 only'!$B$2)*(1-$B$3)),IF(N144="PLACED",(((M144-1)*'month #1 only'!$B$2)*(1-$B$3))-'month #1 only'!$B$2,IF(Q144=0,-'month #1 only'!$B$2,-('month #1 only'!$B$2*2))))))*E144</f>
        <v>-10</v>
      </c>
    </row>
    <row r="145" spans="1:20" x14ac:dyDescent="0.2">
      <c r="A145" s="66">
        <v>42329</v>
      </c>
      <c r="B145" s="61">
        <v>1.3</v>
      </c>
      <c r="C145" s="57" t="s">
        <v>209</v>
      </c>
      <c r="D145" s="57" t="s">
        <v>217</v>
      </c>
      <c r="E145" s="54">
        <v>2</v>
      </c>
      <c r="F145" s="54">
        <v>4</v>
      </c>
      <c r="G145" s="54">
        <v>4</v>
      </c>
      <c r="H145" s="68" t="s">
        <v>28</v>
      </c>
      <c r="I145" s="68" t="s">
        <v>28</v>
      </c>
      <c r="J145" s="68"/>
      <c r="K145" s="68"/>
      <c r="N145" s="54" t="s">
        <v>29</v>
      </c>
      <c r="O145" s="68">
        <f>((G145-1)*(1-(IF(H145="no",0,'month #1 only'!$B$3)))+1)</f>
        <v>4</v>
      </c>
      <c r="P145" s="68">
        <f t="shared" si="2"/>
        <v>2</v>
      </c>
      <c r="Q145" s="69">
        <f>IF(Table13[[#This Row],[Runners]]&lt;5,0,IF(Table13[[#This Row],[Runners]]&lt;8,0.25,IF(Table13[[#This Row],[Runners]]&lt;12,0.2,IF(Table13[[#This Row],[Handicap?]]="Yes",0.25,0.2))))</f>
        <v>0</v>
      </c>
      <c r="R145" s="70">
        <f>(IF(N145="WON-EW",((((F145-1)*Q145)*'month #1 only'!$B$2)+('month #1 only'!$B$2*(F145-1))),IF(N145="WON",((((F145-1)*Q145)*'month #1 only'!$B$2)+('month #1 only'!$B$2*(F145-1))),IF(N145="PLACED",((((F145-1)*Q145)*'month #1 only'!$B$2)-'month #1 only'!$B$2),IF(Q145=0,-'month #1 only'!$B$2,IF(Q145=0,-'month #1 only'!$B$2,-('month #1 only'!$B$2*2)))))))*E145</f>
        <v>-10</v>
      </c>
      <c r="S145" s="71">
        <f>(IF(N145="WON-EW",((((O145-1)*Q145)*'month #1 only'!$B$2)+('month #1 only'!$B$2*(O145-1))),IF(N145="WON",((((O145-1)*Q145)*'month #1 only'!$B$2)+('month #1 only'!$B$2*(O145-1))),IF(N145="PLACED",((((O145-1)*Q145)*'month #1 only'!$B$2)-'month #1 only'!$B$2),IF(Q145=0,-'month #1 only'!$B$2,IF(Q145=0,-'month #1 only'!$B$2,-('month #1 only'!$B$2*2)))))))*E145</f>
        <v>-10</v>
      </c>
      <c r="T145" s="71">
        <f>(IF(N145="WON-EW",(((L145-1)*'month #1 only'!$B$2)*(1-$B$3))+(((M145-1)*'month #1 only'!$B$2)*(1-$B$3)),IF(N145="WON",(((L145-1)*'month #1 only'!$B$2)*(1-$B$3)),IF(N145="PLACED",(((M145-1)*'month #1 only'!$B$2)*(1-$B$3))-'month #1 only'!$B$2,IF(Q145=0,-'month #1 only'!$B$2,-('month #1 only'!$B$2*2))))))*E145</f>
        <v>-10</v>
      </c>
    </row>
    <row r="146" spans="1:20" x14ac:dyDescent="0.2">
      <c r="A146" s="66">
        <v>42329</v>
      </c>
      <c r="B146" s="61">
        <v>1.4</v>
      </c>
      <c r="C146" s="57" t="s">
        <v>218</v>
      </c>
      <c r="D146" s="57" t="s">
        <v>219</v>
      </c>
      <c r="E146" s="54">
        <v>2</v>
      </c>
      <c r="F146" s="54">
        <v>3.5</v>
      </c>
      <c r="G146" s="54">
        <v>3.5</v>
      </c>
      <c r="H146" s="68" t="s">
        <v>28</v>
      </c>
      <c r="I146" s="68" t="s">
        <v>28</v>
      </c>
      <c r="J146" s="68"/>
      <c r="K146" s="68"/>
      <c r="N146" s="54" t="s">
        <v>29</v>
      </c>
      <c r="O146" s="68">
        <f>((G146-1)*(1-(IF(H146="no",0,'month #1 only'!$B$3)))+1)</f>
        <v>3.5</v>
      </c>
      <c r="P146" s="68">
        <f t="shared" si="2"/>
        <v>2</v>
      </c>
      <c r="Q146" s="69">
        <f>IF(Table13[[#This Row],[Runners]]&lt;5,0,IF(Table13[[#This Row],[Runners]]&lt;8,0.25,IF(Table13[[#This Row],[Runners]]&lt;12,0.2,IF(Table13[[#This Row],[Handicap?]]="Yes",0.25,0.2))))</f>
        <v>0</v>
      </c>
      <c r="R146" s="70">
        <f>(IF(N146="WON-EW",((((F146-1)*Q146)*'month #1 only'!$B$2)+('month #1 only'!$B$2*(F146-1))),IF(N146="WON",((((F146-1)*Q146)*'month #1 only'!$B$2)+('month #1 only'!$B$2*(F146-1))),IF(N146="PLACED",((((F146-1)*Q146)*'month #1 only'!$B$2)-'month #1 only'!$B$2),IF(Q146=0,-'month #1 only'!$B$2,IF(Q146=0,-'month #1 only'!$B$2,-('month #1 only'!$B$2*2)))))))*E146</f>
        <v>-10</v>
      </c>
      <c r="S146" s="71">
        <f>(IF(N146="WON-EW",((((O146-1)*Q146)*'month #1 only'!$B$2)+('month #1 only'!$B$2*(O146-1))),IF(N146="WON",((((O146-1)*Q146)*'month #1 only'!$B$2)+('month #1 only'!$B$2*(O146-1))),IF(N146="PLACED",((((O146-1)*Q146)*'month #1 only'!$B$2)-'month #1 only'!$B$2),IF(Q146=0,-'month #1 only'!$B$2,IF(Q146=0,-'month #1 only'!$B$2,-('month #1 only'!$B$2*2)))))))*E146</f>
        <v>-10</v>
      </c>
      <c r="T146" s="71">
        <f>(IF(N146="WON-EW",(((L146-1)*'month #1 only'!$B$2)*(1-$B$3))+(((M146-1)*'month #1 only'!$B$2)*(1-$B$3)),IF(N146="WON",(((L146-1)*'month #1 only'!$B$2)*(1-$B$3)),IF(N146="PLACED",(((M146-1)*'month #1 only'!$B$2)*(1-$B$3))-'month #1 only'!$B$2,IF(Q146=0,-'month #1 only'!$B$2,-('month #1 only'!$B$2*2))))))*E146</f>
        <v>-10</v>
      </c>
    </row>
    <row r="147" spans="1:20" x14ac:dyDescent="0.2">
      <c r="A147" s="66">
        <v>42329</v>
      </c>
      <c r="B147" s="61">
        <v>2.15</v>
      </c>
      <c r="C147" s="57" t="s">
        <v>218</v>
      </c>
      <c r="D147" s="57" t="s">
        <v>220</v>
      </c>
      <c r="E147" s="54">
        <v>1</v>
      </c>
      <c r="F147" s="54">
        <v>6</v>
      </c>
      <c r="G147" s="54">
        <v>9</v>
      </c>
      <c r="H147" s="68" t="s">
        <v>28</v>
      </c>
      <c r="I147" s="68" t="s">
        <v>28</v>
      </c>
      <c r="J147" s="68"/>
      <c r="K147" s="68"/>
      <c r="L147" s="54">
        <v>10</v>
      </c>
      <c r="N147" s="54" t="s">
        <v>53</v>
      </c>
      <c r="O147" s="68">
        <f>((G147-1)*(1-(IF(H147="no",0,'month #1 only'!$B$3)))+1)</f>
        <v>9</v>
      </c>
      <c r="P147" s="68">
        <f t="shared" si="2"/>
        <v>1</v>
      </c>
      <c r="Q147" s="69">
        <f>IF(Table13[[#This Row],[Runners]]&lt;5,0,IF(Table13[[#This Row],[Runners]]&lt;8,0.25,IF(Table13[[#This Row],[Runners]]&lt;12,0.2,IF(Table13[[#This Row],[Handicap?]]="Yes",0.25,0.2))))</f>
        <v>0</v>
      </c>
      <c r="R147" s="70">
        <f>(IF(N147="WON-EW",((((F147-1)*Q147)*'month #1 only'!$B$2)+('month #1 only'!$B$2*(F147-1))),IF(N147="WON",((((F147-1)*Q147)*'month #1 only'!$B$2)+('month #1 only'!$B$2*(F147-1))),IF(N147="PLACED",((((F147-1)*Q147)*'month #1 only'!$B$2)-'month #1 only'!$B$2),IF(Q147=0,-'month #1 only'!$B$2,IF(Q147=0,-'month #1 only'!$B$2,-('month #1 only'!$B$2*2)))))))*E147</f>
        <v>25</v>
      </c>
      <c r="S147" s="71">
        <f>(IF(N147="WON-EW",((((O147-1)*Q147)*'month #1 only'!$B$2)+('month #1 only'!$B$2*(O147-1))),IF(N147="WON",((((O147-1)*Q147)*'month #1 only'!$B$2)+('month #1 only'!$B$2*(O147-1))),IF(N147="PLACED",((((O147-1)*Q147)*'month #1 only'!$B$2)-'month #1 only'!$B$2),IF(Q147=0,-'month #1 only'!$B$2,IF(Q147=0,-'month #1 only'!$B$2,-('month #1 only'!$B$2*2)))))))*E147</f>
        <v>40</v>
      </c>
      <c r="T147" s="71">
        <f>(IF(N147="WON-EW",(((L147-1)*'month #1 only'!$B$2)*(1-$B$3))+(((M147-1)*'month #1 only'!$B$2)*(1-$B$3)),IF(N147="WON",(((L147-1)*'month #1 only'!$B$2)*(1-$B$3)),IF(N147="PLACED",(((M147-1)*'month #1 only'!$B$2)*(1-$B$3))-'month #1 only'!$B$2,IF(Q147=0,-'month #1 only'!$B$2,-('month #1 only'!$B$2*2))))))*E147</f>
        <v>42.75</v>
      </c>
    </row>
    <row r="148" spans="1:20" x14ac:dyDescent="0.2">
      <c r="A148" s="66">
        <v>42329</v>
      </c>
      <c r="B148" s="61">
        <v>2.25</v>
      </c>
      <c r="C148" s="57" t="s">
        <v>207</v>
      </c>
      <c r="D148" s="57" t="s">
        <v>221</v>
      </c>
      <c r="E148" s="54">
        <v>1</v>
      </c>
      <c r="F148" s="54">
        <v>9</v>
      </c>
      <c r="G148" s="54">
        <v>9</v>
      </c>
      <c r="H148" s="68" t="s">
        <v>28</v>
      </c>
      <c r="I148" s="68" t="s">
        <v>41</v>
      </c>
      <c r="J148" s="68">
        <v>16</v>
      </c>
      <c r="K148" s="68" t="s">
        <v>41</v>
      </c>
      <c r="L148" s="54">
        <v>6.91</v>
      </c>
      <c r="M148" s="54">
        <v>2.2400000000000002</v>
      </c>
      <c r="N148" s="54" t="s">
        <v>214</v>
      </c>
      <c r="O148" s="68">
        <f>((G148-1)*(1-(IF(H148="no",0,'month #1 only'!$B$3)))+1)</f>
        <v>9</v>
      </c>
      <c r="P148" s="68">
        <f t="shared" si="2"/>
        <v>2</v>
      </c>
      <c r="Q148" s="69">
        <f>IF(Table13[[#This Row],[Runners]]&lt;5,0,IF(Table13[[#This Row],[Runners]]&lt;8,0.25,IF(Table13[[#This Row],[Runners]]&lt;12,0.2,IF(Table13[[#This Row],[Handicap?]]="Yes",0.25,0.2))))</f>
        <v>0.25</v>
      </c>
      <c r="R148" s="70">
        <f>(IF(N148="WON-EW",((((F148-1)*Q148)*'month #1 only'!$B$2)+('month #1 only'!$B$2*(F148-1))),IF(N148="WON",((((F148-1)*Q148)*'month #1 only'!$B$2)+('month #1 only'!$B$2*(F148-1))),IF(N148="PLACED",((((F148-1)*Q148)*'month #1 only'!$B$2)-'month #1 only'!$B$2),IF(Q148=0,-'month #1 only'!$B$2,IF(Q148=0,-'month #1 only'!$B$2,-('month #1 only'!$B$2*2)))))))*E148</f>
        <v>5</v>
      </c>
      <c r="S148" s="71">
        <f>(IF(N148="WON-EW",((((O148-1)*Q148)*'month #1 only'!$B$2)+('month #1 only'!$B$2*(O148-1))),IF(N148="WON",((((O148-1)*Q148)*'month #1 only'!$B$2)+('month #1 only'!$B$2*(O148-1))),IF(N148="PLACED",((((O148-1)*Q148)*'month #1 only'!$B$2)-'month #1 only'!$B$2),IF(Q148=0,-'month #1 only'!$B$2,IF(Q148=0,-'month #1 only'!$B$2,-('month #1 only'!$B$2*2)))))))*E148</f>
        <v>5</v>
      </c>
      <c r="T148" s="71">
        <f>(IF(N148="WON-EW",(((L148-1)*'month #1 only'!$B$2)*(1-$B$3))+(((M148-1)*'month #1 only'!$B$2)*(1-$B$3)),IF(N148="WON",(((L148-1)*'month #1 only'!$B$2)*(1-$B$3)),IF(N148="PLACED",(((M148-1)*'month #1 only'!$B$2)*(1-$B$3))-'month #1 only'!$B$2,IF(Q148=0,-'month #1 only'!$B$2,-('month #1 only'!$B$2*2))))))*E148</f>
        <v>0.89000000000000057</v>
      </c>
    </row>
    <row r="149" spans="1:20" x14ac:dyDescent="0.2">
      <c r="A149" s="66">
        <v>42329</v>
      </c>
      <c r="B149" s="61">
        <v>2.5</v>
      </c>
      <c r="C149" s="57" t="s">
        <v>218</v>
      </c>
      <c r="D149" s="57" t="s">
        <v>222</v>
      </c>
      <c r="E149" s="54">
        <v>1</v>
      </c>
      <c r="F149" s="54">
        <v>6</v>
      </c>
      <c r="G149" s="54">
        <v>6</v>
      </c>
      <c r="H149" s="68" t="s">
        <v>28</v>
      </c>
      <c r="I149" s="68" t="s">
        <v>28</v>
      </c>
      <c r="J149" s="68"/>
      <c r="K149" s="68"/>
      <c r="N149" s="54" t="s">
        <v>29</v>
      </c>
      <c r="O149" s="68">
        <f>((G149-1)*(1-(IF(H149="no",0,'month #1 only'!$B$3)))+1)</f>
        <v>6</v>
      </c>
      <c r="P149" s="68">
        <f t="shared" si="2"/>
        <v>1</v>
      </c>
      <c r="Q149" s="69">
        <f>IF(Table13[[#This Row],[Runners]]&lt;5,0,IF(Table13[[#This Row],[Runners]]&lt;8,0.25,IF(Table13[[#This Row],[Runners]]&lt;12,0.2,IF(Table13[[#This Row],[Handicap?]]="Yes",0.25,0.2))))</f>
        <v>0</v>
      </c>
      <c r="R149" s="70">
        <f>(IF(N149="WON-EW",((((F149-1)*Q149)*'month #1 only'!$B$2)+('month #1 only'!$B$2*(F149-1))),IF(N149="WON",((((F149-1)*Q149)*'month #1 only'!$B$2)+('month #1 only'!$B$2*(F149-1))),IF(N149="PLACED",((((F149-1)*Q149)*'month #1 only'!$B$2)-'month #1 only'!$B$2),IF(Q149=0,-'month #1 only'!$B$2,IF(Q149=0,-'month #1 only'!$B$2,-('month #1 only'!$B$2*2)))))))*E149</f>
        <v>-5</v>
      </c>
      <c r="S149" s="71">
        <f>(IF(N149="WON-EW",((((O149-1)*Q149)*'month #1 only'!$B$2)+('month #1 only'!$B$2*(O149-1))),IF(N149="WON",((((O149-1)*Q149)*'month #1 only'!$B$2)+('month #1 only'!$B$2*(O149-1))),IF(N149="PLACED",((((O149-1)*Q149)*'month #1 only'!$B$2)-'month #1 only'!$B$2),IF(Q149=0,-'month #1 only'!$B$2,IF(Q149=0,-'month #1 only'!$B$2,-('month #1 only'!$B$2*2)))))))*E149</f>
        <v>-5</v>
      </c>
      <c r="T149" s="71">
        <f>(IF(N149="WON-EW",(((L149-1)*'month #1 only'!$B$2)*(1-$B$3))+(((M149-1)*'month #1 only'!$B$2)*(1-$B$3)),IF(N149="WON",(((L149-1)*'month #1 only'!$B$2)*(1-$B$3)),IF(N149="PLACED",(((M149-1)*'month #1 only'!$B$2)*(1-$B$3))-'month #1 only'!$B$2,IF(Q149=0,-'month #1 only'!$B$2,-('month #1 only'!$B$2*2))))))*E149</f>
        <v>-5</v>
      </c>
    </row>
    <row r="150" spans="1:20" x14ac:dyDescent="0.2">
      <c r="A150" s="66">
        <v>42329</v>
      </c>
      <c r="B150" s="61">
        <v>3.1</v>
      </c>
      <c r="C150" s="57" t="s">
        <v>160</v>
      </c>
      <c r="D150" s="57" t="s">
        <v>223</v>
      </c>
      <c r="E150" s="54">
        <v>2</v>
      </c>
      <c r="F150" s="54">
        <v>5</v>
      </c>
      <c r="G150" s="54">
        <v>5</v>
      </c>
      <c r="H150" s="68" t="s">
        <v>28</v>
      </c>
      <c r="I150" s="68" t="s">
        <v>28</v>
      </c>
      <c r="J150" s="68"/>
      <c r="K150" s="68"/>
      <c r="L150" s="54">
        <v>3.95</v>
      </c>
      <c r="N150" s="54" t="s">
        <v>53</v>
      </c>
      <c r="O150" s="68">
        <f>((G150-1)*(1-(IF(H150="no",0,'month #1 only'!$B$3)))+1)</f>
        <v>5</v>
      </c>
      <c r="P150" s="68">
        <f t="shared" si="2"/>
        <v>2</v>
      </c>
      <c r="Q150" s="69">
        <f>IF(Table13[[#This Row],[Runners]]&lt;5,0,IF(Table13[[#This Row],[Runners]]&lt;8,0.25,IF(Table13[[#This Row],[Runners]]&lt;12,0.2,IF(Table13[[#This Row],[Handicap?]]="Yes",0.25,0.2))))</f>
        <v>0</v>
      </c>
      <c r="R150" s="70">
        <f>(IF(N150="WON-EW",((((F150-1)*Q150)*'month #1 only'!$B$2)+('month #1 only'!$B$2*(F150-1))),IF(N150="WON",((((F150-1)*Q150)*'month #1 only'!$B$2)+('month #1 only'!$B$2*(F150-1))),IF(N150="PLACED",((((F150-1)*Q150)*'month #1 only'!$B$2)-'month #1 only'!$B$2),IF(Q150=0,-'month #1 only'!$B$2,IF(Q150=0,-'month #1 only'!$B$2,-('month #1 only'!$B$2*2)))))))*E150</f>
        <v>40</v>
      </c>
      <c r="S150" s="71">
        <f>(IF(N150="WON-EW",((((O150-1)*Q150)*'month #1 only'!$B$2)+('month #1 only'!$B$2*(O150-1))),IF(N150="WON",((((O150-1)*Q150)*'month #1 only'!$B$2)+('month #1 only'!$B$2*(O150-1))),IF(N150="PLACED",((((O150-1)*Q150)*'month #1 only'!$B$2)-'month #1 only'!$B$2),IF(Q150=0,-'month #1 only'!$B$2,IF(Q150=0,-'month #1 only'!$B$2,-('month #1 only'!$B$2*2)))))))*E150</f>
        <v>40</v>
      </c>
      <c r="T150" s="71">
        <f>(IF(N150="WON-EW",(((L150-1)*'month #1 only'!$B$2)*(1-$B$3))+(((M150-1)*'month #1 only'!$B$2)*(1-$B$3)),IF(N150="WON",(((L150-1)*'month #1 only'!$B$2)*(1-$B$3)),IF(N150="PLACED",(((M150-1)*'month #1 only'!$B$2)*(1-$B$3))-'month #1 only'!$B$2,IF(Q150=0,-'month #1 only'!$B$2,-('month #1 only'!$B$2*2))))))*E150</f>
        <v>28.024999999999999</v>
      </c>
    </row>
    <row r="151" spans="1:20" x14ac:dyDescent="0.2">
      <c r="A151" s="66">
        <v>42329</v>
      </c>
      <c r="B151" s="61">
        <v>5.45</v>
      </c>
      <c r="C151" s="57" t="s">
        <v>38</v>
      </c>
      <c r="D151" s="57" t="s">
        <v>224</v>
      </c>
      <c r="E151" s="54">
        <v>2</v>
      </c>
      <c r="F151" s="54">
        <v>5</v>
      </c>
      <c r="G151" s="54">
        <v>5</v>
      </c>
      <c r="H151" s="68" t="s">
        <v>28</v>
      </c>
      <c r="I151" s="68" t="s">
        <v>28</v>
      </c>
      <c r="J151" s="68"/>
      <c r="K151" s="68"/>
      <c r="N151" s="54" t="s">
        <v>29</v>
      </c>
      <c r="O151" s="68">
        <f>((G151-1)*(1-(IF(H151="no",0,'month #1 only'!$B$3)))+1)</f>
        <v>5</v>
      </c>
      <c r="P151" s="68">
        <f t="shared" si="2"/>
        <v>2</v>
      </c>
      <c r="Q151" s="69">
        <f>IF(Table13[[#This Row],[Runners]]&lt;5,0,IF(Table13[[#This Row],[Runners]]&lt;8,0.25,IF(Table13[[#This Row],[Runners]]&lt;12,0.2,IF(Table13[[#This Row],[Handicap?]]="Yes",0.25,0.2))))</f>
        <v>0</v>
      </c>
      <c r="R151" s="70">
        <f>(IF(N151="WON-EW",((((F151-1)*Q151)*'month #1 only'!$B$2)+('month #1 only'!$B$2*(F151-1))),IF(N151="WON",((((F151-1)*Q151)*'month #1 only'!$B$2)+('month #1 only'!$B$2*(F151-1))),IF(N151="PLACED",((((F151-1)*Q151)*'month #1 only'!$B$2)-'month #1 only'!$B$2),IF(Q151=0,-'month #1 only'!$B$2,IF(Q151=0,-'month #1 only'!$B$2,-('month #1 only'!$B$2*2)))))))*E151</f>
        <v>-10</v>
      </c>
      <c r="S151" s="71">
        <f>(IF(N151="WON-EW",((((O151-1)*Q151)*'month #1 only'!$B$2)+('month #1 only'!$B$2*(O151-1))),IF(N151="WON",((((O151-1)*Q151)*'month #1 only'!$B$2)+('month #1 only'!$B$2*(O151-1))),IF(N151="PLACED",((((O151-1)*Q151)*'month #1 only'!$B$2)-'month #1 only'!$B$2),IF(Q151=0,-'month #1 only'!$B$2,IF(Q151=0,-'month #1 only'!$B$2,-('month #1 only'!$B$2*2)))))))*E151</f>
        <v>-10</v>
      </c>
      <c r="T151" s="71">
        <f>(IF(N151="WON-EW",(((L151-1)*'month #1 only'!$B$2)*(1-$B$3))+(((M151-1)*'month #1 only'!$B$2)*(1-$B$3)),IF(N151="WON",(((L151-1)*'month #1 only'!$B$2)*(1-$B$3)),IF(N151="PLACED",(((M151-1)*'month #1 only'!$B$2)*(1-$B$3))-'month #1 only'!$B$2,IF(Q151=0,-'month #1 only'!$B$2,-('month #1 only'!$B$2*2))))))*E151</f>
        <v>-10</v>
      </c>
    </row>
    <row r="152" spans="1:20" x14ac:dyDescent="0.2">
      <c r="C152" s="57"/>
      <c r="D152" s="57"/>
      <c r="H152" s="68"/>
      <c r="I152" s="68"/>
      <c r="J152" s="68"/>
      <c r="K152" s="68"/>
      <c r="N152" s="54"/>
      <c r="O152" s="68">
        <f>((G152-1)*(1-(IF(H152="no",0,'month #1 only'!$B$3)))+1)</f>
        <v>5.0000000000000044E-2</v>
      </c>
      <c r="P152" s="68">
        <f t="shared" si="2"/>
        <v>0</v>
      </c>
      <c r="Q152" s="69">
        <f>IF(Table13[[#This Row],[Runners]]&lt;5,0,IF(Table13[[#This Row],[Runners]]&lt;8,0.25,IF(Table13[[#This Row],[Runners]]&lt;12,0.2,IF(Table13[[#This Row],[Handicap?]]="Yes",0.25,0.2))))</f>
        <v>0</v>
      </c>
      <c r="R152" s="70">
        <f>(IF(N152="WON-EW",((((F152-1)*Q152)*'month #1 only'!$B$2)+('month #1 only'!$B$2*(F152-1))),IF(N152="WON",((((F152-1)*Q152)*'month #1 only'!$B$2)+('month #1 only'!$B$2*(F152-1))),IF(N152="PLACED",((((F152-1)*Q152)*'month #1 only'!$B$2)-'month #1 only'!$B$2),IF(Q152=0,-'month #1 only'!$B$2,IF(Q152=0,-'month #1 only'!$B$2,-('month #1 only'!$B$2*2)))))))*E152</f>
        <v>0</v>
      </c>
      <c r="S152" s="71">
        <f>(IF(N152="WON-EW",((((O152-1)*Q152)*'month #1 only'!$B$2)+('month #1 only'!$B$2*(O152-1))),IF(N152="WON",((((O152-1)*Q152)*'month #1 only'!$B$2)+('month #1 only'!$B$2*(O152-1))),IF(N152="PLACED",((((O152-1)*Q152)*'month #1 only'!$B$2)-'month #1 only'!$B$2),IF(Q152=0,-'month #1 only'!$B$2,IF(Q152=0,-'month #1 only'!$B$2,-('month #1 only'!$B$2*2)))))))*E152</f>
        <v>0</v>
      </c>
      <c r="T152" s="71">
        <f>(IF(N152="WON-EW",(((L152-1)*'month #1 only'!$B$2)*(1-$B$3))+(((M152-1)*'month #1 only'!$B$2)*(1-$B$3)),IF(N152="WON",(((L152-1)*'month #1 only'!$B$2)*(1-$B$3)),IF(N152="PLACED",(((M152-1)*'month #1 only'!$B$2)*(1-$B$3))-'month #1 only'!$B$2,IF(Q152=0,-'month #1 only'!$B$2,-('month #1 only'!$B$2*2))))))*E152</f>
        <v>0</v>
      </c>
    </row>
    <row r="153" spans="1:20" x14ac:dyDescent="0.2">
      <c r="C153" s="57"/>
      <c r="D153" s="57"/>
      <c r="H153" s="68"/>
      <c r="I153" s="68"/>
      <c r="J153" s="68"/>
      <c r="K153" s="68"/>
      <c r="N153" s="54"/>
      <c r="O153" s="68">
        <f>((G153-1)*(1-(IF(H153="no",0,'month #1 only'!$B$3)))+1)</f>
        <v>5.0000000000000044E-2</v>
      </c>
      <c r="P153" s="68">
        <f t="shared" si="2"/>
        <v>0</v>
      </c>
      <c r="Q153" s="69">
        <f>IF(Table13[[#This Row],[Runners]]&lt;5,0,IF(Table13[[#This Row],[Runners]]&lt;8,0.25,IF(Table13[[#This Row],[Runners]]&lt;12,0.2,IF(Table13[[#This Row],[Handicap?]]="Yes",0.25,0.2))))</f>
        <v>0</v>
      </c>
      <c r="R153" s="70">
        <f>(IF(N153="WON-EW",((((F153-1)*Q153)*'month #1 only'!$B$2)+('month #1 only'!$B$2*(F153-1))),IF(N153="WON",((((F153-1)*Q153)*'month #1 only'!$B$2)+('month #1 only'!$B$2*(F153-1))),IF(N153="PLACED",((((F153-1)*Q153)*'month #1 only'!$B$2)-'month #1 only'!$B$2),IF(Q153=0,-'month #1 only'!$B$2,IF(Q153=0,-'month #1 only'!$B$2,-('month #1 only'!$B$2*2)))))))*E153</f>
        <v>0</v>
      </c>
      <c r="S153" s="71">
        <f>(IF(N153="WON-EW",((((O153-1)*Q153)*'month #1 only'!$B$2)+('month #1 only'!$B$2*(O153-1))),IF(N153="WON",((((O153-1)*Q153)*'month #1 only'!$B$2)+('month #1 only'!$B$2*(O153-1))),IF(N153="PLACED",((((O153-1)*Q153)*'month #1 only'!$B$2)-'month #1 only'!$B$2),IF(Q153=0,-'month #1 only'!$B$2,IF(Q153=0,-'month #1 only'!$B$2,-('month #1 only'!$B$2*2)))))))*E153</f>
        <v>0</v>
      </c>
      <c r="T153" s="71">
        <f>(IF(N153="WON-EW",(((L153-1)*'month #1 only'!$B$2)*(1-$B$3))+(((M153-1)*'month #1 only'!$B$2)*(1-$B$3)),IF(N153="WON",(((L153-1)*'month #1 only'!$B$2)*(1-$B$3)),IF(N153="PLACED",(((M153-1)*'month #1 only'!$B$2)*(1-$B$3))-'month #1 only'!$B$2,IF(Q153=0,-'month #1 only'!$B$2,-('month #1 only'!$B$2*2))))))*E153</f>
        <v>0</v>
      </c>
    </row>
    <row r="154" spans="1:20" x14ac:dyDescent="0.2">
      <c r="C154" s="57"/>
      <c r="D154" s="57"/>
      <c r="H154" s="68"/>
      <c r="I154" s="68"/>
      <c r="J154" s="68"/>
      <c r="K154" s="68"/>
      <c r="N154" s="54"/>
      <c r="O154" s="68">
        <f>((G154-1)*(1-(IF(H154="no",0,'month #1 only'!$B$3)))+1)</f>
        <v>5.0000000000000044E-2</v>
      </c>
      <c r="P154" s="68">
        <f t="shared" si="2"/>
        <v>0</v>
      </c>
      <c r="Q154" s="69">
        <f>IF(Table13[[#This Row],[Runners]]&lt;5,0,IF(Table13[[#This Row],[Runners]]&lt;8,0.25,IF(Table13[[#This Row],[Runners]]&lt;12,0.2,IF(Table13[[#This Row],[Handicap?]]="Yes",0.25,0.2))))</f>
        <v>0</v>
      </c>
      <c r="R154" s="70">
        <f>(IF(N154="WON-EW",((((F154-1)*Q154)*'month #1 only'!$B$2)+('month #1 only'!$B$2*(F154-1))),IF(N154="WON",((((F154-1)*Q154)*'month #1 only'!$B$2)+('month #1 only'!$B$2*(F154-1))),IF(N154="PLACED",((((F154-1)*Q154)*'month #1 only'!$B$2)-'month #1 only'!$B$2),IF(Q154=0,-'month #1 only'!$B$2,IF(Q154=0,-'month #1 only'!$B$2,-('month #1 only'!$B$2*2)))))))*E154</f>
        <v>0</v>
      </c>
      <c r="S154" s="71">
        <f>(IF(N154="WON-EW",((((O154-1)*Q154)*'month #1 only'!$B$2)+('month #1 only'!$B$2*(O154-1))),IF(N154="WON",((((O154-1)*Q154)*'month #1 only'!$B$2)+('month #1 only'!$B$2*(O154-1))),IF(N154="PLACED",((((O154-1)*Q154)*'month #1 only'!$B$2)-'month #1 only'!$B$2),IF(Q154=0,-'month #1 only'!$B$2,IF(Q154=0,-'month #1 only'!$B$2,-('month #1 only'!$B$2*2)))))))*E154</f>
        <v>0</v>
      </c>
      <c r="T154" s="71">
        <f>(IF(N154="WON-EW",(((L154-1)*'month #1 only'!$B$2)*(1-$B$3))+(((M154-1)*'month #1 only'!$B$2)*(1-$B$3)),IF(N154="WON",(((L154-1)*'month #1 only'!$B$2)*(1-$B$3)),IF(N154="PLACED",(((M154-1)*'month #1 only'!$B$2)*(1-$B$3))-'month #1 only'!$B$2,IF(Q154=0,-'month #1 only'!$B$2,-('month #1 only'!$B$2*2))))))*E154</f>
        <v>0</v>
      </c>
    </row>
    <row r="155" spans="1:20" x14ac:dyDescent="0.2">
      <c r="C155" s="57"/>
      <c r="D155" s="57"/>
      <c r="H155" s="68"/>
      <c r="I155" s="68"/>
      <c r="J155" s="68"/>
      <c r="K155" s="68"/>
      <c r="N155" s="54"/>
      <c r="O155" s="68">
        <f>((G155-1)*(1-(IF(H155="no",0,'month #1 only'!$B$3)))+1)</f>
        <v>5.0000000000000044E-2</v>
      </c>
      <c r="P155" s="68">
        <f t="shared" si="2"/>
        <v>0</v>
      </c>
      <c r="Q155" s="69">
        <f>IF(Table13[[#This Row],[Runners]]&lt;5,0,IF(Table13[[#This Row],[Runners]]&lt;8,0.25,IF(Table13[[#This Row],[Runners]]&lt;12,0.2,IF(Table13[[#This Row],[Handicap?]]="Yes",0.25,0.2))))</f>
        <v>0</v>
      </c>
      <c r="R155" s="70">
        <f>(IF(N155="WON-EW",((((F155-1)*Q155)*'month #1 only'!$B$2)+('month #1 only'!$B$2*(F155-1))),IF(N155="WON",((((F155-1)*Q155)*'month #1 only'!$B$2)+('month #1 only'!$B$2*(F155-1))),IF(N155="PLACED",((((F155-1)*Q155)*'month #1 only'!$B$2)-'month #1 only'!$B$2),IF(Q155=0,-'month #1 only'!$B$2,IF(Q155=0,-'month #1 only'!$B$2,-('month #1 only'!$B$2*2)))))))*E155</f>
        <v>0</v>
      </c>
      <c r="S155" s="71">
        <f>(IF(N155="WON-EW",((((O155-1)*Q155)*'month #1 only'!$B$2)+('month #1 only'!$B$2*(O155-1))),IF(N155="WON",((((O155-1)*Q155)*'month #1 only'!$B$2)+('month #1 only'!$B$2*(O155-1))),IF(N155="PLACED",((((O155-1)*Q155)*'month #1 only'!$B$2)-'month #1 only'!$B$2),IF(Q155=0,-'month #1 only'!$B$2,IF(Q155=0,-'month #1 only'!$B$2,-('month #1 only'!$B$2*2)))))))*E155</f>
        <v>0</v>
      </c>
      <c r="T155" s="71">
        <f>(IF(N155="WON-EW",(((L155-1)*'month #1 only'!$B$2)*(1-$B$3))+(((M155-1)*'month #1 only'!$B$2)*(1-$B$3)),IF(N155="WON",(((L155-1)*'month #1 only'!$B$2)*(1-$B$3)),IF(N155="PLACED",(((M155-1)*'month #1 only'!$B$2)*(1-$B$3))-'month #1 only'!$B$2,IF(Q155=0,-'month #1 only'!$B$2,-('month #1 only'!$B$2*2))))))*E155</f>
        <v>0</v>
      </c>
    </row>
    <row r="156" spans="1:20" x14ac:dyDescent="0.2">
      <c r="C156" s="57"/>
      <c r="D156" s="57"/>
      <c r="H156" s="68"/>
      <c r="I156" s="68"/>
      <c r="J156" s="68"/>
      <c r="K156" s="68"/>
      <c r="N156" s="54"/>
      <c r="O156" s="68">
        <f>((G156-1)*(1-(IF(H156="no",0,'month #1 only'!$B$3)))+1)</f>
        <v>5.0000000000000044E-2</v>
      </c>
      <c r="P156" s="68">
        <f t="shared" si="2"/>
        <v>0</v>
      </c>
      <c r="Q156" s="69">
        <f>IF(Table13[[#This Row],[Runners]]&lt;5,0,IF(Table13[[#This Row],[Runners]]&lt;8,0.25,IF(Table13[[#This Row],[Runners]]&lt;12,0.2,IF(Table13[[#This Row],[Handicap?]]="Yes",0.25,0.2))))</f>
        <v>0</v>
      </c>
      <c r="R156" s="70">
        <f>(IF(N156="WON-EW",((((F156-1)*Q156)*'month #1 only'!$B$2)+('month #1 only'!$B$2*(F156-1))),IF(N156="WON",((((F156-1)*Q156)*'month #1 only'!$B$2)+('month #1 only'!$B$2*(F156-1))),IF(N156="PLACED",((((F156-1)*Q156)*'month #1 only'!$B$2)-'month #1 only'!$B$2),IF(Q156=0,-'month #1 only'!$B$2,IF(Q156=0,-'month #1 only'!$B$2,-('month #1 only'!$B$2*2)))))))*E156</f>
        <v>0</v>
      </c>
      <c r="S156" s="71">
        <f>(IF(N156="WON-EW",((((O156-1)*Q156)*'month #1 only'!$B$2)+('month #1 only'!$B$2*(O156-1))),IF(N156="WON",((((O156-1)*Q156)*'month #1 only'!$B$2)+('month #1 only'!$B$2*(O156-1))),IF(N156="PLACED",((((O156-1)*Q156)*'month #1 only'!$B$2)-'month #1 only'!$B$2),IF(Q156=0,-'month #1 only'!$B$2,IF(Q156=0,-'month #1 only'!$B$2,-('month #1 only'!$B$2*2)))))))*E156</f>
        <v>0</v>
      </c>
      <c r="T156" s="71">
        <f>(IF(N156="WON-EW",(((L156-1)*'month #1 only'!$B$2)*(1-$B$3))+(((M156-1)*'month #1 only'!$B$2)*(1-$B$3)),IF(N156="WON",(((L156-1)*'month #1 only'!$B$2)*(1-$B$3)),IF(N156="PLACED",(((M156-1)*'month #1 only'!$B$2)*(1-$B$3))-'month #1 only'!$B$2,IF(Q156=0,-'month #1 only'!$B$2,-('month #1 only'!$B$2*2))))))*E156</f>
        <v>0</v>
      </c>
    </row>
    <row r="157" spans="1:20" x14ac:dyDescent="0.2">
      <c r="C157" s="57"/>
      <c r="D157" s="57"/>
      <c r="H157" s="68"/>
      <c r="I157" s="68"/>
      <c r="J157" s="68"/>
      <c r="K157" s="68"/>
      <c r="N157" s="54"/>
      <c r="O157" s="68">
        <f>((G157-1)*(1-(IF(H157="no",0,'month #1 only'!$B$3)))+1)</f>
        <v>5.0000000000000044E-2</v>
      </c>
      <c r="P157" s="68">
        <f t="shared" si="2"/>
        <v>0</v>
      </c>
      <c r="Q157" s="69">
        <f>IF(Table13[[#This Row],[Runners]]&lt;5,0,IF(Table13[[#This Row],[Runners]]&lt;8,0.25,IF(Table13[[#This Row],[Runners]]&lt;12,0.2,IF(Table13[[#This Row],[Handicap?]]="Yes",0.25,0.2))))</f>
        <v>0</v>
      </c>
      <c r="R157" s="70">
        <f>(IF(N157="WON-EW",((((F157-1)*Q157)*'month #1 only'!$B$2)+('month #1 only'!$B$2*(F157-1))),IF(N157="WON",((((F157-1)*Q157)*'month #1 only'!$B$2)+('month #1 only'!$B$2*(F157-1))),IF(N157="PLACED",((((F157-1)*Q157)*'month #1 only'!$B$2)-'month #1 only'!$B$2),IF(Q157=0,-'month #1 only'!$B$2,IF(Q157=0,-'month #1 only'!$B$2,-('month #1 only'!$B$2*2)))))))*E157</f>
        <v>0</v>
      </c>
      <c r="S157" s="71">
        <f>(IF(N157="WON-EW",((((O157-1)*Q157)*'month #1 only'!$B$2)+('month #1 only'!$B$2*(O157-1))),IF(N157="WON",((((O157-1)*Q157)*'month #1 only'!$B$2)+('month #1 only'!$B$2*(O157-1))),IF(N157="PLACED",((((O157-1)*Q157)*'month #1 only'!$B$2)-'month #1 only'!$B$2),IF(Q157=0,-'month #1 only'!$B$2,IF(Q157=0,-'month #1 only'!$B$2,-('month #1 only'!$B$2*2)))))))*E157</f>
        <v>0</v>
      </c>
      <c r="T157" s="71">
        <f>(IF(N157="WON-EW",(((L157-1)*'month #1 only'!$B$2)*(1-$B$3))+(((M157-1)*'month #1 only'!$B$2)*(1-$B$3)),IF(N157="WON",(((L157-1)*'month #1 only'!$B$2)*(1-$B$3)),IF(N157="PLACED",(((M157-1)*'month #1 only'!$B$2)*(1-$B$3))-'month #1 only'!$B$2,IF(Q157=0,-'month #1 only'!$B$2,-('month #1 only'!$B$2*2))))))*E157</f>
        <v>0</v>
      </c>
    </row>
    <row r="158" spans="1:20" x14ac:dyDescent="0.2">
      <c r="C158" s="57"/>
      <c r="D158" s="57"/>
      <c r="H158" s="68"/>
      <c r="I158" s="68"/>
      <c r="J158" s="68"/>
      <c r="K158" s="68"/>
      <c r="N158" s="54"/>
      <c r="O158" s="68">
        <f>((G158-1)*(1-(IF(H158="no",0,'month #1 only'!$B$3)))+1)</f>
        <v>5.0000000000000044E-2</v>
      </c>
      <c r="P158" s="68">
        <f t="shared" si="2"/>
        <v>0</v>
      </c>
      <c r="Q158" s="69">
        <f>IF(Table13[[#This Row],[Runners]]&lt;5,0,IF(Table13[[#This Row],[Runners]]&lt;8,0.25,IF(Table13[[#This Row],[Runners]]&lt;12,0.2,IF(Table13[[#This Row],[Handicap?]]="Yes",0.25,0.2))))</f>
        <v>0</v>
      </c>
      <c r="R158" s="70">
        <f>(IF(N158="WON-EW",((((F158-1)*Q158)*'month #1 only'!$B$2)+('month #1 only'!$B$2*(F158-1))),IF(N158="WON",((((F158-1)*Q158)*'month #1 only'!$B$2)+('month #1 only'!$B$2*(F158-1))),IF(N158="PLACED",((((F158-1)*Q158)*'month #1 only'!$B$2)-'month #1 only'!$B$2),IF(Q158=0,-'month #1 only'!$B$2,IF(Q158=0,-'month #1 only'!$B$2,-('month #1 only'!$B$2*2)))))))*E158</f>
        <v>0</v>
      </c>
      <c r="S158" s="71">
        <f>(IF(N158="WON-EW",((((O158-1)*Q158)*'month #1 only'!$B$2)+('month #1 only'!$B$2*(O158-1))),IF(N158="WON",((((O158-1)*Q158)*'month #1 only'!$B$2)+('month #1 only'!$B$2*(O158-1))),IF(N158="PLACED",((((O158-1)*Q158)*'month #1 only'!$B$2)-'month #1 only'!$B$2),IF(Q158=0,-'month #1 only'!$B$2,IF(Q158=0,-'month #1 only'!$B$2,-('month #1 only'!$B$2*2)))))))*E158</f>
        <v>0</v>
      </c>
      <c r="T158" s="71">
        <f>(IF(N158="WON-EW",(((L158-1)*'month #1 only'!$B$2)*(1-$B$3))+(((M158-1)*'month #1 only'!$B$2)*(1-$B$3)),IF(N158="WON",(((L158-1)*'month #1 only'!$B$2)*(1-$B$3)),IF(N158="PLACED",(((M158-1)*'month #1 only'!$B$2)*(1-$B$3))-'month #1 only'!$B$2,IF(Q158=0,-'month #1 only'!$B$2,-('month #1 only'!$B$2*2))))))*E158</f>
        <v>0</v>
      </c>
    </row>
    <row r="159" spans="1:20" x14ac:dyDescent="0.2">
      <c r="C159" s="57"/>
      <c r="D159" s="57"/>
      <c r="H159" s="68"/>
      <c r="I159" s="68"/>
      <c r="J159" s="68"/>
      <c r="K159" s="68"/>
      <c r="N159" s="54"/>
      <c r="O159" s="68">
        <f>((G159-1)*(1-(IF(H159="no",0,'month #1 only'!$B$3)))+1)</f>
        <v>5.0000000000000044E-2</v>
      </c>
      <c r="P159" s="68">
        <f t="shared" si="2"/>
        <v>0</v>
      </c>
      <c r="Q159" s="69">
        <f>IF(Table13[[#This Row],[Runners]]&lt;5,0,IF(Table13[[#This Row],[Runners]]&lt;8,0.25,IF(Table13[[#This Row],[Runners]]&lt;12,0.2,IF(Table13[[#This Row],[Handicap?]]="Yes",0.25,0.2))))</f>
        <v>0</v>
      </c>
      <c r="R159" s="70">
        <f>(IF(N159="WON-EW",((((F159-1)*Q159)*'month #1 only'!$B$2)+('month #1 only'!$B$2*(F159-1))),IF(N159="WON",((((F159-1)*Q159)*'month #1 only'!$B$2)+('month #1 only'!$B$2*(F159-1))),IF(N159="PLACED",((((F159-1)*Q159)*'month #1 only'!$B$2)-'month #1 only'!$B$2),IF(Q159=0,-'month #1 only'!$B$2,IF(Q159=0,-'month #1 only'!$B$2,-('month #1 only'!$B$2*2)))))))*E159</f>
        <v>0</v>
      </c>
      <c r="S159" s="71">
        <f>(IF(N159="WON-EW",((((O159-1)*Q159)*'month #1 only'!$B$2)+('month #1 only'!$B$2*(O159-1))),IF(N159="WON",((((O159-1)*Q159)*'month #1 only'!$B$2)+('month #1 only'!$B$2*(O159-1))),IF(N159="PLACED",((((O159-1)*Q159)*'month #1 only'!$B$2)-'month #1 only'!$B$2),IF(Q159=0,-'month #1 only'!$B$2,IF(Q159=0,-'month #1 only'!$B$2,-('month #1 only'!$B$2*2)))))))*E159</f>
        <v>0</v>
      </c>
      <c r="T159" s="71">
        <f>(IF(N159="WON-EW",(((L159-1)*'month #1 only'!$B$2)*(1-$B$3))+(((M159-1)*'month #1 only'!$B$2)*(1-$B$3)),IF(N159="WON",(((L159-1)*'month #1 only'!$B$2)*(1-$B$3)),IF(N159="PLACED",(((M159-1)*'month #1 only'!$B$2)*(1-$B$3))-'month #1 only'!$B$2,IF(Q159=0,-'month #1 only'!$B$2,-('month #1 only'!$B$2*2))))))*E159</f>
        <v>0</v>
      </c>
    </row>
    <row r="160" spans="1:20" x14ac:dyDescent="0.2">
      <c r="C160" s="57"/>
      <c r="D160" s="57"/>
      <c r="H160" s="68"/>
      <c r="I160" s="68"/>
      <c r="J160" s="68"/>
      <c r="K160" s="68"/>
      <c r="N160" s="54"/>
      <c r="O160" s="68">
        <f>((G160-1)*(1-(IF(H160="no",0,'month #1 only'!$B$3)))+1)</f>
        <v>5.0000000000000044E-2</v>
      </c>
      <c r="P160" s="68">
        <f t="shared" si="2"/>
        <v>0</v>
      </c>
      <c r="Q160" s="69">
        <f>IF(Table13[[#This Row],[Runners]]&lt;5,0,IF(Table13[[#This Row],[Runners]]&lt;8,0.25,IF(Table13[[#This Row],[Runners]]&lt;12,0.2,IF(Table13[[#This Row],[Handicap?]]="Yes",0.25,0.2))))</f>
        <v>0</v>
      </c>
      <c r="R160" s="70">
        <f>(IF(N160="WON-EW",((((F160-1)*Q160)*'month #1 only'!$B$2)+('month #1 only'!$B$2*(F160-1))),IF(N160="WON",((((F160-1)*Q160)*'month #1 only'!$B$2)+('month #1 only'!$B$2*(F160-1))),IF(N160="PLACED",((((F160-1)*Q160)*'month #1 only'!$B$2)-'month #1 only'!$B$2),IF(Q160=0,-'month #1 only'!$B$2,IF(Q160=0,-'month #1 only'!$B$2,-('month #1 only'!$B$2*2)))))))*E160</f>
        <v>0</v>
      </c>
      <c r="S160" s="71">
        <f>(IF(N160="WON-EW",((((O160-1)*Q160)*'month #1 only'!$B$2)+('month #1 only'!$B$2*(O160-1))),IF(N160="WON",((((O160-1)*Q160)*'month #1 only'!$B$2)+('month #1 only'!$B$2*(O160-1))),IF(N160="PLACED",((((O160-1)*Q160)*'month #1 only'!$B$2)-'month #1 only'!$B$2),IF(Q160=0,-'month #1 only'!$B$2,IF(Q160=0,-'month #1 only'!$B$2,-('month #1 only'!$B$2*2)))))))*E160</f>
        <v>0</v>
      </c>
      <c r="T160" s="71">
        <f>(IF(N160="WON-EW",(((L160-1)*'month #1 only'!$B$2)*(1-$B$3))+(((M160-1)*'month #1 only'!$B$2)*(1-$B$3)),IF(N160="WON",(((L160-1)*'month #1 only'!$B$2)*(1-$B$3)),IF(N160="PLACED",(((M160-1)*'month #1 only'!$B$2)*(1-$B$3))-'month #1 only'!$B$2,IF(Q160=0,-'month #1 only'!$B$2,-('month #1 only'!$B$2*2))))))*E160</f>
        <v>0</v>
      </c>
    </row>
    <row r="161" spans="8:20" x14ac:dyDescent="0.2">
      <c r="H161" s="68"/>
      <c r="I161" s="68"/>
      <c r="J161" s="68"/>
      <c r="K161" s="68"/>
      <c r="N161" s="54"/>
      <c r="O161" s="68">
        <f>((G161-1)*(1-(IF(H161="no",0,'month #1 only'!$B$3)))+1)</f>
        <v>5.0000000000000044E-2</v>
      </c>
      <c r="P161" s="68">
        <f t="shared" si="2"/>
        <v>0</v>
      </c>
      <c r="Q161" s="69">
        <f>IF(Table13[[#This Row],[Runners]]&lt;5,0,IF(Table13[[#This Row],[Runners]]&lt;8,0.25,IF(Table13[[#This Row],[Runners]]&lt;12,0.2,IF(Table13[[#This Row],[Handicap?]]="Yes",0.25,0.2))))</f>
        <v>0</v>
      </c>
      <c r="R161" s="70">
        <f>(IF(N161="WON-EW",((((F161-1)*Q161)*'month #1 only'!$B$2)+('month #1 only'!$B$2*(F161-1))),IF(N161="WON",((((F161-1)*Q161)*'month #1 only'!$B$2)+('month #1 only'!$B$2*(F161-1))),IF(N161="PLACED",((((F161-1)*Q161)*'month #1 only'!$B$2)-'month #1 only'!$B$2),IF(Q161=0,-'month #1 only'!$B$2,IF(Q161=0,-'month #1 only'!$B$2,-('month #1 only'!$B$2*2)))))))*E161</f>
        <v>0</v>
      </c>
      <c r="S161" s="71">
        <f>(IF(N161="WON-EW",((((O161-1)*Q161)*'month #1 only'!$B$2)+('month #1 only'!$B$2*(O161-1))),IF(N161="WON",((((O161-1)*Q161)*'month #1 only'!$B$2)+('month #1 only'!$B$2*(O161-1))),IF(N161="PLACED",((((O161-1)*Q161)*'month #1 only'!$B$2)-'month #1 only'!$B$2),IF(Q161=0,-'month #1 only'!$B$2,IF(Q161=0,-'month #1 only'!$B$2,-('month #1 only'!$B$2*2)))))))*E161</f>
        <v>0</v>
      </c>
      <c r="T161" s="71">
        <f>(IF(N161="WON-EW",(((L161-1)*'month #1 only'!$B$2)*(1-$B$3))+(((M161-1)*'month #1 only'!$B$2)*(1-$B$3)),IF(N161="WON",(((L161-1)*'month #1 only'!$B$2)*(1-$B$3)),IF(N161="PLACED",(((M161-1)*'month #1 only'!$B$2)*(1-$B$3))-'month #1 only'!$B$2,IF(Q161=0,-'month #1 only'!$B$2,-('month #1 only'!$B$2*2))))))*E161</f>
        <v>0</v>
      </c>
    </row>
    <row r="162" spans="8:20" x14ac:dyDescent="0.2">
      <c r="H162" s="68"/>
      <c r="I162" s="68"/>
      <c r="J162" s="68"/>
      <c r="K162" s="68"/>
      <c r="N162" s="54"/>
      <c r="O162" s="68">
        <f>((G162-1)*(1-(IF(H162="no",0,'month #1 only'!$B$3)))+1)</f>
        <v>5.0000000000000044E-2</v>
      </c>
      <c r="P162" s="68">
        <f t="shared" si="2"/>
        <v>0</v>
      </c>
      <c r="Q162" s="69">
        <f>IF(Table13[[#This Row],[Runners]]&lt;5,0,IF(Table13[[#This Row],[Runners]]&lt;8,0.25,IF(Table13[[#This Row],[Runners]]&lt;12,0.2,IF(Table13[[#This Row],[Handicap?]]="Yes",0.25,0.2))))</f>
        <v>0</v>
      </c>
      <c r="R162" s="70">
        <f>(IF(N162="WON-EW",((((F162-1)*Q162)*'month #1 only'!$B$2)+('month #1 only'!$B$2*(F162-1))),IF(N162="WON",((((F162-1)*Q162)*'month #1 only'!$B$2)+('month #1 only'!$B$2*(F162-1))),IF(N162="PLACED",((((F162-1)*Q162)*'month #1 only'!$B$2)-'month #1 only'!$B$2),IF(Q162=0,-'month #1 only'!$B$2,IF(Q162=0,-'month #1 only'!$B$2,-('month #1 only'!$B$2*2)))))))*E162</f>
        <v>0</v>
      </c>
      <c r="S162" s="71">
        <f>(IF(N162="WON-EW",((((O162-1)*Q162)*'month #1 only'!$B$2)+('month #1 only'!$B$2*(O162-1))),IF(N162="WON",((((O162-1)*Q162)*'month #1 only'!$B$2)+('month #1 only'!$B$2*(O162-1))),IF(N162="PLACED",((((O162-1)*Q162)*'month #1 only'!$B$2)-'month #1 only'!$B$2),IF(Q162=0,-'month #1 only'!$B$2,IF(Q162=0,-'month #1 only'!$B$2,-('month #1 only'!$B$2*2)))))))*E162</f>
        <v>0</v>
      </c>
      <c r="T162" s="71">
        <f>(IF(N162="WON-EW",(((L162-1)*'month #1 only'!$B$2)*(1-$B$3))+(((M162-1)*'month #1 only'!$B$2)*(1-$B$3)),IF(N162="WON",(((L162-1)*'month #1 only'!$B$2)*(1-$B$3)),IF(N162="PLACED",(((M162-1)*'month #1 only'!$B$2)*(1-$B$3))-'month #1 only'!$B$2,IF(Q162=0,-'month #1 only'!$B$2,-('month #1 only'!$B$2*2))))))*E162</f>
        <v>0</v>
      </c>
    </row>
    <row r="163" spans="8:20" x14ac:dyDescent="0.2">
      <c r="H163" s="68"/>
      <c r="I163" s="68"/>
      <c r="J163" s="68"/>
      <c r="K163" s="68"/>
      <c r="N163" s="54"/>
      <c r="O163" s="68">
        <f>((G163-1)*(1-(IF(H163="no",0,'month #1 only'!$B$3)))+1)</f>
        <v>5.0000000000000044E-2</v>
      </c>
      <c r="P163" s="68">
        <f t="shared" si="2"/>
        <v>0</v>
      </c>
      <c r="Q163" s="69">
        <f>IF(Table13[[#This Row],[Runners]]&lt;5,0,IF(Table13[[#This Row],[Runners]]&lt;8,0.25,IF(Table13[[#This Row],[Runners]]&lt;12,0.2,IF(Table13[[#This Row],[Handicap?]]="Yes",0.25,0.2))))</f>
        <v>0</v>
      </c>
      <c r="R163" s="70">
        <f>(IF(N163="WON-EW",((((F163-1)*Q163)*'month #1 only'!$B$2)+('month #1 only'!$B$2*(F163-1))),IF(N163="WON",((((F163-1)*Q163)*'month #1 only'!$B$2)+('month #1 only'!$B$2*(F163-1))),IF(N163="PLACED",((((F163-1)*Q163)*'month #1 only'!$B$2)-'month #1 only'!$B$2),IF(Q163=0,-'month #1 only'!$B$2,IF(Q163=0,-'month #1 only'!$B$2,-('month #1 only'!$B$2*2)))))))*E163</f>
        <v>0</v>
      </c>
      <c r="S163" s="71">
        <f>(IF(N163="WON-EW",((((O163-1)*Q163)*'month #1 only'!$B$2)+('month #1 only'!$B$2*(O163-1))),IF(N163="WON",((((O163-1)*Q163)*'month #1 only'!$B$2)+('month #1 only'!$B$2*(O163-1))),IF(N163="PLACED",((((O163-1)*Q163)*'month #1 only'!$B$2)-'month #1 only'!$B$2),IF(Q163=0,-'month #1 only'!$B$2,IF(Q163=0,-'month #1 only'!$B$2,-('month #1 only'!$B$2*2)))))))*E163</f>
        <v>0</v>
      </c>
      <c r="T163" s="71">
        <f>(IF(N163="WON-EW",(((L163-1)*'month #1 only'!$B$2)*(1-$B$3))+(((M163-1)*'month #1 only'!$B$2)*(1-$B$3)),IF(N163="WON",(((L163-1)*'month #1 only'!$B$2)*(1-$B$3)),IF(N163="PLACED",(((M163-1)*'month #1 only'!$B$2)*(1-$B$3))-'month #1 only'!$B$2,IF(Q163=0,-'month #1 only'!$B$2,-('month #1 only'!$B$2*2))))))*E163</f>
        <v>0</v>
      </c>
    </row>
    <row r="164" spans="8:20" x14ac:dyDescent="0.2">
      <c r="H164" s="68"/>
      <c r="I164" s="68"/>
      <c r="J164" s="68"/>
      <c r="K164" s="68"/>
      <c r="N164" s="54"/>
      <c r="O164" s="68">
        <f>((G164-1)*(1-(IF(H164="no",0,'month #1 only'!$B$3)))+1)</f>
        <v>5.0000000000000044E-2</v>
      </c>
      <c r="P164" s="68">
        <f t="shared" si="2"/>
        <v>0</v>
      </c>
      <c r="Q164" s="69">
        <f>IF(Table13[[#This Row],[Runners]]&lt;5,0,IF(Table13[[#This Row],[Runners]]&lt;8,0.25,IF(Table13[[#This Row],[Runners]]&lt;12,0.2,IF(Table13[[#This Row],[Handicap?]]="Yes",0.25,0.2))))</f>
        <v>0</v>
      </c>
      <c r="R164" s="70">
        <f>(IF(N164="WON-EW",((((F164-1)*Q164)*'month #1 only'!$B$2)+('month #1 only'!$B$2*(F164-1))),IF(N164="WON",((((F164-1)*Q164)*'month #1 only'!$B$2)+('month #1 only'!$B$2*(F164-1))),IF(N164="PLACED",((((F164-1)*Q164)*'month #1 only'!$B$2)-'month #1 only'!$B$2),IF(Q164=0,-'month #1 only'!$B$2,IF(Q164=0,-'month #1 only'!$B$2,-('month #1 only'!$B$2*2)))))))*E164</f>
        <v>0</v>
      </c>
      <c r="S164" s="71">
        <f>(IF(N164="WON-EW",((((O164-1)*Q164)*'month #1 only'!$B$2)+('month #1 only'!$B$2*(O164-1))),IF(N164="WON",((((O164-1)*Q164)*'month #1 only'!$B$2)+('month #1 only'!$B$2*(O164-1))),IF(N164="PLACED",((((O164-1)*Q164)*'month #1 only'!$B$2)-'month #1 only'!$B$2),IF(Q164=0,-'month #1 only'!$B$2,IF(Q164=0,-'month #1 only'!$B$2,-('month #1 only'!$B$2*2)))))))*E164</f>
        <v>0</v>
      </c>
      <c r="T164" s="71">
        <f>(IF(N164="WON-EW",(((L164-1)*'month #1 only'!$B$2)*(1-$B$3))+(((M164-1)*'month #1 only'!$B$2)*(1-$B$3)),IF(N164="WON",(((L164-1)*'month #1 only'!$B$2)*(1-$B$3)),IF(N164="PLACED",(((M164-1)*'month #1 only'!$B$2)*(1-$B$3))-'month #1 only'!$B$2,IF(Q164=0,-'month #1 only'!$B$2,-('month #1 only'!$B$2*2))))))*E164</f>
        <v>0</v>
      </c>
    </row>
    <row r="165" spans="8:20" x14ac:dyDescent="0.2">
      <c r="H165" s="68"/>
      <c r="I165" s="68"/>
      <c r="J165" s="68"/>
      <c r="K165" s="68"/>
      <c r="N165" s="54"/>
      <c r="O165" s="68">
        <f>((G165-1)*(1-(IF(H165="no",0,'month #1 only'!$B$3)))+1)</f>
        <v>5.0000000000000044E-2</v>
      </c>
      <c r="P165" s="68">
        <f t="shared" si="2"/>
        <v>0</v>
      </c>
      <c r="Q165" s="69">
        <f>IF(Table13[[#This Row],[Runners]]&lt;5,0,IF(Table13[[#This Row],[Runners]]&lt;8,0.25,IF(Table13[[#This Row],[Runners]]&lt;12,0.2,IF(Table13[[#This Row],[Handicap?]]="Yes",0.25,0.2))))</f>
        <v>0</v>
      </c>
      <c r="R165" s="70">
        <f>(IF(N165="WON-EW",((((F165-1)*Q165)*'month #1 only'!$B$2)+('month #1 only'!$B$2*(F165-1))),IF(N165="WON",((((F165-1)*Q165)*'month #1 only'!$B$2)+('month #1 only'!$B$2*(F165-1))),IF(N165="PLACED",((((F165-1)*Q165)*'month #1 only'!$B$2)-'month #1 only'!$B$2),IF(Q165=0,-'month #1 only'!$B$2,IF(Q165=0,-'month #1 only'!$B$2,-('month #1 only'!$B$2*2)))))))*E165</f>
        <v>0</v>
      </c>
      <c r="S165" s="71">
        <f>(IF(N165="WON-EW",((((O165-1)*Q165)*'month #1 only'!$B$2)+('month #1 only'!$B$2*(O165-1))),IF(N165="WON",((((O165-1)*Q165)*'month #1 only'!$B$2)+('month #1 only'!$B$2*(O165-1))),IF(N165="PLACED",((((O165-1)*Q165)*'month #1 only'!$B$2)-'month #1 only'!$B$2),IF(Q165=0,-'month #1 only'!$B$2,IF(Q165=0,-'month #1 only'!$B$2,-('month #1 only'!$B$2*2)))))))*E165</f>
        <v>0</v>
      </c>
      <c r="T165" s="71">
        <f>(IF(N165="WON-EW",(((L165-1)*'month #1 only'!$B$2)*(1-$B$3))+(((M165-1)*'month #1 only'!$B$2)*(1-$B$3)),IF(N165="WON",(((L165-1)*'month #1 only'!$B$2)*(1-$B$3)),IF(N165="PLACED",(((M165-1)*'month #1 only'!$B$2)*(1-$B$3))-'month #1 only'!$B$2,IF(Q165=0,-'month #1 only'!$B$2,-('month #1 only'!$B$2*2))))))*E165</f>
        <v>0</v>
      </c>
    </row>
    <row r="166" spans="8:20" x14ac:dyDescent="0.2">
      <c r="H166" s="68"/>
      <c r="I166" s="68"/>
      <c r="J166" s="68"/>
      <c r="K166" s="68"/>
      <c r="N166" s="54"/>
      <c r="O166" s="68">
        <f>((G166-1)*(1-(IF(H166="no",0,'month #1 only'!$B$3)))+1)</f>
        <v>5.0000000000000044E-2</v>
      </c>
      <c r="P166" s="68">
        <f t="shared" si="2"/>
        <v>0</v>
      </c>
      <c r="Q166" s="69">
        <f>IF(Table13[[#This Row],[Runners]]&lt;5,0,IF(Table13[[#This Row],[Runners]]&lt;8,0.25,IF(Table13[[#This Row],[Runners]]&lt;12,0.2,IF(Table13[[#This Row],[Handicap?]]="Yes",0.25,0.2))))</f>
        <v>0</v>
      </c>
      <c r="R166" s="70">
        <f>(IF(N166="WON-EW",((((F166-1)*Q166)*'month #1 only'!$B$2)+('month #1 only'!$B$2*(F166-1))),IF(N166="WON",((((F166-1)*Q166)*'month #1 only'!$B$2)+('month #1 only'!$B$2*(F166-1))),IF(N166="PLACED",((((F166-1)*Q166)*'month #1 only'!$B$2)-'month #1 only'!$B$2),IF(Q166=0,-'month #1 only'!$B$2,IF(Q166=0,-'month #1 only'!$B$2,-('month #1 only'!$B$2*2)))))))*E166</f>
        <v>0</v>
      </c>
      <c r="S166" s="71">
        <f>(IF(N166="WON-EW",((((O166-1)*Q166)*'month #1 only'!$B$2)+('month #1 only'!$B$2*(O166-1))),IF(N166="WON",((((O166-1)*Q166)*'month #1 only'!$B$2)+('month #1 only'!$B$2*(O166-1))),IF(N166="PLACED",((((O166-1)*Q166)*'month #1 only'!$B$2)-'month #1 only'!$B$2),IF(Q166=0,-'month #1 only'!$B$2,IF(Q166=0,-'month #1 only'!$B$2,-('month #1 only'!$B$2*2)))))))*E166</f>
        <v>0</v>
      </c>
      <c r="T166" s="71">
        <f>(IF(N166="WON-EW",(((L166-1)*'month #1 only'!$B$2)*(1-$B$3))+(((M166-1)*'month #1 only'!$B$2)*(1-$B$3)),IF(N166="WON",(((L166-1)*'month #1 only'!$B$2)*(1-$B$3)),IF(N166="PLACED",(((M166-1)*'month #1 only'!$B$2)*(1-$B$3))-'month #1 only'!$B$2,IF(Q166=0,-'month #1 only'!$B$2,-('month #1 only'!$B$2*2))))))*E166</f>
        <v>0</v>
      </c>
    </row>
    <row r="167" spans="8:20" x14ac:dyDescent="0.2">
      <c r="H167" s="68"/>
      <c r="I167" s="68"/>
      <c r="J167" s="68"/>
      <c r="K167" s="68"/>
      <c r="N167" s="54"/>
      <c r="O167" s="68">
        <f>((G167-1)*(1-(IF(H167="no",0,'month #1 only'!$B$3)))+1)</f>
        <v>5.0000000000000044E-2</v>
      </c>
      <c r="P167" s="68">
        <f t="shared" si="2"/>
        <v>0</v>
      </c>
      <c r="Q167" s="69">
        <f>IF(Table13[[#This Row],[Runners]]&lt;5,0,IF(Table13[[#This Row],[Runners]]&lt;8,0.25,IF(Table13[[#This Row],[Runners]]&lt;12,0.2,IF(Table13[[#This Row],[Handicap?]]="Yes",0.25,0.2))))</f>
        <v>0</v>
      </c>
      <c r="R167" s="70">
        <f>(IF(N167="WON-EW",((((F167-1)*Q167)*'month #1 only'!$B$2)+('month #1 only'!$B$2*(F167-1))),IF(N167="WON",((((F167-1)*Q167)*'month #1 only'!$B$2)+('month #1 only'!$B$2*(F167-1))),IF(N167="PLACED",((((F167-1)*Q167)*'month #1 only'!$B$2)-'month #1 only'!$B$2),IF(Q167=0,-'month #1 only'!$B$2,IF(Q167=0,-'month #1 only'!$B$2,-('month #1 only'!$B$2*2)))))))*E167</f>
        <v>0</v>
      </c>
      <c r="S167" s="71">
        <f>(IF(N167="WON-EW",((((O167-1)*Q167)*'month #1 only'!$B$2)+('month #1 only'!$B$2*(O167-1))),IF(N167="WON",((((O167-1)*Q167)*'month #1 only'!$B$2)+('month #1 only'!$B$2*(O167-1))),IF(N167="PLACED",((((O167-1)*Q167)*'month #1 only'!$B$2)-'month #1 only'!$B$2),IF(Q167=0,-'month #1 only'!$B$2,IF(Q167=0,-'month #1 only'!$B$2,-('month #1 only'!$B$2*2)))))))*E167</f>
        <v>0</v>
      </c>
      <c r="T167" s="71">
        <f>(IF(N167="WON-EW",(((L167-1)*'month #1 only'!$B$2)*(1-$B$3))+(((M167-1)*'month #1 only'!$B$2)*(1-$B$3)),IF(N167="WON",(((L167-1)*'month #1 only'!$B$2)*(1-$B$3)),IF(N167="PLACED",(((M167-1)*'month #1 only'!$B$2)*(1-$B$3))-'month #1 only'!$B$2,IF(Q167=0,-'month #1 only'!$B$2,-('month #1 only'!$B$2*2))))))*E167</f>
        <v>0</v>
      </c>
    </row>
    <row r="168" spans="8:20" x14ac:dyDescent="0.2">
      <c r="H168" s="68"/>
      <c r="I168" s="68"/>
      <c r="J168" s="68"/>
      <c r="K168" s="68"/>
      <c r="N168" s="54"/>
      <c r="O168" s="68">
        <f>((G168-1)*(1-(IF(H168="no",0,'month #1 only'!$B$3)))+1)</f>
        <v>5.0000000000000044E-2</v>
      </c>
      <c r="P168" s="68">
        <f t="shared" si="2"/>
        <v>0</v>
      </c>
      <c r="Q168" s="69">
        <f>IF(Table13[[#This Row],[Runners]]&lt;5,0,IF(Table13[[#This Row],[Runners]]&lt;8,0.25,IF(Table13[[#This Row],[Runners]]&lt;12,0.2,IF(Table13[[#This Row],[Handicap?]]="Yes",0.25,0.2))))</f>
        <v>0</v>
      </c>
      <c r="R168" s="70">
        <f>(IF(N168="WON-EW",((((F168-1)*Q168)*'month #1 only'!$B$2)+('month #1 only'!$B$2*(F168-1))),IF(N168="WON",((((F168-1)*Q168)*'month #1 only'!$B$2)+('month #1 only'!$B$2*(F168-1))),IF(N168="PLACED",((((F168-1)*Q168)*'month #1 only'!$B$2)-'month #1 only'!$B$2),IF(Q168=0,-'month #1 only'!$B$2,IF(Q168=0,-'month #1 only'!$B$2,-('month #1 only'!$B$2*2)))))))*E168</f>
        <v>0</v>
      </c>
      <c r="S168" s="71">
        <f>(IF(N168="WON-EW",((((O168-1)*Q168)*'month #1 only'!$B$2)+('month #1 only'!$B$2*(O168-1))),IF(N168="WON",((((O168-1)*Q168)*'month #1 only'!$B$2)+('month #1 only'!$B$2*(O168-1))),IF(N168="PLACED",((((O168-1)*Q168)*'month #1 only'!$B$2)-'month #1 only'!$B$2),IF(Q168=0,-'month #1 only'!$B$2,IF(Q168=0,-'month #1 only'!$B$2,-('month #1 only'!$B$2*2)))))))*E168</f>
        <v>0</v>
      </c>
      <c r="T168" s="71">
        <f>(IF(N168="WON-EW",(((L168-1)*'month #1 only'!$B$2)*(1-$B$3))+(((M168-1)*'month #1 only'!$B$2)*(1-$B$3)),IF(N168="WON",(((L168-1)*'month #1 only'!$B$2)*(1-$B$3)),IF(N168="PLACED",(((M168-1)*'month #1 only'!$B$2)*(1-$B$3))-'month #1 only'!$B$2,IF(Q168=0,-'month #1 only'!$B$2,-('month #1 only'!$B$2*2))))))*E168</f>
        <v>0</v>
      </c>
    </row>
    <row r="169" spans="8:20" x14ac:dyDescent="0.2">
      <c r="H169" s="68"/>
      <c r="I169" s="68"/>
      <c r="J169" s="68"/>
      <c r="K169" s="68"/>
      <c r="N169" s="54"/>
      <c r="O169" s="68">
        <f>((G169-1)*(1-(IF(H169="no",0,'month #1 only'!$B$3)))+1)</f>
        <v>5.0000000000000044E-2</v>
      </c>
      <c r="P169" s="68">
        <f t="shared" si="2"/>
        <v>0</v>
      </c>
      <c r="Q169" s="69">
        <f>IF(Table13[[#This Row],[Runners]]&lt;5,0,IF(Table13[[#This Row],[Runners]]&lt;8,0.25,IF(Table13[[#This Row],[Runners]]&lt;12,0.2,IF(Table13[[#This Row],[Handicap?]]="Yes",0.25,0.2))))</f>
        <v>0</v>
      </c>
      <c r="R169" s="70">
        <f>(IF(N169="WON-EW",((((F169-1)*Q169)*'month #1 only'!$B$2)+('month #1 only'!$B$2*(F169-1))),IF(N169="WON",((((F169-1)*Q169)*'month #1 only'!$B$2)+('month #1 only'!$B$2*(F169-1))),IF(N169="PLACED",((((F169-1)*Q169)*'month #1 only'!$B$2)-'month #1 only'!$B$2),IF(Q169=0,-'month #1 only'!$B$2,IF(Q169=0,-'month #1 only'!$B$2,-('month #1 only'!$B$2*2)))))))*E169</f>
        <v>0</v>
      </c>
      <c r="S169" s="71">
        <f>(IF(N169="WON-EW",((((O169-1)*Q169)*'month #1 only'!$B$2)+('month #1 only'!$B$2*(O169-1))),IF(N169="WON",((((O169-1)*Q169)*'month #1 only'!$B$2)+('month #1 only'!$B$2*(O169-1))),IF(N169="PLACED",((((O169-1)*Q169)*'month #1 only'!$B$2)-'month #1 only'!$B$2),IF(Q169=0,-'month #1 only'!$B$2,IF(Q169=0,-'month #1 only'!$B$2,-('month #1 only'!$B$2*2)))))))*E169</f>
        <v>0</v>
      </c>
      <c r="T169" s="71">
        <f>(IF(N169="WON-EW",(((L169-1)*'month #1 only'!$B$2)*(1-$B$3))+(((M169-1)*'month #1 only'!$B$2)*(1-$B$3)),IF(N169="WON",(((L169-1)*'month #1 only'!$B$2)*(1-$B$3)),IF(N169="PLACED",(((M169-1)*'month #1 only'!$B$2)*(1-$B$3))-'month #1 only'!$B$2,IF(Q169=0,-'month #1 only'!$B$2,-('month #1 only'!$B$2*2))))))*E169</f>
        <v>0</v>
      </c>
    </row>
    <row r="170" spans="8:20" x14ac:dyDescent="0.2">
      <c r="H170" s="68"/>
      <c r="I170" s="68"/>
      <c r="J170" s="68"/>
      <c r="K170" s="68"/>
      <c r="N170" s="54"/>
      <c r="O170" s="68">
        <f>((G170-1)*(1-(IF(H170="no",0,'month #1 only'!$B$3)))+1)</f>
        <v>5.0000000000000044E-2</v>
      </c>
      <c r="P170" s="68">
        <f t="shared" si="2"/>
        <v>0</v>
      </c>
      <c r="Q170" s="69">
        <f>IF(Table13[[#This Row],[Runners]]&lt;5,0,IF(Table13[[#This Row],[Runners]]&lt;8,0.25,IF(Table13[[#This Row],[Runners]]&lt;12,0.2,IF(Table13[[#This Row],[Handicap?]]="Yes",0.25,0.2))))</f>
        <v>0</v>
      </c>
      <c r="R170" s="70">
        <f>(IF(N170="WON-EW",((((F170-1)*Q170)*'month #1 only'!$B$2)+('month #1 only'!$B$2*(F170-1))),IF(N170="WON",((((F170-1)*Q170)*'month #1 only'!$B$2)+('month #1 only'!$B$2*(F170-1))),IF(N170="PLACED",((((F170-1)*Q170)*'month #1 only'!$B$2)-'month #1 only'!$B$2),IF(Q170=0,-'month #1 only'!$B$2,IF(Q170=0,-'month #1 only'!$B$2,-('month #1 only'!$B$2*2)))))))*E170</f>
        <v>0</v>
      </c>
      <c r="S170" s="71">
        <f>(IF(N170="WON-EW",((((O170-1)*Q170)*'month #1 only'!$B$2)+('month #1 only'!$B$2*(O170-1))),IF(N170="WON",((((O170-1)*Q170)*'month #1 only'!$B$2)+('month #1 only'!$B$2*(O170-1))),IF(N170="PLACED",((((O170-1)*Q170)*'month #1 only'!$B$2)-'month #1 only'!$B$2),IF(Q170=0,-'month #1 only'!$B$2,IF(Q170=0,-'month #1 only'!$B$2,-('month #1 only'!$B$2*2)))))))*E170</f>
        <v>0</v>
      </c>
      <c r="T170" s="71">
        <f>(IF(N170="WON-EW",(((L170-1)*'month #1 only'!$B$2)*(1-$B$3))+(((M170-1)*'month #1 only'!$B$2)*(1-$B$3)),IF(N170="WON",(((L170-1)*'month #1 only'!$B$2)*(1-$B$3)),IF(N170="PLACED",(((M170-1)*'month #1 only'!$B$2)*(1-$B$3))-'month #1 only'!$B$2,IF(Q170=0,-'month #1 only'!$B$2,-('month #1 only'!$B$2*2))))))*E170</f>
        <v>0</v>
      </c>
    </row>
    <row r="171" spans="8:20" x14ac:dyDescent="0.2">
      <c r="H171" s="68"/>
      <c r="I171" s="68"/>
      <c r="J171" s="68"/>
      <c r="K171" s="68"/>
      <c r="N171" s="54"/>
      <c r="O171" s="68">
        <f>((G171-1)*(1-(IF(H171="no",0,'month #1 only'!$B$3)))+1)</f>
        <v>5.0000000000000044E-2</v>
      </c>
      <c r="P171" s="68">
        <f t="shared" si="2"/>
        <v>0</v>
      </c>
      <c r="Q171" s="69">
        <f>IF(Table13[[#This Row],[Runners]]&lt;5,0,IF(Table13[[#This Row],[Runners]]&lt;8,0.25,IF(Table13[[#This Row],[Runners]]&lt;12,0.2,IF(Table13[[#This Row],[Handicap?]]="Yes",0.25,0.2))))</f>
        <v>0</v>
      </c>
      <c r="R171" s="70">
        <f>(IF(N171="WON-EW",((((F171-1)*Q171)*'month #1 only'!$B$2)+('month #1 only'!$B$2*(F171-1))),IF(N171="WON",((((F171-1)*Q171)*'month #1 only'!$B$2)+('month #1 only'!$B$2*(F171-1))),IF(N171="PLACED",((((F171-1)*Q171)*'month #1 only'!$B$2)-'month #1 only'!$B$2),IF(Q171=0,-'month #1 only'!$B$2,IF(Q171=0,-'month #1 only'!$B$2,-('month #1 only'!$B$2*2)))))))*E171</f>
        <v>0</v>
      </c>
      <c r="S171" s="71">
        <f>(IF(N171="WON-EW",((((O171-1)*Q171)*'month #1 only'!$B$2)+('month #1 only'!$B$2*(O171-1))),IF(N171="WON",((((O171-1)*Q171)*'month #1 only'!$B$2)+('month #1 only'!$B$2*(O171-1))),IF(N171="PLACED",((((O171-1)*Q171)*'month #1 only'!$B$2)-'month #1 only'!$B$2),IF(Q171=0,-'month #1 only'!$B$2,IF(Q171=0,-'month #1 only'!$B$2,-('month #1 only'!$B$2*2)))))))*E171</f>
        <v>0</v>
      </c>
      <c r="T171" s="71">
        <f>(IF(N171="WON-EW",(((L171-1)*'month #1 only'!$B$2)*(1-$B$3))+(((M171-1)*'month #1 only'!$B$2)*(1-$B$3)),IF(N171="WON",(((L171-1)*'month #1 only'!$B$2)*(1-$B$3)),IF(N171="PLACED",(((M171-1)*'month #1 only'!$B$2)*(1-$B$3))-'month #1 only'!$B$2,IF(Q171=0,-'month #1 only'!$B$2,-('month #1 only'!$B$2*2))))))*E171</f>
        <v>0</v>
      </c>
    </row>
    <row r="172" spans="8:20" x14ac:dyDescent="0.2">
      <c r="H172" s="68"/>
      <c r="I172" s="68"/>
      <c r="J172" s="68"/>
      <c r="K172" s="68"/>
      <c r="N172" s="54"/>
      <c r="O172" s="68">
        <f>((G172-1)*(1-(IF(H172="no",0,'month #1 only'!$B$3)))+1)</f>
        <v>5.0000000000000044E-2</v>
      </c>
      <c r="P172" s="68">
        <f t="shared" si="2"/>
        <v>0</v>
      </c>
      <c r="Q172" s="69">
        <f>IF(Table13[[#This Row],[Runners]]&lt;5,0,IF(Table13[[#This Row],[Runners]]&lt;8,0.25,IF(Table13[[#This Row],[Runners]]&lt;12,0.2,IF(Table13[[#This Row],[Handicap?]]="Yes",0.25,0.2))))</f>
        <v>0</v>
      </c>
      <c r="R172" s="70">
        <f>(IF(N172="WON-EW",((((F172-1)*Q172)*'month #1 only'!$B$2)+('month #1 only'!$B$2*(F172-1))),IF(N172="WON",((((F172-1)*Q172)*'month #1 only'!$B$2)+('month #1 only'!$B$2*(F172-1))),IF(N172="PLACED",((((F172-1)*Q172)*'month #1 only'!$B$2)-'month #1 only'!$B$2),IF(Q172=0,-'month #1 only'!$B$2,IF(Q172=0,-'month #1 only'!$B$2,-('month #1 only'!$B$2*2)))))))*E172</f>
        <v>0</v>
      </c>
      <c r="S172" s="71">
        <f>(IF(N172="WON-EW",((((O172-1)*Q172)*'month #1 only'!$B$2)+('month #1 only'!$B$2*(O172-1))),IF(N172="WON",((((O172-1)*Q172)*'month #1 only'!$B$2)+('month #1 only'!$B$2*(O172-1))),IF(N172="PLACED",((((O172-1)*Q172)*'month #1 only'!$B$2)-'month #1 only'!$B$2),IF(Q172=0,-'month #1 only'!$B$2,IF(Q172=0,-'month #1 only'!$B$2,-('month #1 only'!$B$2*2)))))))*E172</f>
        <v>0</v>
      </c>
      <c r="T172" s="71">
        <f>(IF(N172="WON-EW",(((L172-1)*'month #1 only'!$B$2)*(1-$B$3))+(((M172-1)*'month #1 only'!$B$2)*(1-$B$3)),IF(N172="WON",(((L172-1)*'month #1 only'!$B$2)*(1-$B$3)),IF(N172="PLACED",(((M172-1)*'month #1 only'!$B$2)*(1-$B$3))-'month #1 only'!$B$2,IF(Q172=0,-'month #1 only'!$B$2,-('month #1 only'!$B$2*2))))))*E172</f>
        <v>0</v>
      </c>
    </row>
    <row r="173" spans="8:20" x14ac:dyDescent="0.2">
      <c r="H173" s="68"/>
      <c r="I173" s="68"/>
      <c r="J173" s="68"/>
      <c r="K173" s="68"/>
      <c r="N173" s="54"/>
      <c r="O173" s="68">
        <f>((G173-1)*(1-(IF(H173="no",0,'month #1 only'!$B$3)))+1)</f>
        <v>5.0000000000000044E-2</v>
      </c>
      <c r="P173" s="68">
        <f t="shared" si="2"/>
        <v>0</v>
      </c>
      <c r="Q173" s="69">
        <f>IF(Table13[[#This Row],[Runners]]&lt;5,0,IF(Table13[[#This Row],[Runners]]&lt;8,0.25,IF(Table13[[#This Row],[Runners]]&lt;12,0.2,IF(Table13[[#This Row],[Handicap?]]="Yes",0.25,0.2))))</f>
        <v>0</v>
      </c>
      <c r="R173" s="70">
        <f>(IF(N173="WON-EW",((((F173-1)*Q173)*'month #1 only'!$B$2)+('month #1 only'!$B$2*(F173-1))),IF(N173="WON",((((F173-1)*Q173)*'month #1 only'!$B$2)+('month #1 only'!$B$2*(F173-1))),IF(N173="PLACED",((((F173-1)*Q173)*'month #1 only'!$B$2)-'month #1 only'!$B$2),IF(Q173=0,-'month #1 only'!$B$2,IF(Q173=0,-'month #1 only'!$B$2,-('month #1 only'!$B$2*2)))))))*E173</f>
        <v>0</v>
      </c>
      <c r="S173" s="71">
        <f>(IF(N173="WON-EW",((((O173-1)*Q173)*'month #1 only'!$B$2)+('month #1 only'!$B$2*(O173-1))),IF(N173="WON",((((O173-1)*Q173)*'month #1 only'!$B$2)+('month #1 only'!$B$2*(O173-1))),IF(N173="PLACED",((((O173-1)*Q173)*'month #1 only'!$B$2)-'month #1 only'!$B$2),IF(Q173=0,-'month #1 only'!$B$2,IF(Q173=0,-'month #1 only'!$B$2,-('month #1 only'!$B$2*2)))))))*E173</f>
        <v>0</v>
      </c>
      <c r="T173" s="71">
        <f>(IF(N173="WON-EW",(((L173-1)*'month #1 only'!$B$2)*(1-$B$3))+(((M173-1)*'month #1 only'!$B$2)*(1-$B$3)),IF(N173="WON",(((L173-1)*'month #1 only'!$B$2)*(1-$B$3)),IF(N173="PLACED",(((M173-1)*'month #1 only'!$B$2)*(1-$B$3))-'month #1 only'!$B$2,IF(Q173=0,-'month #1 only'!$B$2,-('month #1 only'!$B$2*2))))))*E173</f>
        <v>0</v>
      </c>
    </row>
    <row r="174" spans="8:20" x14ac:dyDescent="0.2">
      <c r="H174" s="68"/>
      <c r="I174" s="68"/>
      <c r="J174" s="68"/>
      <c r="K174" s="68"/>
      <c r="N174" s="54"/>
      <c r="O174" s="68">
        <f>((G174-1)*(1-(IF(H174="no",0,'month #1 only'!$B$3)))+1)</f>
        <v>5.0000000000000044E-2</v>
      </c>
      <c r="P174" s="68">
        <f t="shared" si="2"/>
        <v>0</v>
      </c>
      <c r="Q174" s="69">
        <f>IF(Table13[[#This Row],[Runners]]&lt;5,0,IF(Table13[[#This Row],[Runners]]&lt;8,0.25,IF(Table13[[#This Row],[Runners]]&lt;12,0.2,IF(Table13[[#This Row],[Handicap?]]="Yes",0.25,0.2))))</f>
        <v>0</v>
      </c>
      <c r="R174" s="70">
        <f>(IF(N174="WON-EW",((((F174-1)*Q174)*'month #1 only'!$B$2)+('month #1 only'!$B$2*(F174-1))),IF(N174="WON",((((F174-1)*Q174)*'month #1 only'!$B$2)+('month #1 only'!$B$2*(F174-1))),IF(N174="PLACED",((((F174-1)*Q174)*'month #1 only'!$B$2)-'month #1 only'!$B$2),IF(Q174=0,-'month #1 only'!$B$2,IF(Q174=0,-'month #1 only'!$B$2,-('month #1 only'!$B$2*2)))))))*E174</f>
        <v>0</v>
      </c>
      <c r="S174" s="71">
        <f>(IF(N174="WON-EW",((((O174-1)*Q174)*'month #1 only'!$B$2)+('month #1 only'!$B$2*(O174-1))),IF(N174="WON",((((O174-1)*Q174)*'month #1 only'!$B$2)+('month #1 only'!$B$2*(O174-1))),IF(N174="PLACED",((((O174-1)*Q174)*'month #1 only'!$B$2)-'month #1 only'!$B$2),IF(Q174=0,-'month #1 only'!$B$2,IF(Q174=0,-'month #1 only'!$B$2,-('month #1 only'!$B$2*2)))))))*E174</f>
        <v>0</v>
      </c>
      <c r="T174" s="71">
        <f>(IF(N174="WON-EW",(((L174-1)*'month #1 only'!$B$2)*(1-$B$3))+(((M174-1)*'month #1 only'!$B$2)*(1-$B$3)),IF(N174="WON",(((L174-1)*'month #1 only'!$B$2)*(1-$B$3)),IF(N174="PLACED",(((M174-1)*'month #1 only'!$B$2)*(1-$B$3))-'month #1 only'!$B$2,IF(Q174=0,-'month #1 only'!$B$2,-('month #1 only'!$B$2*2))))))*E174</f>
        <v>0</v>
      </c>
    </row>
    <row r="175" spans="8:20" x14ac:dyDescent="0.2">
      <c r="H175" s="68"/>
      <c r="I175" s="68"/>
      <c r="J175" s="68"/>
      <c r="K175" s="68"/>
      <c r="N175" s="54"/>
      <c r="O175" s="68">
        <f>((G175-1)*(1-(IF(H175="no",0,'month #1 only'!$B$3)))+1)</f>
        <v>5.0000000000000044E-2</v>
      </c>
      <c r="P175" s="68">
        <f t="shared" si="2"/>
        <v>0</v>
      </c>
      <c r="Q175" s="69">
        <f>IF(Table13[[#This Row],[Runners]]&lt;5,0,IF(Table13[[#This Row],[Runners]]&lt;8,0.25,IF(Table13[[#This Row],[Runners]]&lt;12,0.2,IF(Table13[[#This Row],[Handicap?]]="Yes",0.25,0.2))))</f>
        <v>0</v>
      </c>
      <c r="R175" s="70">
        <f>(IF(N175="WON-EW",((((F175-1)*Q175)*'month #1 only'!$B$2)+('month #1 only'!$B$2*(F175-1))),IF(N175="WON",((((F175-1)*Q175)*'month #1 only'!$B$2)+('month #1 only'!$B$2*(F175-1))),IF(N175="PLACED",((((F175-1)*Q175)*'month #1 only'!$B$2)-'month #1 only'!$B$2),IF(Q175=0,-'month #1 only'!$B$2,IF(Q175=0,-'month #1 only'!$B$2,-('month #1 only'!$B$2*2)))))))*E175</f>
        <v>0</v>
      </c>
      <c r="S175" s="71">
        <f>(IF(N175="WON-EW",((((O175-1)*Q175)*'month #1 only'!$B$2)+('month #1 only'!$B$2*(O175-1))),IF(N175="WON",((((O175-1)*Q175)*'month #1 only'!$B$2)+('month #1 only'!$B$2*(O175-1))),IF(N175="PLACED",((((O175-1)*Q175)*'month #1 only'!$B$2)-'month #1 only'!$B$2),IF(Q175=0,-'month #1 only'!$B$2,IF(Q175=0,-'month #1 only'!$B$2,-('month #1 only'!$B$2*2)))))))*E175</f>
        <v>0</v>
      </c>
      <c r="T175" s="71">
        <f>(IF(N175="WON-EW",(((L175-1)*'month #1 only'!$B$2)*(1-$B$3))+(((M175-1)*'month #1 only'!$B$2)*(1-$B$3)),IF(N175="WON",(((L175-1)*'month #1 only'!$B$2)*(1-$B$3)),IF(N175="PLACED",(((M175-1)*'month #1 only'!$B$2)*(1-$B$3))-'month #1 only'!$B$2,IF(Q175=0,-'month #1 only'!$B$2,-('month #1 only'!$B$2*2))))))*E175</f>
        <v>0</v>
      </c>
    </row>
    <row r="176" spans="8:20" x14ac:dyDescent="0.2">
      <c r="H176" s="68"/>
      <c r="I176" s="68"/>
      <c r="J176" s="68"/>
      <c r="K176" s="68"/>
      <c r="N176" s="54"/>
      <c r="O176" s="68">
        <f>((G176-1)*(1-(IF(H176="no",0,'month #1 only'!$B$3)))+1)</f>
        <v>5.0000000000000044E-2</v>
      </c>
      <c r="P176" s="68">
        <f t="shared" si="2"/>
        <v>0</v>
      </c>
      <c r="Q176" s="69">
        <f>IF(Table13[[#This Row],[Runners]]&lt;5,0,IF(Table13[[#This Row],[Runners]]&lt;8,0.25,IF(Table13[[#This Row],[Runners]]&lt;12,0.2,IF(Table13[[#This Row],[Handicap?]]="Yes",0.25,0.2))))</f>
        <v>0</v>
      </c>
      <c r="R176" s="70">
        <f>(IF(N176="WON-EW",((((F176-1)*Q176)*'month #1 only'!$B$2)+('month #1 only'!$B$2*(F176-1))),IF(N176="WON",((((F176-1)*Q176)*'month #1 only'!$B$2)+('month #1 only'!$B$2*(F176-1))),IF(N176="PLACED",((((F176-1)*Q176)*'month #1 only'!$B$2)-'month #1 only'!$B$2),IF(Q176=0,-'month #1 only'!$B$2,IF(Q176=0,-'month #1 only'!$B$2,-('month #1 only'!$B$2*2)))))))*E176</f>
        <v>0</v>
      </c>
      <c r="S176" s="71">
        <f>(IF(N176="WON-EW",((((O176-1)*Q176)*'month #1 only'!$B$2)+('month #1 only'!$B$2*(O176-1))),IF(N176="WON",((((O176-1)*Q176)*'month #1 only'!$B$2)+('month #1 only'!$B$2*(O176-1))),IF(N176="PLACED",((((O176-1)*Q176)*'month #1 only'!$B$2)-'month #1 only'!$B$2),IF(Q176=0,-'month #1 only'!$B$2,IF(Q176=0,-'month #1 only'!$B$2,-('month #1 only'!$B$2*2)))))))*E176</f>
        <v>0</v>
      </c>
      <c r="T176" s="71">
        <f>(IF(N176="WON-EW",(((L176-1)*'month #1 only'!$B$2)*(1-$B$3))+(((M176-1)*'month #1 only'!$B$2)*(1-$B$3)),IF(N176="WON",(((L176-1)*'month #1 only'!$B$2)*(1-$B$3)),IF(N176="PLACED",(((M176-1)*'month #1 only'!$B$2)*(1-$B$3))-'month #1 only'!$B$2,IF(Q176=0,-'month #1 only'!$B$2,-('month #1 only'!$B$2*2))))))*E176</f>
        <v>0</v>
      </c>
    </row>
    <row r="177" spans="8:20" x14ac:dyDescent="0.2">
      <c r="H177" s="68"/>
      <c r="I177" s="68"/>
      <c r="J177" s="68"/>
      <c r="K177" s="68"/>
      <c r="N177" s="54"/>
      <c r="O177" s="68">
        <f>((G177-1)*(1-(IF(H177="no",0,'month #1 only'!$B$3)))+1)</f>
        <v>5.0000000000000044E-2</v>
      </c>
      <c r="P177" s="68">
        <f t="shared" si="2"/>
        <v>0</v>
      </c>
      <c r="Q177" s="69">
        <f>IF(Table13[[#This Row],[Runners]]&lt;5,0,IF(Table13[[#This Row],[Runners]]&lt;8,0.25,IF(Table13[[#This Row],[Runners]]&lt;12,0.2,IF(Table13[[#This Row],[Handicap?]]="Yes",0.25,0.2))))</f>
        <v>0</v>
      </c>
      <c r="R177" s="70">
        <f>(IF(N177="WON-EW",((((F177-1)*Q177)*'month #1 only'!$B$2)+('month #1 only'!$B$2*(F177-1))),IF(N177="WON",((((F177-1)*Q177)*'month #1 only'!$B$2)+('month #1 only'!$B$2*(F177-1))),IF(N177="PLACED",((((F177-1)*Q177)*'month #1 only'!$B$2)-'month #1 only'!$B$2),IF(Q177=0,-'month #1 only'!$B$2,IF(Q177=0,-'month #1 only'!$B$2,-('month #1 only'!$B$2*2)))))))*E177</f>
        <v>0</v>
      </c>
      <c r="S177" s="71">
        <f>(IF(N177="WON-EW",((((O177-1)*Q177)*'month #1 only'!$B$2)+('month #1 only'!$B$2*(O177-1))),IF(N177="WON",((((O177-1)*Q177)*'month #1 only'!$B$2)+('month #1 only'!$B$2*(O177-1))),IF(N177="PLACED",((((O177-1)*Q177)*'month #1 only'!$B$2)-'month #1 only'!$B$2),IF(Q177=0,-'month #1 only'!$B$2,IF(Q177=0,-'month #1 only'!$B$2,-('month #1 only'!$B$2*2)))))))*E177</f>
        <v>0</v>
      </c>
      <c r="T177" s="71">
        <f>(IF(N177="WON-EW",(((L177-1)*'month #1 only'!$B$2)*(1-$B$3))+(((M177-1)*'month #1 only'!$B$2)*(1-$B$3)),IF(N177="WON",(((L177-1)*'month #1 only'!$B$2)*(1-$B$3)),IF(N177="PLACED",(((M177-1)*'month #1 only'!$B$2)*(1-$B$3))-'month #1 only'!$B$2,IF(Q177=0,-'month #1 only'!$B$2,-('month #1 only'!$B$2*2))))))*E177</f>
        <v>0</v>
      </c>
    </row>
    <row r="178" spans="8:20" x14ac:dyDescent="0.2">
      <c r="H178" s="68"/>
      <c r="I178" s="68"/>
      <c r="J178" s="68"/>
      <c r="K178" s="68"/>
      <c r="N178" s="54"/>
      <c r="O178" s="68">
        <f>((G178-1)*(1-(IF(H178="no",0,'month #1 only'!$B$3)))+1)</f>
        <v>5.0000000000000044E-2</v>
      </c>
      <c r="P178" s="68">
        <f t="shared" si="2"/>
        <v>0</v>
      </c>
      <c r="Q178" s="69">
        <f>IF(Table13[[#This Row],[Runners]]&lt;5,0,IF(Table13[[#This Row],[Runners]]&lt;8,0.25,IF(Table13[[#This Row],[Runners]]&lt;12,0.2,IF(Table13[[#This Row],[Handicap?]]="Yes",0.25,0.2))))</f>
        <v>0</v>
      </c>
      <c r="R178" s="70">
        <f>(IF(N178="WON-EW",((((F178-1)*Q178)*'month #1 only'!$B$2)+('month #1 only'!$B$2*(F178-1))),IF(N178="WON",((((F178-1)*Q178)*'month #1 only'!$B$2)+('month #1 only'!$B$2*(F178-1))),IF(N178="PLACED",((((F178-1)*Q178)*'month #1 only'!$B$2)-'month #1 only'!$B$2),IF(Q178=0,-'month #1 only'!$B$2,IF(Q178=0,-'month #1 only'!$B$2,-('month #1 only'!$B$2*2)))))))*E178</f>
        <v>0</v>
      </c>
      <c r="S178" s="71">
        <f>(IF(N178="WON-EW",((((O178-1)*Q178)*'month #1 only'!$B$2)+('month #1 only'!$B$2*(O178-1))),IF(N178="WON",((((O178-1)*Q178)*'month #1 only'!$B$2)+('month #1 only'!$B$2*(O178-1))),IF(N178="PLACED",((((O178-1)*Q178)*'month #1 only'!$B$2)-'month #1 only'!$B$2),IF(Q178=0,-'month #1 only'!$B$2,IF(Q178=0,-'month #1 only'!$B$2,-('month #1 only'!$B$2*2)))))))*E178</f>
        <v>0</v>
      </c>
      <c r="T178" s="71">
        <f>(IF(N178="WON-EW",(((L178-1)*'month #1 only'!$B$2)*(1-$B$3))+(((M178-1)*'month #1 only'!$B$2)*(1-$B$3)),IF(N178="WON",(((L178-1)*'month #1 only'!$B$2)*(1-$B$3)),IF(N178="PLACED",(((M178-1)*'month #1 only'!$B$2)*(1-$B$3))-'month #1 only'!$B$2,IF(Q178=0,-'month #1 only'!$B$2,-('month #1 only'!$B$2*2))))))*E178</f>
        <v>0</v>
      </c>
    </row>
    <row r="179" spans="8:20" x14ac:dyDescent="0.2">
      <c r="H179" s="68"/>
      <c r="I179" s="68"/>
      <c r="J179" s="68"/>
      <c r="K179" s="68"/>
      <c r="N179" s="54"/>
      <c r="O179" s="68">
        <f>((G179-1)*(1-(IF(H179="no",0,'month #1 only'!$B$3)))+1)</f>
        <v>5.0000000000000044E-2</v>
      </c>
      <c r="P179" s="68">
        <f t="shared" si="2"/>
        <v>0</v>
      </c>
      <c r="Q179" s="69">
        <f>IF(Table13[[#This Row],[Runners]]&lt;5,0,IF(Table13[[#This Row],[Runners]]&lt;8,0.25,IF(Table13[[#This Row],[Runners]]&lt;12,0.2,IF(Table13[[#This Row],[Handicap?]]="Yes",0.25,0.2))))</f>
        <v>0</v>
      </c>
      <c r="R179" s="70">
        <f>(IF(N179="WON-EW",((((F179-1)*Q179)*'month #1 only'!$B$2)+('month #1 only'!$B$2*(F179-1))),IF(N179="WON",((((F179-1)*Q179)*'month #1 only'!$B$2)+('month #1 only'!$B$2*(F179-1))),IF(N179="PLACED",((((F179-1)*Q179)*'month #1 only'!$B$2)-'month #1 only'!$B$2),IF(Q179=0,-'month #1 only'!$B$2,IF(Q179=0,-'month #1 only'!$B$2,-('month #1 only'!$B$2*2)))))))*E179</f>
        <v>0</v>
      </c>
      <c r="S179" s="71">
        <f>(IF(N179="WON-EW",((((O179-1)*Q179)*'month #1 only'!$B$2)+('month #1 only'!$B$2*(O179-1))),IF(N179="WON",((((O179-1)*Q179)*'month #1 only'!$B$2)+('month #1 only'!$B$2*(O179-1))),IF(N179="PLACED",((((O179-1)*Q179)*'month #1 only'!$B$2)-'month #1 only'!$B$2),IF(Q179=0,-'month #1 only'!$B$2,IF(Q179=0,-'month #1 only'!$B$2,-('month #1 only'!$B$2*2)))))))*E179</f>
        <v>0</v>
      </c>
      <c r="T179" s="71">
        <f>(IF(N179="WON-EW",(((L179-1)*'month #1 only'!$B$2)*(1-$B$3))+(((M179-1)*'month #1 only'!$B$2)*(1-$B$3)),IF(N179="WON",(((L179-1)*'month #1 only'!$B$2)*(1-$B$3)),IF(N179="PLACED",(((M179-1)*'month #1 only'!$B$2)*(1-$B$3))-'month #1 only'!$B$2,IF(Q179=0,-'month #1 only'!$B$2,-('month #1 only'!$B$2*2))))))*E179</f>
        <v>0</v>
      </c>
    </row>
    <row r="180" spans="8:20" x14ac:dyDescent="0.2">
      <c r="H180" s="68"/>
      <c r="I180" s="68"/>
      <c r="J180" s="68"/>
      <c r="K180" s="68"/>
      <c r="N180" s="54"/>
      <c r="O180" s="68">
        <f>((G180-1)*(1-(IF(H180="no",0,'month #1 only'!$B$3)))+1)</f>
        <v>5.0000000000000044E-2</v>
      </c>
      <c r="P180" s="68">
        <f t="shared" si="2"/>
        <v>0</v>
      </c>
      <c r="Q180" s="69">
        <f>IF(Table13[[#This Row],[Runners]]&lt;5,0,IF(Table13[[#This Row],[Runners]]&lt;8,0.25,IF(Table13[[#This Row],[Runners]]&lt;12,0.2,IF(Table13[[#This Row],[Handicap?]]="Yes",0.25,0.2))))</f>
        <v>0</v>
      </c>
      <c r="R180" s="70">
        <f>(IF(N180="WON-EW",((((F180-1)*Q180)*'month #1 only'!$B$2)+('month #1 only'!$B$2*(F180-1))),IF(N180="WON",((((F180-1)*Q180)*'month #1 only'!$B$2)+('month #1 only'!$B$2*(F180-1))),IF(N180="PLACED",((((F180-1)*Q180)*'month #1 only'!$B$2)-'month #1 only'!$B$2),IF(Q180=0,-'month #1 only'!$B$2,IF(Q180=0,-'month #1 only'!$B$2,-('month #1 only'!$B$2*2)))))))*E180</f>
        <v>0</v>
      </c>
      <c r="S180" s="71">
        <f>(IF(N180="WON-EW",((((O180-1)*Q180)*'month #1 only'!$B$2)+('month #1 only'!$B$2*(O180-1))),IF(N180="WON",((((O180-1)*Q180)*'month #1 only'!$B$2)+('month #1 only'!$B$2*(O180-1))),IF(N180="PLACED",((((O180-1)*Q180)*'month #1 only'!$B$2)-'month #1 only'!$B$2),IF(Q180=0,-'month #1 only'!$B$2,IF(Q180=0,-'month #1 only'!$B$2,-('month #1 only'!$B$2*2)))))))*E180</f>
        <v>0</v>
      </c>
      <c r="T180" s="71">
        <f>(IF(N180="WON-EW",(((L180-1)*'month #1 only'!$B$2)*(1-$B$3))+(((M180-1)*'month #1 only'!$B$2)*(1-$B$3)),IF(N180="WON",(((L180-1)*'month #1 only'!$B$2)*(1-$B$3)),IF(N180="PLACED",(((M180-1)*'month #1 only'!$B$2)*(1-$B$3))-'month #1 only'!$B$2,IF(Q180=0,-'month #1 only'!$B$2,-('month #1 only'!$B$2*2))))))*E180</f>
        <v>0</v>
      </c>
    </row>
    <row r="181" spans="8:20" x14ac:dyDescent="0.2">
      <c r="H181" s="68"/>
      <c r="I181" s="68"/>
      <c r="J181" s="68"/>
      <c r="K181" s="68"/>
      <c r="N181" s="54"/>
      <c r="O181" s="68">
        <f>((G181-1)*(1-(IF(H181="no",0,'month #1 only'!$B$3)))+1)</f>
        <v>5.0000000000000044E-2</v>
      </c>
      <c r="P181" s="68">
        <f t="shared" si="2"/>
        <v>0</v>
      </c>
      <c r="Q181" s="69">
        <f>IF(Table13[[#This Row],[Runners]]&lt;5,0,IF(Table13[[#This Row],[Runners]]&lt;8,0.25,IF(Table13[[#This Row],[Runners]]&lt;12,0.2,IF(Table13[[#This Row],[Handicap?]]="Yes",0.25,0.2))))</f>
        <v>0</v>
      </c>
      <c r="R181" s="70">
        <f>(IF(N181="WON-EW",((((F181-1)*Q181)*'month #1 only'!$B$2)+('month #1 only'!$B$2*(F181-1))),IF(N181="WON",((((F181-1)*Q181)*'month #1 only'!$B$2)+('month #1 only'!$B$2*(F181-1))),IF(N181="PLACED",((((F181-1)*Q181)*'month #1 only'!$B$2)-'month #1 only'!$B$2),IF(Q181=0,-'month #1 only'!$B$2,IF(Q181=0,-'month #1 only'!$B$2,-('month #1 only'!$B$2*2)))))))*E181</f>
        <v>0</v>
      </c>
      <c r="S181" s="71">
        <f>(IF(N181="WON-EW",((((O181-1)*Q181)*'month #1 only'!$B$2)+('month #1 only'!$B$2*(O181-1))),IF(N181="WON",((((O181-1)*Q181)*'month #1 only'!$B$2)+('month #1 only'!$B$2*(O181-1))),IF(N181="PLACED",((((O181-1)*Q181)*'month #1 only'!$B$2)-'month #1 only'!$B$2),IF(Q181=0,-'month #1 only'!$B$2,IF(Q181=0,-'month #1 only'!$B$2,-('month #1 only'!$B$2*2)))))))*E181</f>
        <v>0</v>
      </c>
      <c r="T181" s="71">
        <f>(IF(N181="WON-EW",(((L181-1)*'month #1 only'!$B$2)*(1-$B$3))+(((M181-1)*'month #1 only'!$B$2)*(1-$B$3)),IF(N181="WON",(((L181-1)*'month #1 only'!$B$2)*(1-$B$3)),IF(N181="PLACED",(((M181-1)*'month #1 only'!$B$2)*(1-$B$3))-'month #1 only'!$B$2,IF(Q181=0,-'month #1 only'!$B$2,-('month #1 only'!$B$2*2))))))*E181</f>
        <v>0</v>
      </c>
    </row>
    <row r="182" spans="8:20" x14ac:dyDescent="0.2">
      <c r="H182" s="68"/>
      <c r="I182" s="68"/>
      <c r="J182" s="68"/>
      <c r="K182" s="68"/>
      <c r="N182" s="54"/>
      <c r="O182" s="68">
        <f>((G182-1)*(1-(IF(H182="no",0,'month #1 only'!$B$3)))+1)</f>
        <v>5.0000000000000044E-2</v>
      </c>
      <c r="P182" s="68">
        <f t="shared" si="2"/>
        <v>0</v>
      </c>
      <c r="Q182" s="69">
        <f>IF(Table13[[#This Row],[Runners]]&lt;5,0,IF(Table13[[#This Row],[Runners]]&lt;8,0.25,IF(Table13[[#This Row],[Runners]]&lt;12,0.2,IF(Table13[[#This Row],[Handicap?]]="Yes",0.25,0.2))))</f>
        <v>0</v>
      </c>
      <c r="R182" s="70">
        <f>(IF(N182="WON-EW",((((F182-1)*Q182)*'month #1 only'!$B$2)+('month #1 only'!$B$2*(F182-1))),IF(N182="WON",((((F182-1)*Q182)*'month #1 only'!$B$2)+('month #1 only'!$B$2*(F182-1))),IF(N182="PLACED",((((F182-1)*Q182)*'month #1 only'!$B$2)-'month #1 only'!$B$2),IF(Q182=0,-'month #1 only'!$B$2,IF(Q182=0,-'month #1 only'!$B$2,-('month #1 only'!$B$2*2)))))))*E182</f>
        <v>0</v>
      </c>
      <c r="S182" s="71">
        <f>(IF(N182="WON-EW",((((O182-1)*Q182)*'month #1 only'!$B$2)+('month #1 only'!$B$2*(O182-1))),IF(N182="WON",((((O182-1)*Q182)*'month #1 only'!$B$2)+('month #1 only'!$B$2*(O182-1))),IF(N182="PLACED",((((O182-1)*Q182)*'month #1 only'!$B$2)-'month #1 only'!$B$2),IF(Q182=0,-'month #1 only'!$B$2,IF(Q182=0,-'month #1 only'!$B$2,-('month #1 only'!$B$2*2)))))))*E182</f>
        <v>0</v>
      </c>
      <c r="T182" s="71">
        <f>(IF(N182="WON-EW",(((L182-1)*'month #1 only'!$B$2)*(1-$B$3))+(((M182-1)*'month #1 only'!$B$2)*(1-$B$3)),IF(N182="WON",(((L182-1)*'month #1 only'!$B$2)*(1-$B$3)),IF(N182="PLACED",(((M182-1)*'month #1 only'!$B$2)*(1-$B$3))-'month #1 only'!$B$2,IF(Q182=0,-'month #1 only'!$B$2,-('month #1 only'!$B$2*2))))))*E182</f>
        <v>0</v>
      </c>
    </row>
    <row r="183" spans="8:20" x14ac:dyDescent="0.2">
      <c r="H183" s="68"/>
      <c r="I183" s="68"/>
      <c r="J183" s="68"/>
      <c r="K183" s="68"/>
      <c r="N183" s="54"/>
      <c r="O183" s="68">
        <f>((G183-1)*(1-(IF(H183="no",0,'month #1 only'!$B$3)))+1)</f>
        <v>5.0000000000000044E-2</v>
      </c>
      <c r="P183" s="68">
        <f t="shared" si="2"/>
        <v>0</v>
      </c>
      <c r="Q183" s="69">
        <f>IF(Table13[[#This Row],[Runners]]&lt;5,0,IF(Table13[[#This Row],[Runners]]&lt;8,0.25,IF(Table13[[#This Row],[Runners]]&lt;12,0.2,IF(Table13[[#This Row],[Handicap?]]="Yes",0.25,0.2))))</f>
        <v>0</v>
      </c>
      <c r="R183" s="70">
        <f>(IF(N183="WON-EW",((((F183-1)*Q183)*'month #1 only'!$B$2)+('month #1 only'!$B$2*(F183-1))),IF(N183="WON",((((F183-1)*Q183)*'month #1 only'!$B$2)+('month #1 only'!$B$2*(F183-1))),IF(N183="PLACED",((((F183-1)*Q183)*'month #1 only'!$B$2)-'month #1 only'!$B$2),IF(Q183=0,-'month #1 only'!$B$2,IF(Q183=0,-'month #1 only'!$B$2,-('month #1 only'!$B$2*2)))))))*E183</f>
        <v>0</v>
      </c>
      <c r="S183" s="71">
        <f>(IF(N183="WON-EW",((((O183-1)*Q183)*'month #1 only'!$B$2)+('month #1 only'!$B$2*(O183-1))),IF(N183="WON",((((O183-1)*Q183)*'month #1 only'!$B$2)+('month #1 only'!$B$2*(O183-1))),IF(N183="PLACED",((((O183-1)*Q183)*'month #1 only'!$B$2)-'month #1 only'!$B$2),IF(Q183=0,-'month #1 only'!$B$2,IF(Q183=0,-'month #1 only'!$B$2,-('month #1 only'!$B$2*2)))))))*E183</f>
        <v>0</v>
      </c>
      <c r="T183" s="71">
        <f>(IF(N183="WON-EW",(((L183-1)*'month #1 only'!$B$2)*(1-$B$3))+(((M183-1)*'month #1 only'!$B$2)*(1-$B$3)),IF(N183="WON",(((L183-1)*'month #1 only'!$B$2)*(1-$B$3)),IF(N183="PLACED",(((M183-1)*'month #1 only'!$B$2)*(1-$B$3))-'month #1 only'!$B$2,IF(Q183=0,-'month #1 only'!$B$2,-('month #1 only'!$B$2*2))))))*E183</f>
        <v>0</v>
      </c>
    </row>
    <row r="184" spans="8:20" x14ac:dyDescent="0.2">
      <c r="H184" s="68"/>
      <c r="I184" s="68"/>
      <c r="J184" s="68"/>
      <c r="K184" s="68"/>
      <c r="N184" s="54"/>
      <c r="O184" s="68">
        <f>((G184-1)*(1-(IF(H184="no",0,'month #1 only'!$B$3)))+1)</f>
        <v>5.0000000000000044E-2</v>
      </c>
      <c r="P184" s="68">
        <f t="shared" si="2"/>
        <v>0</v>
      </c>
      <c r="Q184" s="69">
        <f>IF(Table13[[#This Row],[Runners]]&lt;5,0,IF(Table13[[#This Row],[Runners]]&lt;8,0.25,IF(Table13[[#This Row],[Runners]]&lt;12,0.2,IF(Table13[[#This Row],[Handicap?]]="Yes",0.25,0.2))))</f>
        <v>0</v>
      </c>
      <c r="R184" s="70">
        <f>(IF(N184="WON-EW",((((F184-1)*Q184)*'month #1 only'!$B$2)+('month #1 only'!$B$2*(F184-1))),IF(N184="WON",((((F184-1)*Q184)*'month #1 only'!$B$2)+('month #1 only'!$B$2*(F184-1))),IF(N184="PLACED",((((F184-1)*Q184)*'month #1 only'!$B$2)-'month #1 only'!$B$2),IF(Q184=0,-'month #1 only'!$B$2,IF(Q184=0,-'month #1 only'!$B$2,-('month #1 only'!$B$2*2)))))))*E184</f>
        <v>0</v>
      </c>
      <c r="S184" s="71">
        <f>(IF(N184="WON-EW",((((O184-1)*Q184)*'month #1 only'!$B$2)+('month #1 only'!$B$2*(O184-1))),IF(N184="WON",((((O184-1)*Q184)*'month #1 only'!$B$2)+('month #1 only'!$B$2*(O184-1))),IF(N184="PLACED",((((O184-1)*Q184)*'month #1 only'!$B$2)-'month #1 only'!$B$2),IF(Q184=0,-'month #1 only'!$B$2,IF(Q184=0,-'month #1 only'!$B$2,-('month #1 only'!$B$2*2)))))))*E184</f>
        <v>0</v>
      </c>
      <c r="T184" s="71">
        <f>(IF(N184="WON-EW",(((L184-1)*'month #1 only'!$B$2)*(1-$B$3))+(((M184-1)*'month #1 only'!$B$2)*(1-$B$3)),IF(N184="WON",(((L184-1)*'month #1 only'!$B$2)*(1-$B$3)),IF(N184="PLACED",(((M184-1)*'month #1 only'!$B$2)*(1-$B$3))-'month #1 only'!$B$2,IF(Q184=0,-'month #1 only'!$B$2,-('month #1 only'!$B$2*2))))))*E184</f>
        <v>0</v>
      </c>
    </row>
    <row r="185" spans="8:20" x14ac:dyDescent="0.2">
      <c r="H185" s="68"/>
      <c r="I185" s="68"/>
      <c r="J185" s="68"/>
      <c r="K185" s="68"/>
      <c r="N185" s="54"/>
      <c r="O185" s="68">
        <f>((G185-1)*(1-(IF(H185="no",0,'month #1 only'!$B$3)))+1)</f>
        <v>5.0000000000000044E-2</v>
      </c>
      <c r="P185" s="68">
        <f t="shared" si="2"/>
        <v>0</v>
      </c>
      <c r="Q185" s="69">
        <f>IF(Table13[[#This Row],[Runners]]&lt;5,0,IF(Table13[[#This Row],[Runners]]&lt;8,0.25,IF(Table13[[#This Row],[Runners]]&lt;12,0.2,IF(Table13[[#This Row],[Handicap?]]="Yes",0.25,0.2))))</f>
        <v>0</v>
      </c>
      <c r="R185" s="70">
        <f>(IF(N185="WON-EW",((((F185-1)*Q185)*'month #1 only'!$B$2)+('month #1 only'!$B$2*(F185-1))),IF(N185="WON",((((F185-1)*Q185)*'month #1 only'!$B$2)+('month #1 only'!$B$2*(F185-1))),IF(N185="PLACED",((((F185-1)*Q185)*'month #1 only'!$B$2)-'month #1 only'!$B$2),IF(Q185=0,-'month #1 only'!$B$2,IF(Q185=0,-'month #1 only'!$B$2,-('month #1 only'!$B$2*2)))))))*E185</f>
        <v>0</v>
      </c>
      <c r="S185" s="71">
        <f>(IF(N185="WON-EW",((((O185-1)*Q185)*'month #1 only'!$B$2)+('month #1 only'!$B$2*(O185-1))),IF(N185="WON",((((O185-1)*Q185)*'month #1 only'!$B$2)+('month #1 only'!$B$2*(O185-1))),IF(N185="PLACED",((((O185-1)*Q185)*'month #1 only'!$B$2)-'month #1 only'!$B$2),IF(Q185=0,-'month #1 only'!$B$2,IF(Q185=0,-'month #1 only'!$B$2,-('month #1 only'!$B$2*2)))))))*E185</f>
        <v>0</v>
      </c>
      <c r="T185" s="71">
        <f>(IF(N185="WON-EW",(((L185-1)*'month #1 only'!$B$2)*(1-$B$3))+(((M185-1)*'month #1 only'!$B$2)*(1-$B$3)),IF(N185="WON",(((L185-1)*'month #1 only'!$B$2)*(1-$B$3)),IF(N185="PLACED",(((M185-1)*'month #1 only'!$B$2)*(1-$B$3))-'month #1 only'!$B$2,IF(Q185=0,-'month #1 only'!$B$2,-('month #1 only'!$B$2*2))))))*E185</f>
        <v>0</v>
      </c>
    </row>
    <row r="186" spans="8:20" x14ac:dyDescent="0.2">
      <c r="H186" s="68"/>
      <c r="I186" s="68"/>
      <c r="J186" s="68"/>
      <c r="K186" s="68"/>
      <c r="N186" s="54"/>
      <c r="O186" s="68">
        <f>((G186-1)*(1-(IF(H186="no",0,'month #1 only'!$B$3)))+1)</f>
        <v>5.0000000000000044E-2</v>
      </c>
      <c r="P186" s="68">
        <f t="shared" si="2"/>
        <v>0</v>
      </c>
      <c r="Q186" s="69">
        <f>IF(Table13[[#This Row],[Runners]]&lt;5,0,IF(Table13[[#This Row],[Runners]]&lt;8,0.25,IF(Table13[[#This Row],[Runners]]&lt;12,0.2,IF(Table13[[#This Row],[Handicap?]]="Yes",0.25,0.2))))</f>
        <v>0</v>
      </c>
      <c r="R186" s="70">
        <f>(IF(N186="WON-EW",((((F186-1)*Q186)*'month #1 only'!$B$2)+('month #1 only'!$B$2*(F186-1))),IF(N186="WON",((((F186-1)*Q186)*'month #1 only'!$B$2)+('month #1 only'!$B$2*(F186-1))),IF(N186="PLACED",((((F186-1)*Q186)*'month #1 only'!$B$2)-'month #1 only'!$B$2),IF(Q186=0,-'month #1 only'!$B$2,IF(Q186=0,-'month #1 only'!$B$2,-('month #1 only'!$B$2*2)))))))*E186</f>
        <v>0</v>
      </c>
      <c r="S186" s="71">
        <f>(IF(N186="WON-EW",((((O186-1)*Q186)*'month #1 only'!$B$2)+('month #1 only'!$B$2*(O186-1))),IF(N186="WON",((((O186-1)*Q186)*'month #1 only'!$B$2)+('month #1 only'!$B$2*(O186-1))),IF(N186="PLACED",((((O186-1)*Q186)*'month #1 only'!$B$2)-'month #1 only'!$B$2),IF(Q186=0,-'month #1 only'!$B$2,IF(Q186=0,-'month #1 only'!$B$2,-('month #1 only'!$B$2*2)))))))*E186</f>
        <v>0</v>
      </c>
      <c r="T186" s="71">
        <f>(IF(N186="WON-EW",(((L186-1)*'month #1 only'!$B$2)*(1-$B$3))+(((M186-1)*'month #1 only'!$B$2)*(1-$B$3)),IF(N186="WON",(((L186-1)*'month #1 only'!$B$2)*(1-$B$3)),IF(N186="PLACED",(((M186-1)*'month #1 only'!$B$2)*(1-$B$3))-'month #1 only'!$B$2,IF(Q186=0,-'month #1 only'!$B$2,-('month #1 only'!$B$2*2))))))*E186</f>
        <v>0</v>
      </c>
    </row>
    <row r="187" spans="8:20" x14ac:dyDescent="0.2">
      <c r="H187" s="68"/>
      <c r="I187" s="68"/>
      <c r="J187" s="68"/>
      <c r="K187" s="68"/>
      <c r="N187" s="54"/>
      <c r="O187" s="68">
        <f>((G187-1)*(1-(IF(H187="no",0,'month #1 only'!$B$3)))+1)</f>
        <v>5.0000000000000044E-2</v>
      </c>
      <c r="P187" s="68">
        <f t="shared" si="2"/>
        <v>0</v>
      </c>
      <c r="Q187" s="69">
        <f>IF(Table13[[#This Row],[Runners]]&lt;5,0,IF(Table13[[#This Row],[Runners]]&lt;8,0.25,IF(Table13[[#This Row],[Runners]]&lt;12,0.2,IF(Table13[[#This Row],[Handicap?]]="Yes",0.25,0.2))))</f>
        <v>0</v>
      </c>
      <c r="R187" s="70">
        <f>(IF(N187="WON-EW",((((F187-1)*Q187)*'month #1 only'!$B$2)+('month #1 only'!$B$2*(F187-1))),IF(N187="WON",((((F187-1)*Q187)*'month #1 only'!$B$2)+('month #1 only'!$B$2*(F187-1))),IF(N187="PLACED",((((F187-1)*Q187)*'month #1 only'!$B$2)-'month #1 only'!$B$2),IF(Q187=0,-'month #1 only'!$B$2,IF(Q187=0,-'month #1 only'!$B$2,-('month #1 only'!$B$2*2)))))))*E187</f>
        <v>0</v>
      </c>
      <c r="S187" s="71">
        <f>(IF(N187="WON-EW",((((O187-1)*Q187)*'month #1 only'!$B$2)+('month #1 only'!$B$2*(O187-1))),IF(N187="WON",((((O187-1)*Q187)*'month #1 only'!$B$2)+('month #1 only'!$B$2*(O187-1))),IF(N187="PLACED",((((O187-1)*Q187)*'month #1 only'!$B$2)-'month #1 only'!$B$2),IF(Q187=0,-'month #1 only'!$B$2,IF(Q187=0,-'month #1 only'!$B$2,-('month #1 only'!$B$2*2)))))))*E187</f>
        <v>0</v>
      </c>
      <c r="T187" s="71">
        <f>(IF(N187="WON-EW",(((L187-1)*'month #1 only'!$B$2)*(1-$B$3))+(((M187-1)*'month #1 only'!$B$2)*(1-$B$3)),IF(N187="WON",(((L187-1)*'month #1 only'!$B$2)*(1-$B$3)),IF(N187="PLACED",(((M187-1)*'month #1 only'!$B$2)*(1-$B$3))-'month #1 only'!$B$2,IF(Q187=0,-'month #1 only'!$B$2,-('month #1 only'!$B$2*2))))))*E187</f>
        <v>0</v>
      </c>
    </row>
    <row r="188" spans="8:20" x14ac:dyDescent="0.2">
      <c r="H188" s="68"/>
      <c r="I188" s="68"/>
      <c r="J188" s="68"/>
      <c r="K188" s="68"/>
      <c r="N188" s="54"/>
      <c r="O188" s="68">
        <f>((G188-1)*(1-(IF(H188="no",0,'month #1 only'!$B$3)))+1)</f>
        <v>5.0000000000000044E-2</v>
      </c>
      <c r="P188" s="68">
        <f t="shared" si="2"/>
        <v>0</v>
      </c>
      <c r="Q188" s="69">
        <f>IF(Table13[[#This Row],[Runners]]&lt;5,0,IF(Table13[[#This Row],[Runners]]&lt;8,0.25,IF(Table13[[#This Row],[Runners]]&lt;12,0.2,IF(Table13[[#This Row],[Handicap?]]="Yes",0.25,0.2))))</f>
        <v>0</v>
      </c>
      <c r="R188" s="70">
        <f>(IF(N188="WON-EW",((((F188-1)*Q188)*'month #1 only'!$B$2)+('month #1 only'!$B$2*(F188-1))),IF(N188="WON",((((F188-1)*Q188)*'month #1 only'!$B$2)+('month #1 only'!$B$2*(F188-1))),IF(N188="PLACED",((((F188-1)*Q188)*'month #1 only'!$B$2)-'month #1 only'!$B$2),IF(Q188=0,-'month #1 only'!$B$2,IF(Q188=0,-'month #1 only'!$B$2,-('month #1 only'!$B$2*2)))))))*E188</f>
        <v>0</v>
      </c>
      <c r="S188" s="71">
        <f>(IF(N188="WON-EW",((((O188-1)*Q188)*'month #1 only'!$B$2)+('month #1 only'!$B$2*(O188-1))),IF(N188="WON",((((O188-1)*Q188)*'month #1 only'!$B$2)+('month #1 only'!$B$2*(O188-1))),IF(N188="PLACED",((((O188-1)*Q188)*'month #1 only'!$B$2)-'month #1 only'!$B$2),IF(Q188=0,-'month #1 only'!$B$2,IF(Q188=0,-'month #1 only'!$B$2,-('month #1 only'!$B$2*2)))))))*E188</f>
        <v>0</v>
      </c>
      <c r="T188" s="71">
        <f>(IF(N188="WON-EW",(((L188-1)*'month #1 only'!$B$2)*(1-$B$3))+(((M188-1)*'month #1 only'!$B$2)*(1-$B$3)),IF(N188="WON",(((L188-1)*'month #1 only'!$B$2)*(1-$B$3)),IF(N188="PLACED",(((M188-1)*'month #1 only'!$B$2)*(1-$B$3))-'month #1 only'!$B$2,IF(Q188=0,-'month #1 only'!$B$2,-('month #1 only'!$B$2*2))))))*E188</f>
        <v>0</v>
      </c>
    </row>
    <row r="189" spans="8:20" x14ac:dyDescent="0.2">
      <c r="H189" s="68"/>
      <c r="I189" s="68"/>
      <c r="J189" s="68"/>
      <c r="K189" s="68"/>
      <c r="N189" s="54"/>
      <c r="O189" s="68">
        <f>((G189-1)*(1-(IF(H189="no",0,'month #1 only'!$B$3)))+1)</f>
        <v>5.0000000000000044E-2</v>
      </c>
      <c r="P189" s="68">
        <f t="shared" si="2"/>
        <v>0</v>
      </c>
      <c r="Q189" s="69">
        <f>IF(Table13[[#This Row],[Runners]]&lt;5,0,IF(Table13[[#This Row],[Runners]]&lt;8,0.25,IF(Table13[[#This Row],[Runners]]&lt;12,0.2,IF(Table13[[#This Row],[Handicap?]]="Yes",0.25,0.2))))</f>
        <v>0</v>
      </c>
      <c r="R189" s="70">
        <f>(IF(N189="WON-EW",((((F189-1)*Q189)*'month #1 only'!$B$2)+('month #1 only'!$B$2*(F189-1))),IF(N189="WON",((((F189-1)*Q189)*'month #1 only'!$B$2)+('month #1 only'!$B$2*(F189-1))),IF(N189="PLACED",((((F189-1)*Q189)*'month #1 only'!$B$2)-'month #1 only'!$B$2),IF(Q189=0,-'month #1 only'!$B$2,IF(Q189=0,-'month #1 only'!$B$2,-('month #1 only'!$B$2*2)))))))*E189</f>
        <v>0</v>
      </c>
      <c r="S189" s="71">
        <f>(IF(N189="WON-EW",((((O189-1)*Q189)*'month #1 only'!$B$2)+('month #1 only'!$B$2*(O189-1))),IF(N189="WON",((((O189-1)*Q189)*'month #1 only'!$B$2)+('month #1 only'!$B$2*(O189-1))),IF(N189="PLACED",((((O189-1)*Q189)*'month #1 only'!$B$2)-'month #1 only'!$B$2),IF(Q189=0,-'month #1 only'!$B$2,IF(Q189=0,-'month #1 only'!$B$2,-('month #1 only'!$B$2*2)))))))*E189</f>
        <v>0</v>
      </c>
      <c r="T189" s="71">
        <f>(IF(N189="WON-EW",(((L189-1)*'month #1 only'!$B$2)*(1-$B$3))+(((M189-1)*'month #1 only'!$B$2)*(1-$B$3)),IF(N189="WON",(((L189-1)*'month #1 only'!$B$2)*(1-$B$3)),IF(N189="PLACED",(((M189-1)*'month #1 only'!$B$2)*(1-$B$3))-'month #1 only'!$B$2,IF(Q189=0,-'month #1 only'!$B$2,-('month #1 only'!$B$2*2))))))*E189</f>
        <v>0</v>
      </c>
    </row>
    <row r="190" spans="8:20" x14ac:dyDescent="0.2">
      <c r="H190" s="68"/>
      <c r="I190" s="68"/>
      <c r="J190" s="68"/>
      <c r="K190" s="68"/>
      <c r="N190" s="54"/>
      <c r="O190" s="68">
        <f>((G190-1)*(1-(IF(H190="no",0,'month #1 only'!$B$3)))+1)</f>
        <v>5.0000000000000044E-2</v>
      </c>
      <c r="P190" s="68">
        <f t="shared" si="2"/>
        <v>0</v>
      </c>
      <c r="Q190" s="69">
        <f>IF(Table13[[#This Row],[Runners]]&lt;5,0,IF(Table13[[#This Row],[Runners]]&lt;8,0.25,IF(Table13[[#This Row],[Runners]]&lt;12,0.2,IF(Table13[[#This Row],[Handicap?]]="Yes",0.25,0.2))))</f>
        <v>0</v>
      </c>
      <c r="R190" s="70">
        <f>(IF(N190="WON-EW",((((F190-1)*Q190)*'month #1 only'!$B$2)+('month #1 only'!$B$2*(F190-1))),IF(N190="WON",((((F190-1)*Q190)*'month #1 only'!$B$2)+('month #1 only'!$B$2*(F190-1))),IF(N190="PLACED",((((F190-1)*Q190)*'month #1 only'!$B$2)-'month #1 only'!$B$2),IF(Q190=0,-'month #1 only'!$B$2,IF(Q190=0,-'month #1 only'!$B$2,-('month #1 only'!$B$2*2)))))))*E190</f>
        <v>0</v>
      </c>
      <c r="S190" s="71">
        <f>(IF(N190="WON-EW",((((O190-1)*Q190)*'month #1 only'!$B$2)+('month #1 only'!$B$2*(O190-1))),IF(N190="WON",((((O190-1)*Q190)*'month #1 only'!$B$2)+('month #1 only'!$B$2*(O190-1))),IF(N190="PLACED",((((O190-1)*Q190)*'month #1 only'!$B$2)-'month #1 only'!$B$2),IF(Q190=0,-'month #1 only'!$B$2,IF(Q190=0,-'month #1 only'!$B$2,-('month #1 only'!$B$2*2)))))))*E190</f>
        <v>0</v>
      </c>
      <c r="T190" s="71">
        <f>(IF(N190="WON-EW",(((L190-1)*'month #1 only'!$B$2)*(1-$B$3))+(((M190-1)*'month #1 only'!$B$2)*(1-$B$3)),IF(N190="WON",(((L190-1)*'month #1 only'!$B$2)*(1-$B$3)),IF(N190="PLACED",(((M190-1)*'month #1 only'!$B$2)*(1-$B$3))-'month #1 only'!$B$2,IF(Q190=0,-'month #1 only'!$B$2,-('month #1 only'!$B$2*2))))))*E190</f>
        <v>0</v>
      </c>
    </row>
    <row r="191" spans="8:20" x14ac:dyDescent="0.2">
      <c r="H191" s="68"/>
      <c r="I191" s="68"/>
      <c r="J191" s="68"/>
      <c r="K191" s="68"/>
      <c r="N191" s="54"/>
      <c r="O191" s="68">
        <f>((G191-1)*(1-(IF(H191="no",0,'month #1 only'!$B$3)))+1)</f>
        <v>5.0000000000000044E-2</v>
      </c>
      <c r="P191" s="68">
        <f t="shared" si="2"/>
        <v>0</v>
      </c>
      <c r="Q191" s="69">
        <f>IF(Table13[[#This Row],[Runners]]&lt;5,0,IF(Table13[[#This Row],[Runners]]&lt;8,0.25,IF(Table13[[#This Row],[Runners]]&lt;12,0.2,IF(Table13[[#This Row],[Handicap?]]="Yes",0.25,0.2))))</f>
        <v>0</v>
      </c>
      <c r="R191" s="70">
        <f>(IF(N191="WON-EW",((((F191-1)*Q191)*'month #1 only'!$B$2)+('month #1 only'!$B$2*(F191-1))),IF(N191="WON",((((F191-1)*Q191)*'month #1 only'!$B$2)+('month #1 only'!$B$2*(F191-1))),IF(N191="PLACED",((((F191-1)*Q191)*'month #1 only'!$B$2)-'month #1 only'!$B$2),IF(Q191=0,-'month #1 only'!$B$2,IF(Q191=0,-'month #1 only'!$B$2,-('month #1 only'!$B$2*2)))))))*E191</f>
        <v>0</v>
      </c>
      <c r="S191" s="71">
        <f>(IF(N191="WON-EW",((((O191-1)*Q191)*'month #1 only'!$B$2)+('month #1 only'!$B$2*(O191-1))),IF(N191="WON",((((O191-1)*Q191)*'month #1 only'!$B$2)+('month #1 only'!$B$2*(O191-1))),IF(N191="PLACED",((((O191-1)*Q191)*'month #1 only'!$B$2)-'month #1 only'!$B$2),IF(Q191=0,-'month #1 only'!$B$2,IF(Q191=0,-'month #1 only'!$B$2,-('month #1 only'!$B$2*2)))))))*E191</f>
        <v>0</v>
      </c>
      <c r="T191" s="71">
        <f>(IF(N191="WON-EW",(((L191-1)*'month #1 only'!$B$2)*(1-$B$3))+(((M191-1)*'month #1 only'!$B$2)*(1-$B$3)),IF(N191="WON",(((L191-1)*'month #1 only'!$B$2)*(1-$B$3)),IF(N191="PLACED",(((M191-1)*'month #1 only'!$B$2)*(1-$B$3))-'month #1 only'!$B$2,IF(Q191=0,-'month #1 only'!$B$2,-('month #1 only'!$B$2*2))))))*E191</f>
        <v>0</v>
      </c>
    </row>
    <row r="192" spans="8:20" x14ac:dyDescent="0.2">
      <c r="H192" s="68"/>
      <c r="I192" s="68"/>
      <c r="J192" s="68"/>
      <c r="K192" s="68"/>
      <c r="N192" s="54"/>
      <c r="O192" s="68">
        <f>((G192-1)*(1-(IF(H192="no",0,'month #1 only'!$B$3)))+1)</f>
        <v>5.0000000000000044E-2</v>
      </c>
      <c r="P192" s="68">
        <f t="shared" si="2"/>
        <v>0</v>
      </c>
      <c r="Q192" s="69">
        <f>IF(Table13[[#This Row],[Runners]]&lt;5,0,IF(Table13[[#This Row],[Runners]]&lt;8,0.25,IF(Table13[[#This Row],[Runners]]&lt;12,0.2,IF(Table13[[#This Row],[Handicap?]]="Yes",0.25,0.2))))</f>
        <v>0</v>
      </c>
      <c r="R192" s="70">
        <f>(IF(N192="WON-EW",((((F192-1)*Q192)*'month #1 only'!$B$2)+('month #1 only'!$B$2*(F192-1))),IF(N192="WON",((((F192-1)*Q192)*'month #1 only'!$B$2)+('month #1 only'!$B$2*(F192-1))),IF(N192="PLACED",((((F192-1)*Q192)*'month #1 only'!$B$2)-'month #1 only'!$B$2),IF(Q192=0,-'month #1 only'!$B$2,IF(Q192=0,-'month #1 only'!$B$2,-('month #1 only'!$B$2*2)))))))*E192</f>
        <v>0</v>
      </c>
      <c r="S192" s="71">
        <f>(IF(N192="WON-EW",((((O192-1)*Q192)*'month #1 only'!$B$2)+('month #1 only'!$B$2*(O192-1))),IF(N192="WON",((((O192-1)*Q192)*'month #1 only'!$B$2)+('month #1 only'!$B$2*(O192-1))),IF(N192="PLACED",((((O192-1)*Q192)*'month #1 only'!$B$2)-'month #1 only'!$B$2),IF(Q192=0,-'month #1 only'!$B$2,IF(Q192=0,-'month #1 only'!$B$2,-('month #1 only'!$B$2*2)))))))*E192</f>
        <v>0</v>
      </c>
      <c r="T192" s="71">
        <f>(IF(N192="WON-EW",(((L192-1)*'month #1 only'!$B$2)*(1-$B$3))+(((M192-1)*'month #1 only'!$B$2)*(1-$B$3)),IF(N192="WON",(((L192-1)*'month #1 only'!$B$2)*(1-$B$3)),IF(N192="PLACED",(((M192-1)*'month #1 only'!$B$2)*(1-$B$3))-'month #1 only'!$B$2,IF(Q192=0,-'month #1 only'!$B$2,-('month #1 only'!$B$2*2))))))*E192</f>
        <v>0</v>
      </c>
    </row>
    <row r="193" spans="8:20" x14ac:dyDescent="0.2">
      <c r="H193" s="68"/>
      <c r="I193" s="68"/>
      <c r="J193" s="68"/>
      <c r="K193" s="68"/>
      <c r="N193" s="54"/>
      <c r="O193" s="68">
        <f>((G193-1)*(1-(IF(H193="no",0,'month #1 only'!$B$3)))+1)</f>
        <v>5.0000000000000044E-2</v>
      </c>
      <c r="P193" s="68">
        <f t="shared" si="2"/>
        <v>0</v>
      </c>
      <c r="Q193" s="69">
        <f>IF(Table13[[#This Row],[Runners]]&lt;5,0,IF(Table13[[#This Row],[Runners]]&lt;8,0.25,IF(Table13[[#This Row],[Runners]]&lt;12,0.2,IF(Table13[[#This Row],[Handicap?]]="Yes",0.25,0.2))))</f>
        <v>0</v>
      </c>
      <c r="R193" s="70">
        <f>(IF(N193="WON-EW",((((F193-1)*Q193)*'month #1 only'!$B$2)+('month #1 only'!$B$2*(F193-1))),IF(N193="WON",((((F193-1)*Q193)*'month #1 only'!$B$2)+('month #1 only'!$B$2*(F193-1))),IF(N193="PLACED",((((F193-1)*Q193)*'month #1 only'!$B$2)-'month #1 only'!$B$2),IF(Q193=0,-'month #1 only'!$B$2,IF(Q193=0,-'month #1 only'!$B$2,-('month #1 only'!$B$2*2)))))))*E193</f>
        <v>0</v>
      </c>
      <c r="S193" s="71">
        <f>(IF(N193="WON-EW",((((O193-1)*Q193)*'month #1 only'!$B$2)+('month #1 only'!$B$2*(O193-1))),IF(N193="WON",((((O193-1)*Q193)*'month #1 only'!$B$2)+('month #1 only'!$B$2*(O193-1))),IF(N193="PLACED",((((O193-1)*Q193)*'month #1 only'!$B$2)-'month #1 only'!$B$2),IF(Q193=0,-'month #1 only'!$B$2,IF(Q193=0,-'month #1 only'!$B$2,-('month #1 only'!$B$2*2)))))))*E193</f>
        <v>0</v>
      </c>
      <c r="T193" s="71">
        <f>(IF(N193="WON-EW",(((L193-1)*'month #1 only'!$B$2)*(1-$B$3))+(((M193-1)*'month #1 only'!$B$2)*(1-$B$3)),IF(N193="WON",(((L193-1)*'month #1 only'!$B$2)*(1-$B$3)),IF(N193="PLACED",(((M193-1)*'month #1 only'!$B$2)*(1-$B$3))-'month #1 only'!$B$2,IF(Q193=0,-'month #1 only'!$B$2,-('month #1 only'!$B$2*2))))))*E193</f>
        <v>0</v>
      </c>
    </row>
    <row r="194" spans="8:20" x14ac:dyDescent="0.2">
      <c r="H194" s="68"/>
      <c r="I194" s="68"/>
      <c r="J194" s="68"/>
      <c r="K194" s="68"/>
      <c r="N194" s="54"/>
      <c r="O194" s="68">
        <f>((G194-1)*(1-(IF(H194="no",0,'month #1 only'!$B$3)))+1)</f>
        <v>5.0000000000000044E-2</v>
      </c>
      <c r="P194" s="68">
        <f t="shared" si="2"/>
        <v>0</v>
      </c>
      <c r="Q194" s="69">
        <f>IF(Table13[[#This Row],[Runners]]&lt;5,0,IF(Table13[[#This Row],[Runners]]&lt;8,0.25,IF(Table13[[#This Row],[Runners]]&lt;12,0.2,IF(Table13[[#This Row],[Handicap?]]="Yes",0.25,0.2))))</f>
        <v>0</v>
      </c>
      <c r="R194" s="70">
        <f>(IF(N194="WON-EW",((((F194-1)*Q194)*'month #1 only'!$B$2)+('month #1 only'!$B$2*(F194-1))),IF(N194="WON",((((F194-1)*Q194)*'month #1 only'!$B$2)+('month #1 only'!$B$2*(F194-1))),IF(N194="PLACED",((((F194-1)*Q194)*'month #1 only'!$B$2)-'month #1 only'!$B$2),IF(Q194=0,-'month #1 only'!$B$2,IF(Q194=0,-'month #1 only'!$B$2,-('month #1 only'!$B$2*2)))))))*E194</f>
        <v>0</v>
      </c>
      <c r="S194" s="71">
        <f>(IF(N194="WON-EW",((((O194-1)*Q194)*'month #1 only'!$B$2)+('month #1 only'!$B$2*(O194-1))),IF(N194="WON",((((O194-1)*Q194)*'month #1 only'!$B$2)+('month #1 only'!$B$2*(O194-1))),IF(N194="PLACED",((((O194-1)*Q194)*'month #1 only'!$B$2)-'month #1 only'!$B$2),IF(Q194=0,-'month #1 only'!$B$2,IF(Q194=0,-'month #1 only'!$B$2,-('month #1 only'!$B$2*2)))))))*E194</f>
        <v>0</v>
      </c>
      <c r="T194" s="71">
        <f>(IF(N194="WON-EW",(((L194-1)*'month #1 only'!$B$2)*(1-$B$3))+(((M194-1)*'month #1 only'!$B$2)*(1-$B$3)),IF(N194="WON",(((L194-1)*'month #1 only'!$B$2)*(1-$B$3)),IF(N194="PLACED",(((M194-1)*'month #1 only'!$B$2)*(1-$B$3))-'month #1 only'!$B$2,IF(Q194=0,-'month #1 only'!$B$2,-('month #1 only'!$B$2*2))))))*E194</f>
        <v>0</v>
      </c>
    </row>
    <row r="195" spans="8:20" x14ac:dyDescent="0.2">
      <c r="H195" s="68"/>
      <c r="I195" s="68"/>
      <c r="J195" s="68"/>
      <c r="K195" s="68"/>
      <c r="N195" s="54"/>
      <c r="O195" s="68">
        <f>((G195-1)*(1-(IF(H195="no",0,'month #1 only'!$B$3)))+1)</f>
        <v>5.0000000000000044E-2</v>
      </c>
      <c r="P195" s="68">
        <f t="shared" si="2"/>
        <v>0</v>
      </c>
      <c r="Q195" s="69">
        <f>IF(Table13[[#This Row],[Runners]]&lt;5,0,IF(Table13[[#This Row],[Runners]]&lt;8,0.25,IF(Table13[[#This Row],[Runners]]&lt;12,0.2,IF(Table13[[#This Row],[Handicap?]]="Yes",0.25,0.2))))</f>
        <v>0</v>
      </c>
      <c r="R195" s="70">
        <f>(IF(N195="WON-EW",((((F195-1)*Q195)*'month #1 only'!$B$2)+('month #1 only'!$B$2*(F195-1))),IF(N195="WON",((((F195-1)*Q195)*'month #1 only'!$B$2)+('month #1 only'!$B$2*(F195-1))),IF(N195="PLACED",((((F195-1)*Q195)*'month #1 only'!$B$2)-'month #1 only'!$B$2),IF(Q195=0,-'month #1 only'!$B$2,IF(Q195=0,-'month #1 only'!$B$2,-('month #1 only'!$B$2*2)))))))*E195</f>
        <v>0</v>
      </c>
      <c r="S195" s="71">
        <f>(IF(N195="WON-EW",((((O195-1)*Q195)*'month #1 only'!$B$2)+('month #1 only'!$B$2*(O195-1))),IF(N195="WON",((((O195-1)*Q195)*'month #1 only'!$B$2)+('month #1 only'!$B$2*(O195-1))),IF(N195="PLACED",((((O195-1)*Q195)*'month #1 only'!$B$2)-'month #1 only'!$B$2),IF(Q195=0,-'month #1 only'!$B$2,IF(Q195=0,-'month #1 only'!$B$2,-('month #1 only'!$B$2*2)))))))*E195</f>
        <v>0</v>
      </c>
      <c r="T195" s="71">
        <f>(IF(N195="WON-EW",(((L195-1)*'month #1 only'!$B$2)*(1-$B$3))+(((M195-1)*'month #1 only'!$B$2)*(1-$B$3)),IF(N195="WON",(((L195-1)*'month #1 only'!$B$2)*(1-$B$3)),IF(N195="PLACED",(((M195-1)*'month #1 only'!$B$2)*(1-$B$3))-'month #1 only'!$B$2,IF(Q195=0,-'month #1 only'!$B$2,-('month #1 only'!$B$2*2))))))*E195</f>
        <v>0</v>
      </c>
    </row>
    <row r="196" spans="8:20" x14ac:dyDescent="0.2">
      <c r="H196" s="68"/>
      <c r="I196" s="68"/>
      <c r="J196" s="68"/>
      <c r="K196" s="68"/>
      <c r="N196" s="54"/>
      <c r="O196" s="68">
        <f>((G196-1)*(1-(IF(H196="no",0,'month #1 only'!$B$3)))+1)</f>
        <v>5.0000000000000044E-2</v>
      </c>
      <c r="P196" s="68">
        <f t="shared" si="2"/>
        <v>0</v>
      </c>
      <c r="Q196" s="69">
        <f>IF(Table13[[#This Row],[Runners]]&lt;5,0,IF(Table13[[#This Row],[Runners]]&lt;8,0.25,IF(Table13[[#This Row],[Runners]]&lt;12,0.2,IF(Table13[[#This Row],[Handicap?]]="Yes",0.25,0.2))))</f>
        <v>0</v>
      </c>
      <c r="R196" s="70">
        <f>(IF(N196="WON-EW",((((F196-1)*Q196)*'month #1 only'!$B$2)+('month #1 only'!$B$2*(F196-1))),IF(N196="WON",((((F196-1)*Q196)*'month #1 only'!$B$2)+('month #1 only'!$B$2*(F196-1))),IF(N196="PLACED",((((F196-1)*Q196)*'month #1 only'!$B$2)-'month #1 only'!$B$2),IF(Q196=0,-'month #1 only'!$B$2,IF(Q196=0,-'month #1 only'!$B$2,-('month #1 only'!$B$2*2)))))))*E196</f>
        <v>0</v>
      </c>
      <c r="S196" s="71">
        <f>(IF(N196="WON-EW",((((O196-1)*Q196)*'month #1 only'!$B$2)+('month #1 only'!$B$2*(O196-1))),IF(N196="WON",((((O196-1)*Q196)*'month #1 only'!$B$2)+('month #1 only'!$B$2*(O196-1))),IF(N196="PLACED",((((O196-1)*Q196)*'month #1 only'!$B$2)-'month #1 only'!$B$2),IF(Q196=0,-'month #1 only'!$B$2,IF(Q196=0,-'month #1 only'!$B$2,-('month #1 only'!$B$2*2)))))))*E196</f>
        <v>0</v>
      </c>
      <c r="T196" s="71">
        <f>(IF(N196="WON-EW",(((L196-1)*'month #1 only'!$B$2)*(1-$B$3))+(((M196-1)*'month #1 only'!$B$2)*(1-$B$3)),IF(N196="WON",(((L196-1)*'month #1 only'!$B$2)*(1-$B$3)),IF(N196="PLACED",(((M196-1)*'month #1 only'!$B$2)*(1-$B$3))-'month #1 only'!$B$2,IF(Q196=0,-'month #1 only'!$B$2,-('month #1 only'!$B$2*2))))))*E196</f>
        <v>0</v>
      </c>
    </row>
    <row r="197" spans="8:20" x14ac:dyDescent="0.2">
      <c r="H197" s="68"/>
      <c r="I197" s="68"/>
      <c r="J197" s="68"/>
      <c r="K197" s="68"/>
      <c r="N197" s="54"/>
      <c r="O197" s="68">
        <f>((G197-1)*(1-(IF(H197="no",0,'month #1 only'!$B$3)))+1)</f>
        <v>5.0000000000000044E-2</v>
      </c>
      <c r="P197" s="68">
        <f t="shared" si="2"/>
        <v>0</v>
      </c>
      <c r="Q197" s="69">
        <f>IF(Table13[[#This Row],[Runners]]&lt;5,0,IF(Table13[[#This Row],[Runners]]&lt;8,0.25,IF(Table13[[#This Row],[Runners]]&lt;12,0.2,IF(Table13[[#This Row],[Handicap?]]="Yes",0.25,0.2))))</f>
        <v>0</v>
      </c>
      <c r="R197" s="70">
        <f>(IF(N197="WON-EW",((((F197-1)*Q197)*'month #1 only'!$B$2)+('month #1 only'!$B$2*(F197-1))),IF(N197="WON",((((F197-1)*Q197)*'month #1 only'!$B$2)+('month #1 only'!$B$2*(F197-1))),IF(N197="PLACED",((((F197-1)*Q197)*'month #1 only'!$B$2)-'month #1 only'!$B$2),IF(Q197=0,-'month #1 only'!$B$2,IF(Q197=0,-'month #1 only'!$B$2,-('month #1 only'!$B$2*2)))))))*E197</f>
        <v>0</v>
      </c>
      <c r="S197" s="71">
        <f>(IF(N197="WON-EW",((((O197-1)*Q197)*'month #1 only'!$B$2)+('month #1 only'!$B$2*(O197-1))),IF(N197="WON",((((O197-1)*Q197)*'month #1 only'!$B$2)+('month #1 only'!$B$2*(O197-1))),IF(N197="PLACED",((((O197-1)*Q197)*'month #1 only'!$B$2)-'month #1 only'!$B$2),IF(Q197=0,-'month #1 only'!$B$2,IF(Q197=0,-'month #1 only'!$B$2,-('month #1 only'!$B$2*2)))))))*E197</f>
        <v>0</v>
      </c>
      <c r="T197" s="71">
        <f>(IF(N197="WON-EW",(((L197-1)*'month #1 only'!$B$2)*(1-$B$3))+(((M197-1)*'month #1 only'!$B$2)*(1-$B$3)),IF(N197="WON",(((L197-1)*'month #1 only'!$B$2)*(1-$B$3)),IF(N197="PLACED",(((M197-1)*'month #1 only'!$B$2)*(1-$B$3))-'month #1 only'!$B$2,IF(Q197=0,-'month #1 only'!$B$2,-('month #1 only'!$B$2*2))))))*E197</f>
        <v>0</v>
      </c>
    </row>
    <row r="198" spans="8:20" x14ac:dyDescent="0.2">
      <c r="H198" s="68"/>
      <c r="I198" s="68"/>
      <c r="J198" s="68"/>
      <c r="K198" s="68"/>
      <c r="N198" s="54"/>
      <c r="O198" s="68">
        <f>((G198-1)*(1-(IF(H198="no",0,'month #1 only'!$B$3)))+1)</f>
        <v>5.0000000000000044E-2</v>
      </c>
      <c r="P198" s="68">
        <f t="shared" si="2"/>
        <v>0</v>
      </c>
      <c r="Q198" s="69">
        <f>IF(Table13[[#This Row],[Runners]]&lt;5,0,IF(Table13[[#This Row],[Runners]]&lt;8,0.25,IF(Table13[[#This Row],[Runners]]&lt;12,0.2,IF(Table13[[#This Row],[Handicap?]]="Yes",0.25,0.2))))</f>
        <v>0</v>
      </c>
      <c r="R198" s="70">
        <f>(IF(N198="WON-EW",((((F198-1)*Q198)*'month #1 only'!$B$2)+('month #1 only'!$B$2*(F198-1))),IF(N198="WON",((((F198-1)*Q198)*'month #1 only'!$B$2)+('month #1 only'!$B$2*(F198-1))),IF(N198="PLACED",((((F198-1)*Q198)*'month #1 only'!$B$2)-'month #1 only'!$B$2),IF(Q198=0,-'month #1 only'!$B$2,IF(Q198=0,-'month #1 only'!$B$2,-('month #1 only'!$B$2*2)))))))*E198</f>
        <v>0</v>
      </c>
      <c r="S198" s="71">
        <f>(IF(N198="WON-EW",((((O198-1)*Q198)*'month #1 only'!$B$2)+('month #1 only'!$B$2*(O198-1))),IF(N198="WON",((((O198-1)*Q198)*'month #1 only'!$B$2)+('month #1 only'!$B$2*(O198-1))),IF(N198="PLACED",((((O198-1)*Q198)*'month #1 only'!$B$2)-'month #1 only'!$B$2),IF(Q198=0,-'month #1 only'!$B$2,IF(Q198=0,-'month #1 only'!$B$2,-('month #1 only'!$B$2*2)))))))*E198</f>
        <v>0</v>
      </c>
      <c r="T198" s="71">
        <f>(IF(N198="WON-EW",(((L198-1)*'month #1 only'!$B$2)*(1-$B$3))+(((M198-1)*'month #1 only'!$B$2)*(1-$B$3)),IF(N198="WON",(((L198-1)*'month #1 only'!$B$2)*(1-$B$3)),IF(N198="PLACED",(((M198-1)*'month #1 only'!$B$2)*(1-$B$3))-'month #1 only'!$B$2,IF(Q198=0,-'month #1 only'!$B$2,-('month #1 only'!$B$2*2))))))*E198</f>
        <v>0</v>
      </c>
    </row>
    <row r="199" spans="8:20" x14ac:dyDescent="0.2">
      <c r="H199" s="68"/>
      <c r="I199" s="68"/>
      <c r="J199" s="68"/>
      <c r="K199" s="68"/>
      <c r="N199" s="54"/>
      <c r="O199" s="68">
        <f>((G199-1)*(1-(IF(H199="no",0,'month #1 only'!$B$3)))+1)</f>
        <v>5.0000000000000044E-2</v>
      </c>
      <c r="P199" s="68">
        <f t="shared" si="2"/>
        <v>0</v>
      </c>
      <c r="Q199" s="69">
        <f>IF(Table13[[#This Row],[Runners]]&lt;5,0,IF(Table13[[#This Row],[Runners]]&lt;8,0.25,IF(Table13[[#This Row],[Runners]]&lt;12,0.2,IF(Table13[[#This Row],[Handicap?]]="Yes",0.25,0.2))))</f>
        <v>0</v>
      </c>
      <c r="R199" s="70">
        <f>(IF(N199="WON-EW",((((F199-1)*Q199)*'month #1 only'!$B$2)+('month #1 only'!$B$2*(F199-1))),IF(N199="WON",((((F199-1)*Q199)*'month #1 only'!$B$2)+('month #1 only'!$B$2*(F199-1))),IF(N199="PLACED",((((F199-1)*Q199)*'month #1 only'!$B$2)-'month #1 only'!$B$2),IF(Q199=0,-'month #1 only'!$B$2,IF(Q199=0,-'month #1 only'!$B$2,-('month #1 only'!$B$2*2)))))))*E199</f>
        <v>0</v>
      </c>
      <c r="S199" s="71">
        <f>(IF(N199="WON-EW",((((O199-1)*Q199)*'month #1 only'!$B$2)+('month #1 only'!$B$2*(O199-1))),IF(N199="WON",((((O199-1)*Q199)*'month #1 only'!$B$2)+('month #1 only'!$B$2*(O199-1))),IF(N199="PLACED",((((O199-1)*Q199)*'month #1 only'!$B$2)-'month #1 only'!$B$2),IF(Q199=0,-'month #1 only'!$B$2,IF(Q199=0,-'month #1 only'!$B$2,-('month #1 only'!$B$2*2)))))))*E199</f>
        <v>0</v>
      </c>
      <c r="T199" s="71">
        <f>(IF(N199="WON-EW",(((L199-1)*'month #1 only'!$B$2)*(1-$B$3))+(((M199-1)*'month #1 only'!$B$2)*(1-$B$3)),IF(N199="WON",(((L199-1)*'month #1 only'!$B$2)*(1-$B$3)),IF(N199="PLACED",(((M199-1)*'month #1 only'!$B$2)*(1-$B$3))-'month #1 only'!$B$2,IF(Q199=0,-'month #1 only'!$B$2,-('month #1 only'!$B$2*2))))))*E199</f>
        <v>0</v>
      </c>
    </row>
    <row r="200" spans="8:20" x14ac:dyDescent="0.2">
      <c r="H200" s="68"/>
      <c r="I200" s="68"/>
      <c r="J200" s="68"/>
      <c r="K200" s="68"/>
      <c r="N200" s="54"/>
      <c r="O200" s="68">
        <f>((G200-1)*(1-(IF(H200="no",0,'month #1 only'!$B$3)))+1)</f>
        <v>5.0000000000000044E-2</v>
      </c>
      <c r="P200" s="68">
        <f t="shared" ref="P200:P263" si="3">E200*IF(I200="yes",2,1)</f>
        <v>0</v>
      </c>
      <c r="Q200" s="69">
        <f>IF(Table13[[#This Row],[Runners]]&lt;5,0,IF(Table13[[#This Row],[Runners]]&lt;8,0.25,IF(Table13[[#This Row],[Runners]]&lt;12,0.2,IF(Table13[[#This Row],[Handicap?]]="Yes",0.25,0.2))))</f>
        <v>0</v>
      </c>
      <c r="R200" s="70">
        <f>(IF(N200="WON-EW",((((F200-1)*Q200)*'month #1 only'!$B$2)+('month #1 only'!$B$2*(F200-1))),IF(N200="WON",((((F200-1)*Q200)*'month #1 only'!$B$2)+('month #1 only'!$B$2*(F200-1))),IF(N200="PLACED",((((F200-1)*Q200)*'month #1 only'!$B$2)-'month #1 only'!$B$2),IF(Q200=0,-'month #1 only'!$B$2,IF(Q200=0,-'month #1 only'!$B$2,-('month #1 only'!$B$2*2)))))))*E200</f>
        <v>0</v>
      </c>
      <c r="S200" s="71">
        <f>(IF(N200="WON-EW",((((O200-1)*Q200)*'month #1 only'!$B$2)+('month #1 only'!$B$2*(O200-1))),IF(N200="WON",((((O200-1)*Q200)*'month #1 only'!$B$2)+('month #1 only'!$B$2*(O200-1))),IF(N200="PLACED",((((O200-1)*Q200)*'month #1 only'!$B$2)-'month #1 only'!$B$2),IF(Q200=0,-'month #1 only'!$B$2,IF(Q200=0,-'month #1 only'!$B$2,-('month #1 only'!$B$2*2)))))))*E200</f>
        <v>0</v>
      </c>
      <c r="T200" s="71">
        <f>(IF(N200="WON-EW",(((L200-1)*'month #1 only'!$B$2)*(1-$B$3))+(((M200-1)*'month #1 only'!$B$2)*(1-$B$3)),IF(N200="WON",(((L200-1)*'month #1 only'!$B$2)*(1-$B$3)),IF(N200="PLACED",(((M200-1)*'month #1 only'!$B$2)*(1-$B$3))-'month #1 only'!$B$2,IF(Q200=0,-'month #1 only'!$B$2,-('month #1 only'!$B$2*2))))))*E200</f>
        <v>0</v>
      </c>
    </row>
    <row r="201" spans="8:20" x14ac:dyDescent="0.2">
      <c r="H201" s="68"/>
      <c r="I201" s="68"/>
      <c r="J201" s="68"/>
      <c r="K201" s="68"/>
      <c r="N201" s="54"/>
      <c r="O201" s="68">
        <f>((G201-1)*(1-(IF(H201="no",0,'month #1 only'!$B$3)))+1)</f>
        <v>5.0000000000000044E-2</v>
      </c>
      <c r="P201" s="68">
        <f t="shared" si="3"/>
        <v>0</v>
      </c>
      <c r="Q201" s="69">
        <f>IF(Table13[[#This Row],[Runners]]&lt;5,0,IF(Table13[[#This Row],[Runners]]&lt;8,0.25,IF(Table13[[#This Row],[Runners]]&lt;12,0.2,IF(Table13[[#This Row],[Handicap?]]="Yes",0.25,0.2))))</f>
        <v>0</v>
      </c>
      <c r="R201" s="70">
        <f>(IF(N201="WON-EW",((((F201-1)*Q201)*'month #1 only'!$B$2)+('month #1 only'!$B$2*(F201-1))),IF(N201="WON",((((F201-1)*Q201)*'month #1 only'!$B$2)+('month #1 only'!$B$2*(F201-1))),IF(N201="PLACED",((((F201-1)*Q201)*'month #1 only'!$B$2)-'month #1 only'!$B$2),IF(Q201=0,-'month #1 only'!$B$2,IF(Q201=0,-'month #1 only'!$B$2,-('month #1 only'!$B$2*2)))))))*E201</f>
        <v>0</v>
      </c>
      <c r="S201" s="71">
        <f>(IF(N201="WON-EW",((((O201-1)*Q201)*'month #1 only'!$B$2)+('month #1 only'!$B$2*(O201-1))),IF(N201="WON",((((O201-1)*Q201)*'month #1 only'!$B$2)+('month #1 only'!$B$2*(O201-1))),IF(N201="PLACED",((((O201-1)*Q201)*'month #1 only'!$B$2)-'month #1 only'!$B$2),IF(Q201=0,-'month #1 only'!$B$2,IF(Q201=0,-'month #1 only'!$B$2,-('month #1 only'!$B$2*2)))))))*E201</f>
        <v>0</v>
      </c>
      <c r="T201" s="71">
        <f>(IF(N201="WON-EW",(((L201-1)*'month #1 only'!$B$2)*(1-$B$3))+(((M201-1)*'month #1 only'!$B$2)*(1-$B$3)),IF(N201="WON",(((L201-1)*'month #1 only'!$B$2)*(1-$B$3)),IF(N201="PLACED",(((M201-1)*'month #1 only'!$B$2)*(1-$B$3))-'month #1 only'!$B$2,IF(Q201=0,-'month #1 only'!$B$2,-('month #1 only'!$B$2*2))))))*E201</f>
        <v>0</v>
      </c>
    </row>
    <row r="202" spans="8:20" x14ac:dyDescent="0.2">
      <c r="H202" s="68"/>
      <c r="I202" s="68"/>
      <c r="J202" s="68"/>
      <c r="K202" s="68"/>
      <c r="N202" s="54"/>
      <c r="O202" s="68">
        <f>((G202-1)*(1-(IF(H202="no",0,'month #1 only'!$B$3)))+1)</f>
        <v>5.0000000000000044E-2</v>
      </c>
      <c r="P202" s="68">
        <f t="shared" si="3"/>
        <v>0</v>
      </c>
      <c r="Q202" s="69">
        <f>IF(Table13[[#This Row],[Runners]]&lt;5,0,IF(Table13[[#This Row],[Runners]]&lt;8,0.25,IF(Table13[[#This Row],[Runners]]&lt;12,0.2,IF(Table13[[#This Row],[Handicap?]]="Yes",0.25,0.2))))</f>
        <v>0</v>
      </c>
      <c r="R202" s="70">
        <f>(IF(N202="WON-EW",((((F202-1)*Q202)*'month #1 only'!$B$2)+('month #1 only'!$B$2*(F202-1))),IF(N202="WON",((((F202-1)*Q202)*'month #1 only'!$B$2)+('month #1 only'!$B$2*(F202-1))),IF(N202="PLACED",((((F202-1)*Q202)*'month #1 only'!$B$2)-'month #1 only'!$B$2),IF(Q202=0,-'month #1 only'!$B$2,IF(Q202=0,-'month #1 only'!$B$2,-('month #1 only'!$B$2*2)))))))*E202</f>
        <v>0</v>
      </c>
      <c r="S202" s="71">
        <f>(IF(N202="WON-EW",((((O202-1)*Q202)*'month #1 only'!$B$2)+('month #1 only'!$B$2*(O202-1))),IF(N202="WON",((((O202-1)*Q202)*'month #1 only'!$B$2)+('month #1 only'!$B$2*(O202-1))),IF(N202="PLACED",((((O202-1)*Q202)*'month #1 only'!$B$2)-'month #1 only'!$B$2),IF(Q202=0,-'month #1 only'!$B$2,IF(Q202=0,-'month #1 only'!$B$2,-('month #1 only'!$B$2*2)))))))*E202</f>
        <v>0</v>
      </c>
      <c r="T202" s="71">
        <f>(IF(N202="WON-EW",(((L202-1)*'month #1 only'!$B$2)*(1-$B$3))+(((M202-1)*'month #1 only'!$B$2)*(1-$B$3)),IF(N202="WON",(((L202-1)*'month #1 only'!$B$2)*(1-$B$3)),IF(N202="PLACED",(((M202-1)*'month #1 only'!$B$2)*(1-$B$3))-'month #1 only'!$B$2,IF(Q202=0,-'month #1 only'!$B$2,-('month #1 only'!$B$2*2))))))*E202</f>
        <v>0</v>
      </c>
    </row>
    <row r="203" spans="8:20" x14ac:dyDescent="0.2">
      <c r="H203" s="68"/>
      <c r="I203" s="68"/>
      <c r="J203" s="68"/>
      <c r="K203" s="68"/>
      <c r="N203" s="54"/>
      <c r="O203" s="68">
        <f>((G203-1)*(1-(IF(H203="no",0,'month #1 only'!$B$3)))+1)</f>
        <v>5.0000000000000044E-2</v>
      </c>
      <c r="P203" s="68">
        <f t="shared" si="3"/>
        <v>0</v>
      </c>
      <c r="Q203" s="69">
        <f>IF(Table13[[#This Row],[Runners]]&lt;5,0,IF(Table13[[#This Row],[Runners]]&lt;8,0.25,IF(Table13[[#This Row],[Runners]]&lt;12,0.2,IF(Table13[[#This Row],[Handicap?]]="Yes",0.25,0.2))))</f>
        <v>0</v>
      </c>
      <c r="R203" s="70">
        <f>(IF(N203="WON-EW",((((F203-1)*Q203)*'month #1 only'!$B$2)+('month #1 only'!$B$2*(F203-1))),IF(N203="WON",((((F203-1)*Q203)*'month #1 only'!$B$2)+('month #1 only'!$B$2*(F203-1))),IF(N203="PLACED",((((F203-1)*Q203)*'month #1 only'!$B$2)-'month #1 only'!$B$2),IF(Q203=0,-'month #1 only'!$B$2,IF(Q203=0,-'month #1 only'!$B$2,-('month #1 only'!$B$2*2)))))))*E203</f>
        <v>0</v>
      </c>
      <c r="S203" s="71">
        <f>(IF(N203="WON-EW",((((O203-1)*Q203)*'month #1 only'!$B$2)+('month #1 only'!$B$2*(O203-1))),IF(N203="WON",((((O203-1)*Q203)*'month #1 only'!$B$2)+('month #1 only'!$B$2*(O203-1))),IF(N203="PLACED",((((O203-1)*Q203)*'month #1 only'!$B$2)-'month #1 only'!$B$2),IF(Q203=0,-'month #1 only'!$B$2,IF(Q203=0,-'month #1 only'!$B$2,-('month #1 only'!$B$2*2)))))))*E203</f>
        <v>0</v>
      </c>
      <c r="T203" s="71">
        <f>(IF(N203="WON-EW",(((L203-1)*'month #1 only'!$B$2)*(1-$B$3))+(((M203-1)*'month #1 only'!$B$2)*(1-$B$3)),IF(N203="WON",(((L203-1)*'month #1 only'!$B$2)*(1-$B$3)),IF(N203="PLACED",(((M203-1)*'month #1 only'!$B$2)*(1-$B$3))-'month #1 only'!$B$2,IF(Q203=0,-'month #1 only'!$B$2,-('month #1 only'!$B$2*2))))))*E203</f>
        <v>0</v>
      </c>
    </row>
    <row r="204" spans="8:20" x14ac:dyDescent="0.2">
      <c r="H204" s="68"/>
      <c r="I204" s="68"/>
      <c r="J204" s="68"/>
      <c r="K204" s="68"/>
      <c r="N204" s="54"/>
      <c r="O204" s="68">
        <f>((G204-1)*(1-(IF(H204="no",0,'month #1 only'!$B$3)))+1)</f>
        <v>5.0000000000000044E-2</v>
      </c>
      <c r="P204" s="68">
        <f t="shared" si="3"/>
        <v>0</v>
      </c>
      <c r="Q204" s="69">
        <f>IF(Table13[[#This Row],[Runners]]&lt;5,0,IF(Table13[[#This Row],[Runners]]&lt;8,0.25,IF(Table13[[#This Row],[Runners]]&lt;12,0.2,IF(Table13[[#This Row],[Handicap?]]="Yes",0.25,0.2))))</f>
        <v>0</v>
      </c>
      <c r="R204" s="70">
        <f>(IF(N204="WON-EW",((((F204-1)*Q204)*'month #1 only'!$B$2)+('month #1 only'!$B$2*(F204-1))),IF(N204="WON",((((F204-1)*Q204)*'month #1 only'!$B$2)+('month #1 only'!$B$2*(F204-1))),IF(N204="PLACED",((((F204-1)*Q204)*'month #1 only'!$B$2)-'month #1 only'!$B$2),IF(Q204=0,-'month #1 only'!$B$2,IF(Q204=0,-'month #1 only'!$B$2,-('month #1 only'!$B$2*2)))))))*E204</f>
        <v>0</v>
      </c>
      <c r="S204" s="71">
        <f>(IF(N204="WON-EW",((((O204-1)*Q204)*'month #1 only'!$B$2)+('month #1 only'!$B$2*(O204-1))),IF(N204="WON",((((O204-1)*Q204)*'month #1 only'!$B$2)+('month #1 only'!$B$2*(O204-1))),IF(N204="PLACED",((((O204-1)*Q204)*'month #1 only'!$B$2)-'month #1 only'!$B$2),IF(Q204=0,-'month #1 only'!$B$2,IF(Q204=0,-'month #1 only'!$B$2,-('month #1 only'!$B$2*2)))))))*E204</f>
        <v>0</v>
      </c>
      <c r="T204" s="71">
        <f>(IF(N204="WON-EW",(((L204-1)*'month #1 only'!$B$2)*(1-$B$3))+(((M204-1)*'month #1 only'!$B$2)*(1-$B$3)),IF(N204="WON",(((L204-1)*'month #1 only'!$B$2)*(1-$B$3)),IF(N204="PLACED",(((M204-1)*'month #1 only'!$B$2)*(1-$B$3))-'month #1 only'!$B$2,IF(Q204=0,-'month #1 only'!$B$2,-('month #1 only'!$B$2*2))))))*E204</f>
        <v>0</v>
      </c>
    </row>
    <row r="205" spans="8:20" x14ac:dyDescent="0.2">
      <c r="H205" s="68"/>
      <c r="I205" s="68"/>
      <c r="J205" s="68"/>
      <c r="K205" s="68"/>
      <c r="N205" s="54"/>
      <c r="O205" s="68">
        <f>((G205-1)*(1-(IF(H205="no",0,'month #1 only'!$B$3)))+1)</f>
        <v>5.0000000000000044E-2</v>
      </c>
      <c r="P205" s="68">
        <f t="shared" si="3"/>
        <v>0</v>
      </c>
      <c r="Q205" s="69">
        <f>IF(Table13[[#This Row],[Runners]]&lt;5,0,IF(Table13[[#This Row],[Runners]]&lt;8,0.25,IF(Table13[[#This Row],[Runners]]&lt;12,0.2,IF(Table13[[#This Row],[Handicap?]]="Yes",0.25,0.2))))</f>
        <v>0</v>
      </c>
      <c r="R205" s="70">
        <f>(IF(N205="WON-EW",((((F205-1)*Q205)*'month #1 only'!$B$2)+('month #1 only'!$B$2*(F205-1))),IF(N205="WON",((((F205-1)*Q205)*'month #1 only'!$B$2)+('month #1 only'!$B$2*(F205-1))),IF(N205="PLACED",((((F205-1)*Q205)*'month #1 only'!$B$2)-'month #1 only'!$B$2),IF(Q205=0,-'month #1 only'!$B$2,IF(Q205=0,-'month #1 only'!$B$2,-('month #1 only'!$B$2*2)))))))*E205</f>
        <v>0</v>
      </c>
      <c r="S205" s="71">
        <f>(IF(N205="WON-EW",((((O205-1)*Q205)*'month #1 only'!$B$2)+('month #1 only'!$B$2*(O205-1))),IF(N205="WON",((((O205-1)*Q205)*'month #1 only'!$B$2)+('month #1 only'!$B$2*(O205-1))),IF(N205="PLACED",((((O205-1)*Q205)*'month #1 only'!$B$2)-'month #1 only'!$B$2),IF(Q205=0,-'month #1 only'!$B$2,IF(Q205=0,-'month #1 only'!$B$2,-('month #1 only'!$B$2*2)))))))*E205</f>
        <v>0</v>
      </c>
      <c r="T205" s="71">
        <f>(IF(N205="WON-EW",(((L205-1)*'month #1 only'!$B$2)*(1-$B$3))+(((M205-1)*'month #1 only'!$B$2)*(1-$B$3)),IF(N205="WON",(((L205-1)*'month #1 only'!$B$2)*(1-$B$3)),IF(N205="PLACED",(((M205-1)*'month #1 only'!$B$2)*(1-$B$3))-'month #1 only'!$B$2,IF(Q205=0,-'month #1 only'!$B$2,-('month #1 only'!$B$2*2))))))*E205</f>
        <v>0</v>
      </c>
    </row>
    <row r="206" spans="8:20" x14ac:dyDescent="0.2">
      <c r="H206" s="68"/>
      <c r="I206" s="68"/>
      <c r="J206" s="68"/>
      <c r="K206" s="68"/>
      <c r="N206" s="54"/>
      <c r="O206" s="68">
        <f>((G206-1)*(1-(IF(H206="no",0,'month #1 only'!$B$3)))+1)</f>
        <v>5.0000000000000044E-2</v>
      </c>
      <c r="P206" s="68">
        <f t="shared" si="3"/>
        <v>0</v>
      </c>
      <c r="Q206" s="69">
        <f>IF(Table13[[#This Row],[Runners]]&lt;5,0,IF(Table13[[#This Row],[Runners]]&lt;8,0.25,IF(Table13[[#This Row],[Runners]]&lt;12,0.2,IF(Table13[[#This Row],[Handicap?]]="Yes",0.25,0.2))))</f>
        <v>0</v>
      </c>
      <c r="R206" s="70">
        <f>(IF(N206="WON-EW",((((F206-1)*Q206)*'month #1 only'!$B$2)+('month #1 only'!$B$2*(F206-1))),IF(N206="WON",((((F206-1)*Q206)*'month #1 only'!$B$2)+('month #1 only'!$B$2*(F206-1))),IF(N206="PLACED",((((F206-1)*Q206)*'month #1 only'!$B$2)-'month #1 only'!$B$2),IF(Q206=0,-'month #1 only'!$B$2,IF(Q206=0,-'month #1 only'!$B$2,-('month #1 only'!$B$2*2)))))))*E206</f>
        <v>0</v>
      </c>
      <c r="S206" s="71">
        <f>(IF(N206="WON-EW",((((O206-1)*Q206)*'month #1 only'!$B$2)+('month #1 only'!$B$2*(O206-1))),IF(N206="WON",((((O206-1)*Q206)*'month #1 only'!$B$2)+('month #1 only'!$B$2*(O206-1))),IF(N206="PLACED",((((O206-1)*Q206)*'month #1 only'!$B$2)-'month #1 only'!$B$2),IF(Q206=0,-'month #1 only'!$B$2,IF(Q206=0,-'month #1 only'!$B$2,-('month #1 only'!$B$2*2)))))))*E206</f>
        <v>0</v>
      </c>
      <c r="T206" s="71">
        <f>(IF(N206="WON-EW",(((L206-1)*'month #1 only'!$B$2)*(1-$B$3))+(((M206-1)*'month #1 only'!$B$2)*(1-$B$3)),IF(N206="WON",(((L206-1)*'month #1 only'!$B$2)*(1-$B$3)),IF(N206="PLACED",(((M206-1)*'month #1 only'!$B$2)*(1-$B$3))-'month #1 only'!$B$2,IF(Q206=0,-'month #1 only'!$B$2,-('month #1 only'!$B$2*2))))))*E206</f>
        <v>0</v>
      </c>
    </row>
    <row r="207" spans="8:20" x14ac:dyDescent="0.2">
      <c r="H207" s="68"/>
      <c r="I207" s="68"/>
      <c r="J207" s="68"/>
      <c r="K207" s="68"/>
      <c r="N207" s="54"/>
      <c r="O207" s="68">
        <f>((G207-1)*(1-(IF(H207="no",0,'month #1 only'!$B$3)))+1)</f>
        <v>5.0000000000000044E-2</v>
      </c>
      <c r="P207" s="68">
        <f t="shared" si="3"/>
        <v>0</v>
      </c>
      <c r="Q207" s="69">
        <f>IF(Table13[[#This Row],[Runners]]&lt;5,0,IF(Table13[[#This Row],[Runners]]&lt;8,0.25,IF(Table13[[#This Row],[Runners]]&lt;12,0.2,IF(Table13[[#This Row],[Handicap?]]="Yes",0.25,0.2))))</f>
        <v>0</v>
      </c>
      <c r="R207" s="70">
        <f>(IF(N207="WON-EW",((((F207-1)*Q207)*'month #1 only'!$B$2)+('month #1 only'!$B$2*(F207-1))),IF(N207="WON",((((F207-1)*Q207)*'month #1 only'!$B$2)+('month #1 only'!$B$2*(F207-1))),IF(N207="PLACED",((((F207-1)*Q207)*'month #1 only'!$B$2)-'month #1 only'!$B$2),IF(Q207=0,-'month #1 only'!$B$2,IF(Q207=0,-'month #1 only'!$B$2,-('month #1 only'!$B$2*2)))))))*E207</f>
        <v>0</v>
      </c>
      <c r="S207" s="71">
        <f>(IF(N207="WON-EW",((((O207-1)*Q207)*'month #1 only'!$B$2)+('month #1 only'!$B$2*(O207-1))),IF(N207="WON",((((O207-1)*Q207)*'month #1 only'!$B$2)+('month #1 only'!$B$2*(O207-1))),IF(N207="PLACED",((((O207-1)*Q207)*'month #1 only'!$B$2)-'month #1 only'!$B$2),IF(Q207=0,-'month #1 only'!$B$2,IF(Q207=0,-'month #1 only'!$B$2,-('month #1 only'!$B$2*2)))))))*E207</f>
        <v>0</v>
      </c>
      <c r="T207" s="71">
        <f>(IF(N207="WON-EW",(((L207-1)*'month #1 only'!$B$2)*(1-$B$3))+(((M207-1)*'month #1 only'!$B$2)*(1-$B$3)),IF(N207="WON",(((L207-1)*'month #1 only'!$B$2)*(1-$B$3)),IF(N207="PLACED",(((M207-1)*'month #1 only'!$B$2)*(1-$B$3))-'month #1 only'!$B$2,IF(Q207=0,-'month #1 only'!$B$2,-('month #1 only'!$B$2*2))))))*E207</f>
        <v>0</v>
      </c>
    </row>
    <row r="208" spans="8:20" x14ac:dyDescent="0.2">
      <c r="H208" s="68"/>
      <c r="I208" s="68"/>
      <c r="J208" s="68"/>
      <c r="K208" s="68"/>
      <c r="N208" s="54"/>
      <c r="O208" s="68">
        <f>((G208-1)*(1-(IF(H208="no",0,'month #1 only'!$B$3)))+1)</f>
        <v>5.0000000000000044E-2</v>
      </c>
      <c r="P208" s="68">
        <f t="shared" si="3"/>
        <v>0</v>
      </c>
      <c r="Q208" s="69">
        <f>IF(Table13[[#This Row],[Runners]]&lt;5,0,IF(Table13[[#This Row],[Runners]]&lt;8,0.25,IF(Table13[[#This Row],[Runners]]&lt;12,0.2,IF(Table13[[#This Row],[Handicap?]]="Yes",0.25,0.2))))</f>
        <v>0</v>
      </c>
      <c r="R208" s="70">
        <f>(IF(N208="WON-EW",((((F208-1)*Q208)*'month #1 only'!$B$2)+('month #1 only'!$B$2*(F208-1))),IF(N208="WON",((((F208-1)*Q208)*'month #1 only'!$B$2)+('month #1 only'!$B$2*(F208-1))),IF(N208="PLACED",((((F208-1)*Q208)*'month #1 only'!$B$2)-'month #1 only'!$B$2),IF(Q208=0,-'month #1 only'!$B$2,IF(Q208=0,-'month #1 only'!$B$2,-('month #1 only'!$B$2*2)))))))*E208</f>
        <v>0</v>
      </c>
      <c r="S208" s="71">
        <f>(IF(N208="WON-EW",((((O208-1)*Q208)*'month #1 only'!$B$2)+('month #1 only'!$B$2*(O208-1))),IF(N208="WON",((((O208-1)*Q208)*'month #1 only'!$B$2)+('month #1 only'!$B$2*(O208-1))),IF(N208="PLACED",((((O208-1)*Q208)*'month #1 only'!$B$2)-'month #1 only'!$B$2),IF(Q208=0,-'month #1 only'!$B$2,IF(Q208=0,-'month #1 only'!$B$2,-('month #1 only'!$B$2*2)))))))*E208</f>
        <v>0</v>
      </c>
      <c r="T208" s="71">
        <f>(IF(N208="WON-EW",(((L208-1)*'month #1 only'!$B$2)*(1-$B$3))+(((M208-1)*'month #1 only'!$B$2)*(1-$B$3)),IF(N208="WON",(((L208-1)*'month #1 only'!$B$2)*(1-$B$3)),IF(N208="PLACED",(((M208-1)*'month #1 only'!$B$2)*(1-$B$3))-'month #1 only'!$B$2,IF(Q208=0,-'month #1 only'!$B$2,-('month #1 only'!$B$2*2))))))*E208</f>
        <v>0</v>
      </c>
    </row>
    <row r="209" spans="8:20" x14ac:dyDescent="0.2">
      <c r="H209" s="68"/>
      <c r="I209" s="68"/>
      <c r="J209" s="68"/>
      <c r="K209" s="68"/>
      <c r="N209" s="54"/>
      <c r="O209" s="68">
        <f>((G209-1)*(1-(IF(H209="no",0,'month #1 only'!$B$3)))+1)</f>
        <v>5.0000000000000044E-2</v>
      </c>
      <c r="P209" s="68">
        <f t="shared" si="3"/>
        <v>0</v>
      </c>
      <c r="Q209" s="69">
        <f>IF(Table13[[#This Row],[Runners]]&lt;5,0,IF(Table13[[#This Row],[Runners]]&lt;8,0.25,IF(Table13[[#This Row],[Runners]]&lt;12,0.2,IF(Table13[[#This Row],[Handicap?]]="Yes",0.25,0.2))))</f>
        <v>0</v>
      </c>
      <c r="R209" s="70">
        <f>(IF(N209="WON-EW",((((F209-1)*Q209)*'month #1 only'!$B$2)+('month #1 only'!$B$2*(F209-1))),IF(N209="WON",((((F209-1)*Q209)*'month #1 only'!$B$2)+('month #1 only'!$B$2*(F209-1))),IF(N209="PLACED",((((F209-1)*Q209)*'month #1 only'!$B$2)-'month #1 only'!$B$2),IF(Q209=0,-'month #1 only'!$B$2,IF(Q209=0,-'month #1 only'!$B$2,-('month #1 only'!$B$2*2)))))))*E209</f>
        <v>0</v>
      </c>
      <c r="S209" s="71">
        <f>(IF(N209="WON-EW",((((O209-1)*Q209)*'month #1 only'!$B$2)+('month #1 only'!$B$2*(O209-1))),IF(N209="WON",((((O209-1)*Q209)*'month #1 only'!$B$2)+('month #1 only'!$B$2*(O209-1))),IF(N209="PLACED",((((O209-1)*Q209)*'month #1 only'!$B$2)-'month #1 only'!$B$2),IF(Q209=0,-'month #1 only'!$B$2,IF(Q209=0,-'month #1 only'!$B$2,-('month #1 only'!$B$2*2)))))))*E209</f>
        <v>0</v>
      </c>
      <c r="T209" s="71">
        <f>(IF(N209="WON-EW",(((L209-1)*'month #1 only'!$B$2)*(1-$B$3))+(((M209-1)*'month #1 only'!$B$2)*(1-$B$3)),IF(N209="WON",(((L209-1)*'month #1 only'!$B$2)*(1-$B$3)),IF(N209="PLACED",(((M209-1)*'month #1 only'!$B$2)*(1-$B$3))-'month #1 only'!$B$2,IF(Q209=0,-'month #1 only'!$B$2,-('month #1 only'!$B$2*2))))))*E209</f>
        <v>0</v>
      </c>
    </row>
    <row r="210" spans="8:20" x14ac:dyDescent="0.2">
      <c r="H210" s="68"/>
      <c r="I210" s="68"/>
      <c r="J210" s="68"/>
      <c r="K210" s="68"/>
      <c r="N210" s="54"/>
      <c r="O210" s="68">
        <f>((G210-1)*(1-(IF(H210="no",0,'month #1 only'!$B$3)))+1)</f>
        <v>5.0000000000000044E-2</v>
      </c>
      <c r="P210" s="68">
        <f t="shared" si="3"/>
        <v>0</v>
      </c>
      <c r="Q210" s="69">
        <f>IF(Table13[[#This Row],[Runners]]&lt;5,0,IF(Table13[[#This Row],[Runners]]&lt;8,0.25,IF(Table13[[#This Row],[Runners]]&lt;12,0.2,IF(Table13[[#This Row],[Handicap?]]="Yes",0.25,0.2))))</f>
        <v>0</v>
      </c>
      <c r="R210" s="70">
        <f>(IF(N210="WON-EW",((((F210-1)*Q210)*'month #1 only'!$B$2)+('month #1 only'!$B$2*(F210-1))),IF(N210="WON",((((F210-1)*Q210)*'month #1 only'!$B$2)+('month #1 only'!$B$2*(F210-1))),IF(N210="PLACED",((((F210-1)*Q210)*'month #1 only'!$B$2)-'month #1 only'!$B$2),IF(Q210=0,-'month #1 only'!$B$2,IF(Q210=0,-'month #1 only'!$B$2,-('month #1 only'!$B$2*2)))))))*E210</f>
        <v>0</v>
      </c>
      <c r="S210" s="71">
        <f>(IF(N210="WON-EW",((((O210-1)*Q210)*'month #1 only'!$B$2)+('month #1 only'!$B$2*(O210-1))),IF(N210="WON",((((O210-1)*Q210)*'month #1 only'!$B$2)+('month #1 only'!$B$2*(O210-1))),IF(N210="PLACED",((((O210-1)*Q210)*'month #1 only'!$B$2)-'month #1 only'!$B$2),IF(Q210=0,-'month #1 only'!$B$2,IF(Q210=0,-'month #1 only'!$B$2,-('month #1 only'!$B$2*2)))))))*E210</f>
        <v>0</v>
      </c>
      <c r="T210" s="71">
        <f>(IF(N210="WON-EW",(((L210-1)*'month #1 only'!$B$2)*(1-$B$3))+(((M210-1)*'month #1 only'!$B$2)*(1-$B$3)),IF(N210="WON",(((L210-1)*'month #1 only'!$B$2)*(1-$B$3)),IF(N210="PLACED",(((M210-1)*'month #1 only'!$B$2)*(1-$B$3))-'month #1 only'!$B$2,IF(Q210=0,-'month #1 only'!$B$2,-('month #1 only'!$B$2*2))))))*E210</f>
        <v>0</v>
      </c>
    </row>
    <row r="211" spans="8:20" x14ac:dyDescent="0.2">
      <c r="H211" s="68"/>
      <c r="I211" s="68"/>
      <c r="J211" s="68"/>
      <c r="K211" s="68"/>
      <c r="N211" s="54"/>
      <c r="O211" s="68">
        <f>((G211-1)*(1-(IF(H211="no",0,'month #1 only'!$B$3)))+1)</f>
        <v>5.0000000000000044E-2</v>
      </c>
      <c r="P211" s="68">
        <f t="shared" si="3"/>
        <v>0</v>
      </c>
      <c r="Q211" s="69">
        <f>IF(Table13[[#This Row],[Runners]]&lt;5,0,IF(Table13[[#This Row],[Runners]]&lt;8,0.25,IF(Table13[[#This Row],[Runners]]&lt;12,0.2,IF(Table13[[#This Row],[Handicap?]]="Yes",0.25,0.2))))</f>
        <v>0</v>
      </c>
      <c r="R211" s="70">
        <f>(IF(N211="WON-EW",((((F211-1)*Q211)*'month #1 only'!$B$2)+('month #1 only'!$B$2*(F211-1))),IF(N211="WON",((((F211-1)*Q211)*'month #1 only'!$B$2)+('month #1 only'!$B$2*(F211-1))),IF(N211="PLACED",((((F211-1)*Q211)*'month #1 only'!$B$2)-'month #1 only'!$B$2),IF(Q211=0,-'month #1 only'!$B$2,IF(Q211=0,-'month #1 only'!$B$2,-('month #1 only'!$B$2*2)))))))*E211</f>
        <v>0</v>
      </c>
      <c r="S211" s="71">
        <f>(IF(N211="WON-EW",((((O211-1)*Q211)*'month #1 only'!$B$2)+('month #1 only'!$B$2*(O211-1))),IF(N211="WON",((((O211-1)*Q211)*'month #1 only'!$B$2)+('month #1 only'!$B$2*(O211-1))),IF(N211="PLACED",((((O211-1)*Q211)*'month #1 only'!$B$2)-'month #1 only'!$B$2),IF(Q211=0,-'month #1 only'!$B$2,IF(Q211=0,-'month #1 only'!$B$2,-('month #1 only'!$B$2*2)))))))*E211</f>
        <v>0</v>
      </c>
      <c r="T211" s="71">
        <f>(IF(N211="WON-EW",(((L211-1)*'month #1 only'!$B$2)*(1-$B$3))+(((M211-1)*'month #1 only'!$B$2)*(1-$B$3)),IF(N211="WON",(((L211-1)*'month #1 only'!$B$2)*(1-$B$3)),IF(N211="PLACED",(((M211-1)*'month #1 only'!$B$2)*(1-$B$3))-'month #1 only'!$B$2,IF(Q211=0,-'month #1 only'!$B$2,-('month #1 only'!$B$2*2))))))*E211</f>
        <v>0</v>
      </c>
    </row>
    <row r="212" spans="8:20" x14ac:dyDescent="0.2">
      <c r="H212" s="68"/>
      <c r="I212" s="68"/>
      <c r="J212" s="68"/>
      <c r="K212" s="68"/>
      <c r="N212" s="54"/>
      <c r="O212" s="68">
        <f>((G212-1)*(1-(IF(H212="no",0,'month #1 only'!$B$3)))+1)</f>
        <v>5.0000000000000044E-2</v>
      </c>
      <c r="P212" s="68">
        <f t="shared" si="3"/>
        <v>0</v>
      </c>
      <c r="Q212" s="69">
        <f>IF(Table13[[#This Row],[Runners]]&lt;5,0,IF(Table13[[#This Row],[Runners]]&lt;8,0.25,IF(Table13[[#This Row],[Runners]]&lt;12,0.2,IF(Table13[[#This Row],[Handicap?]]="Yes",0.25,0.2))))</f>
        <v>0</v>
      </c>
      <c r="R212" s="70">
        <f>(IF(N212="WON-EW",((((F212-1)*Q212)*'month #1 only'!$B$2)+('month #1 only'!$B$2*(F212-1))),IF(N212="WON",((((F212-1)*Q212)*'month #1 only'!$B$2)+('month #1 only'!$B$2*(F212-1))),IF(N212="PLACED",((((F212-1)*Q212)*'month #1 only'!$B$2)-'month #1 only'!$B$2),IF(Q212=0,-'month #1 only'!$B$2,IF(Q212=0,-'month #1 only'!$B$2,-('month #1 only'!$B$2*2)))))))*E212</f>
        <v>0</v>
      </c>
      <c r="S212" s="71">
        <f>(IF(N212="WON-EW",((((O212-1)*Q212)*'month #1 only'!$B$2)+('month #1 only'!$B$2*(O212-1))),IF(N212="WON",((((O212-1)*Q212)*'month #1 only'!$B$2)+('month #1 only'!$B$2*(O212-1))),IF(N212="PLACED",((((O212-1)*Q212)*'month #1 only'!$B$2)-'month #1 only'!$B$2),IF(Q212=0,-'month #1 only'!$B$2,IF(Q212=0,-'month #1 only'!$B$2,-('month #1 only'!$B$2*2)))))))*E212</f>
        <v>0</v>
      </c>
      <c r="T212" s="71">
        <f>(IF(N212="WON-EW",(((L212-1)*'month #1 only'!$B$2)*(1-$B$3))+(((M212-1)*'month #1 only'!$B$2)*(1-$B$3)),IF(N212="WON",(((L212-1)*'month #1 only'!$B$2)*(1-$B$3)),IF(N212="PLACED",(((M212-1)*'month #1 only'!$B$2)*(1-$B$3))-'month #1 only'!$B$2,IF(Q212=0,-'month #1 only'!$B$2,-('month #1 only'!$B$2*2))))))*E212</f>
        <v>0</v>
      </c>
    </row>
    <row r="213" spans="8:20" x14ac:dyDescent="0.2">
      <c r="H213" s="68"/>
      <c r="I213" s="68"/>
      <c r="J213" s="68"/>
      <c r="K213" s="68"/>
      <c r="N213" s="54"/>
      <c r="O213" s="68">
        <f>((G213-1)*(1-(IF(H213="no",0,'month #1 only'!$B$3)))+1)</f>
        <v>5.0000000000000044E-2</v>
      </c>
      <c r="P213" s="68">
        <f t="shared" si="3"/>
        <v>0</v>
      </c>
      <c r="Q213" s="69">
        <f>IF(Table13[[#This Row],[Runners]]&lt;5,0,IF(Table13[[#This Row],[Runners]]&lt;8,0.25,IF(Table13[[#This Row],[Runners]]&lt;12,0.2,IF(Table13[[#This Row],[Handicap?]]="Yes",0.25,0.2))))</f>
        <v>0</v>
      </c>
      <c r="R213" s="70">
        <f>(IF(N213="WON-EW",((((F213-1)*Q213)*'month #1 only'!$B$2)+('month #1 only'!$B$2*(F213-1))),IF(N213="WON",((((F213-1)*Q213)*'month #1 only'!$B$2)+('month #1 only'!$B$2*(F213-1))),IF(N213="PLACED",((((F213-1)*Q213)*'month #1 only'!$B$2)-'month #1 only'!$B$2),IF(Q213=0,-'month #1 only'!$B$2,IF(Q213=0,-'month #1 only'!$B$2,-('month #1 only'!$B$2*2)))))))*E213</f>
        <v>0</v>
      </c>
      <c r="S213" s="71">
        <f>(IF(N213="WON-EW",((((O213-1)*Q213)*'month #1 only'!$B$2)+('month #1 only'!$B$2*(O213-1))),IF(N213="WON",((((O213-1)*Q213)*'month #1 only'!$B$2)+('month #1 only'!$B$2*(O213-1))),IF(N213="PLACED",((((O213-1)*Q213)*'month #1 only'!$B$2)-'month #1 only'!$B$2),IF(Q213=0,-'month #1 only'!$B$2,IF(Q213=0,-'month #1 only'!$B$2,-('month #1 only'!$B$2*2)))))))*E213</f>
        <v>0</v>
      </c>
      <c r="T213" s="71">
        <f>(IF(N213="WON-EW",(((L213-1)*'month #1 only'!$B$2)*(1-$B$3))+(((M213-1)*'month #1 only'!$B$2)*(1-$B$3)),IF(N213="WON",(((L213-1)*'month #1 only'!$B$2)*(1-$B$3)),IF(N213="PLACED",(((M213-1)*'month #1 only'!$B$2)*(1-$B$3))-'month #1 only'!$B$2,IF(Q213=0,-'month #1 only'!$B$2,-('month #1 only'!$B$2*2))))))*E213</f>
        <v>0</v>
      </c>
    </row>
    <row r="214" spans="8:20" x14ac:dyDescent="0.2">
      <c r="H214" s="68"/>
      <c r="I214" s="68"/>
      <c r="J214" s="68"/>
      <c r="K214" s="68"/>
      <c r="N214" s="54"/>
      <c r="O214" s="68">
        <f>((G214-1)*(1-(IF(H214="no",0,'month #1 only'!$B$3)))+1)</f>
        <v>5.0000000000000044E-2</v>
      </c>
      <c r="P214" s="68">
        <f t="shared" si="3"/>
        <v>0</v>
      </c>
      <c r="Q214" s="69">
        <f>IF(Table13[[#This Row],[Runners]]&lt;5,0,IF(Table13[[#This Row],[Runners]]&lt;8,0.25,IF(Table13[[#This Row],[Runners]]&lt;12,0.2,IF(Table13[[#This Row],[Handicap?]]="Yes",0.25,0.2))))</f>
        <v>0</v>
      </c>
      <c r="R214" s="70">
        <f>(IF(N214="WON-EW",((((F214-1)*Q214)*'month #1 only'!$B$2)+('month #1 only'!$B$2*(F214-1))),IF(N214="WON",((((F214-1)*Q214)*'month #1 only'!$B$2)+('month #1 only'!$B$2*(F214-1))),IF(N214="PLACED",((((F214-1)*Q214)*'month #1 only'!$B$2)-'month #1 only'!$B$2),IF(Q214=0,-'month #1 only'!$B$2,IF(Q214=0,-'month #1 only'!$B$2,-('month #1 only'!$B$2*2)))))))*E214</f>
        <v>0</v>
      </c>
      <c r="S214" s="71">
        <f>(IF(N214="WON-EW",((((O214-1)*Q214)*'month #1 only'!$B$2)+('month #1 only'!$B$2*(O214-1))),IF(N214="WON",((((O214-1)*Q214)*'month #1 only'!$B$2)+('month #1 only'!$B$2*(O214-1))),IF(N214="PLACED",((((O214-1)*Q214)*'month #1 only'!$B$2)-'month #1 only'!$B$2),IF(Q214=0,-'month #1 only'!$B$2,IF(Q214=0,-'month #1 only'!$B$2,-('month #1 only'!$B$2*2)))))))*E214</f>
        <v>0</v>
      </c>
      <c r="T214" s="71">
        <f>(IF(N214="WON-EW",(((L214-1)*'month #1 only'!$B$2)*(1-$B$3))+(((M214-1)*'month #1 only'!$B$2)*(1-$B$3)),IF(N214="WON",(((L214-1)*'month #1 only'!$B$2)*(1-$B$3)),IF(N214="PLACED",(((M214-1)*'month #1 only'!$B$2)*(1-$B$3))-'month #1 only'!$B$2,IF(Q214=0,-'month #1 only'!$B$2,-('month #1 only'!$B$2*2))))))*E214</f>
        <v>0</v>
      </c>
    </row>
    <row r="215" spans="8:20" x14ac:dyDescent="0.2">
      <c r="H215" s="68"/>
      <c r="I215" s="68"/>
      <c r="J215" s="68"/>
      <c r="K215" s="68"/>
      <c r="N215" s="54"/>
      <c r="O215" s="68">
        <f>((G215-1)*(1-(IF(H215="no",0,'month #1 only'!$B$3)))+1)</f>
        <v>5.0000000000000044E-2</v>
      </c>
      <c r="P215" s="68">
        <f t="shared" si="3"/>
        <v>0</v>
      </c>
      <c r="Q215" s="69">
        <f>IF(Table13[[#This Row],[Runners]]&lt;5,0,IF(Table13[[#This Row],[Runners]]&lt;8,0.25,IF(Table13[[#This Row],[Runners]]&lt;12,0.2,IF(Table13[[#This Row],[Handicap?]]="Yes",0.25,0.2))))</f>
        <v>0</v>
      </c>
      <c r="R215" s="70">
        <f>(IF(N215="WON-EW",((((F215-1)*Q215)*'month #1 only'!$B$2)+('month #1 only'!$B$2*(F215-1))),IF(N215="WON",((((F215-1)*Q215)*'month #1 only'!$B$2)+('month #1 only'!$B$2*(F215-1))),IF(N215="PLACED",((((F215-1)*Q215)*'month #1 only'!$B$2)-'month #1 only'!$B$2),IF(Q215=0,-'month #1 only'!$B$2,IF(Q215=0,-'month #1 only'!$B$2,-('month #1 only'!$B$2*2)))))))*E215</f>
        <v>0</v>
      </c>
      <c r="S215" s="71">
        <f>(IF(N215="WON-EW",((((O215-1)*Q215)*'month #1 only'!$B$2)+('month #1 only'!$B$2*(O215-1))),IF(N215="WON",((((O215-1)*Q215)*'month #1 only'!$B$2)+('month #1 only'!$B$2*(O215-1))),IF(N215="PLACED",((((O215-1)*Q215)*'month #1 only'!$B$2)-'month #1 only'!$B$2),IF(Q215=0,-'month #1 only'!$B$2,IF(Q215=0,-'month #1 only'!$B$2,-('month #1 only'!$B$2*2)))))))*E215</f>
        <v>0</v>
      </c>
      <c r="T215" s="71">
        <f>(IF(N215="WON-EW",(((L215-1)*'month #1 only'!$B$2)*(1-$B$3))+(((M215-1)*'month #1 only'!$B$2)*(1-$B$3)),IF(N215="WON",(((L215-1)*'month #1 only'!$B$2)*(1-$B$3)),IF(N215="PLACED",(((M215-1)*'month #1 only'!$B$2)*(1-$B$3))-'month #1 only'!$B$2,IF(Q215=0,-'month #1 only'!$B$2,-('month #1 only'!$B$2*2))))))*E215</f>
        <v>0</v>
      </c>
    </row>
    <row r="216" spans="8:20" x14ac:dyDescent="0.2">
      <c r="H216" s="68"/>
      <c r="I216" s="68"/>
      <c r="J216" s="68"/>
      <c r="K216" s="68"/>
      <c r="N216" s="54"/>
      <c r="O216" s="68">
        <f>((G216-1)*(1-(IF(H216="no",0,'month #1 only'!$B$3)))+1)</f>
        <v>5.0000000000000044E-2</v>
      </c>
      <c r="P216" s="68">
        <f t="shared" si="3"/>
        <v>0</v>
      </c>
      <c r="Q216" s="69">
        <f>IF(Table13[[#This Row],[Runners]]&lt;5,0,IF(Table13[[#This Row],[Runners]]&lt;8,0.25,IF(Table13[[#This Row],[Runners]]&lt;12,0.2,IF(Table13[[#This Row],[Handicap?]]="Yes",0.25,0.2))))</f>
        <v>0</v>
      </c>
      <c r="R216" s="70">
        <f>(IF(N216="WON-EW",((((F216-1)*Q216)*'month #1 only'!$B$2)+('month #1 only'!$B$2*(F216-1))),IF(N216="WON",((((F216-1)*Q216)*'month #1 only'!$B$2)+('month #1 only'!$B$2*(F216-1))),IF(N216="PLACED",((((F216-1)*Q216)*'month #1 only'!$B$2)-'month #1 only'!$B$2),IF(Q216=0,-'month #1 only'!$B$2,IF(Q216=0,-'month #1 only'!$B$2,-('month #1 only'!$B$2*2)))))))*E216</f>
        <v>0</v>
      </c>
      <c r="S216" s="71">
        <f>(IF(N216="WON-EW",((((O216-1)*Q216)*'month #1 only'!$B$2)+('month #1 only'!$B$2*(O216-1))),IF(N216="WON",((((O216-1)*Q216)*'month #1 only'!$B$2)+('month #1 only'!$B$2*(O216-1))),IF(N216="PLACED",((((O216-1)*Q216)*'month #1 only'!$B$2)-'month #1 only'!$B$2),IF(Q216=0,-'month #1 only'!$B$2,IF(Q216=0,-'month #1 only'!$B$2,-('month #1 only'!$B$2*2)))))))*E216</f>
        <v>0</v>
      </c>
      <c r="T216" s="71">
        <f>(IF(N216="WON-EW",(((L216-1)*'month #1 only'!$B$2)*(1-$B$3))+(((M216-1)*'month #1 only'!$B$2)*(1-$B$3)),IF(N216="WON",(((L216-1)*'month #1 only'!$B$2)*(1-$B$3)),IF(N216="PLACED",(((M216-1)*'month #1 only'!$B$2)*(1-$B$3))-'month #1 only'!$B$2,IF(Q216=0,-'month #1 only'!$B$2,-('month #1 only'!$B$2*2))))))*E216</f>
        <v>0</v>
      </c>
    </row>
    <row r="217" spans="8:20" x14ac:dyDescent="0.2">
      <c r="H217" s="68"/>
      <c r="I217" s="68"/>
      <c r="J217" s="68"/>
      <c r="K217" s="68"/>
      <c r="N217" s="54"/>
      <c r="O217" s="68">
        <f>((G217-1)*(1-(IF(H217="no",0,'month #1 only'!$B$3)))+1)</f>
        <v>5.0000000000000044E-2</v>
      </c>
      <c r="P217" s="68">
        <f t="shared" si="3"/>
        <v>0</v>
      </c>
      <c r="Q217" s="69">
        <f>IF(Table13[[#This Row],[Runners]]&lt;5,0,IF(Table13[[#This Row],[Runners]]&lt;8,0.25,IF(Table13[[#This Row],[Runners]]&lt;12,0.2,IF(Table13[[#This Row],[Handicap?]]="Yes",0.25,0.2))))</f>
        <v>0</v>
      </c>
      <c r="R217" s="70">
        <f>(IF(N217="WON-EW",((((F217-1)*Q217)*'month #1 only'!$B$2)+('month #1 only'!$B$2*(F217-1))),IF(N217="WON",((((F217-1)*Q217)*'month #1 only'!$B$2)+('month #1 only'!$B$2*(F217-1))),IF(N217="PLACED",((((F217-1)*Q217)*'month #1 only'!$B$2)-'month #1 only'!$B$2),IF(Q217=0,-'month #1 only'!$B$2,IF(Q217=0,-'month #1 only'!$B$2,-('month #1 only'!$B$2*2)))))))*E217</f>
        <v>0</v>
      </c>
      <c r="S217" s="71">
        <f>(IF(N217="WON-EW",((((O217-1)*Q217)*'month #1 only'!$B$2)+('month #1 only'!$B$2*(O217-1))),IF(N217="WON",((((O217-1)*Q217)*'month #1 only'!$B$2)+('month #1 only'!$B$2*(O217-1))),IF(N217="PLACED",((((O217-1)*Q217)*'month #1 only'!$B$2)-'month #1 only'!$B$2),IF(Q217=0,-'month #1 only'!$B$2,IF(Q217=0,-'month #1 only'!$B$2,-('month #1 only'!$B$2*2)))))))*E217</f>
        <v>0</v>
      </c>
      <c r="T217" s="71">
        <f>(IF(N217="WON-EW",(((L217-1)*'month #1 only'!$B$2)*(1-$B$3))+(((M217-1)*'month #1 only'!$B$2)*(1-$B$3)),IF(N217="WON",(((L217-1)*'month #1 only'!$B$2)*(1-$B$3)),IF(N217="PLACED",(((M217-1)*'month #1 only'!$B$2)*(1-$B$3))-'month #1 only'!$B$2,IF(Q217=0,-'month #1 only'!$B$2,-('month #1 only'!$B$2*2))))))*E217</f>
        <v>0</v>
      </c>
    </row>
    <row r="218" spans="8:20" x14ac:dyDescent="0.2">
      <c r="H218" s="68"/>
      <c r="I218" s="68"/>
      <c r="J218" s="68"/>
      <c r="K218" s="68"/>
      <c r="N218" s="54"/>
      <c r="O218" s="68">
        <f>((G218-1)*(1-(IF(H218="no",0,'month #1 only'!$B$3)))+1)</f>
        <v>5.0000000000000044E-2</v>
      </c>
      <c r="P218" s="68">
        <f t="shared" si="3"/>
        <v>0</v>
      </c>
      <c r="Q218" s="69">
        <f>IF(Table13[[#This Row],[Runners]]&lt;5,0,IF(Table13[[#This Row],[Runners]]&lt;8,0.25,IF(Table13[[#This Row],[Runners]]&lt;12,0.2,IF(Table13[[#This Row],[Handicap?]]="Yes",0.25,0.2))))</f>
        <v>0</v>
      </c>
      <c r="R218" s="70">
        <f>(IF(N218="WON-EW",((((F218-1)*Q218)*'month #1 only'!$B$2)+('month #1 only'!$B$2*(F218-1))),IF(N218="WON",((((F218-1)*Q218)*'month #1 only'!$B$2)+('month #1 only'!$B$2*(F218-1))),IF(N218="PLACED",((((F218-1)*Q218)*'month #1 only'!$B$2)-'month #1 only'!$B$2),IF(Q218=0,-'month #1 only'!$B$2,IF(Q218=0,-'month #1 only'!$B$2,-('month #1 only'!$B$2*2)))))))*E218</f>
        <v>0</v>
      </c>
      <c r="S218" s="71">
        <f>(IF(N218="WON-EW",((((O218-1)*Q218)*'month #1 only'!$B$2)+('month #1 only'!$B$2*(O218-1))),IF(N218="WON",((((O218-1)*Q218)*'month #1 only'!$B$2)+('month #1 only'!$B$2*(O218-1))),IF(N218="PLACED",((((O218-1)*Q218)*'month #1 only'!$B$2)-'month #1 only'!$B$2),IF(Q218=0,-'month #1 only'!$B$2,IF(Q218=0,-'month #1 only'!$B$2,-('month #1 only'!$B$2*2)))))))*E218</f>
        <v>0</v>
      </c>
      <c r="T218" s="71">
        <f>(IF(N218="WON-EW",(((L218-1)*'month #1 only'!$B$2)*(1-$B$3))+(((M218-1)*'month #1 only'!$B$2)*(1-$B$3)),IF(N218="WON",(((L218-1)*'month #1 only'!$B$2)*(1-$B$3)),IF(N218="PLACED",(((M218-1)*'month #1 only'!$B$2)*(1-$B$3))-'month #1 only'!$B$2,IF(Q218=0,-'month #1 only'!$B$2,-('month #1 only'!$B$2*2))))))*E218</f>
        <v>0</v>
      </c>
    </row>
    <row r="219" spans="8:20" x14ac:dyDescent="0.2">
      <c r="H219" s="68"/>
      <c r="I219" s="68"/>
      <c r="J219" s="68"/>
      <c r="K219" s="68"/>
      <c r="N219" s="54"/>
      <c r="O219" s="68">
        <f>((G219-1)*(1-(IF(H219="no",0,'month #1 only'!$B$3)))+1)</f>
        <v>5.0000000000000044E-2</v>
      </c>
      <c r="P219" s="68">
        <f t="shared" si="3"/>
        <v>0</v>
      </c>
      <c r="Q219" s="69">
        <f>IF(Table13[[#This Row],[Runners]]&lt;5,0,IF(Table13[[#This Row],[Runners]]&lt;8,0.25,IF(Table13[[#This Row],[Runners]]&lt;12,0.2,IF(Table13[[#This Row],[Handicap?]]="Yes",0.25,0.2))))</f>
        <v>0</v>
      </c>
      <c r="R219" s="70">
        <f>(IF(N219="WON-EW",((((F219-1)*Q219)*'month #1 only'!$B$2)+('month #1 only'!$B$2*(F219-1))),IF(N219="WON",((((F219-1)*Q219)*'month #1 only'!$B$2)+('month #1 only'!$B$2*(F219-1))),IF(N219="PLACED",((((F219-1)*Q219)*'month #1 only'!$B$2)-'month #1 only'!$B$2),IF(Q219=0,-'month #1 only'!$B$2,IF(Q219=0,-'month #1 only'!$B$2,-('month #1 only'!$B$2*2)))))))*E219</f>
        <v>0</v>
      </c>
      <c r="S219" s="71">
        <f>(IF(N219="WON-EW",((((O219-1)*Q219)*'month #1 only'!$B$2)+('month #1 only'!$B$2*(O219-1))),IF(N219="WON",((((O219-1)*Q219)*'month #1 only'!$B$2)+('month #1 only'!$B$2*(O219-1))),IF(N219="PLACED",((((O219-1)*Q219)*'month #1 only'!$B$2)-'month #1 only'!$B$2),IF(Q219=0,-'month #1 only'!$B$2,IF(Q219=0,-'month #1 only'!$B$2,-('month #1 only'!$B$2*2)))))))*E219</f>
        <v>0</v>
      </c>
      <c r="T219" s="71">
        <f>(IF(N219="WON-EW",(((L219-1)*'month #1 only'!$B$2)*(1-$B$3))+(((M219-1)*'month #1 only'!$B$2)*(1-$B$3)),IF(N219="WON",(((L219-1)*'month #1 only'!$B$2)*(1-$B$3)),IF(N219="PLACED",(((M219-1)*'month #1 only'!$B$2)*(1-$B$3))-'month #1 only'!$B$2,IF(Q219=0,-'month #1 only'!$B$2,-('month #1 only'!$B$2*2))))))*E219</f>
        <v>0</v>
      </c>
    </row>
    <row r="220" spans="8:20" x14ac:dyDescent="0.2">
      <c r="H220" s="68"/>
      <c r="I220" s="68"/>
      <c r="J220" s="68"/>
      <c r="K220" s="68"/>
      <c r="N220" s="54"/>
      <c r="O220" s="68">
        <f>((G220-1)*(1-(IF(H220="no",0,'month #1 only'!$B$3)))+1)</f>
        <v>5.0000000000000044E-2</v>
      </c>
      <c r="P220" s="68">
        <f t="shared" si="3"/>
        <v>0</v>
      </c>
      <c r="Q220" s="69">
        <f>IF(Table13[[#This Row],[Runners]]&lt;5,0,IF(Table13[[#This Row],[Runners]]&lt;8,0.25,IF(Table13[[#This Row],[Runners]]&lt;12,0.2,IF(Table13[[#This Row],[Handicap?]]="Yes",0.25,0.2))))</f>
        <v>0</v>
      </c>
      <c r="R220" s="70">
        <f>(IF(N220="WON-EW",((((F220-1)*Q220)*'month #1 only'!$B$2)+('month #1 only'!$B$2*(F220-1))),IF(N220="WON",((((F220-1)*Q220)*'month #1 only'!$B$2)+('month #1 only'!$B$2*(F220-1))),IF(N220="PLACED",((((F220-1)*Q220)*'month #1 only'!$B$2)-'month #1 only'!$B$2),IF(Q220=0,-'month #1 only'!$B$2,IF(Q220=0,-'month #1 only'!$B$2,-('month #1 only'!$B$2*2)))))))*E220</f>
        <v>0</v>
      </c>
      <c r="S220" s="71">
        <f>(IF(N220="WON-EW",((((O220-1)*Q220)*'month #1 only'!$B$2)+('month #1 only'!$B$2*(O220-1))),IF(N220="WON",((((O220-1)*Q220)*'month #1 only'!$B$2)+('month #1 only'!$B$2*(O220-1))),IF(N220="PLACED",((((O220-1)*Q220)*'month #1 only'!$B$2)-'month #1 only'!$B$2),IF(Q220=0,-'month #1 only'!$B$2,IF(Q220=0,-'month #1 only'!$B$2,-('month #1 only'!$B$2*2)))))))*E220</f>
        <v>0</v>
      </c>
      <c r="T220" s="71">
        <f>(IF(N220="WON-EW",(((L220-1)*'month #1 only'!$B$2)*(1-$B$3))+(((M220-1)*'month #1 only'!$B$2)*(1-$B$3)),IF(N220="WON",(((L220-1)*'month #1 only'!$B$2)*(1-$B$3)),IF(N220="PLACED",(((M220-1)*'month #1 only'!$B$2)*(1-$B$3))-'month #1 only'!$B$2,IF(Q220=0,-'month #1 only'!$B$2,-('month #1 only'!$B$2*2))))))*E220</f>
        <v>0</v>
      </c>
    </row>
    <row r="221" spans="8:20" x14ac:dyDescent="0.2">
      <c r="H221" s="68"/>
      <c r="I221" s="68"/>
      <c r="J221" s="68"/>
      <c r="K221" s="68"/>
      <c r="N221" s="54"/>
      <c r="O221" s="68">
        <f>((G221-1)*(1-(IF(H221="no",0,'month #1 only'!$B$3)))+1)</f>
        <v>5.0000000000000044E-2</v>
      </c>
      <c r="P221" s="68">
        <f t="shared" si="3"/>
        <v>0</v>
      </c>
      <c r="Q221" s="69">
        <f>IF(Table13[[#This Row],[Runners]]&lt;5,0,IF(Table13[[#This Row],[Runners]]&lt;8,0.25,IF(Table13[[#This Row],[Runners]]&lt;12,0.2,IF(Table13[[#This Row],[Handicap?]]="Yes",0.25,0.2))))</f>
        <v>0</v>
      </c>
      <c r="R221" s="70">
        <f>(IF(N221="WON-EW",((((F221-1)*Q221)*'month #1 only'!$B$2)+('month #1 only'!$B$2*(F221-1))),IF(N221="WON",((((F221-1)*Q221)*'month #1 only'!$B$2)+('month #1 only'!$B$2*(F221-1))),IF(N221="PLACED",((((F221-1)*Q221)*'month #1 only'!$B$2)-'month #1 only'!$B$2),IF(Q221=0,-'month #1 only'!$B$2,IF(Q221=0,-'month #1 only'!$B$2,-('month #1 only'!$B$2*2)))))))*E221</f>
        <v>0</v>
      </c>
      <c r="S221" s="71">
        <f>(IF(N221="WON-EW",((((O221-1)*Q221)*'month #1 only'!$B$2)+('month #1 only'!$B$2*(O221-1))),IF(N221="WON",((((O221-1)*Q221)*'month #1 only'!$B$2)+('month #1 only'!$B$2*(O221-1))),IF(N221="PLACED",((((O221-1)*Q221)*'month #1 only'!$B$2)-'month #1 only'!$B$2),IF(Q221=0,-'month #1 only'!$B$2,IF(Q221=0,-'month #1 only'!$B$2,-('month #1 only'!$B$2*2)))))))*E221</f>
        <v>0</v>
      </c>
      <c r="T221" s="71">
        <f>(IF(N221="WON-EW",(((L221-1)*'month #1 only'!$B$2)*(1-$B$3))+(((M221-1)*'month #1 only'!$B$2)*(1-$B$3)),IF(N221="WON",(((L221-1)*'month #1 only'!$B$2)*(1-$B$3)),IF(N221="PLACED",(((M221-1)*'month #1 only'!$B$2)*(1-$B$3))-'month #1 only'!$B$2,IF(Q221=0,-'month #1 only'!$B$2,-('month #1 only'!$B$2*2))))))*E221</f>
        <v>0</v>
      </c>
    </row>
    <row r="222" spans="8:20" x14ac:dyDescent="0.2">
      <c r="H222" s="68"/>
      <c r="I222" s="68"/>
      <c r="J222" s="68"/>
      <c r="K222" s="68"/>
      <c r="N222" s="54"/>
      <c r="O222" s="68">
        <f>((G222-1)*(1-(IF(H222="no",0,'month #1 only'!$B$3)))+1)</f>
        <v>5.0000000000000044E-2</v>
      </c>
      <c r="P222" s="68">
        <f t="shared" si="3"/>
        <v>0</v>
      </c>
      <c r="Q222" s="69">
        <f>IF(Table13[[#This Row],[Runners]]&lt;5,0,IF(Table13[[#This Row],[Runners]]&lt;8,0.25,IF(Table13[[#This Row],[Runners]]&lt;12,0.2,IF(Table13[[#This Row],[Handicap?]]="Yes",0.25,0.2))))</f>
        <v>0</v>
      </c>
      <c r="R222" s="70">
        <f>(IF(N222="WON-EW",((((F222-1)*Q222)*'month #1 only'!$B$2)+('month #1 only'!$B$2*(F222-1))),IF(N222="WON",((((F222-1)*Q222)*'month #1 only'!$B$2)+('month #1 only'!$B$2*(F222-1))),IF(N222="PLACED",((((F222-1)*Q222)*'month #1 only'!$B$2)-'month #1 only'!$B$2),IF(Q222=0,-'month #1 only'!$B$2,IF(Q222=0,-'month #1 only'!$B$2,-('month #1 only'!$B$2*2)))))))*E222</f>
        <v>0</v>
      </c>
      <c r="S222" s="71">
        <f>(IF(N222="WON-EW",((((O222-1)*Q222)*'month #1 only'!$B$2)+('month #1 only'!$B$2*(O222-1))),IF(N222="WON",((((O222-1)*Q222)*'month #1 only'!$B$2)+('month #1 only'!$B$2*(O222-1))),IF(N222="PLACED",((((O222-1)*Q222)*'month #1 only'!$B$2)-'month #1 only'!$B$2),IF(Q222=0,-'month #1 only'!$B$2,IF(Q222=0,-'month #1 only'!$B$2,-('month #1 only'!$B$2*2)))))))*E222</f>
        <v>0</v>
      </c>
      <c r="T222" s="71">
        <f>(IF(N222="WON-EW",(((L222-1)*'month #1 only'!$B$2)*(1-$B$3))+(((M222-1)*'month #1 only'!$B$2)*(1-$B$3)),IF(N222="WON",(((L222-1)*'month #1 only'!$B$2)*(1-$B$3)),IF(N222="PLACED",(((M222-1)*'month #1 only'!$B$2)*(1-$B$3))-'month #1 only'!$B$2,IF(Q222=0,-'month #1 only'!$B$2,-('month #1 only'!$B$2*2))))))*E222</f>
        <v>0</v>
      </c>
    </row>
    <row r="223" spans="8:20" x14ac:dyDescent="0.2">
      <c r="H223" s="68"/>
      <c r="I223" s="68"/>
      <c r="J223" s="68"/>
      <c r="K223" s="68"/>
      <c r="N223" s="54"/>
      <c r="O223" s="68">
        <f>((G223-1)*(1-(IF(H223="no",0,'month #1 only'!$B$3)))+1)</f>
        <v>5.0000000000000044E-2</v>
      </c>
      <c r="P223" s="68">
        <f t="shared" si="3"/>
        <v>0</v>
      </c>
      <c r="Q223" s="69">
        <f>IF(Table13[[#This Row],[Runners]]&lt;5,0,IF(Table13[[#This Row],[Runners]]&lt;8,0.25,IF(Table13[[#This Row],[Runners]]&lt;12,0.2,IF(Table13[[#This Row],[Handicap?]]="Yes",0.25,0.2))))</f>
        <v>0</v>
      </c>
      <c r="R223" s="70">
        <f>(IF(N223="WON-EW",((((F223-1)*Q223)*'month #1 only'!$B$2)+('month #1 only'!$B$2*(F223-1))),IF(N223="WON",((((F223-1)*Q223)*'month #1 only'!$B$2)+('month #1 only'!$B$2*(F223-1))),IF(N223="PLACED",((((F223-1)*Q223)*'month #1 only'!$B$2)-'month #1 only'!$B$2),IF(Q223=0,-'month #1 only'!$B$2,IF(Q223=0,-'month #1 only'!$B$2,-('month #1 only'!$B$2*2)))))))*E223</f>
        <v>0</v>
      </c>
      <c r="S223" s="71">
        <f>(IF(N223="WON-EW",((((O223-1)*Q223)*'month #1 only'!$B$2)+('month #1 only'!$B$2*(O223-1))),IF(N223="WON",((((O223-1)*Q223)*'month #1 only'!$B$2)+('month #1 only'!$B$2*(O223-1))),IF(N223="PLACED",((((O223-1)*Q223)*'month #1 only'!$B$2)-'month #1 only'!$B$2),IF(Q223=0,-'month #1 only'!$B$2,IF(Q223=0,-'month #1 only'!$B$2,-('month #1 only'!$B$2*2)))))))*E223</f>
        <v>0</v>
      </c>
      <c r="T223" s="71">
        <f>(IF(N223="WON-EW",(((L223-1)*'month #1 only'!$B$2)*(1-$B$3))+(((M223-1)*'month #1 only'!$B$2)*(1-$B$3)),IF(N223="WON",(((L223-1)*'month #1 only'!$B$2)*(1-$B$3)),IF(N223="PLACED",(((M223-1)*'month #1 only'!$B$2)*(1-$B$3))-'month #1 only'!$B$2,IF(Q223=0,-'month #1 only'!$B$2,-('month #1 only'!$B$2*2))))))*E223</f>
        <v>0</v>
      </c>
    </row>
    <row r="224" spans="8:20" x14ac:dyDescent="0.2">
      <c r="H224" s="68"/>
      <c r="I224" s="68"/>
      <c r="J224" s="68"/>
      <c r="K224" s="68"/>
      <c r="N224" s="54"/>
      <c r="O224" s="68">
        <f>((G224-1)*(1-(IF(H224="no",0,'month #1 only'!$B$3)))+1)</f>
        <v>5.0000000000000044E-2</v>
      </c>
      <c r="P224" s="68">
        <f t="shared" si="3"/>
        <v>0</v>
      </c>
      <c r="Q224" s="69">
        <f>IF(Table13[[#This Row],[Runners]]&lt;5,0,IF(Table13[[#This Row],[Runners]]&lt;8,0.25,IF(Table13[[#This Row],[Runners]]&lt;12,0.2,IF(Table13[[#This Row],[Handicap?]]="Yes",0.25,0.2))))</f>
        <v>0</v>
      </c>
      <c r="R224" s="70">
        <f>(IF(N224="WON-EW",((((F224-1)*Q224)*'month #1 only'!$B$2)+('month #1 only'!$B$2*(F224-1))),IF(N224="WON",((((F224-1)*Q224)*'month #1 only'!$B$2)+('month #1 only'!$B$2*(F224-1))),IF(N224="PLACED",((((F224-1)*Q224)*'month #1 only'!$B$2)-'month #1 only'!$B$2),IF(Q224=0,-'month #1 only'!$B$2,IF(Q224=0,-'month #1 only'!$B$2,-('month #1 only'!$B$2*2)))))))*E224</f>
        <v>0</v>
      </c>
      <c r="S224" s="71">
        <f>(IF(N224="WON-EW",((((O224-1)*Q224)*'month #1 only'!$B$2)+('month #1 only'!$B$2*(O224-1))),IF(N224="WON",((((O224-1)*Q224)*'month #1 only'!$B$2)+('month #1 only'!$B$2*(O224-1))),IF(N224="PLACED",((((O224-1)*Q224)*'month #1 only'!$B$2)-'month #1 only'!$B$2),IF(Q224=0,-'month #1 only'!$B$2,IF(Q224=0,-'month #1 only'!$B$2,-('month #1 only'!$B$2*2)))))))*E224</f>
        <v>0</v>
      </c>
      <c r="T224" s="71">
        <f>(IF(N224="WON-EW",(((L224-1)*'month #1 only'!$B$2)*(1-$B$3))+(((M224-1)*'month #1 only'!$B$2)*(1-$B$3)),IF(N224="WON",(((L224-1)*'month #1 only'!$B$2)*(1-$B$3)),IF(N224="PLACED",(((M224-1)*'month #1 only'!$B$2)*(1-$B$3))-'month #1 only'!$B$2,IF(Q224=0,-'month #1 only'!$B$2,-('month #1 only'!$B$2*2))))))*E224</f>
        <v>0</v>
      </c>
    </row>
    <row r="225" spans="8:20" x14ac:dyDescent="0.2">
      <c r="H225" s="68"/>
      <c r="I225" s="68"/>
      <c r="J225" s="68"/>
      <c r="K225" s="68"/>
      <c r="N225" s="54"/>
      <c r="O225" s="68">
        <f>((G225-1)*(1-(IF(H225="no",0,'month #1 only'!$B$3)))+1)</f>
        <v>5.0000000000000044E-2</v>
      </c>
      <c r="P225" s="68">
        <f t="shared" si="3"/>
        <v>0</v>
      </c>
      <c r="Q225" s="69">
        <f>IF(Table13[[#This Row],[Runners]]&lt;5,0,IF(Table13[[#This Row],[Runners]]&lt;8,0.25,IF(Table13[[#This Row],[Runners]]&lt;12,0.2,IF(Table13[[#This Row],[Handicap?]]="Yes",0.25,0.2))))</f>
        <v>0</v>
      </c>
      <c r="R225" s="70">
        <f>(IF(N225="WON-EW",((((F225-1)*Q225)*'month #1 only'!$B$2)+('month #1 only'!$B$2*(F225-1))),IF(N225="WON",((((F225-1)*Q225)*'month #1 only'!$B$2)+('month #1 only'!$B$2*(F225-1))),IF(N225="PLACED",((((F225-1)*Q225)*'month #1 only'!$B$2)-'month #1 only'!$B$2),IF(Q225=0,-'month #1 only'!$B$2,IF(Q225=0,-'month #1 only'!$B$2,-('month #1 only'!$B$2*2)))))))*E225</f>
        <v>0</v>
      </c>
      <c r="S225" s="71">
        <f>(IF(N225="WON-EW",((((O225-1)*Q225)*'month #1 only'!$B$2)+('month #1 only'!$B$2*(O225-1))),IF(N225="WON",((((O225-1)*Q225)*'month #1 only'!$B$2)+('month #1 only'!$B$2*(O225-1))),IF(N225="PLACED",((((O225-1)*Q225)*'month #1 only'!$B$2)-'month #1 only'!$B$2),IF(Q225=0,-'month #1 only'!$B$2,IF(Q225=0,-'month #1 only'!$B$2,-('month #1 only'!$B$2*2)))))))*E225</f>
        <v>0</v>
      </c>
      <c r="T225" s="71">
        <f>(IF(N225="WON-EW",(((L225-1)*'month #1 only'!$B$2)*(1-$B$3))+(((M225-1)*'month #1 only'!$B$2)*(1-$B$3)),IF(N225="WON",(((L225-1)*'month #1 only'!$B$2)*(1-$B$3)),IF(N225="PLACED",(((M225-1)*'month #1 only'!$B$2)*(1-$B$3))-'month #1 only'!$B$2,IF(Q225=0,-'month #1 only'!$B$2,-('month #1 only'!$B$2*2))))))*E225</f>
        <v>0</v>
      </c>
    </row>
    <row r="226" spans="8:20" x14ac:dyDescent="0.2">
      <c r="H226" s="68"/>
      <c r="I226" s="68"/>
      <c r="J226" s="68"/>
      <c r="K226" s="68"/>
      <c r="N226" s="54"/>
      <c r="O226" s="68">
        <f>((G226-1)*(1-(IF(H226="no",0,'month #1 only'!$B$3)))+1)</f>
        <v>5.0000000000000044E-2</v>
      </c>
      <c r="P226" s="68">
        <f t="shared" si="3"/>
        <v>0</v>
      </c>
      <c r="Q226" s="69">
        <f>IF(Table13[[#This Row],[Runners]]&lt;5,0,IF(Table13[[#This Row],[Runners]]&lt;8,0.25,IF(Table13[[#This Row],[Runners]]&lt;12,0.2,IF(Table13[[#This Row],[Handicap?]]="Yes",0.25,0.2))))</f>
        <v>0</v>
      </c>
      <c r="R226" s="70">
        <f>(IF(N226="WON-EW",((((F226-1)*Q226)*'month #1 only'!$B$2)+('month #1 only'!$B$2*(F226-1))),IF(N226="WON",((((F226-1)*Q226)*'month #1 only'!$B$2)+('month #1 only'!$B$2*(F226-1))),IF(N226="PLACED",((((F226-1)*Q226)*'month #1 only'!$B$2)-'month #1 only'!$B$2),IF(Q226=0,-'month #1 only'!$B$2,IF(Q226=0,-'month #1 only'!$B$2,-('month #1 only'!$B$2*2)))))))*E226</f>
        <v>0</v>
      </c>
      <c r="S226" s="71">
        <f>(IF(N226="WON-EW",((((O226-1)*Q226)*'month #1 only'!$B$2)+('month #1 only'!$B$2*(O226-1))),IF(N226="WON",((((O226-1)*Q226)*'month #1 only'!$B$2)+('month #1 only'!$B$2*(O226-1))),IF(N226="PLACED",((((O226-1)*Q226)*'month #1 only'!$B$2)-'month #1 only'!$B$2),IF(Q226=0,-'month #1 only'!$B$2,IF(Q226=0,-'month #1 only'!$B$2,-('month #1 only'!$B$2*2)))))))*E226</f>
        <v>0</v>
      </c>
      <c r="T226" s="71">
        <f>(IF(N226="WON-EW",(((L226-1)*'month #1 only'!$B$2)*(1-$B$3))+(((M226-1)*'month #1 only'!$B$2)*(1-$B$3)),IF(N226="WON",(((L226-1)*'month #1 only'!$B$2)*(1-$B$3)),IF(N226="PLACED",(((M226-1)*'month #1 only'!$B$2)*(1-$B$3))-'month #1 only'!$B$2,IF(Q226=0,-'month #1 only'!$B$2,-('month #1 only'!$B$2*2))))))*E226</f>
        <v>0</v>
      </c>
    </row>
    <row r="227" spans="8:20" x14ac:dyDescent="0.2">
      <c r="H227" s="68"/>
      <c r="I227" s="68"/>
      <c r="J227" s="68"/>
      <c r="K227" s="68"/>
      <c r="N227" s="54"/>
      <c r="O227" s="68">
        <f>((G227-1)*(1-(IF(H227="no",0,'month #1 only'!$B$3)))+1)</f>
        <v>5.0000000000000044E-2</v>
      </c>
      <c r="P227" s="68">
        <f t="shared" si="3"/>
        <v>0</v>
      </c>
      <c r="Q227" s="69">
        <f>IF(Table13[[#This Row],[Runners]]&lt;5,0,IF(Table13[[#This Row],[Runners]]&lt;8,0.25,IF(Table13[[#This Row],[Runners]]&lt;12,0.2,IF(Table13[[#This Row],[Handicap?]]="Yes",0.25,0.2))))</f>
        <v>0</v>
      </c>
      <c r="R227" s="70">
        <f>(IF(N227="WON-EW",((((F227-1)*Q227)*'month #1 only'!$B$2)+('month #1 only'!$B$2*(F227-1))),IF(N227="WON",((((F227-1)*Q227)*'month #1 only'!$B$2)+('month #1 only'!$B$2*(F227-1))),IF(N227="PLACED",((((F227-1)*Q227)*'month #1 only'!$B$2)-'month #1 only'!$B$2),IF(Q227=0,-'month #1 only'!$B$2,IF(Q227=0,-'month #1 only'!$B$2,-('month #1 only'!$B$2*2)))))))*E227</f>
        <v>0</v>
      </c>
      <c r="S227" s="71">
        <f>(IF(N227="WON-EW",((((O227-1)*Q227)*'month #1 only'!$B$2)+('month #1 only'!$B$2*(O227-1))),IF(N227="WON",((((O227-1)*Q227)*'month #1 only'!$B$2)+('month #1 only'!$B$2*(O227-1))),IF(N227="PLACED",((((O227-1)*Q227)*'month #1 only'!$B$2)-'month #1 only'!$B$2),IF(Q227=0,-'month #1 only'!$B$2,IF(Q227=0,-'month #1 only'!$B$2,-('month #1 only'!$B$2*2)))))))*E227</f>
        <v>0</v>
      </c>
      <c r="T227" s="71">
        <f>(IF(N227="WON-EW",(((L227-1)*'month #1 only'!$B$2)*(1-$B$3))+(((M227-1)*'month #1 only'!$B$2)*(1-$B$3)),IF(N227="WON",(((L227-1)*'month #1 only'!$B$2)*(1-$B$3)),IF(N227="PLACED",(((M227-1)*'month #1 only'!$B$2)*(1-$B$3))-'month #1 only'!$B$2,IF(Q227=0,-'month #1 only'!$B$2,-('month #1 only'!$B$2*2))))))*E227</f>
        <v>0</v>
      </c>
    </row>
    <row r="228" spans="8:20" x14ac:dyDescent="0.2">
      <c r="H228" s="68"/>
      <c r="I228" s="68"/>
      <c r="J228" s="68"/>
      <c r="K228" s="68"/>
      <c r="N228" s="54"/>
      <c r="O228" s="68">
        <f>((G228-1)*(1-(IF(H228="no",0,'month #1 only'!$B$3)))+1)</f>
        <v>5.0000000000000044E-2</v>
      </c>
      <c r="P228" s="68">
        <f t="shared" si="3"/>
        <v>0</v>
      </c>
      <c r="Q228" s="69">
        <f>IF(Table13[[#This Row],[Runners]]&lt;5,0,IF(Table13[[#This Row],[Runners]]&lt;8,0.25,IF(Table13[[#This Row],[Runners]]&lt;12,0.2,IF(Table13[[#This Row],[Handicap?]]="Yes",0.25,0.2))))</f>
        <v>0</v>
      </c>
      <c r="R228" s="70">
        <f>(IF(N228="WON-EW",((((F228-1)*Q228)*'month #1 only'!$B$2)+('month #1 only'!$B$2*(F228-1))),IF(N228="WON",((((F228-1)*Q228)*'month #1 only'!$B$2)+('month #1 only'!$B$2*(F228-1))),IF(N228="PLACED",((((F228-1)*Q228)*'month #1 only'!$B$2)-'month #1 only'!$B$2),IF(Q228=0,-'month #1 only'!$B$2,IF(Q228=0,-'month #1 only'!$B$2,-('month #1 only'!$B$2*2)))))))*E228</f>
        <v>0</v>
      </c>
      <c r="S228" s="71">
        <f>(IF(N228="WON-EW",((((O228-1)*Q228)*'month #1 only'!$B$2)+('month #1 only'!$B$2*(O228-1))),IF(N228="WON",((((O228-1)*Q228)*'month #1 only'!$B$2)+('month #1 only'!$B$2*(O228-1))),IF(N228="PLACED",((((O228-1)*Q228)*'month #1 only'!$B$2)-'month #1 only'!$B$2),IF(Q228=0,-'month #1 only'!$B$2,IF(Q228=0,-'month #1 only'!$B$2,-('month #1 only'!$B$2*2)))))))*E228</f>
        <v>0</v>
      </c>
      <c r="T228" s="71">
        <f>(IF(N228="WON-EW",(((L228-1)*'month #1 only'!$B$2)*(1-$B$3))+(((M228-1)*'month #1 only'!$B$2)*(1-$B$3)),IF(N228="WON",(((L228-1)*'month #1 only'!$B$2)*(1-$B$3)),IF(N228="PLACED",(((M228-1)*'month #1 only'!$B$2)*(1-$B$3))-'month #1 only'!$B$2,IF(Q228=0,-'month #1 only'!$B$2,-('month #1 only'!$B$2*2))))))*E228</f>
        <v>0</v>
      </c>
    </row>
    <row r="229" spans="8:20" x14ac:dyDescent="0.2">
      <c r="H229" s="68"/>
      <c r="I229" s="68"/>
      <c r="J229" s="68"/>
      <c r="K229" s="68"/>
      <c r="N229" s="54"/>
      <c r="O229" s="68">
        <f>((G229-1)*(1-(IF(H229="no",0,'month #1 only'!$B$3)))+1)</f>
        <v>5.0000000000000044E-2</v>
      </c>
      <c r="P229" s="68">
        <f t="shared" si="3"/>
        <v>0</v>
      </c>
      <c r="Q229" s="69">
        <f>IF(Table13[[#This Row],[Runners]]&lt;5,0,IF(Table13[[#This Row],[Runners]]&lt;8,0.25,IF(Table13[[#This Row],[Runners]]&lt;12,0.2,IF(Table13[[#This Row],[Handicap?]]="Yes",0.25,0.2))))</f>
        <v>0</v>
      </c>
      <c r="R229" s="70">
        <f>(IF(N229="WON-EW",((((F229-1)*Q229)*'month #1 only'!$B$2)+('month #1 only'!$B$2*(F229-1))),IF(N229="WON",((((F229-1)*Q229)*'month #1 only'!$B$2)+('month #1 only'!$B$2*(F229-1))),IF(N229="PLACED",((((F229-1)*Q229)*'month #1 only'!$B$2)-'month #1 only'!$B$2),IF(Q229=0,-'month #1 only'!$B$2,IF(Q229=0,-'month #1 only'!$B$2,-('month #1 only'!$B$2*2)))))))*E229</f>
        <v>0</v>
      </c>
      <c r="S229" s="71">
        <f>(IF(N229="WON-EW",((((O229-1)*Q229)*'month #1 only'!$B$2)+('month #1 only'!$B$2*(O229-1))),IF(N229="WON",((((O229-1)*Q229)*'month #1 only'!$B$2)+('month #1 only'!$B$2*(O229-1))),IF(N229="PLACED",((((O229-1)*Q229)*'month #1 only'!$B$2)-'month #1 only'!$B$2),IF(Q229=0,-'month #1 only'!$B$2,IF(Q229=0,-'month #1 only'!$B$2,-('month #1 only'!$B$2*2)))))))*E229</f>
        <v>0</v>
      </c>
      <c r="T229" s="71">
        <f>(IF(N229="WON-EW",(((L229-1)*'month #1 only'!$B$2)*(1-$B$3))+(((M229-1)*'month #1 only'!$B$2)*(1-$B$3)),IF(N229="WON",(((L229-1)*'month #1 only'!$B$2)*(1-$B$3)),IF(N229="PLACED",(((M229-1)*'month #1 only'!$B$2)*(1-$B$3))-'month #1 only'!$B$2,IF(Q229=0,-'month #1 only'!$B$2,-('month #1 only'!$B$2*2))))))*E229</f>
        <v>0</v>
      </c>
    </row>
    <row r="230" spans="8:20" x14ac:dyDescent="0.2">
      <c r="H230" s="68"/>
      <c r="I230" s="68"/>
      <c r="J230" s="68"/>
      <c r="K230" s="68"/>
      <c r="N230" s="54"/>
      <c r="O230" s="68">
        <f>((G230-1)*(1-(IF(H230="no",0,'month #1 only'!$B$3)))+1)</f>
        <v>5.0000000000000044E-2</v>
      </c>
      <c r="P230" s="68">
        <f t="shared" si="3"/>
        <v>0</v>
      </c>
      <c r="Q230" s="69">
        <f>IF(Table13[[#This Row],[Runners]]&lt;5,0,IF(Table13[[#This Row],[Runners]]&lt;8,0.25,IF(Table13[[#This Row],[Runners]]&lt;12,0.2,IF(Table13[[#This Row],[Handicap?]]="Yes",0.25,0.2))))</f>
        <v>0</v>
      </c>
      <c r="R230" s="70">
        <f>(IF(N230="WON-EW",((((F230-1)*Q230)*'month #1 only'!$B$2)+('month #1 only'!$B$2*(F230-1))),IF(N230="WON",((((F230-1)*Q230)*'month #1 only'!$B$2)+('month #1 only'!$B$2*(F230-1))),IF(N230="PLACED",((((F230-1)*Q230)*'month #1 only'!$B$2)-'month #1 only'!$B$2),IF(Q230=0,-'month #1 only'!$B$2,IF(Q230=0,-'month #1 only'!$B$2,-('month #1 only'!$B$2*2)))))))*E230</f>
        <v>0</v>
      </c>
      <c r="S230" s="71">
        <f>(IF(N230="WON-EW",((((O230-1)*Q230)*'month #1 only'!$B$2)+('month #1 only'!$B$2*(O230-1))),IF(N230="WON",((((O230-1)*Q230)*'month #1 only'!$B$2)+('month #1 only'!$B$2*(O230-1))),IF(N230="PLACED",((((O230-1)*Q230)*'month #1 only'!$B$2)-'month #1 only'!$B$2),IF(Q230=0,-'month #1 only'!$B$2,IF(Q230=0,-'month #1 only'!$B$2,-('month #1 only'!$B$2*2)))))))*E230</f>
        <v>0</v>
      </c>
      <c r="T230" s="71">
        <f>(IF(N230="WON-EW",(((L230-1)*'month #1 only'!$B$2)*(1-$B$3))+(((M230-1)*'month #1 only'!$B$2)*(1-$B$3)),IF(N230="WON",(((L230-1)*'month #1 only'!$B$2)*(1-$B$3)),IF(N230="PLACED",(((M230-1)*'month #1 only'!$B$2)*(1-$B$3))-'month #1 only'!$B$2,IF(Q230=0,-'month #1 only'!$B$2,-('month #1 only'!$B$2*2))))))*E230</f>
        <v>0</v>
      </c>
    </row>
    <row r="231" spans="8:20" x14ac:dyDescent="0.2">
      <c r="H231" s="68"/>
      <c r="I231" s="68"/>
      <c r="J231" s="68"/>
      <c r="K231" s="68"/>
      <c r="N231" s="54"/>
      <c r="O231" s="68">
        <f>((G231-1)*(1-(IF(H231="no",0,'month #1 only'!$B$3)))+1)</f>
        <v>5.0000000000000044E-2</v>
      </c>
      <c r="P231" s="68">
        <f t="shared" si="3"/>
        <v>0</v>
      </c>
      <c r="Q231" s="69">
        <f>IF(Table13[[#This Row],[Runners]]&lt;5,0,IF(Table13[[#This Row],[Runners]]&lt;8,0.25,IF(Table13[[#This Row],[Runners]]&lt;12,0.2,IF(Table13[[#This Row],[Handicap?]]="Yes",0.25,0.2))))</f>
        <v>0</v>
      </c>
      <c r="R231" s="70">
        <f>(IF(N231="WON-EW",((((F231-1)*Q231)*'month #1 only'!$B$2)+('month #1 only'!$B$2*(F231-1))),IF(N231="WON",((((F231-1)*Q231)*'month #1 only'!$B$2)+('month #1 only'!$B$2*(F231-1))),IF(N231="PLACED",((((F231-1)*Q231)*'month #1 only'!$B$2)-'month #1 only'!$B$2),IF(Q231=0,-'month #1 only'!$B$2,IF(Q231=0,-'month #1 only'!$B$2,-('month #1 only'!$B$2*2)))))))*E231</f>
        <v>0</v>
      </c>
      <c r="S231" s="71">
        <f>(IF(N231="WON-EW",((((O231-1)*Q231)*'month #1 only'!$B$2)+('month #1 only'!$B$2*(O231-1))),IF(N231="WON",((((O231-1)*Q231)*'month #1 only'!$B$2)+('month #1 only'!$B$2*(O231-1))),IF(N231="PLACED",((((O231-1)*Q231)*'month #1 only'!$B$2)-'month #1 only'!$B$2),IF(Q231=0,-'month #1 only'!$B$2,IF(Q231=0,-'month #1 only'!$B$2,-('month #1 only'!$B$2*2)))))))*E231</f>
        <v>0</v>
      </c>
      <c r="T231" s="71">
        <f>(IF(N231="WON-EW",(((L231-1)*'month #1 only'!$B$2)*(1-$B$3))+(((M231-1)*'month #1 only'!$B$2)*(1-$B$3)),IF(N231="WON",(((L231-1)*'month #1 only'!$B$2)*(1-$B$3)),IF(N231="PLACED",(((M231-1)*'month #1 only'!$B$2)*(1-$B$3))-'month #1 only'!$B$2,IF(Q231=0,-'month #1 only'!$B$2,-('month #1 only'!$B$2*2))))))*E231</f>
        <v>0</v>
      </c>
    </row>
    <row r="232" spans="8:20" x14ac:dyDescent="0.2">
      <c r="H232" s="68"/>
      <c r="I232" s="68"/>
      <c r="J232" s="68"/>
      <c r="K232" s="68"/>
      <c r="N232" s="54"/>
      <c r="O232" s="68">
        <f>((G232-1)*(1-(IF(H232="no",0,'month #1 only'!$B$3)))+1)</f>
        <v>5.0000000000000044E-2</v>
      </c>
      <c r="P232" s="68">
        <f t="shared" si="3"/>
        <v>0</v>
      </c>
      <c r="Q232" s="69">
        <f>IF(Table13[[#This Row],[Runners]]&lt;5,0,IF(Table13[[#This Row],[Runners]]&lt;8,0.25,IF(Table13[[#This Row],[Runners]]&lt;12,0.2,IF(Table13[[#This Row],[Handicap?]]="Yes",0.25,0.2))))</f>
        <v>0</v>
      </c>
      <c r="R232" s="70">
        <f>(IF(N232="WON-EW",((((F232-1)*Q232)*'month #1 only'!$B$2)+('month #1 only'!$B$2*(F232-1))),IF(N232="WON",((((F232-1)*Q232)*'month #1 only'!$B$2)+('month #1 only'!$B$2*(F232-1))),IF(N232="PLACED",((((F232-1)*Q232)*'month #1 only'!$B$2)-'month #1 only'!$B$2),IF(Q232=0,-'month #1 only'!$B$2,IF(Q232=0,-'month #1 only'!$B$2,-('month #1 only'!$B$2*2)))))))*E232</f>
        <v>0</v>
      </c>
      <c r="S232" s="71">
        <f>(IF(N232="WON-EW",((((O232-1)*Q232)*'month #1 only'!$B$2)+('month #1 only'!$B$2*(O232-1))),IF(N232="WON",((((O232-1)*Q232)*'month #1 only'!$B$2)+('month #1 only'!$B$2*(O232-1))),IF(N232="PLACED",((((O232-1)*Q232)*'month #1 only'!$B$2)-'month #1 only'!$B$2),IF(Q232=0,-'month #1 only'!$B$2,IF(Q232=0,-'month #1 only'!$B$2,-('month #1 only'!$B$2*2)))))))*E232</f>
        <v>0</v>
      </c>
      <c r="T232" s="71">
        <f>(IF(N232="WON-EW",(((L232-1)*'month #1 only'!$B$2)*(1-$B$3))+(((M232-1)*'month #1 only'!$B$2)*(1-$B$3)),IF(N232="WON",(((L232-1)*'month #1 only'!$B$2)*(1-$B$3)),IF(N232="PLACED",(((M232-1)*'month #1 only'!$B$2)*(1-$B$3))-'month #1 only'!$B$2,IF(Q232=0,-'month #1 only'!$B$2,-('month #1 only'!$B$2*2))))))*E232</f>
        <v>0</v>
      </c>
    </row>
    <row r="233" spans="8:20" x14ac:dyDescent="0.2">
      <c r="H233" s="68"/>
      <c r="I233" s="68"/>
      <c r="J233" s="68"/>
      <c r="K233" s="68"/>
      <c r="N233" s="54"/>
      <c r="O233" s="68">
        <f>((G233-1)*(1-(IF(H233="no",0,'month #1 only'!$B$3)))+1)</f>
        <v>5.0000000000000044E-2</v>
      </c>
      <c r="P233" s="68">
        <f t="shared" si="3"/>
        <v>0</v>
      </c>
      <c r="Q233" s="69">
        <f>IF(Table13[[#This Row],[Runners]]&lt;5,0,IF(Table13[[#This Row],[Runners]]&lt;8,0.25,IF(Table13[[#This Row],[Runners]]&lt;12,0.2,IF(Table13[[#This Row],[Handicap?]]="Yes",0.25,0.2))))</f>
        <v>0</v>
      </c>
      <c r="R233" s="70">
        <f>(IF(N233="WON-EW",((((F233-1)*Q233)*'month #1 only'!$B$2)+('month #1 only'!$B$2*(F233-1))),IF(N233="WON",((((F233-1)*Q233)*'month #1 only'!$B$2)+('month #1 only'!$B$2*(F233-1))),IF(N233="PLACED",((((F233-1)*Q233)*'month #1 only'!$B$2)-'month #1 only'!$B$2),IF(Q233=0,-'month #1 only'!$B$2,IF(Q233=0,-'month #1 only'!$B$2,-('month #1 only'!$B$2*2)))))))*E233</f>
        <v>0</v>
      </c>
      <c r="S233" s="71">
        <f>(IF(N233="WON-EW",((((O233-1)*Q233)*'month #1 only'!$B$2)+('month #1 only'!$B$2*(O233-1))),IF(N233="WON",((((O233-1)*Q233)*'month #1 only'!$B$2)+('month #1 only'!$B$2*(O233-1))),IF(N233="PLACED",((((O233-1)*Q233)*'month #1 only'!$B$2)-'month #1 only'!$B$2),IF(Q233=0,-'month #1 only'!$B$2,IF(Q233=0,-'month #1 only'!$B$2,-('month #1 only'!$B$2*2)))))))*E233</f>
        <v>0</v>
      </c>
      <c r="T233" s="71">
        <f>(IF(N233="WON-EW",(((L233-1)*'month #1 only'!$B$2)*(1-$B$3))+(((M233-1)*'month #1 only'!$B$2)*(1-$B$3)),IF(N233="WON",(((L233-1)*'month #1 only'!$B$2)*(1-$B$3)),IF(N233="PLACED",(((M233-1)*'month #1 only'!$B$2)*(1-$B$3))-'month #1 only'!$B$2,IF(Q233=0,-'month #1 only'!$B$2,-('month #1 only'!$B$2*2))))))*E233</f>
        <v>0</v>
      </c>
    </row>
    <row r="234" spans="8:20" x14ac:dyDescent="0.2">
      <c r="H234" s="68"/>
      <c r="I234" s="68"/>
      <c r="J234" s="68"/>
      <c r="K234" s="68"/>
      <c r="N234" s="54"/>
      <c r="O234" s="68">
        <f>((G234-1)*(1-(IF(H234="no",0,'month #1 only'!$B$3)))+1)</f>
        <v>5.0000000000000044E-2</v>
      </c>
      <c r="P234" s="68">
        <f t="shared" si="3"/>
        <v>0</v>
      </c>
      <c r="Q234" s="69">
        <f>IF(Table13[[#This Row],[Runners]]&lt;5,0,IF(Table13[[#This Row],[Runners]]&lt;8,0.25,IF(Table13[[#This Row],[Runners]]&lt;12,0.2,IF(Table13[[#This Row],[Handicap?]]="Yes",0.25,0.2))))</f>
        <v>0</v>
      </c>
      <c r="R234" s="70">
        <f>(IF(N234="WON-EW",((((F234-1)*Q234)*'month #1 only'!$B$2)+('month #1 only'!$B$2*(F234-1))),IF(N234="WON",((((F234-1)*Q234)*'month #1 only'!$B$2)+('month #1 only'!$B$2*(F234-1))),IF(N234="PLACED",((((F234-1)*Q234)*'month #1 only'!$B$2)-'month #1 only'!$B$2),IF(Q234=0,-'month #1 only'!$B$2,IF(Q234=0,-'month #1 only'!$B$2,-('month #1 only'!$B$2*2)))))))*E234</f>
        <v>0</v>
      </c>
      <c r="S234" s="71">
        <f>(IF(N234="WON-EW",((((O234-1)*Q234)*'month #1 only'!$B$2)+('month #1 only'!$B$2*(O234-1))),IF(N234="WON",((((O234-1)*Q234)*'month #1 only'!$B$2)+('month #1 only'!$B$2*(O234-1))),IF(N234="PLACED",((((O234-1)*Q234)*'month #1 only'!$B$2)-'month #1 only'!$B$2),IF(Q234=0,-'month #1 only'!$B$2,IF(Q234=0,-'month #1 only'!$B$2,-('month #1 only'!$B$2*2)))))))*E234</f>
        <v>0</v>
      </c>
      <c r="T234" s="71">
        <f>(IF(N234="WON-EW",(((L234-1)*'month #1 only'!$B$2)*(1-$B$3))+(((M234-1)*'month #1 only'!$B$2)*(1-$B$3)),IF(N234="WON",(((L234-1)*'month #1 only'!$B$2)*(1-$B$3)),IF(N234="PLACED",(((M234-1)*'month #1 only'!$B$2)*(1-$B$3))-'month #1 only'!$B$2,IF(Q234=0,-'month #1 only'!$B$2,-('month #1 only'!$B$2*2))))))*E234</f>
        <v>0</v>
      </c>
    </row>
    <row r="235" spans="8:20" x14ac:dyDescent="0.2">
      <c r="H235" s="68"/>
      <c r="I235" s="68"/>
      <c r="J235" s="68"/>
      <c r="K235" s="68"/>
      <c r="N235" s="54"/>
      <c r="O235" s="68">
        <f>((G235-1)*(1-(IF(H235="no",0,'month #1 only'!$B$3)))+1)</f>
        <v>5.0000000000000044E-2</v>
      </c>
      <c r="P235" s="68">
        <f t="shared" si="3"/>
        <v>0</v>
      </c>
      <c r="Q235" s="69">
        <f>IF(Table13[[#This Row],[Runners]]&lt;5,0,IF(Table13[[#This Row],[Runners]]&lt;8,0.25,IF(Table13[[#This Row],[Runners]]&lt;12,0.2,IF(Table13[[#This Row],[Handicap?]]="Yes",0.25,0.2))))</f>
        <v>0</v>
      </c>
      <c r="R235" s="70">
        <f>(IF(N235="WON-EW",((((F235-1)*Q235)*'month #1 only'!$B$2)+('month #1 only'!$B$2*(F235-1))),IF(N235="WON",((((F235-1)*Q235)*'month #1 only'!$B$2)+('month #1 only'!$B$2*(F235-1))),IF(N235="PLACED",((((F235-1)*Q235)*'month #1 only'!$B$2)-'month #1 only'!$B$2),IF(Q235=0,-'month #1 only'!$B$2,IF(Q235=0,-'month #1 only'!$B$2,-('month #1 only'!$B$2*2)))))))*E235</f>
        <v>0</v>
      </c>
      <c r="S235" s="71">
        <f>(IF(N235="WON-EW",((((O235-1)*Q235)*'month #1 only'!$B$2)+('month #1 only'!$B$2*(O235-1))),IF(N235="WON",((((O235-1)*Q235)*'month #1 only'!$B$2)+('month #1 only'!$B$2*(O235-1))),IF(N235="PLACED",((((O235-1)*Q235)*'month #1 only'!$B$2)-'month #1 only'!$B$2),IF(Q235=0,-'month #1 only'!$B$2,IF(Q235=0,-'month #1 only'!$B$2,-('month #1 only'!$B$2*2)))))))*E235</f>
        <v>0</v>
      </c>
      <c r="T235" s="71">
        <f>(IF(N235="WON-EW",(((L235-1)*'month #1 only'!$B$2)*(1-$B$3))+(((M235-1)*'month #1 only'!$B$2)*(1-$B$3)),IF(N235="WON",(((L235-1)*'month #1 only'!$B$2)*(1-$B$3)),IF(N235="PLACED",(((M235-1)*'month #1 only'!$B$2)*(1-$B$3))-'month #1 only'!$B$2,IF(Q235=0,-'month #1 only'!$B$2,-('month #1 only'!$B$2*2))))))*E235</f>
        <v>0</v>
      </c>
    </row>
    <row r="236" spans="8:20" x14ac:dyDescent="0.2">
      <c r="H236" s="68"/>
      <c r="I236" s="68"/>
      <c r="J236" s="68"/>
      <c r="K236" s="68"/>
      <c r="N236" s="54"/>
      <c r="O236" s="68">
        <f>((G236-1)*(1-(IF(H236="no",0,'month #1 only'!$B$3)))+1)</f>
        <v>5.0000000000000044E-2</v>
      </c>
      <c r="P236" s="68">
        <f t="shared" si="3"/>
        <v>0</v>
      </c>
      <c r="Q236" s="69">
        <f>IF(Table13[[#This Row],[Runners]]&lt;5,0,IF(Table13[[#This Row],[Runners]]&lt;8,0.25,IF(Table13[[#This Row],[Runners]]&lt;12,0.2,IF(Table13[[#This Row],[Handicap?]]="Yes",0.25,0.2))))</f>
        <v>0</v>
      </c>
      <c r="R236" s="70">
        <f>(IF(N236="WON-EW",((((F236-1)*Q236)*'month #1 only'!$B$2)+('month #1 only'!$B$2*(F236-1))),IF(N236="WON",((((F236-1)*Q236)*'month #1 only'!$B$2)+('month #1 only'!$B$2*(F236-1))),IF(N236="PLACED",((((F236-1)*Q236)*'month #1 only'!$B$2)-'month #1 only'!$B$2),IF(Q236=0,-'month #1 only'!$B$2,IF(Q236=0,-'month #1 only'!$B$2,-('month #1 only'!$B$2*2)))))))*E236</f>
        <v>0</v>
      </c>
      <c r="S236" s="71">
        <f>(IF(N236="WON-EW",((((O236-1)*Q236)*'month #1 only'!$B$2)+('month #1 only'!$B$2*(O236-1))),IF(N236="WON",((((O236-1)*Q236)*'month #1 only'!$B$2)+('month #1 only'!$B$2*(O236-1))),IF(N236="PLACED",((((O236-1)*Q236)*'month #1 only'!$B$2)-'month #1 only'!$B$2),IF(Q236=0,-'month #1 only'!$B$2,IF(Q236=0,-'month #1 only'!$B$2,-('month #1 only'!$B$2*2)))))))*E236</f>
        <v>0</v>
      </c>
      <c r="T236" s="71">
        <f>(IF(N236="WON-EW",(((L236-1)*'month #1 only'!$B$2)*(1-$B$3))+(((M236-1)*'month #1 only'!$B$2)*(1-$B$3)),IF(N236="WON",(((L236-1)*'month #1 only'!$B$2)*(1-$B$3)),IF(N236="PLACED",(((M236-1)*'month #1 only'!$B$2)*(1-$B$3))-'month #1 only'!$B$2,IF(Q236=0,-'month #1 only'!$B$2,-('month #1 only'!$B$2*2))))))*E236</f>
        <v>0</v>
      </c>
    </row>
    <row r="237" spans="8:20" x14ac:dyDescent="0.2">
      <c r="H237" s="68"/>
      <c r="I237" s="68"/>
      <c r="J237" s="68"/>
      <c r="K237" s="68"/>
      <c r="N237" s="54"/>
      <c r="O237" s="68">
        <f>((G237-1)*(1-(IF(H237="no",0,'month #1 only'!$B$3)))+1)</f>
        <v>5.0000000000000044E-2</v>
      </c>
      <c r="P237" s="68">
        <f t="shared" si="3"/>
        <v>0</v>
      </c>
      <c r="Q237" s="69">
        <f>IF(Table13[[#This Row],[Runners]]&lt;5,0,IF(Table13[[#This Row],[Runners]]&lt;8,0.25,IF(Table13[[#This Row],[Runners]]&lt;12,0.2,IF(Table13[[#This Row],[Handicap?]]="Yes",0.25,0.2))))</f>
        <v>0</v>
      </c>
      <c r="R237" s="70">
        <f>(IF(N237="WON-EW",((((F237-1)*Q237)*'month #1 only'!$B$2)+('month #1 only'!$B$2*(F237-1))),IF(N237="WON",((((F237-1)*Q237)*'month #1 only'!$B$2)+('month #1 only'!$B$2*(F237-1))),IF(N237="PLACED",((((F237-1)*Q237)*'month #1 only'!$B$2)-'month #1 only'!$B$2),IF(Q237=0,-'month #1 only'!$B$2,IF(Q237=0,-'month #1 only'!$B$2,-('month #1 only'!$B$2*2)))))))*E237</f>
        <v>0</v>
      </c>
      <c r="S237" s="71">
        <f>(IF(N237="WON-EW",((((O237-1)*Q237)*'month #1 only'!$B$2)+('month #1 only'!$B$2*(O237-1))),IF(N237="WON",((((O237-1)*Q237)*'month #1 only'!$B$2)+('month #1 only'!$B$2*(O237-1))),IF(N237="PLACED",((((O237-1)*Q237)*'month #1 only'!$B$2)-'month #1 only'!$B$2),IF(Q237=0,-'month #1 only'!$B$2,IF(Q237=0,-'month #1 only'!$B$2,-('month #1 only'!$B$2*2)))))))*E237</f>
        <v>0</v>
      </c>
      <c r="T237" s="71">
        <f>(IF(N237="WON-EW",(((L237-1)*'month #1 only'!$B$2)*(1-$B$3))+(((M237-1)*'month #1 only'!$B$2)*(1-$B$3)),IF(N237="WON",(((L237-1)*'month #1 only'!$B$2)*(1-$B$3)),IF(N237="PLACED",(((M237-1)*'month #1 only'!$B$2)*(1-$B$3))-'month #1 only'!$B$2,IF(Q237=0,-'month #1 only'!$B$2,-('month #1 only'!$B$2*2))))))*E237</f>
        <v>0</v>
      </c>
    </row>
    <row r="238" spans="8:20" x14ac:dyDescent="0.2">
      <c r="H238" s="68"/>
      <c r="I238" s="68"/>
      <c r="J238" s="68"/>
      <c r="K238" s="68"/>
      <c r="N238" s="54"/>
      <c r="O238" s="68">
        <f>((G238-1)*(1-(IF(H238="no",0,'month #1 only'!$B$3)))+1)</f>
        <v>5.0000000000000044E-2</v>
      </c>
      <c r="P238" s="68">
        <f t="shared" si="3"/>
        <v>0</v>
      </c>
      <c r="Q238" s="69">
        <f>IF(Table13[[#This Row],[Runners]]&lt;5,0,IF(Table13[[#This Row],[Runners]]&lt;8,0.25,IF(Table13[[#This Row],[Runners]]&lt;12,0.2,IF(Table13[[#This Row],[Handicap?]]="Yes",0.25,0.2))))</f>
        <v>0</v>
      </c>
      <c r="R238" s="70">
        <f>(IF(N238="WON-EW",((((F238-1)*Q238)*'month #1 only'!$B$2)+('month #1 only'!$B$2*(F238-1))),IF(N238="WON",((((F238-1)*Q238)*'month #1 only'!$B$2)+('month #1 only'!$B$2*(F238-1))),IF(N238="PLACED",((((F238-1)*Q238)*'month #1 only'!$B$2)-'month #1 only'!$B$2),IF(Q238=0,-'month #1 only'!$B$2,IF(Q238=0,-'month #1 only'!$B$2,-('month #1 only'!$B$2*2)))))))*E238</f>
        <v>0</v>
      </c>
      <c r="S238" s="71">
        <f>(IF(N238="WON-EW",((((O238-1)*Q238)*'month #1 only'!$B$2)+('month #1 only'!$B$2*(O238-1))),IF(N238="WON",((((O238-1)*Q238)*'month #1 only'!$B$2)+('month #1 only'!$B$2*(O238-1))),IF(N238="PLACED",((((O238-1)*Q238)*'month #1 only'!$B$2)-'month #1 only'!$B$2),IF(Q238=0,-'month #1 only'!$B$2,IF(Q238=0,-'month #1 only'!$B$2,-('month #1 only'!$B$2*2)))))))*E238</f>
        <v>0</v>
      </c>
      <c r="T238" s="71">
        <f>(IF(N238="WON-EW",(((L238-1)*'month #1 only'!$B$2)*(1-$B$3))+(((M238-1)*'month #1 only'!$B$2)*(1-$B$3)),IF(N238="WON",(((L238-1)*'month #1 only'!$B$2)*(1-$B$3)),IF(N238="PLACED",(((M238-1)*'month #1 only'!$B$2)*(1-$B$3))-'month #1 only'!$B$2,IF(Q238=0,-'month #1 only'!$B$2,-('month #1 only'!$B$2*2))))))*E238</f>
        <v>0</v>
      </c>
    </row>
    <row r="239" spans="8:20" x14ac:dyDescent="0.2">
      <c r="H239" s="68"/>
      <c r="I239" s="68"/>
      <c r="J239" s="68"/>
      <c r="K239" s="68"/>
      <c r="N239" s="54"/>
      <c r="O239" s="68">
        <f>((G239-1)*(1-(IF(H239="no",0,'month #1 only'!$B$3)))+1)</f>
        <v>5.0000000000000044E-2</v>
      </c>
      <c r="P239" s="68">
        <f t="shared" si="3"/>
        <v>0</v>
      </c>
      <c r="Q239" s="69">
        <f>IF(Table13[[#This Row],[Runners]]&lt;5,0,IF(Table13[[#This Row],[Runners]]&lt;8,0.25,IF(Table13[[#This Row],[Runners]]&lt;12,0.2,IF(Table13[[#This Row],[Handicap?]]="Yes",0.25,0.2))))</f>
        <v>0</v>
      </c>
      <c r="R239" s="70">
        <f>(IF(N239="WON-EW",((((F239-1)*Q239)*'month #1 only'!$B$2)+('month #1 only'!$B$2*(F239-1))),IF(N239="WON",((((F239-1)*Q239)*'month #1 only'!$B$2)+('month #1 only'!$B$2*(F239-1))),IF(N239="PLACED",((((F239-1)*Q239)*'month #1 only'!$B$2)-'month #1 only'!$B$2),IF(Q239=0,-'month #1 only'!$B$2,IF(Q239=0,-'month #1 only'!$B$2,-('month #1 only'!$B$2*2)))))))*E239</f>
        <v>0</v>
      </c>
      <c r="S239" s="71">
        <f>(IF(N239="WON-EW",((((O239-1)*Q239)*'month #1 only'!$B$2)+('month #1 only'!$B$2*(O239-1))),IF(N239="WON",((((O239-1)*Q239)*'month #1 only'!$B$2)+('month #1 only'!$B$2*(O239-1))),IF(N239="PLACED",((((O239-1)*Q239)*'month #1 only'!$B$2)-'month #1 only'!$B$2),IF(Q239=0,-'month #1 only'!$B$2,IF(Q239=0,-'month #1 only'!$B$2,-('month #1 only'!$B$2*2)))))))*E239</f>
        <v>0</v>
      </c>
      <c r="T239" s="71">
        <f>(IF(N239="WON-EW",(((L239-1)*'month #1 only'!$B$2)*(1-$B$3))+(((M239-1)*'month #1 only'!$B$2)*(1-$B$3)),IF(N239="WON",(((L239-1)*'month #1 only'!$B$2)*(1-$B$3)),IF(N239="PLACED",(((M239-1)*'month #1 only'!$B$2)*(1-$B$3))-'month #1 only'!$B$2,IF(Q239=0,-'month #1 only'!$B$2,-('month #1 only'!$B$2*2))))))*E239</f>
        <v>0</v>
      </c>
    </row>
    <row r="240" spans="8:20" x14ac:dyDescent="0.2">
      <c r="H240" s="68"/>
      <c r="I240" s="68"/>
      <c r="J240" s="68"/>
      <c r="K240" s="68"/>
      <c r="N240" s="54"/>
      <c r="O240" s="68">
        <f>((G240-1)*(1-(IF(H240="no",0,'month #1 only'!$B$3)))+1)</f>
        <v>5.0000000000000044E-2</v>
      </c>
      <c r="P240" s="68">
        <f t="shared" si="3"/>
        <v>0</v>
      </c>
      <c r="Q240" s="69">
        <f>IF(Table13[[#This Row],[Runners]]&lt;5,0,IF(Table13[[#This Row],[Runners]]&lt;8,0.25,IF(Table13[[#This Row],[Runners]]&lt;12,0.2,IF(Table13[[#This Row],[Handicap?]]="Yes",0.25,0.2))))</f>
        <v>0</v>
      </c>
      <c r="R240" s="70">
        <f>(IF(N240="WON-EW",((((F240-1)*Q240)*'month #1 only'!$B$2)+('month #1 only'!$B$2*(F240-1))),IF(N240="WON",((((F240-1)*Q240)*'month #1 only'!$B$2)+('month #1 only'!$B$2*(F240-1))),IF(N240="PLACED",((((F240-1)*Q240)*'month #1 only'!$B$2)-'month #1 only'!$B$2),IF(Q240=0,-'month #1 only'!$B$2,IF(Q240=0,-'month #1 only'!$B$2,-('month #1 only'!$B$2*2)))))))*E240</f>
        <v>0</v>
      </c>
      <c r="S240" s="71">
        <f>(IF(N240="WON-EW",((((O240-1)*Q240)*'month #1 only'!$B$2)+('month #1 only'!$B$2*(O240-1))),IF(N240="WON",((((O240-1)*Q240)*'month #1 only'!$B$2)+('month #1 only'!$B$2*(O240-1))),IF(N240="PLACED",((((O240-1)*Q240)*'month #1 only'!$B$2)-'month #1 only'!$B$2),IF(Q240=0,-'month #1 only'!$B$2,IF(Q240=0,-'month #1 only'!$B$2,-('month #1 only'!$B$2*2)))))))*E240</f>
        <v>0</v>
      </c>
      <c r="T240" s="71">
        <f>(IF(N240="WON-EW",(((L240-1)*'month #1 only'!$B$2)*(1-$B$3))+(((M240-1)*'month #1 only'!$B$2)*(1-$B$3)),IF(N240="WON",(((L240-1)*'month #1 only'!$B$2)*(1-$B$3)),IF(N240="PLACED",(((M240-1)*'month #1 only'!$B$2)*(1-$B$3))-'month #1 only'!$B$2,IF(Q240=0,-'month #1 only'!$B$2,-('month #1 only'!$B$2*2))))))*E240</f>
        <v>0</v>
      </c>
    </row>
    <row r="241" spans="8:20" x14ac:dyDescent="0.2">
      <c r="H241" s="68"/>
      <c r="I241" s="68"/>
      <c r="J241" s="68"/>
      <c r="K241" s="68"/>
      <c r="N241" s="54"/>
      <c r="O241" s="68">
        <f>((G241-1)*(1-(IF(H241="no",0,'month #1 only'!$B$3)))+1)</f>
        <v>5.0000000000000044E-2</v>
      </c>
      <c r="P241" s="68">
        <f t="shared" si="3"/>
        <v>0</v>
      </c>
      <c r="Q241" s="69">
        <f>IF(Table13[[#This Row],[Runners]]&lt;5,0,IF(Table13[[#This Row],[Runners]]&lt;8,0.25,IF(Table13[[#This Row],[Runners]]&lt;12,0.2,IF(Table13[[#This Row],[Handicap?]]="Yes",0.25,0.2))))</f>
        <v>0</v>
      </c>
      <c r="R241" s="70">
        <f>(IF(N241="WON-EW",((((F241-1)*Q241)*'month #1 only'!$B$2)+('month #1 only'!$B$2*(F241-1))),IF(N241="WON",((((F241-1)*Q241)*'month #1 only'!$B$2)+('month #1 only'!$B$2*(F241-1))),IF(N241="PLACED",((((F241-1)*Q241)*'month #1 only'!$B$2)-'month #1 only'!$B$2),IF(Q241=0,-'month #1 only'!$B$2,IF(Q241=0,-'month #1 only'!$B$2,-('month #1 only'!$B$2*2)))))))*E241</f>
        <v>0</v>
      </c>
      <c r="S241" s="71">
        <f>(IF(N241="WON-EW",((((O241-1)*Q241)*'month #1 only'!$B$2)+('month #1 only'!$B$2*(O241-1))),IF(N241="WON",((((O241-1)*Q241)*'month #1 only'!$B$2)+('month #1 only'!$B$2*(O241-1))),IF(N241="PLACED",((((O241-1)*Q241)*'month #1 only'!$B$2)-'month #1 only'!$B$2),IF(Q241=0,-'month #1 only'!$B$2,IF(Q241=0,-'month #1 only'!$B$2,-('month #1 only'!$B$2*2)))))))*E241</f>
        <v>0</v>
      </c>
      <c r="T241" s="71">
        <f>(IF(N241="WON-EW",(((L241-1)*'month #1 only'!$B$2)*(1-$B$3))+(((M241-1)*'month #1 only'!$B$2)*(1-$B$3)),IF(N241="WON",(((L241-1)*'month #1 only'!$B$2)*(1-$B$3)),IF(N241="PLACED",(((M241-1)*'month #1 only'!$B$2)*(1-$B$3))-'month #1 only'!$B$2,IF(Q241=0,-'month #1 only'!$B$2,-('month #1 only'!$B$2*2))))))*E241</f>
        <v>0</v>
      </c>
    </row>
    <row r="242" spans="8:20" x14ac:dyDescent="0.2">
      <c r="H242" s="68"/>
      <c r="I242" s="68"/>
      <c r="J242" s="68"/>
      <c r="K242" s="68"/>
      <c r="N242" s="54"/>
      <c r="O242" s="68">
        <f>((G242-1)*(1-(IF(H242="no",0,'month #1 only'!$B$3)))+1)</f>
        <v>5.0000000000000044E-2</v>
      </c>
      <c r="P242" s="68">
        <f t="shared" si="3"/>
        <v>0</v>
      </c>
      <c r="Q242" s="69">
        <f>IF(Table13[[#This Row],[Runners]]&lt;5,0,IF(Table13[[#This Row],[Runners]]&lt;8,0.25,IF(Table13[[#This Row],[Runners]]&lt;12,0.2,IF(Table13[[#This Row],[Handicap?]]="Yes",0.25,0.2))))</f>
        <v>0</v>
      </c>
      <c r="R242" s="70">
        <f>(IF(N242="WON-EW",((((F242-1)*Q242)*'month #1 only'!$B$2)+('month #1 only'!$B$2*(F242-1))),IF(N242="WON",((((F242-1)*Q242)*'month #1 only'!$B$2)+('month #1 only'!$B$2*(F242-1))),IF(N242="PLACED",((((F242-1)*Q242)*'month #1 only'!$B$2)-'month #1 only'!$B$2),IF(Q242=0,-'month #1 only'!$B$2,IF(Q242=0,-'month #1 only'!$B$2,-('month #1 only'!$B$2*2)))))))*E242</f>
        <v>0</v>
      </c>
      <c r="S242" s="71">
        <f>(IF(N242="WON-EW",((((O242-1)*Q242)*'month #1 only'!$B$2)+('month #1 only'!$B$2*(O242-1))),IF(N242="WON",((((O242-1)*Q242)*'month #1 only'!$B$2)+('month #1 only'!$B$2*(O242-1))),IF(N242="PLACED",((((O242-1)*Q242)*'month #1 only'!$B$2)-'month #1 only'!$B$2),IF(Q242=0,-'month #1 only'!$B$2,IF(Q242=0,-'month #1 only'!$B$2,-('month #1 only'!$B$2*2)))))))*E242</f>
        <v>0</v>
      </c>
      <c r="T242" s="71">
        <f>(IF(N242="WON-EW",(((L242-1)*'month #1 only'!$B$2)*(1-$B$3))+(((M242-1)*'month #1 only'!$B$2)*(1-$B$3)),IF(N242="WON",(((L242-1)*'month #1 only'!$B$2)*(1-$B$3)),IF(N242="PLACED",(((M242-1)*'month #1 only'!$B$2)*(1-$B$3))-'month #1 only'!$B$2,IF(Q242=0,-'month #1 only'!$B$2,-('month #1 only'!$B$2*2))))))*E242</f>
        <v>0</v>
      </c>
    </row>
    <row r="243" spans="8:20" x14ac:dyDescent="0.2">
      <c r="H243" s="68"/>
      <c r="I243" s="68"/>
      <c r="J243" s="68"/>
      <c r="K243" s="68"/>
      <c r="N243" s="54"/>
      <c r="O243" s="68">
        <f>((G243-1)*(1-(IF(H243="no",0,'month #1 only'!$B$3)))+1)</f>
        <v>5.0000000000000044E-2</v>
      </c>
      <c r="P243" s="68">
        <f t="shared" si="3"/>
        <v>0</v>
      </c>
      <c r="Q243" s="69">
        <f>IF(Table13[[#This Row],[Runners]]&lt;5,0,IF(Table13[[#This Row],[Runners]]&lt;8,0.25,IF(Table13[[#This Row],[Runners]]&lt;12,0.2,IF(Table13[[#This Row],[Handicap?]]="Yes",0.25,0.2))))</f>
        <v>0</v>
      </c>
      <c r="R243" s="70">
        <f>(IF(N243="WON-EW",((((F243-1)*Q243)*'month #1 only'!$B$2)+('month #1 only'!$B$2*(F243-1))),IF(N243="WON",((((F243-1)*Q243)*'month #1 only'!$B$2)+('month #1 only'!$B$2*(F243-1))),IF(N243="PLACED",((((F243-1)*Q243)*'month #1 only'!$B$2)-'month #1 only'!$B$2),IF(Q243=0,-'month #1 only'!$B$2,IF(Q243=0,-'month #1 only'!$B$2,-('month #1 only'!$B$2*2)))))))*E243</f>
        <v>0</v>
      </c>
      <c r="S243" s="71">
        <f>(IF(N243="WON-EW",((((O243-1)*Q243)*'month #1 only'!$B$2)+('month #1 only'!$B$2*(O243-1))),IF(N243="WON",((((O243-1)*Q243)*'month #1 only'!$B$2)+('month #1 only'!$B$2*(O243-1))),IF(N243="PLACED",((((O243-1)*Q243)*'month #1 only'!$B$2)-'month #1 only'!$B$2),IF(Q243=0,-'month #1 only'!$B$2,IF(Q243=0,-'month #1 only'!$B$2,-('month #1 only'!$B$2*2)))))))*E243</f>
        <v>0</v>
      </c>
      <c r="T243" s="71">
        <f>(IF(N243="WON-EW",(((L243-1)*'month #1 only'!$B$2)*(1-$B$3))+(((M243-1)*'month #1 only'!$B$2)*(1-$B$3)),IF(N243="WON",(((L243-1)*'month #1 only'!$B$2)*(1-$B$3)),IF(N243="PLACED",(((M243-1)*'month #1 only'!$B$2)*(1-$B$3))-'month #1 only'!$B$2,IF(Q243=0,-'month #1 only'!$B$2,-('month #1 only'!$B$2*2))))))*E243</f>
        <v>0</v>
      </c>
    </row>
    <row r="244" spans="8:20" x14ac:dyDescent="0.2">
      <c r="H244" s="68"/>
      <c r="I244" s="68"/>
      <c r="J244" s="68"/>
      <c r="K244" s="68"/>
      <c r="N244" s="54"/>
      <c r="O244" s="68">
        <f>((G244-1)*(1-(IF(H244="no",0,'month #1 only'!$B$3)))+1)</f>
        <v>5.0000000000000044E-2</v>
      </c>
      <c r="P244" s="68">
        <f t="shared" si="3"/>
        <v>0</v>
      </c>
      <c r="Q244" s="69">
        <f>IF(Table13[[#This Row],[Runners]]&lt;5,0,IF(Table13[[#This Row],[Runners]]&lt;8,0.25,IF(Table13[[#This Row],[Runners]]&lt;12,0.2,IF(Table13[[#This Row],[Handicap?]]="Yes",0.25,0.2))))</f>
        <v>0</v>
      </c>
      <c r="R244" s="70">
        <f>(IF(N244="WON-EW",((((F244-1)*Q244)*'month #1 only'!$B$2)+('month #1 only'!$B$2*(F244-1))),IF(N244="WON",((((F244-1)*Q244)*'month #1 only'!$B$2)+('month #1 only'!$B$2*(F244-1))),IF(N244="PLACED",((((F244-1)*Q244)*'month #1 only'!$B$2)-'month #1 only'!$B$2),IF(Q244=0,-'month #1 only'!$B$2,IF(Q244=0,-'month #1 only'!$B$2,-('month #1 only'!$B$2*2)))))))*E244</f>
        <v>0</v>
      </c>
      <c r="S244" s="71">
        <f>(IF(N244="WON-EW",((((O244-1)*Q244)*'month #1 only'!$B$2)+('month #1 only'!$B$2*(O244-1))),IF(N244="WON",((((O244-1)*Q244)*'month #1 only'!$B$2)+('month #1 only'!$B$2*(O244-1))),IF(N244="PLACED",((((O244-1)*Q244)*'month #1 only'!$B$2)-'month #1 only'!$B$2),IF(Q244=0,-'month #1 only'!$B$2,IF(Q244=0,-'month #1 only'!$B$2,-('month #1 only'!$B$2*2)))))))*E244</f>
        <v>0</v>
      </c>
      <c r="T244" s="71">
        <f>(IF(N244="WON-EW",(((L244-1)*'month #1 only'!$B$2)*(1-$B$3))+(((M244-1)*'month #1 only'!$B$2)*(1-$B$3)),IF(N244="WON",(((L244-1)*'month #1 only'!$B$2)*(1-$B$3)),IF(N244="PLACED",(((M244-1)*'month #1 only'!$B$2)*(1-$B$3))-'month #1 only'!$B$2,IF(Q244=0,-'month #1 only'!$B$2,-('month #1 only'!$B$2*2))))))*E244</f>
        <v>0</v>
      </c>
    </row>
    <row r="245" spans="8:20" x14ac:dyDescent="0.2">
      <c r="H245" s="68"/>
      <c r="I245" s="68"/>
      <c r="J245" s="68"/>
      <c r="K245" s="68"/>
      <c r="N245" s="54"/>
      <c r="O245" s="68">
        <f>((G245-1)*(1-(IF(H245="no",0,'month #1 only'!$B$3)))+1)</f>
        <v>5.0000000000000044E-2</v>
      </c>
      <c r="P245" s="68">
        <f t="shared" si="3"/>
        <v>0</v>
      </c>
      <c r="Q245" s="69">
        <f>IF(Table13[[#This Row],[Runners]]&lt;5,0,IF(Table13[[#This Row],[Runners]]&lt;8,0.25,IF(Table13[[#This Row],[Runners]]&lt;12,0.2,IF(Table13[[#This Row],[Handicap?]]="Yes",0.25,0.2))))</f>
        <v>0</v>
      </c>
      <c r="R245" s="70">
        <f>(IF(N245="WON-EW",((((F245-1)*Q245)*'month #1 only'!$B$2)+('month #1 only'!$B$2*(F245-1))),IF(N245="WON",((((F245-1)*Q245)*'month #1 only'!$B$2)+('month #1 only'!$B$2*(F245-1))),IF(N245="PLACED",((((F245-1)*Q245)*'month #1 only'!$B$2)-'month #1 only'!$B$2),IF(Q245=0,-'month #1 only'!$B$2,IF(Q245=0,-'month #1 only'!$B$2,-('month #1 only'!$B$2*2)))))))*E245</f>
        <v>0</v>
      </c>
      <c r="S245" s="71">
        <f>(IF(N245="WON-EW",((((O245-1)*Q245)*'month #1 only'!$B$2)+('month #1 only'!$B$2*(O245-1))),IF(N245="WON",((((O245-1)*Q245)*'month #1 only'!$B$2)+('month #1 only'!$B$2*(O245-1))),IF(N245="PLACED",((((O245-1)*Q245)*'month #1 only'!$B$2)-'month #1 only'!$B$2),IF(Q245=0,-'month #1 only'!$B$2,IF(Q245=0,-'month #1 only'!$B$2,-('month #1 only'!$B$2*2)))))))*E245</f>
        <v>0</v>
      </c>
      <c r="T245" s="71">
        <f>(IF(N245="WON-EW",(((L245-1)*'month #1 only'!$B$2)*(1-$B$3))+(((M245-1)*'month #1 only'!$B$2)*(1-$B$3)),IF(N245="WON",(((L245-1)*'month #1 only'!$B$2)*(1-$B$3)),IF(N245="PLACED",(((M245-1)*'month #1 only'!$B$2)*(1-$B$3))-'month #1 only'!$B$2,IF(Q245=0,-'month #1 only'!$B$2,-('month #1 only'!$B$2*2))))))*E245</f>
        <v>0</v>
      </c>
    </row>
    <row r="246" spans="8:20" x14ac:dyDescent="0.2">
      <c r="H246" s="68"/>
      <c r="I246" s="68"/>
      <c r="J246" s="68"/>
      <c r="K246" s="68"/>
      <c r="N246" s="54"/>
      <c r="O246" s="68">
        <f>((G246-1)*(1-(IF(H246="no",0,'month #1 only'!$B$3)))+1)</f>
        <v>5.0000000000000044E-2</v>
      </c>
      <c r="P246" s="68">
        <f t="shared" si="3"/>
        <v>0</v>
      </c>
      <c r="Q246" s="69">
        <f>IF(Table13[[#This Row],[Runners]]&lt;5,0,IF(Table13[[#This Row],[Runners]]&lt;8,0.25,IF(Table13[[#This Row],[Runners]]&lt;12,0.2,IF(Table13[[#This Row],[Handicap?]]="Yes",0.25,0.2))))</f>
        <v>0</v>
      </c>
      <c r="R246" s="70">
        <f>(IF(N246="WON-EW",((((F246-1)*Q246)*'month #1 only'!$B$2)+('month #1 only'!$B$2*(F246-1))),IF(N246="WON",((((F246-1)*Q246)*'month #1 only'!$B$2)+('month #1 only'!$B$2*(F246-1))),IF(N246="PLACED",((((F246-1)*Q246)*'month #1 only'!$B$2)-'month #1 only'!$B$2),IF(Q246=0,-'month #1 only'!$B$2,IF(Q246=0,-'month #1 only'!$B$2,-('month #1 only'!$B$2*2)))))))*E246</f>
        <v>0</v>
      </c>
      <c r="S246" s="71">
        <f>(IF(N246="WON-EW",((((O246-1)*Q246)*'month #1 only'!$B$2)+('month #1 only'!$B$2*(O246-1))),IF(N246="WON",((((O246-1)*Q246)*'month #1 only'!$B$2)+('month #1 only'!$B$2*(O246-1))),IF(N246="PLACED",((((O246-1)*Q246)*'month #1 only'!$B$2)-'month #1 only'!$B$2),IF(Q246=0,-'month #1 only'!$B$2,IF(Q246=0,-'month #1 only'!$B$2,-('month #1 only'!$B$2*2)))))))*E246</f>
        <v>0</v>
      </c>
      <c r="T246" s="71">
        <f>(IF(N246="WON-EW",(((L246-1)*'month #1 only'!$B$2)*(1-$B$3))+(((M246-1)*'month #1 only'!$B$2)*(1-$B$3)),IF(N246="WON",(((L246-1)*'month #1 only'!$B$2)*(1-$B$3)),IF(N246="PLACED",(((M246-1)*'month #1 only'!$B$2)*(1-$B$3))-'month #1 only'!$B$2,IF(Q246=0,-'month #1 only'!$B$2,-('month #1 only'!$B$2*2))))))*E246</f>
        <v>0</v>
      </c>
    </row>
    <row r="247" spans="8:20" x14ac:dyDescent="0.2">
      <c r="H247" s="68"/>
      <c r="I247" s="68"/>
      <c r="J247" s="68"/>
      <c r="K247" s="68"/>
      <c r="N247" s="54"/>
      <c r="O247" s="68">
        <f>((G247-1)*(1-(IF(H247="no",0,'month #1 only'!$B$3)))+1)</f>
        <v>5.0000000000000044E-2</v>
      </c>
      <c r="P247" s="68">
        <f t="shared" si="3"/>
        <v>0</v>
      </c>
      <c r="Q247" s="69">
        <f>IF(Table13[[#This Row],[Runners]]&lt;5,0,IF(Table13[[#This Row],[Runners]]&lt;8,0.25,IF(Table13[[#This Row],[Runners]]&lt;12,0.2,IF(Table13[[#This Row],[Handicap?]]="Yes",0.25,0.2))))</f>
        <v>0</v>
      </c>
      <c r="R247" s="70">
        <f>(IF(N247="WON-EW",((((F247-1)*Q247)*'month #1 only'!$B$2)+('month #1 only'!$B$2*(F247-1))),IF(N247="WON",((((F247-1)*Q247)*'month #1 only'!$B$2)+('month #1 only'!$B$2*(F247-1))),IF(N247="PLACED",((((F247-1)*Q247)*'month #1 only'!$B$2)-'month #1 only'!$B$2),IF(Q247=0,-'month #1 only'!$B$2,IF(Q247=0,-'month #1 only'!$B$2,-('month #1 only'!$B$2*2)))))))*E247</f>
        <v>0</v>
      </c>
      <c r="S247" s="71">
        <f>(IF(N247="WON-EW",((((O247-1)*Q247)*'month #1 only'!$B$2)+('month #1 only'!$B$2*(O247-1))),IF(N247="WON",((((O247-1)*Q247)*'month #1 only'!$B$2)+('month #1 only'!$B$2*(O247-1))),IF(N247="PLACED",((((O247-1)*Q247)*'month #1 only'!$B$2)-'month #1 only'!$B$2),IF(Q247=0,-'month #1 only'!$B$2,IF(Q247=0,-'month #1 only'!$B$2,-('month #1 only'!$B$2*2)))))))*E247</f>
        <v>0</v>
      </c>
      <c r="T247" s="71">
        <f>(IF(N247="WON-EW",(((L247-1)*'month #1 only'!$B$2)*(1-$B$3))+(((M247-1)*'month #1 only'!$B$2)*(1-$B$3)),IF(N247="WON",(((L247-1)*'month #1 only'!$B$2)*(1-$B$3)),IF(N247="PLACED",(((M247-1)*'month #1 only'!$B$2)*(1-$B$3))-'month #1 only'!$B$2,IF(Q247=0,-'month #1 only'!$B$2,-('month #1 only'!$B$2*2))))))*E247</f>
        <v>0</v>
      </c>
    </row>
    <row r="248" spans="8:20" x14ac:dyDescent="0.2">
      <c r="H248" s="68"/>
      <c r="I248" s="68"/>
      <c r="J248" s="68"/>
      <c r="K248" s="68"/>
      <c r="N248" s="54"/>
      <c r="O248" s="68">
        <f>((G248-1)*(1-(IF(H248="no",0,'month #1 only'!$B$3)))+1)</f>
        <v>5.0000000000000044E-2</v>
      </c>
      <c r="P248" s="68">
        <f t="shared" si="3"/>
        <v>0</v>
      </c>
      <c r="Q248" s="69">
        <f>IF(Table13[[#This Row],[Runners]]&lt;5,0,IF(Table13[[#This Row],[Runners]]&lt;8,0.25,IF(Table13[[#This Row],[Runners]]&lt;12,0.2,IF(Table13[[#This Row],[Handicap?]]="Yes",0.25,0.2))))</f>
        <v>0</v>
      </c>
      <c r="R248" s="70">
        <f>(IF(N248="WON-EW",((((F248-1)*Q248)*'month #1 only'!$B$2)+('month #1 only'!$B$2*(F248-1))),IF(N248="WON",((((F248-1)*Q248)*'month #1 only'!$B$2)+('month #1 only'!$B$2*(F248-1))),IF(N248="PLACED",((((F248-1)*Q248)*'month #1 only'!$B$2)-'month #1 only'!$B$2),IF(Q248=0,-'month #1 only'!$B$2,IF(Q248=0,-'month #1 only'!$B$2,-('month #1 only'!$B$2*2)))))))*E248</f>
        <v>0</v>
      </c>
      <c r="S248" s="71">
        <f>(IF(N248="WON-EW",((((O248-1)*Q248)*'month #1 only'!$B$2)+('month #1 only'!$B$2*(O248-1))),IF(N248="WON",((((O248-1)*Q248)*'month #1 only'!$B$2)+('month #1 only'!$B$2*(O248-1))),IF(N248="PLACED",((((O248-1)*Q248)*'month #1 only'!$B$2)-'month #1 only'!$B$2),IF(Q248=0,-'month #1 only'!$B$2,IF(Q248=0,-'month #1 only'!$B$2,-('month #1 only'!$B$2*2)))))))*E248</f>
        <v>0</v>
      </c>
      <c r="T248" s="71">
        <f>(IF(N248="WON-EW",(((L248-1)*'month #1 only'!$B$2)*(1-$B$3))+(((M248-1)*'month #1 only'!$B$2)*(1-$B$3)),IF(N248="WON",(((L248-1)*'month #1 only'!$B$2)*(1-$B$3)),IF(N248="PLACED",(((M248-1)*'month #1 only'!$B$2)*(1-$B$3))-'month #1 only'!$B$2,IF(Q248=0,-'month #1 only'!$B$2,-('month #1 only'!$B$2*2))))))*E248</f>
        <v>0</v>
      </c>
    </row>
    <row r="249" spans="8:20" x14ac:dyDescent="0.2">
      <c r="H249" s="68"/>
      <c r="I249" s="68"/>
      <c r="J249" s="68"/>
      <c r="K249" s="68"/>
      <c r="N249" s="54"/>
      <c r="O249" s="68">
        <f>((G249-1)*(1-(IF(H249="no",0,'month #1 only'!$B$3)))+1)</f>
        <v>5.0000000000000044E-2</v>
      </c>
      <c r="P249" s="68">
        <f t="shared" si="3"/>
        <v>0</v>
      </c>
      <c r="Q249" s="69">
        <f>IF(Table13[[#This Row],[Runners]]&lt;5,0,IF(Table13[[#This Row],[Runners]]&lt;8,0.25,IF(Table13[[#This Row],[Runners]]&lt;12,0.2,IF(Table13[[#This Row],[Handicap?]]="Yes",0.25,0.2))))</f>
        <v>0</v>
      </c>
      <c r="R249" s="70">
        <f>(IF(N249="WON-EW",((((F249-1)*Q249)*'month #1 only'!$B$2)+('month #1 only'!$B$2*(F249-1))),IF(N249="WON",((((F249-1)*Q249)*'month #1 only'!$B$2)+('month #1 only'!$B$2*(F249-1))),IF(N249="PLACED",((((F249-1)*Q249)*'month #1 only'!$B$2)-'month #1 only'!$B$2),IF(Q249=0,-'month #1 only'!$B$2,IF(Q249=0,-'month #1 only'!$B$2,-('month #1 only'!$B$2*2)))))))*E249</f>
        <v>0</v>
      </c>
      <c r="S249" s="71">
        <f>(IF(N249="WON-EW",((((O249-1)*Q249)*'month #1 only'!$B$2)+('month #1 only'!$B$2*(O249-1))),IF(N249="WON",((((O249-1)*Q249)*'month #1 only'!$B$2)+('month #1 only'!$B$2*(O249-1))),IF(N249="PLACED",((((O249-1)*Q249)*'month #1 only'!$B$2)-'month #1 only'!$B$2),IF(Q249=0,-'month #1 only'!$B$2,IF(Q249=0,-'month #1 only'!$B$2,-('month #1 only'!$B$2*2)))))))*E249</f>
        <v>0</v>
      </c>
      <c r="T249" s="71">
        <f>(IF(N249="WON-EW",(((L249-1)*'month #1 only'!$B$2)*(1-$B$3))+(((M249-1)*'month #1 only'!$B$2)*(1-$B$3)),IF(N249="WON",(((L249-1)*'month #1 only'!$B$2)*(1-$B$3)),IF(N249="PLACED",(((M249-1)*'month #1 only'!$B$2)*(1-$B$3))-'month #1 only'!$B$2,IF(Q249=0,-'month #1 only'!$B$2,-('month #1 only'!$B$2*2))))))*E249</f>
        <v>0</v>
      </c>
    </row>
    <row r="250" spans="8:20" x14ac:dyDescent="0.2">
      <c r="H250" s="68"/>
      <c r="I250" s="68"/>
      <c r="J250" s="68"/>
      <c r="K250" s="68"/>
      <c r="N250" s="54"/>
      <c r="O250" s="68">
        <f>((G250-1)*(1-(IF(H250="no",0,'month #1 only'!$B$3)))+1)</f>
        <v>5.0000000000000044E-2</v>
      </c>
      <c r="P250" s="68">
        <f t="shared" si="3"/>
        <v>0</v>
      </c>
      <c r="Q250" s="69">
        <f>IF(Table13[[#This Row],[Runners]]&lt;5,0,IF(Table13[[#This Row],[Runners]]&lt;8,0.25,IF(Table13[[#This Row],[Runners]]&lt;12,0.2,IF(Table13[[#This Row],[Handicap?]]="Yes",0.25,0.2))))</f>
        <v>0</v>
      </c>
      <c r="R250" s="70">
        <f>(IF(N250="WON-EW",((((F250-1)*Q250)*'month #1 only'!$B$2)+('month #1 only'!$B$2*(F250-1))),IF(N250="WON",((((F250-1)*Q250)*'month #1 only'!$B$2)+('month #1 only'!$B$2*(F250-1))),IF(N250="PLACED",((((F250-1)*Q250)*'month #1 only'!$B$2)-'month #1 only'!$B$2),IF(Q250=0,-'month #1 only'!$B$2,IF(Q250=0,-'month #1 only'!$B$2,-('month #1 only'!$B$2*2)))))))*E250</f>
        <v>0</v>
      </c>
      <c r="S250" s="71">
        <f>(IF(N250="WON-EW",((((O250-1)*Q250)*'month #1 only'!$B$2)+('month #1 only'!$B$2*(O250-1))),IF(N250="WON",((((O250-1)*Q250)*'month #1 only'!$B$2)+('month #1 only'!$B$2*(O250-1))),IF(N250="PLACED",((((O250-1)*Q250)*'month #1 only'!$B$2)-'month #1 only'!$B$2),IF(Q250=0,-'month #1 only'!$B$2,IF(Q250=0,-'month #1 only'!$B$2,-('month #1 only'!$B$2*2)))))))*E250</f>
        <v>0</v>
      </c>
      <c r="T250" s="71">
        <f>(IF(N250="WON-EW",(((L250-1)*'month #1 only'!$B$2)*(1-$B$3))+(((M250-1)*'month #1 only'!$B$2)*(1-$B$3)),IF(N250="WON",(((L250-1)*'month #1 only'!$B$2)*(1-$B$3)),IF(N250="PLACED",(((M250-1)*'month #1 only'!$B$2)*(1-$B$3))-'month #1 only'!$B$2,IF(Q250=0,-'month #1 only'!$B$2,-('month #1 only'!$B$2*2))))))*E250</f>
        <v>0</v>
      </c>
    </row>
    <row r="251" spans="8:20" x14ac:dyDescent="0.2">
      <c r="H251" s="68"/>
      <c r="I251" s="68"/>
      <c r="J251" s="68"/>
      <c r="K251" s="68"/>
      <c r="N251" s="54"/>
      <c r="O251" s="68">
        <f>((G251-1)*(1-(IF(H251="no",0,'month #1 only'!$B$3)))+1)</f>
        <v>5.0000000000000044E-2</v>
      </c>
      <c r="P251" s="68">
        <f t="shared" si="3"/>
        <v>0</v>
      </c>
      <c r="Q251" s="69">
        <f>IF(Table13[[#This Row],[Runners]]&lt;5,0,IF(Table13[[#This Row],[Runners]]&lt;8,0.25,IF(Table13[[#This Row],[Runners]]&lt;12,0.2,IF(Table13[[#This Row],[Handicap?]]="Yes",0.25,0.2))))</f>
        <v>0</v>
      </c>
      <c r="R251" s="70">
        <f>(IF(N251="WON-EW",((((F251-1)*Q251)*'month #1 only'!$B$2)+('month #1 only'!$B$2*(F251-1))),IF(N251="WON",((((F251-1)*Q251)*'month #1 only'!$B$2)+('month #1 only'!$B$2*(F251-1))),IF(N251="PLACED",((((F251-1)*Q251)*'month #1 only'!$B$2)-'month #1 only'!$B$2),IF(Q251=0,-'month #1 only'!$B$2,IF(Q251=0,-'month #1 only'!$B$2,-('month #1 only'!$B$2*2)))))))*E251</f>
        <v>0</v>
      </c>
      <c r="S251" s="71">
        <f>(IF(N251="WON-EW",((((O251-1)*Q251)*'month #1 only'!$B$2)+('month #1 only'!$B$2*(O251-1))),IF(N251="WON",((((O251-1)*Q251)*'month #1 only'!$B$2)+('month #1 only'!$B$2*(O251-1))),IF(N251="PLACED",((((O251-1)*Q251)*'month #1 only'!$B$2)-'month #1 only'!$B$2),IF(Q251=0,-'month #1 only'!$B$2,IF(Q251=0,-'month #1 only'!$B$2,-('month #1 only'!$B$2*2)))))))*E251</f>
        <v>0</v>
      </c>
      <c r="T251" s="71">
        <f>(IF(N251="WON-EW",(((L251-1)*'month #1 only'!$B$2)*(1-$B$3))+(((M251-1)*'month #1 only'!$B$2)*(1-$B$3)),IF(N251="WON",(((L251-1)*'month #1 only'!$B$2)*(1-$B$3)),IF(N251="PLACED",(((M251-1)*'month #1 only'!$B$2)*(1-$B$3))-'month #1 only'!$B$2,IF(Q251=0,-'month #1 only'!$B$2,-('month #1 only'!$B$2*2))))))*E251</f>
        <v>0</v>
      </c>
    </row>
    <row r="252" spans="8:20" x14ac:dyDescent="0.2">
      <c r="H252" s="68"/>
      <c r="I252" s="68"/>
      <c r="J252" s="68"/>
      <c r="K252" s="68"/>
      <c r="N252" s="54"/>
      <c r="O252" s="68">
        <f>((G252-1)*(1-(IF(H252="no",0,'month #1 only'!$B$3)))+1)</f>
        <v>5.0000000000000044E-2</v>
      </c>
      <c r="P252" s="68">
        <f t="shared" si="3"/>
        <v>0</v>
      </c>
      <c r="Q252" s="69">
        <f>IF(Table13[[#This Row],[Runners]]&lt;5,0,IF(Table13[[#This Row],[Runners]]&lt;8,0.25,IF(Table13[[#This Row],[Runners]]&lt;12,0.2,IF(Table13[[#This Row],[Handicap?]]="Yes",0.25,0.2))))</f>
        <v>0</v>
      </c>
      <c r="R252" s="70">
        <f>(IF(N252="WON-EW",((((F252-1)*Q252)*'month #1 only'!$B$2)+('month #1 only'!$B$2*(F252-1))),IF(N252="WON",((((F252-1)*Q252)*'month #1 only'!$B$2)+('month #1 only'!$B$2*(F252-1))),IF(N252="PLACED",((((F252-1)*Q252)*'month #1 only'!$B$2)-'month #1 only'!$B$2),IF(Q252=0,-'month #1 only'!$B$2,IF(Q252=0,-'month #1 only'!$B$2,-('month #1 only'!$B$2*2)))))))*E252</f>
        <v>0</v>
      </c>
      <c r="S252" s="71">
        <f>(IF(N252="WON-EW",((((O252-1)*Q252)*'month #1 only'!$B$2)+('month #1 only'!$B$2*(O252-1))),IF(N252="WON",((((O252-1)*Q252)*'month #1 only'!$B$2)+('month #1 only'!$B$2*(O252-1))),IF(N252="PLACED",((((O252-1)*Q252)*'month #1 only'!$B$2)-'month #1 only'!$B$2),IF(Q252=0,-'month #1 only'!$B$2,IF(Q252=0,-'month #1 only'!$B$2,-('month #1 only'!$B$2*2)))))))*E252</f>
        <v>0</v>
      </c>
      <c r="T252" s="71">
        <f>(IF(N252="WON-EW",(((L252-1)*'month #1 only'!$B$2)*(1-$B$3))+(((M252-1)*'month #1 only'!$B$2)*(1-$B$3)),IF(N252="WON",(((L252-1)*'month #1 only'!$B$2)*(1-$B$3)),IF(N252="PLACED",(((M252-1)*'month #1 only'!$B$2)*(1-$B$3))-'month #1 only'!$B$2,IF(Q252=0,-'month #1 only'!$B$2,-('month #1 only'!$B$2*2))))))*E252</f>
        <v>0</v>
      </c>
    </row>
    <row r="253" spans="8:20" x14ac:dyDescent="0.2">
      <c r="H253" s="68"/>
      <c r="I253" s="68"/>
      <c r="J253" s="68"/>
      <c r="K253" s="68"/>
      <c r="N253" s="54"/>
      <c r="O253" s="68">
        <f>((G253-1)*(1-(IF(H253="no",0,'month #1 only'!$B$3)))+1)</f>
        <v>5.0000000000000044E-2</v>
      </c>
      <c r="P253" s="68">
        <f t="shared" si="3"/>
        <v>0</v>
      </c>
      <c r="Q253" s="69">
        <f>IF(Table13[[#This Row],[Runners]]&lt;5,0,IF(Table13[[#This Row],[Runners]]&lt;8,0.25,IF(Table13[[#This Row],[Runners]]&lt;12,0.2,IF(Table13[[#This Row],[Handicap?]]="Yes",0.25,0.2))))</f>
        <v>0</v>
      </c>
      <c r="R253" s="70">
        <f>(IF(N253="WON-EW",((((F253-1)*Q253)*'month #1 only'!$B$2)+('month #1 only'!$B$2*(F253-1))),IF(N253="WON",((((F253-1)*Q253)*'month #1 only'!$B$2)+('month #1 only'!$B$2*(F253-1))),IF(N253="PLACED",((((F253-1)*Q253)*'month #1 only'!$B$2)-'month #1 only'!$B$2),IF(Q253=0,-'month #1 only'!$B$2,IF(Q253=0,-'month #1 only'!$B$2,-('month #1 only'!$B$2*2)))))))*E253</f>
        <v>0</v>
      </c>
      <c r="S253" s="71">
        <f>(IF(N253="WON-EW",((((O253-1)*Q253)*'month #1 only'!$B$2)+('month #1 only'!$B$2*(O253-1))),IF(N253="WON",((((O253-1)*Q253)*'month #1 only'!$B$2)+('month #1 only'!$B$2*(O253-1))),IF(N253="PLACED",((((O253-1)*Q253)*'month #1 only'!$B$2)-'month #1 only'!$B$2),IF(Q253=0,-'month #1 only'!$B$2,IF(Q253=0,-'month #1 only'!$B$2,-('month #1 only'!$B$2*2)))))))*E253</f>
        <v>0</v>
      </c>
      <c r="T253" s="71">
        <f>(IF(N253="WON-EW",(((L253-1)*'month #1 only'!$B$2)*(1-$B$3))+(((M253-1)*'month #1 only'!$B$2)*(1-$B$3)),IF(N253="WON",(((L253-1)*'month #1 only'!$B$2)*(1-$B$3)),IF(N253="PLACED",(((M253-1)*'month #1 only'!$B$2)*(1-$B$3))-'month #1 only'!$B$2,IF(Q253=0,-'month #1 only'!$B$2,-('month #1 only'!$B$2*2))))))*E253</f>
        <v>0</v>
      </c>
    </row>
    <row r="254" spans="8:20" x14ac:dyDescent="0.2">
      <c r="H254" s="68"/>
      <c r="I254" s="68"/>
      <c r="J254" s="68"/>
      <c r="K254" s="68"/>
      <c r="N254" s="54"/>
      <c r="O254" s="68">
        <f>((G254-1)*(1-(IF(H254="no",0,'month #1 only'!$B$3)))+1)</f>
        <v>5.0000000000000044E-2</v>
      </c>
      <c r="P254" s="68">
        <f t="shared" si="3"/>
        <v>0</v>
      </c>
      <c r="Q254" s="69">
        <f>IF(Table13[[#This Row],[Runners]]&lt;5,0,IF(Table13[[#This Row],[Runners]]&lt;8,0.25,IF(Table13[[#This Row],[Runners]]&lt;12,0.2,IF(Table13[[#This Row],[Handicap?]]="Yes",0.25,0.2))))</f>
        <v>0</v>
      </c>
      <c r="R254" s="70">
        <f>(IF(N254="WON-EW",((((F254-1)*Q254)*'month #1 only'!$B$2)+('month #1 only'!$B$2*(F254-1))),IF(N254="WON",((((F254-1)*Q254)*'month #1 only'!$B$2)+('month #1 only'!$B$2*(F254-1))),IF(N254="PLACED",((((F254-1)*Q254)*'month #1 only'!$B$2)-'month #1 only'!$B$2),IF(Q254=0,-'month #1 only'!$B$2,IF(Q254=0,-'month #1 only'!$B$2,-('month #1 only'!$B$2*2)))))))*E254</f>
        <v>0</v>
      </c>
      <c r="S254" s="71">
        <f>(IF(N254="WON-EW",((((O254-1)*Q254)*'month #1 only'!$B$2)+('month #1 only'!$B$2*(O254-1))),IF(N254="WON",((((O254-1)*Q254)*'month #1 only'!$B$2)+('month #1 only'!$B$2*(O254-1))),IF(N254="PLACED",((((O254-1)*Q254)*'month #1 only'!$B$2)-'month #1 only'!$B$2),IF(Q254=0,-'month #1 only'!$B$2,IF(Q254=0,-'month #1 only'!$B$2,-('month #1 only'!$B$2*2)))))))*E254</f>
        <v>0</v>
      </c>
      <c r="T254" s="71">
        <f>(IF(N254="WON-EW",(((L254-1)*'month #1 only'!$B$2)*(1-$B$3))+(((M254-1)*'month #1 only'!$B$2)*(1-$B$3)),IF(N254="WON",(((L254-1)*'month #1 only'!$B$2)*(1-$B$3)),IF(N254="PLACED",(((M254-1)*'month #1 only'!$B$2)*(1-$B$3))-'month #1 only'!$B$2,IF(Q254=0,-'month #1 only'!$B$2,-('month #1 only'!$B$2*2))))))*E254</f>
        <v>0</v>
      </c>
    </row>
    <row r="255" spans="8:20" x14ac:dyDescent="0.2">
      <c r="H255" s="68"/>
      <c r="I255" s="68"/>
      <c r="J255" s="68"/>
      <c r="K255" s="68"/>
      <c r="N255" s="54"/>
      <c r="O255" s="68">
        <f>((G255-1)*(1-(IF(H255="no",0,'month #1 only'!$B$3)))+1)</f>
        <v>5.0000000000000044E-2</v>
      </c>
      <c r="P255" s="68">
        <f t="shared" si="3"/>
        <v>0</v>
      </c>
      <c r="Q255" s="69">
        <f>IF(Table13[[#This Row],[Runners]]&lt;5,0,IF(Table13[[#This Row],[Runners]]&lt;8,0.25,IF(Table13[[#This Row],[Runners]]&lt;12,0.2,IF(Table13[[#This Row],[Handicap?]]="Yes",0.25,0.2))))</f>
        <v>0</v>
      </c>
      <c r="R255" s="70">
        <f>(IF(N255="WON-EW",((((F255-1)*Q255)*'month #1 only'!$B$2)+('month #1 only'!$B$2*(F255-1))),IF(N255="WON",((((F255-1)*Q255)*'month #1 only'!$B$2)+('month #1 only'!$B$2*(F255-1))),IF(N255="PLACED",((((F255-1)*Q255)*'month #1 only'!$B$2)-'month #1 only'!$B$2),IF(Q255=0,-'month #1 only'!$B$2,IF(Q255=0,-'month #1 only'!$B$2,-('month #1 only'!$B$2*2)))))))*E255</f>
        <v>0</v>
      </c>
      <c r="S255" s="71">
        <f>(IF(N255="WON-EW",((((O255-1)*Q255)*'month #1 only'!$B$2)+('month #1 only'!$B$2*(O255-1))),IF(N255="WON",((((O255-1)*Q255)*'month #1 only'!$B$2)+('month #1 only'!$B$2*(O255-1))),IF(N255="PLACED",((((O255-1)*Q255)*'month #1 only'!$B$2)-'month #1 only'!$B$2),IF(Q255=0,-'month #1 only'!$B$2,IF(Q255=0,-'month #1 only'!$B$2,-('month #1 only'!$B$2*2)))))))*E255</f>
        <v>0</v>
      </c>
      <c r="T255" s="71">
        <f>(IF(N255="WON-EW",(((L255-1)*'month #1 only'!$B$2)*(1-$B$3))+(((M255-1)*'month #1 only'!$B$2)*(1-$B$3)),IF(N255="WON",(((L255-1)*'month #1 only'!$B$2)*(1-$B$3)),IF(N255="PLACED",(((M255-1)*'month #1 only'!$B$2)*(1-$B$3))-'month #1 only'!$B$2,IF(Q255=0,-'month #1 only'!$B$2,-('month #1 only'!$B$2*2))))))*E255</f>
        <v>0</v>
      </c>
    </row>
    <row r="256" spans="8:20" x14ac:dyDescent="0.2">
      <c r="H256" s="68"/>
      <c r="I256" s="68"/>
      <c r="J256" s="68"/>
      <c r="K256" s="68"/>
      <c r="N256" s="54"/>
      <c r="O256" s="68">
        <f>((G256-1)*(1-(IF(H256="no",0,'month #1 only'!$B$3)))+1)</f>
        <v>5.0000000000000044E-2</v>
      </c>
      <c r="P256" s="68">
        <f t="shared" si="3"/>
        <v>0</v>
      </c>
      <c r="Q256" s="69">
        <f>IF(Table13[[#This Row],[Runners]]&lt;5,0,IF(Table13[[#This Row],[Runners]]&lt;8,0.25,IF(Table13[[#This Row],[Runners]]&lt;12,0.2,IF(Table13[[#This Row],[Handicap?]]="Yes",0.25,0.2))))</f>
        <v>0</v>
      </c>
      <c r="R256" s="70">
        <f>(IF(N256="WON-EW",((((F256-1)*Q256)*'month #1 only'!$B$2)+('month #1 only'!$B$2*(F256-1))),IF(N256="WON",((((F256-1)*Q256)*'month #1 only'!$B$2)+('month #1 only'!$B$2*(F256-1))),IF(N256="PLACED",((((F256-1)*Q256)*'month #1 only'!$B$2)-'month #1 only'!$B$2),IF(Q256=0,-'month #1 only'!$B$2,IF(Q256=0,-'month #1 only'!$B$2,-('month #1 only'!$B$2*2)))))))*E256</f>
        <v>0</v>
      </c>
      <c r="S256" s="71">
        <f>(IF(N256="WON-EW",((((O256-1)*Q256)*'month #1 only'!$B$2)+('month #1 only'!$B$2*(O256-1))),IF(N256="WON",((((O256-1)*Q256)*'month #1 only'!$B$2)+('month #1 only'!$B$2*(O256-1))),IF(N256="PLACED",((((O256-1)*Q256)*'month #1 only'!$B$2)-'month #1 only'!$B$2),IF(Q256=0,-'month #1 only'!$B$2,IF(Q256=0,-'month #1 only'!$B$2,-('month #1 only'!$B$2*2)))))))*E256</f>
        <v>0</v>
      </c>
      <c r="T256" s="71">
        <f>(IF(N256="WON-EW",(((L256-1)*'month #1 only'!$B$2)*(1-$B$3))+(((M256-1)*'month #1 only'!$B$2)*(1-$B$3)),IF(N256="WON",(((L256-1)*'month #1 only'!$B$2)*(1-$B$3)),IF(N256="PLACED",(((M256-1)*'month #1 only'!$B$2)*(1-$B$3))-'month #1 only'!$B$2,IF(Q256=0,-'month #1 only'!$B$2,-('month #1 only'!$B$2*2))))))*E256</f>
        <v>0</v>
      </c>
    </row>
    <row r="257" spans="8:20" x14ac:dyDescent="0.2">
      <c r="H257" s="68"/>
      <c r="I257" s="68"/>
      <c r="J257" s="68"/>
      <c r="K257" s="68"/>
      <c r="N257" s="54"/>
      <c r="O257" s="68">
        <f>((G257-1)*(1-(IF(H257="no",0,'month #1 only'!$B$3)))+1)</f>
        <v>5.0000000000000044E-2</v>
      </c>
      <c r="P257" s="68">
        <f t="shared" si="3"/>
        <v>0</v>
      </c>
      <c r="Q257" s="69">
        <f>IF(Table13[[#This Row],[Runners]]&lt;5,0,IF(Table13[[#This Row],[Runners]]&lt;8,0.25,IF(Table13[[#This Row],[Runners]]&lt;12,0.2,IF(Table13[[#This Row],[Handicap?]]="Yes",0.25,0.2))))</f>
        <v>0</v>
      </c>
      <c r="R257" s="70">
        <f>(IF(N257="WON-EW",((((F257-1)*Q257)*'month #1 only'!$B$2)+('month #1 only'!$B$2*(F257-1))),IF(N257="WON",((((F257-1)*Q257)*'month #1 only'!$B$2)+('month #1 only'!$B$2*(F257-1))),IF(N257="PLACED",((((F257-1)*Q257)*'month #1 only'!$B$2)-'month #1 only'!$B$2),IF(Q257=0,-'month #1 only'!$B$2,IF(Q257=0,-'month #1 only'!$B$2,-('month #1 only'!$B$2*2)))))))*E257</f>
        <v>0</v>
      </c>
      <c r="S257" s="71">
        <f>(IF(N257="WON-EW",((((O257-1)*Q257)*'month #1 only'!$B$2)+('month #1 only'!$B$2*(O257-1))),IF(N257="WON",((((O257-1)*Q257)*'month #1 only'!$B$2)+('month #1 only'!$B$2*(O257-1))),IF(N257="PLACED",((((O257-1)*Q257)*'month #1 only'!$B$2)-'month #1 only'!$B$2),IF(Q257=0,-'month #1 only'!$B$2,IF(Q257=0,-'month #1 only'!$B$2,-('month #1 only'!$B$2*2)))))))*E257</f>
        <v>0</v>
      </c>
      <c r="T257" s="71">
        <f>(IF(N257="WON-EW",(((L257-1)*'month #1 only'!$B$2)*(1-$B$3))+(((M257-1)*'month #1 only'!$B$2)*(1-$B$3)),IF(N257="WON",(((L257-1)*'month #1 only'!$B$2)*(1-$B$3)),IF(N257="PLACED",(((M257-1)*'month #1 only'!$B$2)*(1-$B$3))-'month #1 only'!$B$2,IF(Q257=0,-'month #1 only'!$B$2,-('month #1 only'!$B$2*2))))))*E257</f>
        <v>0</v>
      </c>
    </row>
    <row r="258" spans="8:20" x14ac:dyDescent="0.2">
      <c r="H258" s="68"/>
      <c r="I258" s="68"/>
      <c r="J258" s="68"/>
      <c r="K258" s="68"/>
      <c r="N258" s="54"/>
      <c r="O258" s="68">
        <f>((G258-1)*(1-(IF(H258="no",0,'month #1 only'!$B$3)))+1)</f>
        <v>5.0000000000000044E-2</v>
      </c>
      <c r="P258" s="68">
        <f t="shared" si="3"/>
        <v>0</v>
      </c>
      <c r="Q258" s="69">
        <f>IF(Table13[[#This Row],[Runners]]&lt;5,0,IF(Table13[[#This Row],[Runners]]&lt;8,0.25,IF(Table13[[#This Row],[Runners]]&lt;12,0.2,IF(Table13[[#This Row],[Handicap?]]="Yes",0.25,0.2))))</f>
        <v>0</v>
      </c>
      <c r="R258" s="70">
        <f>(IF(N258="WON-EW",((((F258-1)*Q258)*'month #1 only'!$B$2)+('month #1 only'!$B$2*(F258-1))),IF(N258="WON",((((F258-1)*Q258)*'month #1 only'!$B$2)+('month #1 only'!$B$2*(F258-1))),IF(N258="PLACED",((((F258-1)*Q258)*'month #1 only'!$B$2)-'month #1 only'!$B$2),IF(Q258=0,-'month #1 only'!$B$2,IF(Q258=0,-'month #1 only'!$B$2,-('month #1 only'!$B$2*2)))))))*E258</f>
        <v>0</v>
      </c>
      <c r="S258" s="71">
        <f>(IF(N258="WON-EW",((((O258-1)*Q258)*'month #1 only'!$B$2)+('month #1 only'!$B$2*(O258-1))),IF(N258="WON",((((O258-1)*Q258)*'month #1 only'!$B$2)+('month #1 only'!$B$2*(O258-1))),IF(N258="PLACED",((((O258-1)*Q258)*'month #1 only'!$B$2)-'month #1 only'!$B$2),IF(Q258=0,-'month #1 only'!$B$2,IF(Q258=0,-'month #1 only'!$B$2,-('month #1 only'!$B$2*2)))))))*E258</f>
        <v>0</v>
      </c>
      <c r="T258" s="71">
        <f>(IF(N258="WON-EW",(((L258-1)*'month #1 only'!$B$2)*(1-$B$3))+(((M258-1)*'month #1 only'!$B$2)*(1-$B$3)),IF(N258="WON",(((L258-1)*'month #1 only'!$B$2)*(1-$B$3)),IF(N258="PLACED",(((M258-1)*'month #1 only'!$B$2)*(1-$B$3))-'month #1 only'!$B$2,IF(Q258=0,-'month #1 only'!$B$2,-('month #1 only'!$B$2*2))))))*E258</f>
        <v>0</v>
      </c>
    </row>
    <row r="259" spans="8:20" x14ac:dyDescent="0.2">
      <c r="H259" s="68"/>
      <c r="I259" s="68"/>
      <c r="J259" s="68"/>
      <c r="K259" s="68"/>
      <c r="N259" s="54"/>
      <c r="O259" s="68">
        <f>((G259-1)*(1-(IF(H259="no",0,'month #1 only'!$B$3)))+1)</f>
        <v>5.0000000000000044E-2</v>
      </c>
      <c r="P259" s="68">
        <f t="shared" si="3"/>
        <v>0</v>
      </c>
      <c r="Q259" s="69">
        <f>IF(Table13[[#This Row],[Runners]]&lt;5,0,IF(Table13[[#This Row],[Runners]]&lt;8,0.25,IF(Table13[[#This Row],[Runners]]&lt;12,0.2,IF(Table13[[#This Row],[Handicap?]]="Yes",0.25,0.2))))</f>
        <v>0</v>
      </c>
      <c r="R259" s="70">
        <f>(IF(N259="WON-EW",((((F259-1)*Q259)*'month #1 only'!$B$2)+('month #1 only'!$B$2*(F259-1))),IF(N259="WON",((((F259-1)*Q259)*'month #1 only'!$B$2)+('month #1 only'!$B$2*(F259-1))),IF(N259="PLACED",((((F259-1)*Q259)*'month #1 only'!$B$2)-'month #1 only'!$B$2),IF(Q259=0,-'month #1 only'!$B$2,IF(Q259=0,-'month #1 only'!$B$2,-('month #1 only'!$B$2*2)))))))*E259</f>
        <v>0</v>
      </c>
      <c r="S259" s="71">
        <f>(IF(N259="WON-EW",((((O259-1)*Q259)*'month #1 only'!$B$2)+('month #1 only'!$B$2*(O259-1))),IF(N259="WON",((((O259-1)*Q259)*'month #1 only'!$B$2)+('month #1 only'!$B$2*(O259-1))),IF(N259="PLACED",((((O259-1)*Q259)*'month #1 only'!$B$2)-'month #1 only'!$B$2),IF(Q259=0,-'month #1 only'!$B$2,IF(Q259=0,-'month #1 only'!$B$2,-('month #1 only'!$B$2*2)))))))*E259</f>
        <v>0</v>
      </c>
      <c r="T259" s="71">
        <f>(IF(N259="WON-EW",(((L259-1)*'month #1 only'!$B$2)*(1-$B$3))+(((M259-1)*'month #1 only'!$B$2)*(1-$B$3)),IF(N259="WON",(((L259-1)*'month #1 only'!$B$2)*(1-$B$3)),IF(N259="PLACED",(((M259-1)*'month #1 only'!$B$2)*(1-$B$3))-'month #1 only'!$B$2,IF(Q259=0,-'month #1 only'!$B$2,-('month #1 only'!$B$2*2))))))*E259</f>
        <v>0</v>
      </c>
    </row>
    <row r="260" spans="8:20" x14ac:dyDescent="0.2">
      <c r="H260" s="68"/>
      <c r="I260" s="68"/>
      <c r="J260" s="68"/>
      <c r="K260" s="68"/>
      <c r="N260" s="54"/>
      <c r="O260" s="68">
        <f>((G260-1)*(1-(IF(H260="no",0,'month #1 only'!$B$3)))+1)</f>
        <v>5.0000000000000044E-2</v>
      </c>
      <c r="P260" s="68">
        <f t="shared" si="3"/>
        <v>0</v>
      </c>
      <c r="Q260" s="69">
        <f>IF(Table13[[#This Row],[Runners]]&lt;5,0,IF(Table13[[#This Row],[Runners]]&lt;8,0.25,IF(Table13[[#This Row],[Runners]]&lt;12,0.2,IF(Table13[[#This Row],[Handicap?]]="Yes",0.25,0.2))))</f>
        <v>0</v>
      </c>
      <c r="R260" s="70">
        <f>(IF(N260="WON-EW",((((F260-1)*Q260)*'month #1 only'!$B$2)+('month #1 only'!$B$2*(F260-1))),IF(N260="WON",((((F260-1)*Q260)*'month #1 only'!$B$2)+('month #1 only'!$B$2*(F260-1))),IF(N260="PLACED",((((F260-1)*Q260)*'month #1 only'!$B$2)-'month #1 only'!$B$2),IF(Q260=0,-'month #1 only'!$B$2,IF(Q260=0,-'month #1 only'!$B$2,-('month #1 only'!$B$2*2)))))))*E260</f>
        <v>0</v>
      </c>
      <c r="S260" s="71">
        <f>(IF(N260="WON-EW",((((O260-1)*Q260)*'month #1 only'!$B$2)+('month #1 only'!$B$2*(O260-1))),IF(N260="WON",((((O260-1)*Q260)*'month #1 only'!$B$2)+('month #1 only'!$B$2*(O260-1))),IF(N260="PLACED",((((O260-1)*Q260)*'month #1 only'!$B$2)-'month #1 only'!$B$2),IF(Q260=0,-'month #1 only'!$B$2,IF(Q260=0,-'month #1 only'!$B$2,-('month #1 only'!$B$2*2)))))))*E260</f>
        <v>0</v>
      </c>
      <c r="T260" s="71">
        <f>(IF(N260="WON-EW",(((L260-1)*'month #1 only'!$B$2)*(1-$B$3))+(((M260-1)*'month #1 only'!$B$2)*(1-$B$3)),IF(N260="WON",(((L260-1)*'month #1 only'!$B$2)*(1-$B$3)),IF(N260="PLACED",(((M260-1)*'month #1 only'!$B$2)*(1-$B$3))-'month #1 only'!$B$2,IF(Q260=0,-'month #1 only'!$B$2,-('month #1 only'!$B$2*2))))))*E260</f>
        <v>0</v>
      </c>
    </row>
    <row r="261" spans="8:20" x14ac:dyDescent="0.2">
      <c r="H261" s="68"/>
      <c r="I261" s="68"/>
      <c r="J261" s="68"/>
      <c r="K261" s="68"/>
      <c r="N261" s="54"/>
      <c r="O261" s="68">
        <f>((G261-1)*(1-(IF(H261="no",0,'month #1 only'!$B$3)))+1)</f>
        <v>5.0000000000000044E-2</v>
      </c>
      <c r="P261" s="68">
        <f t="shared" si="3"/>
        <v>0</v>
      </c>
      <c r="Q261" s="69">
        <f>IF(Table13[[#This Row],[Runners]]&lt;5,0,IF(Table13[[#This Row],[Runners]]&lt;8,0.25,IF(Table13[[#This Row],[Runners]]&lt;12,0.2,IF(Table13[[#This Row],[Handicap?]]="Yes",0.25,0.2))))</f>
        <v>0</v>
      </c>
      <c r="R261" s="70">
        <f>(IF(N261="WON-EW",((((F261-1)*Q261)*'month #1 only'!$B$2)+('month #1 only'!$B$2*(F261-1))),IF(N261="WON",((((F261-1)*Q261)*'month #1 only'!$B$2)+('month #1 only'!$B$2*(F261-1))),IF(N261="PLACED",((((F261-1)*Q261)*'month #1 only'!$B$2)-'month #1 only'!$B$2),IF(Q261=0,-'month #1 only'!$B$2,IF(Q261=0,-'month #1 only'!$B$2,-('month #1 only'!$B$2*2)))))))*E261</f>
        <v>0</v>
      </c>
      <c r="S261" s="71">
        <f>(IF(N261="WON-EW",((((O261-1)*Q261)*'month #1 only'!$B$2)+('month #1 only'!$B$2*(O261-1))),IF(N261="WON",((((O261-1)*Q261)*'month #1 only'!$B$2)+('month #1 only'!$B$2*(O261-1))),IF(N261="PLACED",((((O261-1)*Q261)*'month #1 only'!$B$2)-'month #1 only'!$B$2),IF(Q261=0,-'month #1 only'!$B$2,IF(Q261=0,-'month #1 only'!$B$2,-('month #1 only'!$B$2*2)))))))*E261</f>
        <v>0</v>
      </c>
      <c r="T261" s="71">
        <f>(IF(N261="WON-EW",(((L261-1)*'month #1 only'!$B$2)*(1-$B$3))+(((M261-1)*'month #1 only'!$B$2)*(1-$B$3)),IF(N261="WON",(((L261-1)*'month #1 only'!$B$2)*(1-$B$3)),IF(N261="PLACED",(((M261-1)*'month #1 only'!$B$2)*(1-$B$3))-'month #1 only'!$B$2,IF(Q261=0,-'month #1 only'!$B$2,-('month #1 only'!$B$2*2))))))*E261</f>
        <v>0</v>
      </c>
    </row>
    <row r="262" spans="8:20" x14ac:dyDescent="0.2">
      <c r="H262" s="68"/>
      <c r="I262" s="68"/>
      <c r="J262" s="68"/>
      <c r="K262" s="68"/>
      <c r="N262" s="54"/>
      <c r="O262" s="68">
        <f>((G262-1)*(1-(IF(H262="no",0,'month #1 only'!$B$3)))+1)</f>
        <v>5.0000000000000044E-2</v>
      </c>
      <c r="P262" s="68">
        <f t="shared" si="3"/>
        <v>0</v>
      </c>
      <c r="Q262" s="69">
        <f>IF(Table13[[#This Row],[Runners]]&lt;5,0,IF(Table13[[#This Row],[Runners]]&lt;8,0.25,IF(Table13[[#This Row],[Runners]]&lt;12,0.2,IF(Table13[[#This Row],[Handicap?]]="Yes",0.25,0.2))))</f>
        <v>0</v>
      </c>
      <c r="R262" s="70">
        <f>(IF(N262="WON-EW",((((F262-1)*Q262)*'month #1 only'!$B$2)+('month #1 only'!$B$2*(F262-1))),IF(N262="WON",((((F262-1)*Q262)*'month #1 only'!$B$2)+('month #1 only'!$B$2*(F262-1))),IF(N262="PLACED",((((F262-1)*Q262)*'month #1 only'!$B$2)-'month #1 only'!$B$2),IF(Q262=0,-'month #1 only'!$B$2,IF(Q262=0,-'month #1 only'!$B$2,-('month #1 only'!$B$2*2)))))))*E262</f>
        <v>0</v>
      </c>
      <c r="S262" s="71">
        <f>(IF(N262="WON-EW",((((O262-1)*Q262)*'month #1 only'!$B$2)+('month #1 only'!$B$2*(O262-1))),IF(N262="WON",((((O262-1)*Q262)*'month #1 only'!$B$2)+('month #1 only'!$B$2*(O262-1))),IF(N262="PLACED",((((O262-1)*Q262)*'month #1 only'!$B$2)-'month #1 only'!$B$2),IF(Q262=0,-'month #1 only'!$B$2,IF(Q262=0,-'month #1 only'!$B$2,-('month #1 only'!$B$2*2)))))))*E262</f>
        <v>0</v>
      </c>
      <c r="T262" s="71">
        <f>(IF(N262="WON-EW",(((L262-1)*'month #1 only'!$B$2)*(1-$B$3))+(((M262-1)*'month #1 only'!$B$2)*(1-$B$3)),IF(N262="WON",(((L262-1)*'month #1 only'!$B$2)*(1-$B$3)),IF(N262="PLACED",(((M262-1)*'month #1 only'!$B$2)*(1-$B$3))-'month #1 only'!$B$2,IF(Q262=0,-'month #1 only'!$B$2,-('month #1 only'!$B$2*2))))))*E262</f>
        <v>0</v>
      </c>
    </row>
    <row r="263" spans="8:20" x14ac:dyDescent="0.2">
      <c r="H263" s="68"/>
      <c r="I263" s="68"/>
      <c r="J263" s="68"/>
      <c r="K263" s="68"/>
      <c r="N263" s="54"/>
      <c r="O263" s="68">
        <f>((G263-1)*(1-(IF(H263="no",0,'month #1 only'!$B$3)))+1)</f>
        <v>5.0000000000000044E-2</v>
      </c>
      <c r="P263" s="68">
        <f t="shared" si="3"/>
        <v>0</v>
      </c>
      <c r="Q263" s="69">
        <f>IF(Table13[[#This Row],[Runners]]&lt;5,0,IF(Table13[[#This Row],[Runners]]&lt;8,0.25,IF(Table13[[#This Row],[Runners]]&lt;12,0.2,IF(Table13[[#This Row],[Handicap?]]="Yes",0.25,0.2))))</f>
        <v>0</v>
      </c>
      <c r="R263" s="70">
        <f>(IF(N263="WON-EW",((((F263-1)*Q263)*'month #1 only'!$B$2)+('month #1 only'!$B$2*(F263-1))),IF(N263="WON",((((F263-1)*Q263)*'month #1 only'!$B$2)+('month #1 only'!$B$2*(F263-1))),IF(N263="PLACED",((((F263-1)*Q263)*'month #1 only'!$B$2)-'month #1 only'!$B$2),IF(Q263=0,-'month #1 only'!$B$2,IF(Q263=0,-'month #1 only'!$B$2,-('month #1 only'!$B$2*2)))))))*E263</f>
        <v>0</v>
      </c>
      <c r="S263" s="71">
        <f>(IF(N263="WON-EW",((((O263-1)*Q263)*'month #1 only'!$B$2)+('month #1 only'!$B$2*(O263-1))),IF(N263="WON",((((O263-1)*Q263)*'month #1 only'!$B$2)+('month #1 only'!$B$2*(O263-1))),IF(N263="PLACED",((((O263-1)*Q263)*'month #1 only'!$B$2)-'month #1 only'!$B$2),IF(Q263=0,-'month #1 only'!$B$2,IF(Q263=0,-'month #1 only'!$B$2,-('month #1 only'!$B$2*2)))))))*E263</f>
        <v>0</v>
      </c>
      <c r="T263" s="71">
        <f>(IF(N263="WON-EW",(((L263-1)*'month #1 only'!$B$2)*(1-$B$3))+(((M263-1)*'month #1 only'!$B$2)*(1-$B$3)),IF(N263="WON",(((L263-1)*'month #1 only'!$B$2)*(1-$B$3)),IF(N263="PLACED",(((M263-1)*'month #1 only'!$B$2)*(1-$B$3))-'month #1 only'!$B$2,IF(Q263=0,-'month #1 only'!$B$2,-('month #1 only'!$B$2*2))))))*E263</f>
        <v>0</v>
      </c>
    </row>
    <row r="264" spans="8:20" x14ac:dyDescent="0.2">
      <c r="H264" s="68"/>
      <c r="I264" s="68"/>
      <c r="J264" s="68"/>
      <c r="K264" s="68"/>
      <c r="N264" s="54"/>
      <c r="O264" s="68">
        <f>((G264-1)*(1-(IF(H264="no",0,'month #1 only'!$B$3)))+1)</f>
        <v>5.0000000000000044E-2</v>
      </c>
      <c r="P264" s="68">
        <f t="shared" ref="P264:P327" si="4">E264*IF(I264="yes",2,1)</f>
        <v>0</v>
      </c>
      <c r="Q264" s="69">
        <f>IF(Table13[[#This Row],[Runners]]&lt;5,0,IF(Table13[[#This Row],[Runners]]&lt;8,0.25,IF(Table13[[#This Row],[Runners]]&lt;12,0.2,IF(Table13[[#This Row],[Handicap?]]="Yes",0.25,0.2))))</f>
        <v>0</v>
      </c>
      <c r="R264" s="70">
        <f>(IF(N264="WON-EW",((((F264-1)*Q264)*'month #1 only'!$B$2)+('month #1 only'!$B$2*(F264-1))),IF(N264="WON",((((F264-1)*Q264)*'month #1 only'!$B$2)+('month #1 only'!$B$2*(F264-1))),IF(N264="PLACED",((((F264-1)*Q264)*'month #1 only'!$B$2)-'month #1 only'!$B$2),IF(Q264=0,-'month #1 only'!$B$2,IF(Q264=0,-'month #1 only'!$B$2,-('month #1 only'!$B$2*2)))))))*E264</f>
        <v>0</v>
      </c>
      <c r="S264" s="71">
        <f>(IF(N264="WON-EW",((((O264-1)*Q264)*'month #1 only'!$B$2)+('month #1 only'!$B$2*(O264-1))),IF(N264="WON",((((O264-1)*Q264)*'month #1 only'!$B$2)+('month #1 only'!$B$2*(O264-1))),IF(N264="PLACED",((((O264-1)*Q264)*'month #1 only'!$B$2)-'month #1 only'!$B$2),IF(Q264=0,-'month #1 only'!$B$2,IF(Q264=0,-'month #1 only'!$B$2,-('month #1 only'!$B$2*2)))))))*E264</f>
        <v>0</v>
      </c>
      <c r="T264" s="71">
        <f>(IF(N264="WON-EW",(((L264-1)*'month #1 only'!$B$2)*(1-$B$3))+(((M264-1)*'month #1 only'!$B$2)*(1-$B$3)),IF(N264="WON",(((L264-1)*'month #1 only'!$B$2)*(1-$B$3)),IF(N264="PLACED",(((M264-1)*'month #1 only'!$B$2)*(1-$B$3))-'month #1 only'!$B$2,IF(Q264=0,-'month #1 only'!$B$2,-('month #1 only'!$B$2*2))))))*E264</f>
        <v>0</v>
      </c>
    </row>
    <row r="265" spans="8:20" x14ac:dyDescent="0.2">
      <c r="H265" s="68"/>
      <c r="I265" s="68"/>
      <c r="J265" s="68"/>
      <c r="K265" s="68"/>
      <c r="N265" s="54"/>
      <c r="O265" s="68">
        <f>((G265-1)*(1-(IF(H265="no",0,'month #1 only'!$B$3)))+1)</f>
        <v>5.0000000000000044E-2</v>
      </c>
      <c r="P265" s="68">
        <f t="shared" si="4"/>
        <v>0</v>
      </c>
      <c r="Q265" s="69">
        <f>IF(Table13[[#This Row],[Runners]]&lt;5,0,IF(Table13[[#This Row],[Runners]]&lt;8,0.25,IF(Table13[[#This Row],[Runners]]&lt;12,0.2,IF(Table13[[#This Row],[Handicap?]]="Yes",0.25,0.2))))</f>
        <v>0</v>
      </c>
      <c r="R265" s="70">
        <f>(IF(N265="WON-EW",((((F265-1)*Q265)*'month #1 only'!$B$2)+('month #1 only'!$B$2*(F265-1))),IF(N265="WON",((((F265-1)*Q265)*'month #1 only'!$B$2)+('month #1 only'!$B$2*(F265-1))),IF(N265="PLACED",((((F265-1)*Q265)*'month #1 only'!$B$2)-'month #1 only'!$B$2),IF(Q265=0,-'month #1 only'!$B$2,IF(Q265=0,-'month #1 only'!$B$2,-('month #1 only'!$B$2*2)))))))*E265</f>
        <v>0</v>
      </c>
      <c r="S265" s="71">
        <f>(IF(N265="WON-EW",((((O265-1)*Q265)*'month #1 only'!$B$2)+('month #1 only'!$B$2*(O265-1))),IF(N265="WON",((((O265-1)*Q265)*'month #1 only'!$B$2)+('month #1 only'!$B$2*(O265-1))),IF(N265="PLACED",((((O265-1)*Q265)*'month #1 only'!$B$2)-'month #1 only'!$B$2),IF(Q265=0,-'month #1 only'!$B$2,IF(Q265=0,-'month #1 only'!$B$2,-('month #1 only'!$B$2*2)))))))*E265</f>
        <v>0</v>
      </c>
      <c r="T265" s="71">
        <f>(IF(N265="WON-EW",(((L265-1)*'month #1 only'!$B$2)*(1-$B$3))+(((M265-1)*'month #1 only'!$B$2)*(1-$B$3)),IF(N265="WON",(((L265-1)*'month #1 only'!$B$2)*(1-$B$3)),IF(N265="PLACED",(((M265-1)*'month #1 only'!$B$2)*(1-$B$3))-'month #1 only'!$B$2,IF(Q265=0,-'month #1 only'!$B$2,-('month #1 only'!$B$2*2))))))*E265</f>
        <v>0</v>
      </c>
    </row>
    <row r="266" spans="8:20" x14ac:dyDescent="0.2">
      <c r="H266" s="68"/>
      <c r="I266" s="68"/>
      <c r="J266" s="68"/>
      <c r="K266" s="68"/>
      <c r="N266" s="54"/>
      <c r="O266" s="68">
        <f>((G266-1)*(1-(IF(H266="no",0,'month #1 only'!$B$3)))+1)</f>
        <v>5.0000000000000044E-2</v>
      </c>
      <c r="P266" s="68">
        <f t="shared" si="4"/>
        <v>0</v>
      </c>
      <c r="Q266" s="69">
        <f>IF(Table13[[#This Row],[Runners]]&lt;5,0,IF(Table13[[#This Row],[Runners]]&lt;8,0.25,IF(Table13[[#This Row],[Runners]]&lt;12,0.2,IF(Table13[[#This Row],[Handicap?]]="Yes",0.25,0.2))))</f>
        <v>0</v>
      </c>
      <c r="R266" s="70">
        <f>(IF(N266="WON-EW",((((F266-1)*Q266)*'month #1 only'!$B$2)+('month #1 only'!$B$2*(F266-1))),IF(N266="WON",((((F266-1)*Q266)*'month #1 only'!$B$2)+('month #1 only'!$B$2*(F266-1))),IF(N266="PLACED",((((F266-1)*Q266)*'month #1 only'!$B$2)-'month #1 only'!$B$2),IF(Q266=0,-'month #1 only'!$B$2,IF(Q266=0,-'month #1 only'!$B$2,-('month #1 only'!$B$2*2)))))))*E266</f>
        <v>0</v>
      </c>
      <c r="S266" s="71">
        <f>(IF(N266="WON-EW",((((O266-1)*Q266)*'month #1 only'!$B$2)+('month #1 only'!$B$2*(O266-1))),IF(N266="WON",((((O266-1)*Q266)*'month #1 only'!$B$2)+('month #1 only'!$B$2*(O266-1))),IF(N266="PLACED",((((O266-1)*Q266)*'month #1 only'!$B$2)-'month #1 only'!$B$2),IF(Q266=0,-'month #1 only'!$B$2,IF(Q266=0,-'month #1 only'!$B$2,-('month #1 only'!$B$2*2)))))))*E266</f>
        <v>0</v>
      </c>
      <c r="T266" s="71">
        <f>(IF(N266="WON-EW",(((L266-1)*'month #1 only'!$B$2)*(1-$B$3))+(((M266-1)*'month #1 only'!$B$2)*(1-$B$3)),IF(N266="WON",(((L266-1)*'month #1 only'!$B$2)*(1-$B$3)),IF(N266="PLACED",(((M266-1)*'month #1 only'!$B$2)*(1-$B$3))-'month #1 only'!$B$2,IF(Q266=0,-'month #1 only'!$B$2,-('month #1 only'!$B$2*2))))))*E266</f>
        <v>0</v>
      </c>
    </row>
    <row r="267" spans="8:20" x14ac:dyDescent="0.2">
      <c r="H267" s="68"/>
      <c r="I267" s="68"/>
      <c r="J267" s="68"/>
      <c r="K267" s="68"/>
      <c r="N267" s="54"/>
      <c r="O267" s="68">
        <f>((G267-1)*(1-(IF(H267="no",0,'month #1 only'!$B$3)))+1)</f>
        <v>5.0000000000000044E-2</v>
      </c>
      <c r="P267" s="68">
        <f t="shared" si="4"/>
        <v>0</v>
      </c>
      <c r="Q267" s="69">
        <f>IF(Table13[[#This Row],[Runners]]&lt;5,0,IF(Table13[[#This Row],[Runners]]&lt;8,0.25,IF(Table13[[#This Row],[Runners]]&lt;12,0.2,IF(Table13[[#This Row],[Handicap?]]="Yes",0.25,0.2))))</f>
        <v>0</v>
      </c>
      <c r="R267" s="70">
        <f>(IF(N267="WON-EW",((((F267-1)*Q267)*'month #1 only'!$B$2)+('month #1 only'!$B$2*(F267-1))),IF(N267="WON",((((F267-1)*Q267)*'month #1 only'!$B$2)+('month #1 only'!$B$2*(F267-1))),IF(N267="PLACED",((((F267-1)*Q267)*'month #1 only'!$B$2)-'month #1 only'!$B$2),IF(Q267=0,-'month #1 only'!$B$2,IF(Q267=0,-'month #1 only'!$B$2,-('month #1 only'!$B$2*2)))))))*E267</f>
        <v>0</v>
      </c>
      <c r="S267" s="71">
        <f>(IF(N267="WON-EW",((((O267-1)*Q267)*'month #1 only'!$B$2)+('month #1 only'!$B$2*(O267-1))),IF(N267="WON",((((O267-1)*Q267)*'month #1 only'!$B$2)+('month #1 only'!$B$2*(O267-1))),IF(N267="PLACED",((((O267-1)*Q267)*'month #1 only'!$B$2)-'month #1 only'!$B$2),IF(Q267=0,-'month #1 only'!$B$2,IF(Q267=0,-'month #1 only'!$B$2,-('month #1 only'!$B$2*2)))))))*E267</f>
        <v>0</v>
      </c>
      <c r="T267" s="71">
        <f>(IF(N267="WON-EW",(((L267-1)*'month #1 only'!$B$2)*(1-$B$3))+(((M267-1)*'month #1 only'!$B$2)*(1-$B$3)),IF(N267="WON",(((L267-1)*'month #1 only'!$B$2)*(1-$B$3)),IF(N267="PLACED",(((M267-1)*'month #1 only'!$B$2)*(1-$B$3))-'month #1 only'!$B$2,IF(Q267=0,-'month #1 only'!$B$2,-('month #1 only'!$B$2*2))))))*E267</f>
        <v>0</v>
      </c>
    </row>
    <row r="268" spans="8:20" x14ac:dyDescent="0.2">
      <c r="H268" s="68"/>
      <c r="I268" s="68"/>
      <c r="J268" s="68"/>
      <c r="K268" s="68"/>
      <c r="N268" s="54"/>
      <c r="O268" s="68">
        <f>((G268-1)*(1-(IF(H268="no",0,'month #1 only'!$B$3)))+1)</f>
        <v>5.0000000000000044E-2</v>
      </c>
      <c r="P268" s="68">
        <f t="shared" si="4"/>
        <v>0</v>
      </c>
      <c r="Q268" s="69">
        <f>IF(Table13[[#This Row],[Runners]]&lt;5,0,IF(Table13[[#This Row],[Runners]]&lt;8,0.25,IF(Table13[[#This Row],[Runners]]&lt;12,0.2,IF(Table13[[#This Row],[Handicap?]]="Yes",0.25,0.2))))</f>
        <v>0</v>
      </c>
      <c r="R268" s="70">
        <f>(IF(N268="WON-EW",((((F268-1)*Q268)*'month #1 only'!$B$2)+('month #1 only'!$B$2*(F268-1))),IF(N268="WON",((((F268-1)*Q268)*'month #1 only'!$B$2)+('month #1 only'!$B$2*(F268-1))),IF(N268="PLACED",((((F268-1)*Q268)*'month #1 only'!$B$2)-'month #1 only'!$B$2),IF(Q268=0,-'month #1 only'!$B$2,IF(Q268=0,-'month #1 only'!$B$2,-('month #1 only'!$B$2*2)))))))*E268</f>
        <v>0</v>
      </c>
      <c r="S268" s="71">
        <f>(IF(N268="WON-EW",((((O268-1)*Q268)*'month #1 only'!$B$2)+('month #1 only'!$B$2*(O268-1))),IF(N268="WON",((((O268-1)*Q268)*'month #1 only'!$B$2)+('month #1 only'!$B$2*(O268-1))),IF(N268="PLACED",((((O268-1)*Q268)*'month #1 only'!$B$2)-'month #1 only'!$B$2),IF(Q268=0,-'month #1 only'!$B$2,IF(Q268=0,-'month #1 only'!$B$2,-('month #1 only'!$B$2*2)))))))*E268</f>
        <v>0</v>
      </c>
      <c r="T268" s="71">
        <f>(IF(N268="WON-EW",(((L268-1)*'month #1 only'!$B$2)*(1-$B$3))+(((M268-1)*'month #1 only'!$B$2)*(1-$B$3)),IF(N268="WON",(((L268-1)*'month #1 only'!$B$2)*(1-$B$3)),IF(N268="PLACED",(((M268-1)*'month #1 only'!$B$2)*(1-$B$3))-'month #1 only'!$B$2,IF(Q268=0,-'month #1 only'!$B$2,-('month #1 only'!$B$2*2))))))*E268</f>
        <v>0</v>
      </c>
    </row>
    <row r="269" spans="8:20" x14ac:dyDescent="0.2">
      <c r="H269" s="68"/>
      <c r="I269" s="68"/>
      <c r="J269" s="68"/>
      <c r="K269" s="68"/>
      <c r="N269" s="54"/>
      <c r="O269" s="68">
        <f>((G269-1)*(1-(IF(H269="no",0,'month #1 only'!$B$3)))+1)</f>
        <v>5.0000000000000044E-2</v>
      </c>
      <c r="P269" s="68">
        <f t="shared" si="4"/>
        <v>0</v>
      </c>
      <c r="Q269" s="69">
        <f>IF(Table13[[#This Row],[Runners]]&lt;5,0,IF(Table13[[#This Row],[Runners]]&lt;8,0.25,IF(Table13[[#This Row],[Runners]]&lt;12,0.2,IF(Table13[[#This Row],[Handicap?]]="Yes",0.25,0.2))))</f>
        <v>0</v>
      </c>
      <c r="R269" s="70">
        <f>(IF(N269="WON-EW",((((F269-1)*Q269)*'month #1 only'!$B$2)+('month #1 only'!$B$2*(F269-1))),IF(N269="WON",((((F269-1)*Q269)*'month #1 only'!$B$2)+('month #1 only'!$B$2*(F269-1))),IF(N269="PLACED",((((F269-1)*Q269)*'month #1 only'!$B$2)-'month #1 only'!$B$2),IF(Q269=0,-'month #1 only'!$B$2,IF(Q269=0,-'month #1 only'!$B$2,-('month #1 only'!$B$2*2)))))))*E269</f>
        <v>0</v>
      </c>
      <c r="S269" s="71">
        <f>(IF(N269="WON-EW",((((O269-1)*Q269)*'month #1 only'!$B$2)+('month #1 only'!$B$2*(O269-1))),IF(N269="WON",((((O269-1)*Q269)*'month #1 only'!$B$2)+('month #1 only'!$B$2*(O269-1))),IF(N269="PLACED",((((O269-1)*Q269)*'month #1 only'!$B$2)-'month #1 only'!$B$2),IF(Q269=0,-'month #1 only'!$B$2,IF(Q269=0,-'month #1 only'!$B$2,-('month #1 only'!$B$2*2)))))))*E269</f>
        <v>0</v>
      </c>
      <c r="T269" s="71">
        <f>(IF(N269="WON-EW",(((L269-1)*'month #1 only'!$B$2)*(1-$B$3))+(((M269-1)*'month #1 only'!$B$2)*(1-$B$3)),IF(N269="WON",(((L269-1)*'month #1 only'!$B$2)*(1-$B$3)),IF(N269="PLACED",(((M269-1)*'month #1 only'!$B$2)*(1-$B$3))-'month #1 only'!$B$2,IF(Q269=0,-'month #1 only'!$B$2,-('month #1 only'!$B$2*2))))))*E269</f>
        <v>0</v>
      </c>
    </row>
    <row r="270" spans="8:20" x14ac:dyDescent="0.2">
      <c r="H270" s="68"/>
      <c r="I270" s="68"/>
      <c r="J270" s="68"/>
      <c r="K270" s="68"/>
      <c r="N270" s="54"/>
      <c r="O270" s="68">
        <f>((G270-1)*(1-(IF(H270="no",0,'month #1 only'!$B$3)))+1)</f>
        <v>5.0000000000000044E-2</v>
      </c>
      <c r="P270" s="68">
        <f t="shared" si="4"/>
        <v>0</v>
      </c>
      <c r="Q270" s="69">
        <f>IF(Table13[[#This Row],[Runners]]&lt;5,0,IF(Table13[[#This Row],[Runners]]&lt;8,0.25,IF(Table13[[#This Row],[Runners]]&lt;12,0.2,IF(Table13[[#This Row],[Handicap?]]="Yes",0.25,0.2))))</f>
        <v>0</v>
      </c>
      <c r="R270" s="70">
        <f>(IF(N270="WON-EW",((((F270-1)*Q270)*'month #1 only'!$B$2)+('month #1 only'!$B$2*(F270-1))),IF(N270="WON",((((F270-1)*Q270)*'month #1 only'!$B$2)+('month #1 only'!$B$2*(F270-1))),IF(N270="PLACED",((((F270-1)*Q270)*'month #1 only'!$B$2)-'month #1 only'!$B$2),IF(Q270=0,-'month #1 only'!$B$2,IF(Q270=0,-'month #1 only'!$B$2,-('month #1 only'!$B$2*2)))))))*E270</f>
        <v>0</v>
      </c>
      <c r="S270" s="71">
        <f>(IF(N270="WON-EW",((((O270-1)*Q270)*'month #1 only'!$B$2)+('month #1 only'!$B$2*(O270-1))),IF(N270="WON",((((O270-1)*Q270)*'month #1 only'!$B$2)+('month #1 only'!$B$2*(O270-1))),IF(N270="PLACED",((((O270-1)*Q270)*'month #1 only'!$B$2)-'month #1 only'!$B$2),IF(Q270=0,-'month #1 only'!$B$2,IF(Q270=0,-'month #1 only'!$B$2,-('month #1 only'!$B$2*2)))))))*E270</f>
        <v>0</v>
      </c>
      <c r="T270" s="71">
        <f>(IF(N270="WON-EW",(((L270-1)*'month #1 only'!$B$2)*(1-$B$3))+(((M270-1)*'month #1 only'!$B$2)*(1-$B$3)),IF(N270="WON",(((L270-1)*'month #1 only'!$B$2)*(1-$B$3)),IF(N270="PLACED",(((M270-1)*'month #1 only'!$B$2)*(1-$B$3))-'month #1 only'!$B$2,IF(Q270=0,-'month #1 only'!$B$2,-('month #1 only'!$B$2*2))))))*E270</f>
        <v>0</v>
      </c>
    </row>
    <row r="271" spans="8:20" x14ac:dyDescent="0.2">
      <c r="H271" s="68"/>
      <c r="I271" s="68"/>
      <c r="J271" s="68"/>
      <c r="K271" s="68"/>
      <c r="N271" s="54"/>
      <c r="O271" s="68">
        <f>((G271-1)*(1-(IF(H271="no",0,'month #1 only'!$B$3)))+1)</f>
        <v>5.0000000000000044E-2</v>
      </c>
      <c r="P271" s="68">
        <f t="shared" si="4"/>
        <v>0</v>
      </c>
      <c r="Q271" s="69">
        <f>IF(Table13[[#This Row],[Runners]]&lt;5,0,IF(Table13[[#This Row],[Runners]]&lt;8,0.25,IF(Table13[[#This Row],[Runners]]&lt;12,0.2,IF(Table13[[#This Row],[Handicap?]]="Yes",0.25,0.2))))</f>
        <v>0</v>
      </c>
      <c r="R271" s="70">
        <f>(IF(N271="WON-EW",((((F271-1)*Q271)*'month #1 only'!$B$2)+('month #1 only'!$B$2*(F271-1))),IF(N271="WON",((((F271-1)*Q271)*'month #1 only'!$B$2)+('month #1 only'!$B$2*(F271-1))),IF(N271="PLACED",((((F271-1)*Q271)*'month #1 only'!$B$2)-'month #1 only'!$B$2),IF(Q271=0,-'month #1 only'!$B$2,IF(Q271=0,-'month #1 only'!$B$2,-('month #1 only'!$B$2*2)))))))*E271</f>
        <v>0</v>
      </c>
      <c r="S271" s="71">
        <f>(IF(N271="WON-EW",((((O271-1)*Q271)*'month #1 only'!$B$2)+('month #1 only'!$B$2*(O271-1))),IF(N271="WON",((((O271-1)*Q271)*'month #1 only'!$B$2)+('month #1 only'!$B$2*(O271-1))),IF(N271="PLACED",((((O271-1)*Q271)*'month #1 only'!$B$2)-'month #1 only'!$B$2),IF(Q271=0,-'month #1 only'!$B$2,IF(Q271=0,-'month #1 only'!$B$2,-('month #1 only'!$B$2*2)))))))*E271</f>
        <v>0</v>
      </c>
      <c r="T271" s="71">
        <f>(IF(N271="WON-EW",(((L271-1)*'month #1 only'!$B$2)*(1-$B$3))+(((M271-1)*'month #1 only'!$B$2)*(1-$B$3)),IF(N271="WON",(((L271-1)*'month #1 only'!$B$2)*(1-$B$3)),IF(N271="PLACED",(((M271-1)*'month #1 only'!$B$2)*(1-$B$3))-'month #1 only'!$B$2,IF(Q271=0,-'month #1 only'!$B$2,-('month #1 only'!$B$2*2))))))*E271</f>
        <v>0</v>
      </c>
    </row>
    <row r="272" spans="8:20" x14ac:dyDescent="0.2">
      <c r="H272" s="68"/>
      <c r="I272" s="68"/>
      <c r="J272" s="68"/>
      <c r="K272" s="68"/>
      <c r="N272" s="54"/>
      <c r="O272" s="68">
        <f>((G272-1)*(1-(IF(H272="no",0,'month #1 only'!$B$3)))+1)</f>
        <v>5.0000000000000044E-2</v>
      </c>
      <c r="P272" s="68">
        <f t="shared" si="4"/>
        <v>0</v>
      </c>
      <c r="Q272" s="69">
        <f>IF(Table13[[#This Row],[Runners]]&lt;5,0,IF(Table13[[#This Row],[Runners]]&lt;8,0.25,IF(Table13[[#This Row],[Runners]]&lt;12,0.2,IF(Table13[[#This Row],[Handicap?]]="Yes",0.25,0.2))))</f>
        <v>0</v>
      </c>
      <c r="R272" s="70">
        <f>(IF(N272="WON-EW",((((F272-1)*Q272)*'month #1 only'!$B$2)+('month #1 only'!$B$2*(F272-1))),IF(N272="WON",((((F272-1)*Q272)*'month #1 only'!$B$2)+('month #1 only'!$B$2*(F272-1))),IF(N272="PLACED",((((F272-1)*Q272)*'month #1 only'!$B$2)-'month #1 only'!$B$2),IF(Q272=0,-'month #1 only'!$B$2,IF(Q272=0,-'month #1 only'!$B$2,-('month #1 only'!$B$2*2)))))))*E272</f>
        <v>0</v>
      </c>
      <c r="S272" s="71">
        <f>(IF(N272="WON-EW",((((O272-1)*Q272)*'month #1 only'!$B$2)+('month #1 only'!$B$2*(O272-1))),IF(N272="WON",((((O272-1)*Q272)*'month #1 only'!$B$2)+('month #1 only'!$B$2*(O272-1))),IF(N272="PLACED",((((O272-1)*Q272)*'month #1 only'!$B$2)-'month #1 only'!$B$2),IF(Q272=0,-'month #1 only'!$B$2,IF(Q272=0,-'month #1 only'!$B$2,-('month #1 only'!$B$2*2)))))))*E272</f>
        <v>0</v>
      </c>
      <c r="T272" s="71">
        <f>(IF(N272="WON-EW",(((L272-1)*'month #1 only'!$B$2)*(1-$B$3))+(((M272-1)*'month #1 only'!$B$2)*(1-$B$3)),IF(N272="WON",(((L272-1)*'month #1 only'!$B$2)*(1-$B$3)),IF(N272="PLACED",(((M272-1)*'month #1 only'!$B$2)*(1-$B$3))-'month #1 only'!$B$2,IF(Q272=0,-'month #1 only'!$B$2,-('month #1 only'!$B$2*2))))))*E272</f>
        <v>0</v>
      </c>
    </row>
    <row r="273" spans="8:20" x14ac:dyDescent="0.2">
      <c r="H273" s="68"/>
      <c r="I273" s="68"/>
      <c r="J273" s="68"/>
      <c r="K273" s="68"/>
      <c r="N273" s="54"/>
      <c r="O273" s="68">
        <f>((G273-1)*(1-(IF(H273="no",0,'month #1 only'!$B$3)))+1)</f>
        <v>5.0000000000000044E-2</v>
      </c>
      <c r="P273" s="68">
        <f t="shared" si="4"/>
        <v>0</v>
      </c>
      <c r="Q273" s="69">
        <f>IF(Table13[[#This Row],[Runners]]&lt;5,0,IF(Table13[[#This Row],[Runners]]&lt;8,0.25,IF(Table13[[#This Row],[Runners]]&lt;12,0.2,IF(Table13[[#This Row],[Handicap?]]="Yes",0.25,0.2))))</f>
        <v>0</v>
      </c>
      <c r="R273" s="70">
        <f>(IF(N273="WON-EW",((((F273-1)*Q273)*'month #1 only'!$B$2)+('month #1 only'!$B$2*(F273-1))),IF(N273="WON",((((F273-1)*Q273)*'month #1 only'!$B$2)+('month #1 only'!$B$2*(F273-1))),IF(N273="PLACED",((((F273-1)*Q273)*'month #1 only'!$B$2)-'month #1 only'!$B$2),IF(Q273=0,-'month #1 only'!$B$2,IF(Q273=0,-'month #1 only'!$B$2,-('month #1 only'!$B$2*2)))))))*E273</f>
        <v>0</v>
      </c>
      <c r="S273" s="71">
        <f>(IF(N273="WON-EW",((((O273-1)*Q273)*'month #1 only'!$B$2)+('month #1 only'!$B$2*(O273-1))),IF(N273="WON",((((O273-1)*Q273)*'month #1 only'!$B$2)+('month #1 only'!$B$2*(O273-1))),IF(N273="PLACED",((((O273-1)*Q273)*'month #1 only'!$B$2)-'month #1 only'!$B$2),IF(Q273=0,-'month #1 only'!$B$2,IF(Q273=0,-'month #1 only'!$B$2,-('month #1 only'!$B$2*2)))))))*E273</f>
        <v>0</v>
      </c>
      <c r="T273" s="71">
        <f>(IF(N273="WON-EW",(((L273-1)*'month #1 only'!$B$2)*(1-$B$3))+(((M273-1)*'month #1 only'!$B$2)*(1-$B$3)),IF(N273="WON",(((L273-1)*'month #1 only'!$B$2)*(1-$B$3)),IF(N273="PLACED",(((M273-1)*'month #1 only'!$B$2)*(1-$B$3))-'month #1 only'!$B$2,IF(Q273=0,-'month #1 only'!$B$2,-('month #1 only'!$B$2*2))))))*E273</f>
        <v>0</v>
      </c>
    </row>
    <row r="274" spans="8:20" x14ac:dyDescent="0.2">
      <c r="H274" s="68"/>
      <c r="I274" s="68"/>
      <c r="J274" s="68"/>
      <c r="K274" s="68"/>
      <c r="N274" s="54"/>
      <c r="O274" s="68">
        <f>((G274-1)*(1-(IF(H274="no",0,'month #1 only'!$B$3)))+1)</f>
        <v>5.0000000000000044E-2</v>
      </c>
      <c r="P274" s="68">
        <f t="shared" si="4"/>
        <v>0</v>
      </c>
      <c r="Q274" s="69">
        <f>IF(Table13[[#This Row],[Runners]]&lt;5,0,IF(Table13[[#This Row],[Runners]]&lt;8,0.25,IF(Table13[[#This Row],[Runners]]&lt;12,0.2,IF(Table13[[#This Row],[Handicap?]]="Yes",0.25,0.2))))</f>
        <v>0</v>
      </c>
      <c r="R274" s="70">
        <f>(IF(N274="WON-EW",((((F274-1)*Q274)*'month #1 only'!$B$2)+('month #1 only'!$B$2*(F274-1))),IF(N274="WON",((((F274-1)*Q274)*'month #1 only'!$B$2)+('month #1 only'!$B$2*(F274-1))),IF(N274="PLACED",((((F274-1)*Q274)*'month #1 only'!$B$2)-'month #1 only'!$B$2),IF(Q274=0,-'month #1 only'!$B$2,IF(Q274=0,-'month #1 only'!$B$2,-('month #1 only'!$B$2*2)))))))*E274</f>
        <v>0</v>
      </c>
      <c r="S274" s="71">
        <f>(IF(N274="WON-EW",((((O274-1)*Q274)*'month #1 only'!$B$2)+('month #1 only'!$B$2*(O274-1))),IF(N274="WON",((((O274-1)*Q274)*'month #1 only'!$B$2)+('month #1 only'!$B$2*(O274-1))),IF(N274="PLACED",((((O274-1)*Q274)*'month #1 only'!$B$2)-'month #1 only'!$B$2),IF(Q274=0,-'month #1 only'!$B$2,IF(Q274=0,-'month #1 only'!$B$2,-('month #1 only'!$B$2*2)))))))*E274</f>
        <v>0</v>
      </c>
      <c r="T274" s="71">
        <f>(IF(N274="WON-EW",(((L274-1)*'month #1 only'!$B$2)*(1-$B$3))+(((M274-1)*'month #1 only'!$B$2)*(1-$B$3)),IF(N274="WON",(((L274-1)*'month #1 only'!$B$2)*(1-$B$3)),IF(N274="PLACED",(((M274-1)*'month #1 only'!$B$2)*(1-$B$3))-'month #1 only'!$B$2,IF(Q274=0,-'month #1 only'!$B$2,-('month #1 only'!$B$2*2))))))*E274</f>
        <v>0</v>
      </c>
    </row>
    <row r="275" spans="8:20" x14ac:dyDescent="0.2">
      <c r="H275" s="68"/>
      <c r="I275" s="68"/>
      <c r="J275" s="68"/>
      <c r="K275" s="68"/>
      <c r="N275" s="54"/>
      <c r="O275" s="68">
        <f>((G275-1)*(1-(IF(H275="no",0,'month #1 only'!$B$3)))+1)</f>
        <v>5.0000000000000044E-2</v>
      </c>
      <c r="P275" s="68">
        <f t="shared" si="4"/>
        <v>0</v>
      </c>
      <c r="Q275" s="69">
        <f>IF(Table13[[#This Row],[Runners]]&lt;5,0,IF(Table13[[#This Row],[Runners]]&lt;8,0.25,IF(Table13[[#This Row],[Runners]]&lt;12,0.2,IF(Table13[[#This Row],[Handicap?]]="Yes",0.25,0.2))))</f>
        <v>0</v>
      </c>
      <c r="R275" s="70">
        <f>(IF(N275="WON-EW",((((F275-1)*Q275)*'month #1 only'!$B$2)+('month #1 only'!$B$2*(F275-1))),IF(N275="WON",((((F275-1)*Q275)*'month #1 only'!$B$2)+('month #1 only'!$B$2*(F275-1))),IF(N275="PLACED",((((F275-1)*Q275)*'month #1 only'!$B$2)-'month #1 only'!$B$2),IF(Q275=0,-'month #1 only'!$B$2,IF(Q275=0,-'month #1 only'!$B$2,-('month #1 only'!$B$2*2)))))))*E275</f>
        <v>0</v>
      </c>
      <c r="S275" s="71">
        <f>(IF(N275="WON-EW",((((O275-1)*Q275)*'month #1 only'!$B$2)+('month #1 only'!$B$2*(O275-1))),IF(N275="WON",((((O275-1)*Q275)*'month #1 only'!$B$2)+('month #1 only'!$B$2*(O275-1))),IF(N275="PLACED",((((O275-1)*Q275)*'month #1 only'!$B$2)-'month #1 only'!$B$2),IF(Q275=0,-'month #1 only'!$B$2,IF(Q275=0,-'month #1 only'!$B$2,-('month #1 only'!$B$2*2)))))))*E275</f>
        <v>0</v>
      </c>
      <c r="T275" s="71">
        <f>(IF(N275="WON-EW",(((L275-1)*'month #1 only'!$B$2)*(1-$B$3))+(((M275-1)*'month #1 only'!$B$2)*(1-$B$3)),IF(N275="WON",(((L275-1)*'month #1 only'!$B$2)*(1-$B$3)),IF(N275="PLACED",(((M275-1)*'month #1 only'!$B$2)*(1-$B$3))-'month #1 only'!$B$2,IF(Q275=0,-'month #1 only'!$B$2,-('month #1 only'!$B$2*2))))))*E275</f>
        <v>0</v>
      </c>
    </row>
    <row r="276" spans="8:20" x14ac:dyDescent="0.2">
      <c r="H276" s="68"/>
      <c r="I276" s="68"/>
      <c r="J276" s="68"/>
      <c r="K276" s="68"/>
      <c r="N276" s="54"/>
      <c r="O276" s="68">
        <f>((G276-1)*(1-(IF(H276="no",0,'month #1 only'!$B$3)))+1)</f>
        <v>5.0000000000000044E-2</v>
      </c>
      <c r="P276" s="68">
        <f t="shared" si="4"/>
        <v>0</v>
      </c>
      <c r="Q276" s="69">
        <f>IF(Table13[[#This Row],[Runners]]&lt;5,0,IF(Table13[[#This Row],[Runners]]&lt;8,0.25,IF(Table13[[#This Row],[Runners]]&lt;12,0.2,IF(Table13[[#This Row],[Handicap?]]="Yes",0.25,0.2))))</f>
        <v>0</v>
      </c>
      <c r="R276" s="70">
        <f>(IF(N276="WON-EW",((((F276-1)*Q276)*'month #1 only'!$B$2)+('month #1 only'!$B$2*(F276-1))),IF(N276="WON",((((F276-1)*Q276)*'month #1 only'!$B$2)+('month #1 only'!$B$2*(F276-1))),IF(N276="PLACED",((((F276-1)*Q276)*'month #1 only'!$B$2)-'month #1 only'!$B$2),IF(Q276=0,-'month #1 only'!$B$2,IF(Q276=0,-'month #1 only'!$B$2,-('month #1 only'!$B$2*2)))))))*E276</f>
        <v>0</v>
      </c>
      <c r="S276" s="71">
        <f>(IF(N276="WON-EW",((((O276-1)*Q276)*'month #1 only'!$B$2)+('month #1 only'!$B$2*(O276-1))),IF(N276="WON",((((O276-1)*Q276)*'month #1 only'!$B$2)+('month #1 only'!$B$2*(O276-1))),IF(N276="PLACED",((((O276-1)*Q276)*'month #1 only'!$B$2)-'month #1 only'!$B$2),IF(Q276=0,-'month #1 only'!$B$2,IF(Q276=0,-'month #1 only'!$B$2,-('month #1 only'!$B$2*2)))))))*E276</f>
        <v>0</v>
      </c>
      <c r="T276" s="71">
        <f>(IF(N276="WON-EW",(((L276-1)*'month #1 only'!$B$2)*(1-$B$3))+(((M276-1)*'month #1 only'!$B$2)*(1-$B$3)),IF(N276="WON",(((L276-1)*'month #1 only'!$B$2)*(1-$B$3)),IF(N276="PLACED",(((M276-1)*'month #1 only'!$B$2)*(1-$B$3))-'month #1 only'!$B$2,IF(Q276=0,-'month #1 only'!$B$2,-('month #1 only'!$B$2*2))))))*E276</f>
        <v>0</v>
      </c>
    </row>
    <row r="277" spans="8:20" x14ac:dyDescent="0.2">
      <c r="H277" s="68"/>
      <c r="I277" s="68"/>
      <c r="J277" s="68"/>
      <c r="K277" s="68"/>
      <c r="N277" s="54"/>
      <c r="O277" s="68">
        <f>((G277-1)*(1-(IF(H277="no",0,'month #1 only'!$B$3)))+1)</f>
        <v>5.0000000000000044E-2</v>
      </c>
      <c r="P277" s="68">
        <f t="shared" si="4"/>
        <v>0</v>
      </c>
      <c r="Q277" s="69">
        <f>IF(Table13[[#This Row],[Runners]]&lt;5,0,IF(Table13[[#This Row],[Runners]]&lt;8,0.25,IF(Table13[[#This Row],[Runners]]&lt;12,0.2,IF(Table13[[#This Row],[Handicap?]]="Yes",0.25,0.2))))</f>
        <v>0</v>
      </c>
      <c r="R277" s="70">
        <f>(IF(N277="WON-EW",((((F277-1)*Q277)*'month #1 only'!$B$2)+('month #1 only'!$B$2*(F277-1))),IF(N277="WON",((((F277-1)*Q277)*'month #1 only'!$B$2)+('month #1 only'!$B$2*(F277-1))),IF(N277="PLACED",((((F277-1)*Q277)*'month #1 only'!$B$2)-'month #1 only'!$B$2),IF(Q277=0,-'month #1 only'!$B$2,IF(Q277=0,-'month #1 only'!$B$2,-('month #1 only'!$B$2*2)))))))*E277</f>
        <v>0</v>
      </c>
      <c r="S277" s="71">
        <f>(IF(N277="WON-EW",((((O277-1)*Q277)*'month #1 only'!$B$2)+('month #1 only'!$B$2*(O277-1))),IF(N277="WON",((((O277-1)*Q277)*'month #1 only'!$B$2)+('month #1 only'!$B$2*(O277-1))),IF(N277="PLACED",((((O277-1)*Q277)*'month #1 only'!$B$2)-'month #1 only'!$B$2),IF(Q277=0,-'month #1 only'!$B$2,IF(Q277=0,-'month #1 only'!$B$2,-('month #1 only'!$B$2*2)))))))*E277</f>
        <v>0</v>
      </c>
      <c r="T277" s="71">
        <f>(IF(N277="WON-EW",(((L277-1)*'month #1 only'!$B$2)*(1-$B$3))+(((M277-1)*'month #1 only'!$B$2)*(1-$B$3)),IF(N277="WON",(((L277-1)*'month #1 only'!$B$2)*(1-$B$3)),IF(N277="PLACED",(((M277-1)*'month #1 only'!$B$2)*(1-$B$3))-'month #1 only'!$B$2,IF(Q277=0,-'month #1 only'!$B$2,-('month #1 only'!$B$2*2))))))*E277</f>
        <v>0</v>
      </c>
    </row>
    <row r="278" spans="8:20" x14ac:dyDescent="0.2">
      <c r="H278" s="68"/>
      <c r="I278" s="68"/>
      <c r="J278" s="68"/>
      <c r="K278" s="68"/>
      <c r="N278" s="54"/>
      <c r="O278" s="68">
        <f>((G278-1)*(1-(IF(H278="no",0,'month #1 only'!$B$3)))+1)</f>
        <v>5.0000000000000044E-2</v>
      </c>
      <c r="P278" s="68">
        <f t="shared" si="4"/>
        <v>0</v>
      </c>
      <c r="Q278" s="69">
        <f>IF(Table13[[#This Row],[Runners]]&lt;5,0,IF(Table13[[#This Row],[Runners]]&lt;8,0.25,IF(Table13[[#This Row],[Runners]]&lt;12,0.2,IF(Table13[[#This Row],[Handicap?]]="Yes",0.25,0.2))))</f>
        <v>0</v>
      </c>
      <c r="R278" s="70">
        <f>(IF(N278="WON-EW",((((F278-1)*Q278)*'month #1 only'!$B$2)+('month #1 only'!$B$2*(F278-1))),IF(N278="WON",((((F278-1)*Q278)*'month #1 only'!$B$2)+('month #1 only'!$B$2*(F278-1))),IF(N278="PLACED",((((F278-1)*Q278)*'month #1 only'!$B$2)-'month #1 only'!$B$2),IF(Q278=0,-'month #1 only'!$B$2,IF(Q278=0,-'month #1 only'!$B$2,-('month #1 only'!$B$2*2)))))))*E278</f>
        <v>0</v>
      </c>
      <c r="S278" s="71">
        <f>(IF(N278="WON-EW",((((O278-1)*Q278)*'month #1 only'!$B$2)+('month #1 only'!$B$2*(O278-1))),IF(N278="WON",((((O278-1)*Q278)*'month #1 only'!$B$2)+('month #1 only'!$B$2*(O278-1))),IF(N278="PLACED",((((O278-1)*Q278)*'month #1 only'!$B$2)-'month #1 only'!$B$2),IF(Q278=0,-'month #1 only'!$B$2,IF(Q278=0,-'month #1 only'!$B$2,-('month #1 only'!$B$2*2)))))))*E278</f>
        <v>0</v>
      </c>
      <c r="T278" s="71">
        <f>(IF(N278="WON-EW",(((L278-1)*'month #1 only'!$B$2)*(1-$B$3))+(((M278-1)*'month #1 only'!$B$2)*(1-$B$3)),IF(N278="WON",(((L278-1)*'month #1 only'!$B$2)*(1-$B$3)),IF(N278="PLACED",(((M278-1)*'month #1 only'!$B$2)*(1-$B$3))-'month #1 only'!$B$2,IF(Q278=0,-'month #1 only'!$B$2,-('month #1 only'!$B$2*2))))))*E278</f>
        <v>0</v>
      </c>
    </row>
    <row r="279" spans="8:20" x14ac:dyDescent="0.2">
      <c r="H279" s="68"/>
      <c r="I279" s="68"/>
      <c r="J279" s="68"/>
      <c r="K279" s="68"/>
      <c r="N279" s="54"/>
      <c r="O279" s="68">
        <f>((G279-1)*(1-(IF(H279="no",0,'month #1 only'!$B$3)))+1)</f>
        <v>5.0000000000000044E-2</v>
      </c>
      <c r="P279" s="68">
        <f t="shared" si="4"/>
        <v>0</v>
      </c>
      <c r="Q279" s="69">
        <f>IF(Table13[[#This Row],[Runners]]&lt;5,0,IF(Table13[[#This Row],[Runners]]&lt;8,0.25,IF(Table13[[#This Row],[Runners]]&lt;12,0.2,IF(Table13[[#This Row],[Handicap?]]="Yes",0.25,0.2))))</f>
        <v>0</v>
      </c>
      <c r="R279" s="70">
        <f>(IF(N279="WON-EW",((((F279-1)*Q279)*'month #1 only'!$B$2)+('month #1 only'!$B$2*(F279-1))),IF(N279="WON",((((F279-1)*Q279)*'month #1 only'!$B$2)+('month #1 only'!$B$2*(F279-1))),IF(N279="PLACED",((((F279-1)*Q279)*'month #1 only'!$B$2)-'month #1 only'!$B$2),IF(Q279=0,-'month #1 only'!$B$2,IF(Q279=0,-'month #1 only'!$B$2,-('month #1 only'!$B$2*2)))))))*E279</f>
        <v>0</v>
      </c>
      <c r="S279" s="71">
        <f>(IF(N279="WON-EW",((((O279-1)*Q279)*'month #1 only'!$B$2)+('month #1 only'!$B$2*(O279-1))),IF(N279="WON",((((O279-1)*Q279)*'month #1 only'!$B$2)+('month #1 only'!$B$2*(O279-1))),IF(N279="PLACED",((((O279-1)*Q279)*'month #1 only'!$B$2)-'month #1 only'!$B$2),IF(Q279=0,-'month #1 only'!$B$2,IF(Q279=0,-'month #1 only'!$B$2,-('month #1 only'!$B$2*2)))))))*E279</f>
        <v>0</v>
      </c>
      <c r="T279" s="71">
        <f>(IF(N279="WON-EW",(((L279-1)*'month #1 only'!$B$2)*(1-$B$3))+(((M279-1)*'month #1 only'!$B$2)*(1-$B$3)),IF(N279="WON",(((L279-1)*'month #1 only'!$B$2)*(1-$B$3)),IF(N279="PLACED",(((M279-1)*'month #1 only'!$B$2)*(1-$B$3))-'month #1 only'!$B$2,IF(Q279=0,-'month #1 only'!$B$2,-('month #1 only'!$B$2*2))))))*E279</f>
        <v>0</v>
      </c>
    </row>
    <row r="280" spans="8:20" x14ac:dyDescent="0.2">
      <c r="H280" s="68"/>
      <c r="I280" s="68"/>
      <c r="J280" s="68"/>
      <c r="K280" s="68"/>
      <c r="N280" s="54"/>
      <c r="O280" s="68">
        <f>((G280-1)*(1-(IF(H280="no",0,'month #1 only'!$B$3)))+1)</f>
        <v>5.0000000000000044E-2</v>
      </c>
      <c r="P280" s="68">
        <f t="shared" si="4"/>
        <v>0</v>
      </c>
      <c r="Q280" s="69">
        <f>IF(Table13[[#This Row],[Runners]]&lt;5,0,IF(Table13[[#This Row],[Runners]]&lt;8,0.25,IF(Table13[[#This Row],[Runners]]&lt;12,0.2,IF(Table13[[#This Row],[Handicap?]]="Yes",0.25,0.2))))</f>
        <v>0</v>
      </c>
      <c r="R280" s="70">
        <f>(IF(N280="WON-EW",((((F280-1)*Q280)*'month #1 only'!$B$2)+('month #1 only'!$B$2*(F280-1))),IF(N280="WON",((((F280-1)*Q280)*'month #1 only'!$B$2)+('month #1 only'!$B$2*(F280-1))),IF(N280="PLACED",((((F280-1)*Q280)*'month #1 only'!$B$2)-'month #1 only'!$B$2),IF(Q280=0,-'month #1 only'!$B$2,IF(Q280=0,-'month #1 only'!$B$2,-('month #1 only'!$B$2*2)))))))*E280</f>
        <v>0</v>
      </c>
      <c r="S280" s="71">
        <f>(IF(N280="WON-EW",((((O280-1)*Q280)*'month #1 only'!$B$2)+('month #1 only'!$B$2*(O280-1))),IF(N280="WON",((((O280-1)*Q280)*'month #1 only'!$B$2)+('month #1 only'!$B$2*(O280-1))),IF(N280="PLACED",((((O280-1)*Q280)*'month #1 only'!$B$2)-'month #1 only'!$B$2),IF(Q280=0,-'month #1 only'!$B$2,IF(Q280=0,-'month #1 only'!$B$2,-('month #1 only'!$B$2*2)))))))*E280</f>
        <v>0</v>
      </c>
      <c r="T280" s="71">
        <f>(IF(N280="WON-EW",(((L280-1)*'month #1 only'!$B$2)*(1-$B$3))+(((M280-1)*'month #1 only'!$B$2)*(1-$B$3)),IF(N280="WON",(((L280-1)*'month #1 only'!$B$2)*(1-$B$3)),IF(N280="PLACED",(((M280-1)*'month #1 only'!$B$2)*(1-$B$3))-'month #1 only'!$B$2,IF(Q280=0,-'month #1 only'!$B$2,-('month #1 only'!$B$2*2))))))*E280</f>
        <v>0</v>
      </c>
    </row>
    <row r="281" spans="8:20" x14ac:dyDescent="0.2">
      <c r="H281" s="68"/>
      <c r="I281" s="68"/>
      <c r="J281" s="68"/>
      <c r="K281" s="68"/>
      <c r="N281" s="54"/>
      <c r="O281" s="68">
        <f>((G281-1)*(1-(IF(H281="no",0,'month #1 only'!$B$3)))+1)</f>
        <v>5.0000000000000044E-2</v>
      </c>
      <c r="P281" s="68">
        <f t="shared" si="4"/>
        <v>0</v>
      </c>
      <c r="Q281" s="69">
        <f>IF(Table13[[#This Row],[Runners]]&lt;5,0,IF(Table13[[#This Row],[Runners]]&lt;8,0.25,IF(Table13[[#This Row],[Runners]]&lt;12,0.2,IF(Table13[[#This Row],[Handicap?]]="Yes",0.25,0.2))))</f>
        <v>0</v>
      </c>
      <c r="R281" s="70">
        <f>(IF(N281="WON-EW",((((F281-1)*Q281)*'month #1 only'!$B$2)+('month #1 only'!$B$2*(F281-1))),IF(N281="WON",((((F281-1)*Q281)*'month #1 only'!$B$2)+('month #1 only'!$B$2*(F281-1))),IF(N281="PLACED",((((F281-1)*Q281)*'month #1 only'!$B$2)-'month #1 only'!$B$2),IF(Q281=0,-'month #1 only'!$B$2,IF(Q281=0,-'month #1 only'!$B$2,-('month #1 only'!$B$2*2)))))))*E281</f>
        <v>0</v>
      </c>
      <c r="S281" s="71">
        <f>(IF(N281="WON-EW",((((O281-1)*Q281)*'month #1 only'!$B$2)+('month #1 only'!$B$2*(O281-1))),IF(N281="WON",((((O281-1)*Q281)*'month #1 only'!$B$2)+('month #1 only'!$B$2*(O281-1))),IF(N281="PLACED",((((O281-1)*Q281)*'month #1 only'!$B$2)-'month #1 only'!$B$2),IF(Q281=0,-'month #1 only'!$B$2,IF(Q281=0,-'month #1 only'!$B$2,-('month #1 only'!$B$2*2)))))))*E281</f>
        <v>0</v>
      </c>
      <c r="T281" s="71">
        <f>(IF(N281="WON-EW",(((L281-1)*'month #1 only'!$B$2)*(1-$B$3))+(((M281-1)*'month #1 only'!$B$2)*(1-$B$3)),IF(N281="WON",(((L281-1)*'month #1 only'!$B$2)*(1-$B$3)),IF(N281="PLACED",(((M281-1)*'month #1 only'!$B$2)*(1-$B$3))-'month #1 only'!$B$2,IF(Q281=0,-'month #1 only'!$B$2,-('month #1 only'!$B$2*2))))))*E281</f>
        <v>0</v>
      </c>
    </row>
    <row r="282" spans="8:20" x14ac:dyDescent="0.2">
      <c r="H282" s="68"/>
      <c r="I282" s="68"/>
      <c r="J282" s="68"/>
      <c r="K282" s="68"/>
      <c r="N282" s="54"/>
      <c r="O282" s="68">
        <f>((G282-1)*(1-(IF(H282="no",0,'month #1 only'!$B$3)))+1)</f>
        <v>5.0000000000000044E-2</v>
      </c>
      <c r="P282" s="68">
        <f t="shared" si="4"/>
        <v>0</v>
      </c>
      <c r="Q282" s="69">
        <f>IF(Table13[[#This Row],[Runners]]&lt;5,0,IF(Table13[[#This Row],[Runners]]&lt;8,0.25,IF(Table13[[#This Row],[Runners]]&lt;12,0.2,IF(Table13[[#This Row],[Handicap?]]="Yes",0.25,0.2))))</f>
        <v>0</v>
      </c>
      <c r="R282" s="70">
        <f>(IF(N282="WON-EW",((((F282-1)*Q282)*'month #1 only'!$B$2)+('month #1 only'!$B$2*(F282-1))),IF(N282="WON",((((F282-1)*Q282)*'month #1 only'!$B$2)+('month #1 only'!$B$2*(F282-1))),IF(N282="PLACED",((((F282-1)*Q282)*'month #1 only'!$B$2)-'month #1 only'!$B$2),IF(Q282=0,-'month #1 only'!$B$2,IF(Q282=0,-'month #1 only'!$B$2,-('month #1 only'!$B$2*2)))))))*E282</f>
        <v>0</v>
      </c>
      <c r="S282" s="71">
        <f>(IF(N282="WON-EW",((((O282-1)*Q282)*'month #1 only'!$B$2)+('month #1 only'!$B$2*(O282-1))),IF(N282="WON",((((O282-1)*Q282)*'month #1 only'!$B$2)+('month #1 only'!$B$2*(O282-1))),IF(N282="PLACED",((((O282-1)*Q282)*'month #1 only'!$B$2)-'month #1 only'!$B$2),IF(Q282=0,-'month #1 only'!$B$2,IF(Q282=0,-'month #1 only'!$B$2,-('month #1 only'!$B$2*2)))))))*E282</f>
        <v>0</v>
      </c>
      <c r="T282" s="71">
        <f>(IF(N282="WON-EW",(((L282-1)*'month #1 only'!$B$2)*(1-$B$3))+(((M282-1)*'month #1 only'!$B$2)*(1-$B$3)),IF(N282="WON",(((L282-1)*'month #1 only'!$B$2)*(1-$B$3)),IF(N282="PLACED",(((M282-1)*'month #1 only'!$B$2)*(1-$B$3))-'month #1 only'!$B$2,IF(Q282=0,-'month #1 only'!$B$2,-('month #1 only'!$B$2*2))))))*E282</f>
        <v>0</v>
      </c>
    </row>
    <row r="283" spans="8:20" x14ac:dyDescent="0.2">
      <c r="H283" s="68"/>
      <c r="I283" s="68"/>
      <c r="J283" s="68"/>
      <c r="K283" s="68"/>
      <c r="N283" s="54"/>
      <c r="O283" s="68">
        <f>((G283-1)*(1-(IF(H283="no",0,'month #1 only'!$B$3)))+1)</f>
        <v>5.0000000000000044E-2</v>
      </c>
      <c r="P283" s="68">
        <f t="shared" si="4"/>
        <v>0</v>
      </c>
      <c r="Q283" s="69">
        <f>IF(Table13[[#This Row],[Runners]]&lt;5,0,IF(Table13[[#This Row],[Runners]]&lt;8,0.25,IF(Table13[[#This Row],[Runners]]&lt;12,0.2,IF(Table13[[#This Row],[Handicap?]]="Yes",0.25,0.2))))</f>
        <v>0</v>
      </c>
      <c r="R283" s="70">
        <f>(IF(N283="WON-EW",((((F283-1)*Q283)*'month #1 only'!$B$2)+('month #1 only'!$B$2*(F283-1))),IF(N283="WON",((((F283-1)*Q283)*'month #1 only'!$B$2)+('month #1 only'!$B$2*(F283-1))),IF(N283="PLACED",((((F283-1)*Q283)*'month #1 only'!$B$2)-'month #1 only'!$B$2),IF(Q283=0,-'month #1 only'!$B$2,IF(Q283=0,-'month #1 only'!$B$2,-('month #1 only'!$B$2*2)))))))*E283</f>
        <v>0</v>
      </c>
      <c r="S283" s="71">
        <f>(IF(N283="WON-EW",((((O283-1)*Q283)*'month #1 only'!$B$2)+('month #1 only'!$B$2*(O283-1))),IF(N283="WON",((((O283-1)*Q283)*'month #1 only'!$B$2)+('month #1 only'!$B$2*(O283-1))),IF(N283="PLACED",((((O283-1)*Q283)*'month #1 only'!$B$2)-'month #1 only'!$B$2),IF(Q283=0,-'month #1 only'!$B$2,IF(Q283=0,-'month #1 only'!$B$2,-('month #1 only'!$B$2*2)))))))*E283</f>
        <v>0</v>
      </c>
      <c r="T283" s="71">
        <f>(IF(N283="WON-EW",(((L283-1)*'month #1 only'!$B$2)*(1-$B$3))+(((M283-1)*'month #1 only'!$B$2)*(1-$B$3)),IF(N283="WON",(((L283-1)*'month #1 only'!$B$2)*(1-$B$3)),IF(N283="PLACED",(((M283-1)*'month #1 only'!$B$2)*(1-$B$3))-'month #1 only'!$B$2,IF(Q283=0,-'month #1 only'!$B$2,-('month #1 only'!$B$2*2))))))*E283</f>
        <v>0</v>
      </c>
    </row>
    <row r="284" spans="8:20" x14ac:dyDescent="0.2">
      <c r="H284" s="68"/>
      <c r="I284" s="68"/>
      <c r="J284" s="68"/>
      <c r="K284" s="68"/>
      <c r="N284" s="54"/>
      <c r="O284" s="68">
        <f>((G284-1)*(1-(IF(H284="no",0,'month #1 only'!$B$3)))+1)</f>
        <v>5.0000000000000044E-2</v>
      </c>
      <c r="P284" s="68">
        <f t="shared" si="4"/>
        <v>0</v>
      </c>
      <c r="Q284" s="69">
        <f>IF(Table13[[#This Row],[Runners]]&lt;5,0,IF(Table13[[#This Row],[Runners]]&lt;8,0.25,IF(Table13[[#This Row],[Runners]]&lt;12,0.2,IF(Table13[[#This Row],[Handicap?]]="Yes",0.25,0.2))))</f>
        <v>0</v>
      </c>
      <c r="R284" s="70">
        <f>(IF(N284="WON-EW",((((F284-1)*Q284)*'month #1 only'!$B$2)+('month #1 only'!$B$2*(F284-1))),IF(N284="WON",((((F284-1)*Q284)*'month #1 only'!$B$2)+('month #1 only'!$B$2*(F284-1))),IF(N284="PLACED",((((F284-1)*Q284)*'month #1 only'!$B$2)-'month #1 only'!$B$2),IF(Q284=0,-'month #1 only'!$B$2,IF(Q284=0,-'month #1 only'!$B$2,-('month #1 only'!$B$2*2)))))))*E284</f>
        <v>0</v>
      </c>
      <c r="S284" s="71">
        <f>(IF(N284="WON-EW",((((O284-1)*Q284)*'month #1 only'!$B$2)+('month #1 only'!$B$2*(O284-1))),IF(N284="WON",((((O284-1)*Q284)*'month #1 only'!$B$2)+('month #1 only'!$B$2*(O284-1))),IF(N284="PLACED",((((O284-1)*Q284)*'month #1 only'!$B$2)-'month #1 only'!$B$2),IF(Q284=0,-'month #1 only'!$B$2,IF(Q284=0,-'month #1 only'!$B$2,-('month #1 only'!$B$2*2)))))))*E284</f>
        <v>0</v>
      </c>
      <c r="T284" s="71">
        <f>(IF(N284="WON-EW",(((L284-1)*'month #1 only'!$B$2)*(1-$B$3))+(((M284-1)*'month #1 only'!$B$2)*(1-$B$3)),IF(N284="WON",(((L284-1)*'month #1 only'!$B$2)*(1-$B$3)),IF(N284="PLACED",(((M284-1)*'month #1 only'!$B$2)*(1-$B$3))-'month #1 only'!$B$2,IF(Q284=0,-'month #1 only'!$B$2,-('month #1 only'!$B$2*2))))))*E284</f>
        <v>0</v>
      </c>
    </row>
    <row r="285" spans="8:20" x14ac:dyDescent="0.2">
      <c r="H285" s="68"/>
      <c r="I285" s="68"/>
      <c r="J285" s="68"/>
      <c r="K285" s="68"/>
      <c r="N285" s="54"/>
      <c r="O285" s="68">
        <f>((G285-1)*(1-(IF(H285="no",0,'month #1 only'!$B$3)))+1)</f>
        <v>5.0000000000000044E-2</v>
      </c>
      <c r="P285" s="68">
        <f t="shared" si="4"/>
        <v>0</v>
      </c>
      <c r="Q285" s="69">
        <f>IF(Table13[[#This Row],[Runners]]&lt;5,0,IF(Table13[[#This Row],[Runners]]&lt;8,0.25,IF(Table13[[#This Row],[Runners]]&lt;12,0.2,IF(Table13[[#This Row],[Handicap?]]="Yes",0.25,0.2))))</f>
        <v>0</v>
      </c>
      <c r="R285" s="70">
        <f>(IF(N285="WON-EW",((((F285-1)*Q285)*'month #1 only'!$B$2)+('month #1 only'!$B$2*(F285-1))),IF(N285="WON",((((F285-1)*Q285)*'month #1 only'!$B$2)+('month #1 only'!$B$2*(F285-1))),IF(N285="PLACED",((((F285-1)*Q285)*'month #1 only'!$B$2)-'month #1 only'!$B$2),IF(Q285=0,-'month #1 only'!$B$2,IF(Q285=0,-'month #1 only'!$B$2,-('month #1 only'!$B$2*2)))))))*E285</f>
        <v>0</v>
      </c>
      <c r="S285" s="71">
        <f>(IF(N285="WON-EW",((((O285-1)*Q285)*'month #1 only'!$B$2)+('month #1 only'!$B$2*(O285-1))),IF(N285="WON",((((O285-1)*Q285)*'month #1 only'!$B$2)+('month #1 only'!$B$2*(O285-1))),IF(N285="PLACED",((((O285-1)*Q285)*'month #1 only'!$B$2)-'month #1 only'!$B$2),IF(Q285=0,-'month #1 only'!$B$2,IF(Q285=0,-'month #1 only'!$B$2,-('month #1 only'!$B$2*2)))))))*E285</f>
        <v>0</v>
      </c>
      <c r="T285" s="71">
        <f>(IF(N285="WON-EW",(((L285-1)*'month #1 only'!$B$2)*(1-$B$3))+(((M285-1)*'month #1 only'!$B$2)*(1-$B$3)),IF(N285="WON",(((L285-1)*'month #1 only'!$B$2)*(1-$B$3)),IF(N285="PLACED",(((M285-1)*'month #1 only'!$B$2)*(1-$B$3))-'month #1 only'!$B$2,IF(Q285=0,-'month #1 only'!$B$2,-('month #1 only'!$B$2*2))))))*E285</f>
        <v>0</v>
      </c>
    </row>
    <row r="286" spans="8:20" x14ac:dyDescent="0.2">
      <c r="H286" s="68"/>
      <c r="I286" s="68"/>
      <c r="J286" s="68"/>
      <c r="K286" s="68"/>
      <c r="N286" s="54"/>
      <c r="O286" s="68">
        <f>((G286-1)*(1-(IF(H286="no",0,'month #1 only'!$B$3)))+1)</f>
        <v>5.0000000000000044E-2</v>
      </c>
      <c r="P286" s="68">
        <f t="shared" si="4"/>
        <v>0</v>
      </c>
      <c r="Q286" s="69">
        <f>IF(Table13[[#This Row],[Runners]]&lt;5,0,IF(Table13[[#This Row],[Runners]]&lt;8,0.25,IF(Table13[[#This Row],[Runners]]&lt;12,0.2,IF(Table13[[#This Row],[Handicap?]]="Yes",0.25,0.2))))</f>
        <v>0</v>
      </c>
      <c r="R286" s="70">
        <f>(IF(N286="WON-EW",((((F286-1)*Q286)*'month #1 only'!$B$2)+('month #1 only'!$B$2*(F286-1))),IF(N286="WON",((((F286-1)*Q286)*'month #1 only'!$B$2)+('month #1 only'!$B$2*(F286-1))),IF(N286="PLACED",((((F286-1)*Q286)*'month #1 only'!$B$2)-'month #1 only'!$B$2),IF(Q286=0,-'month #1 only'!$B$2,IF(Q286=0,-'month #1 only'!$B$2,-('month #1 only'!$B$2*2)))))))*E286</f>
        <v>0</v>
      </c>
      <c r="S286" s="71">
        <f>(IF(N286="WON-EW",((((O286-1)*Q286)*'month #1 only'!$B$2)+('month #1 only'!$B$2*(O286-1))),IF(N286="WON",((((O286-1)*Q286)*'month #1 only'!$B$2)+('month #1 only'!$B$2*(O286-1))),IF(N286="PLACED",((((O286-1)*Q286)*'month #1 only'!$B$2)-'month #1 only'!$B$2),IF(Q286=0,-'month #1 only'!$B$2,IF(Q286=0,-'month #1 only'!$B$2,-('month #1 only'!$B$2*2)))))))*E286</f>
        <v>0</v>
      </c>
      <c r="T286" s="71">
        <f>(IF(N286="WON-EW",(((L286-1)*'month #1 only'!$B$2)*(1-$B$3))+(((M286-1)*'month #1 only'!$B$2)*(1-$B$3)),IF(N286="WON",(((L286-1)*'month #1 only'!$B$2)*(1-$B$3)),IF(N286="PLACED",(((M286-1)*'month #1 only'!$B$2)*(1-$B$3))-'month #1 only'!$B$2,IF(Q286=0,-'month #1 only'!$B$2,-('month #1 only'!$B$2*2))))))*E286</f>
        <v>0</v>
      </c>
    </row>
    <row r="287" spans="8:20" x14ac:dyDescent="0.2">
      <c r="H287" s="68"/>
      <c r="I287" s="68"/>
      <c r="J287" s="68"/>
      <c r="K287" s="68"/>
      <c r="N287" s="54"/>
      <c r="O287" s="68">
        <f>((G287-1)*(1-(IF(H287="no",0,'month #1 only'!$B$3)))+1)</f>
        <v>5.0000000000000044E-2</v>
      </c>
      <c r="P287" s="68">
        <f t="shared" si="4"/>
        <v>0</v>
      </c>
      <c r="Q287" s="69">
        <f>IF(Table13[[#This Row],[Runners]]&lt;5,0,IF(Table13[[#This Row],[Runners]]&lt;8,0.25,IF(Table13[[#This Row],[Runners]]&lt;12,0.2,IF(Table13[[#This Row],[Handicap?]]="Yes",0.25,0.2))))</f>
        <v>0</v>
      </c>
      <c r="R287" s="70">
        <f>(IF(N287="WON-EW",((((F287-1)*Q287)*'month #1 only'!$B$2)+('month #1 only'!$B$2*(F287-1))),IF(N287="WON",((((F287-1)*Q287)*'month #1 only'!$B$2)+('month #1 only'!$B$2*(F287-1))),IF(N287="PLACED",((((F287-1)*Q287)*'month #1 only'!$B$2)-'month #1 only'!$B$2),IF(Q287=0,-'month #1 only'!$B$2,IF(Q287=0,-'month #1 only'!$B$2,-('month #1 only'!$B$2*2)))))))*E287</f>
        <v>0</v>
      </c>
      <c r="S287" s="71">
        <f>(IF(N287="WON-EW",((((O287-1)*Q287)*'month #1 only'!$B$2)+('month #1 only'!$B$2*(O287-1))),IF(N287="WON",((((O287-1)*Q287)*'month #1 only'!$B$2)+('month #1 only'!$B$2*(O287-1))),IF(N287="PLACED",((((O287-1)*Q287)*'month #1 only'!$B$2)-'month #1 only'!$B$2),IF(Q287=0,-'month #1 only'!$B$2,IF(Q287=0,-'month #1 only'!$B$2,-('month #1 only'!$B$2*2)))))))*E287</f>
        <v>0</v>
      </c>
      <c r="T287" s="71">
        <f>(IF(N287="WON-EW",(((L287-1)*'month #1 only'!$B$2)*(1-$B$3))+(((M287-1)*'month #1 only'!$B$2)*(1-$B$3)),IF(N287="WON",(((L287-1)*'month #1 only'!$B$2)*(1-$B$3)),IF(N287="PLACED",(((M287-1)*'month #1 only'!$B$2)*(1-$B$3))-'month #1 only'!$B$2,IF(Q287=0,-'month #1 only'!$B$2,-('month #1 only'!$B$2*2))))))*E287</f>
        <v>0</v>
      </c>
    </row>
    <row r="288" spans="8:20" x14ac:dyDescent="0.2">
      <c r="H288" s="68"/>
      <c r="I288" s="68"/>
      <c r="J288" s="68"/>
      <c r="K288" s="68"/>
      <c r="N288" s="54"/>
      <c r="O288" s="68">
        <f>((G288-1)*(1-(IF(H288="no",0,'month #1 only'!$B$3)))+1)</f>
        <v>5.0000000000000044E-2</v>
      </c>
      <c r="P288" s="68">
        <f t="shared" si="4"/>
        <v>0</v>
      </c>
      <c r="Q288" s="69">
        <f>IF(Table13[[#This Row],[Runners]]&lt;5,0,IF(Table13[[#This Row],[Runners]]&lt;8,0.25,IF(Table13[[#This Row],[Runners]]&lt;12,0.2,IF(Table13[[#This Row],[Handicap?]]="Yes",0.25,0.2))))</f>
        <v>0</v>
      </c>
      <c r="R288" s="70">
        <f>(IF(N288="WON-EW",((((F288-1)*Q288)*'month #1 only'!$B$2)+('month #1 only'!$B$2*(F288-1))),IF(N288="WON",((((F288-1)*Q288)*'month #1 only'!$B$2)+('month #1 only'!$B$2*(F288-1))),IF(N288="PLACED",((((F288-1)*Q288)*'month #1 only'!$B$2)-'month #1 only'!$B$2),IF(Q288=0,-'month #1 only'!$B$2,IF(Q288=0,-'month #1 only'!$B$2,-('month #1 only'!$B$2*2)))))))*E288</f>
        <v>0</v>
      </c>
      <c r="S288" s="71">
        <f>(IF(N288="WON-EW",((((O288-1)*Q288)*'month #1 only'!$B$2)+('month #1 only'!$B$2*(O288-1))),IF(N288="WON",((((O288-1)*Q288)*'month #1 only'!$B$2)+('month #1 only'!$B$2*(O288-1))),IF(N288="PLACED",((((O288-1)*Q288)*'month #1 only'!$B$2)-'month #1 only'!$B$2),IF(Q288=0,-'month #1 only'!$B$2,IF(Q288=0,-'month #1 only'!$B$2,-('month #1 only'!$B$2*2)))))))*E288</f>
        <v>0</v>
      </c>
      <c r="T288" s="71">
        <f>(IF(N288="WON-EW",(((L288-1)*'month #1 only'!$B$2)*(1-$B$3))+(((M288-1)*'month #1 only'!$B$2)*(1-$B$3)),IF(N288="WON",(((L288-1)*'month #1 only'!$B$2)*(1-$B$3)),IF(N288="PLACED",(((M288-1)*'month #1 only'!$B$2)*(1-$B$3))-'month #1 only'!$B$2,IF(Q288=0,-'month #1 only'!$B$2,-('month #1 only'!$B$2*2))))))*E288</f>
        <v>0</v>
      </c>
    </row>
    <row r="289" spans="8:20" x14ac:dyDescent="0.2">
      <c r="H289" s="68"/>
      <c r="I289" s="68"/>
      <c r="J289" s="68"/>
      <c r="K289" s="68"/>
      <c r="N289" s="54"/>
      <c r="O289" s="68">
        <f>((G289-1)*(1-(IF(H289="no",0,'month #1 only'!$B$3)))+1)</f>
        <v>5.0000000000000044E-2</v>
      </c>
      <c r="P289" s="68">
        <f t="shared" si="4"/>
        <v>0</v>
      </c>
      <c r="Q289" s="69">
        <f>IF(Table13[[#This Row],[Runners]]&lt;5,0,IF(Table13[[#This Row],[Runners]]&lt;8,0.25,IF(Table13[[#This Row],[Runners]]&lt;12,0.2,IF(Table13[[#This Row],[Handicap?]]="Yes",0.25,0.2))))</f>
        <v>0</v>
      </c>
      <c r="R289" s="70">
        <f>(IF(N289="WON-EW",((((F289-1)*Q289)*'month #1 only'!$B$2)+('month #1 only'!$B$2*(F289-1))),IF(N289="WON",((((F289-1)*Q289)*'month #1 only'!$B$2)+('month #1 only'!$B$2*(F289-1))),IF(N289="PLACED",((((F289-1)*Q289)*'month #1 only'!$B$2)-'month #1 only'!$B$2),IF(Q289=0,-'month #1 only'!$B$2,IF(Q289=0,-'month #1 only'!$B$2,-('month #1 only'!$B$2*2)))))))*E289</f>
        <v>0</v>
      </c>
      <c r="S289" s="71">
        <f>(IF(N289="WON-EW",((((O289-1)*Q289)*'month #1 only'!$B$2)+('month #1 only'!$B$2*(O289-1))),IF(N289="WON",((((O289-1)*Q289)*'month #1 only'!$B$2)+('month #1 only'!$B$2*(O289-1))),IF(N289="PLACED",((((O289-1)*Q289)*'month #1 only'!$B$2)-'month #1 only'!$B$2),IF(Q289=0,-'month #1 only'!$B$2,IF(Q289=0,-'month #1 only'!$B$2,-('month #1 only'!$B$2*2)))))))*E289</f>
        <v>0</v>
      </c>
      <c r="T289" s="71">
        <f>(IF(N289="WON-EW",(((L289-1)*'month #1 only'!$B$2)*(1-$B$3))+(((M289-1)*'month #1 only'!$B$2)*(1-$B$3)),IF(N289="WON",(((L289-1)*'month #1 only'!$B$2)*(1-$B$3)),IF(N289="PLACED",(((M289-1)*'month #1 only'!$B$2)*(1-$B$3))-'month #1 only'!$B$2,IF(Q289=0,-'month #1 only'!$B$2,-('month #1 only'!$B$2*2))))))*E289</f>
        <v>0</v>
      </c>
    </row>
    <row r="290" spans="8:20" x14ac:dyDescent="0.2">
      <c r="H290" s="68"/>
      <c r="I290" s="68"/>
      <c r="J290" s="68"/>
      <c r="K290" s="68"/>
      <c r="N290" s="54"/>
      <c r="O290" s="68">
        <f>((G290-1)*(1-(IF(H290="no",0,'month #1 only'!$B$3)))+1)</f>
        <v>5.0000000000000044E-2</v>
      </c>
      <c r="P290" s="68">
        <f t="shared" si="4"/>
        <v>0</v>
      </c>
      <c r="Q290" s="69">
        <f>IF(Table13[[#This Row],[Runners]]&lt;5,0,IF(Table13[[#This Row],[Runners]]&lt;8,0.25,IF(Table13[[#This Row],[Runners]]&lt;12,0.2,IF(Table13[[#This Row],[Handicap?]]="Yes",0.25,0.2))))</f>
        <v>0</v>
      </c>
      <c r="R290" s="70">
        <f>(IF(N290="WON-EW",((((F290-1)*Q290)*'month #1 only'!$B$2)+('month #1 only'!$B$2*(F290-1))),IF(N290="WON",((((F290-1)*Q290)*'month #1 only'!$B$2)+('month #1 only'!$B$2*(F290-1))),IF(N290="PLACED",((((F290-1)*Q290)*'month #1 only'!$B$2)-'month #1 only'!$B$2),IF(Q290=0,-'month #1 only'!$B$2,IF(Q290=0,-'month #1 only'!$B$2,-('month #1 only'!$B$2*2)))))))*E290</f>
        <v>0</v>
      </c>
      <c r="S290" s="71">
        <f>(IF(N290="WON-EW",((((O290-1)*Q290)*'month #1 only'!$B$2)+('month #1 only'!$B$2*(O290-1))),IF(N290="WON",((((O290-1)*Q290)*'month #1 only'!$B$2)+('month #1 only'!$B$2*(O290-1))),IF(N290="PLACED",((((O290-1)*Q290)*'month #1 only'!$B$2)-'month #1 only'!$B$2),IF(Q290=0,-'month #1 only'!$B$2,IF(Q290=0,-'month #1 only'!$B$2,-('month #1 only'!$B$2*2)))))))*E290</f>
        <v>0</v>
      </c>
      <c r="T290" s="71">
        <f>(IF(N290="WON-EW",(((L290-1)*'month #1 only'!$B$2)*(1-$B$3))+(((M290-1)*'month #1 only'!$B$2)*(1-$B$3)),IF(N290="WON",(((L290-1)*'month #1 only'!$B$2)*(1-$B$3)),IF(N290="PLACED",(((M290-1)*'month #1 only'!$B$2)*(1-$B$3))-'month #1 only'!$B$2,IF(Q290=0,-'month #1 only'!$B$2,-('month #1 only'!$B$2*2))))))*E290</f>
        <v>0</v>
      </c>
    </row>
    <row r="291" spans="8:20" x14ac:dyDescent="0.2">
      <c r="H291" s="68"/>
      <c r="I291" s="68"/>
      <c r="J291" s="68"/>
      <c r="K291" s="68"/>
      <c r="N291" s="54"/>
      <c r="O291" s="68">
        <f>((G291-1)*(1-(IF(H291="no",0,'month #1 only'!$B$3)))+1)</f>
        <v>5.0000000000000044E-2</v>
      </c>
      <c r="P291" s="68">
        <f t="shared" si="4"/>
        <v>0</v>
      </c>
      <c r="Q291" s="69">
        <f>IF(Table13[[#This Row],[Runners]]&lt;5,0,IF(Table13[[#This Row],[Runners]]&lt;8,0.25,IF(Table13[[#This Row],[Runners]]&lt;12,0.2,IF(Table13[[#This Row],[Handicap?]]="Yes",0.25,0.2))))</f>
        <v>0</v>
      </c>
      <c r="R291" s="70">
        <f>(IF(N291="WON-EW",((((F291-1)*Q291)*'month #1 only'!$B$2)+('month #1 only'!$B$2*(F291-1))),IF(N291="WON",((((F291-1)*Q291)*'month #1 only'!$B$2)+('month #1 only'!$B$2*(F291-1))),IF(N291="PLACED",((((F291-1)*Q291)*'month #1 only'!$B$2)-'month #1 only'!$B$2),IF(Q291=0,-'month #1 only'!$B$2,IF(Q291=0,-'month #1 only'!$B$2,-('month #1 only'!$B$2*2)))))))*E291</f>
        <v>0</v>
      </c>
      <c r="S291" s="71">
        <f>(IF(N291="WON-EW",((((O291-1)*Q291)*'month #1 only'!$B$2)+('month #1 only'!$B$2*(O291-1))),IF(N291="WON",((((O291-1)*Q291)*'month #1 only'!$B$2)+('month #1 only'!$B$2*(O291-1))),IF(N291="PLACED",((((O291-1)*Q291)*'month #1 only'!$B$2)-'month #1 only'!$B$2),IF(Q291=0,-'month #1 only'!$B$2,IF(Q291=0,-'month #1 only'!$B$2,-('month #1 only'!$B$2*2)))))))*E291</f>
        <v>0</v>
      </c>
      <c r="T291" s="71">
        <f>(IF(N291="WON-EW",(((L291-1)*'month #1 only'!$B$2)*(1-$B$3))+(((M291-1)*'month #1 only'!$B$2)*(1-$B$3)),IF(N291="WON",(((L291-1)*'month #1 only'!$B$2)*(1-$B$3)),IF(N291="PLACED",(((M291-1)*'month #1 only'!$B$2)*(1-$B$3))-'month #1 only'!$B$2,IF(Q291=0,-'month #1 only'!$B$2,-('month #1 only'!$B$2*2))))))*E291</f>
        <v>0</v>
      </c>
    </row>
    <row r="292" spans="8:20" x14ac:dyDescent="0.2">
      <c r="H292" s="68"/>
      <c r="I292" s="68"/>
      <c r="J292" s="68"/>
      <c r="K292" s="68"/>
      <c r="N292" s="54"/>
      <c r="O292" s="68">
        <f>((G292-1)*(1-(IF(H292="no",0,'month #1 only'!$B$3)))+1)</f>
        <v>5.0000000000000044E-2</v>
      </c>
      <c r="P292" s="68">
        <f t="shared" si="4"/>
        <v>0</v>
      </c>
      <c r="Q292" s="69">
        <f>IF(Table13[[#This Row],[Runners]]&lt;5,0,IF(Table13[[#This Row],[Runners]]&lt;8,0.25,IF(Table13[[#This Row],[Runners]]&lt;12,0.2,IF(Table13[[#This Row],[Handicap?]]="Yes",0.25,0.2))))</f>
        <v>0</v>
      </c>
      <c r="R292" s="70">
        <f>(IF(N292="WON-EW",((((F292-1)*Q292)*'month #1 only'!$B$2)+('month #1 only'!$B$2*(F292-1))),IF(N292="WON",((((F292-1)*Q292)*'month #1 only'!$B$2)+('month #1 only'!$B$2*(F292-1))),IF(N292="PLACED",((((F292-1)*Q292)*'month #1 only'!$B$2)-'month #1 only'!$B$2),IF(Q292=0,-'month #1 only'!$B$2,IF(Q292=0,-'month #1 only'!$B$2,-('month #1 only'!$B$2*2)))))))*E292</f>
        <v>0</v>
      </c>
      <c r="S292" s="71">
        <f>(IF(N292="WON-EW",((((O292-1)*Q292)*'month #1 only'!$B$2)+('month #1 only'!$B$2*(O292-1))),IF(N292="WON",((((O292-1)*Q292)*'month #1 only'!$B$2)+('month #1 only'!$B$2*(O292-1))),IF(N292="PLACED",((((O292-1)*Q292)*'month #1 only'!$B$2)-'month #1 only'!$B$2),IF(Q292=0,-'month #1 only'!$B$2,IF(Q292=0,-'month #1 only'!$B$2,-('month #1 only'!$B$2*2)))))))*E292</f>
        <v>0</v>
      </c>
      <c r="T292" s="71">
        <f>(IF(N292="WON-EW",(((L292-1)*'month #1 only'!$B$2)*(1-$B$3))+(((M292-1)*'month #1 only'!$B$2)*(1-$B$3)),IF(N292="WON",(((L292-1)*'month #1 only'!$B$2)*(1-$B$3)),IF(N292="PLACED",(((M292-1)*'month #1 only'!$B$2)*(1-$B$3))-'month #1 only'!$B$2,IF(Q292=0,-'month #1 only'!$B$2,-('month #1 only'!$B$2*2))))))*E292</f>
        <v>0</v>
      </c>
    </row>
    <row r="293" spans="8:20" x14ac:dyDescent="0.2">
      <c r="H293" s="68"/>
      <c r="I293" s="68"/>
      <c r="J293" s="68"/>
      <c r="K293" s="68"/>
      <c r="N293" s="54"/>
      <c r="O293" s="68">
        <f>((G293-1)*(1-(IF(H293="no",0,'month #1 only'!$B$3)))+1)</f>
        <v>5.0000000000000044E-2</v>
      </c>
      <c r="P293" s="68">
        <f t="shared" si="4"/>
        <v>0</v>
      </c>
      <c r="Q293" s="69">
        <f>IF(Table13[[#This Row],[Runners]]&lt;5,0,IF(Table13[[#This Row],[Runners]]&lt;8,0.25,IF(Table13[[#This Row],[Runners]]&lt;12,0.2,IF(Table13[[#This Row],[Handicap?]]="Yes",0.25,0.2))))</f>
        <v>0</v>
      </c>
      <c r="R293" s="70">
        <f>(IF(N293="WON-EW",((((F293-1)*Q293)*'month #1 only'!$B$2)+('month #1 only'!$B$2*(F293-1))),IF(N293="WON",((((F293-1)*Q293)*'month #1 only'!$B$2)+('month #1 only'!$B$2*(F293-1))),IF(N293="PLACED",((((F293-1)*Q293)*'month #1 only'!$B$2)-'month #1 only'!$B$2),IF(Q293=0,-'month #1 only'!$B$2,IF(Q293=0,-'month #1 only'!$B$2,-('month #1 only'!$B$2*2)))))))*E293</f>
        <v>0</v>
      </c>
      <c r="S293" s="71">
        <f>(IF(N293="WON-EW",((((O293-1)*Q293)*'month #1 only'!$B$2)+('month #1 only'!$B$2*(O293-1))),IF(N293="WON",((((O293-1)*Q293)*'month #1 only'!$B$2)+('month #1 only'!$B$2*(O293-1))),IF(N293="PLACED",((((O293-1)*Q293)*'month #1 only'!$B$2)-'month #1 only'!$B$2),IF(Q293=0,-'month #1 only'!$B$2,IF(Q293=0,-'month #1 only'!$B$2,-('month #1 only'!$B$2*2)))))))*E293</f>
        <v>0</v>
      </c>
      <c r="T293" s="71">
        <f>(IF(N293="WON-EW",(((L293-1)*'month #1 only'!$B$2)*(1-$B$3))+(((M293-1)*'month #1 only'!$B$2)*(1-$B$3)),IF(N293="WON",(((L293-1)*'month #1 only'!$B$2)*(1-$B$3)),IF(N293="PLACED",(((M293-1)*'month #1 only'!$B$2)*(1-$B$3))-'month #1 only'!$B$2,IF(Q293=0,-'month #1 only'!$B$2,-('month #1 only'!$B$2*2))))))*E293</f>
        <v>0</v>
      </c>
    </row>
    <row r="294" spans="8:20" x14ac:dyDescent="0.2">
      <c r="H294" s="68"/>
      <c r="I294" s="68"/>
      <c r="J294" s="68"/>
      <c r="K294" s="68"/>
      <c r="N294" s="54"/>
      <c r="O294" s="68">
        <f>((G294-1)*(1-(IF(H294="no",0,'month #1 only'!$B$3)))+1)</f>
        <v>5.0000000000000044E-2</v>
      </c>
      <c r="P294" s="68">
        <f t="shared" si="4"/>
        <v>0</v>
      </c>
      <c r="Q294" s="69">
        <f>IF(Table13[[#This Row],[Runners]]&lt;5,0,IF(Table13[[#This Row],[Runners]]&lt;8,0.25,IF(Table13[[#This Row],[Runners]]&lt;12,0.2,IF(Table13[[#This Row],[Handicap?]]="Yes",0.25,0.2))))</f>
        <v>0</v>
      </c>
      <c r="R294" s="70">
        <f>(IF(N294="WON-EW",((((F294-1)*Q294)*'month #1 only'!$B$2)+('month #1 only'!$B$2*(F294-1))),IF(N294="WON",((((F294-1)*Q294)*'month #1 only'!$B$2)+('month #1 only'!$B$2*(F294-1))),IF(N294="PLACED",((((F294-1)*Q294)*'month #1 only'!$B$2)-'month #1 only'!$B$2),IF(Q294=0,-'month #1 only'!$B$2,IF(Q294=0,-'month #1 only'!$B$2,-('month #1 only'!$B$2*2)))))))*E294</f>
        <v>0</v>
      </c>
      <c r="S294" s="71">
        <f>(IF(N294="WON-EW",((((O294-1)*Q294)*'month #1 only'!$B$2)+('month #1 only'!$B$2*(O294-1))),IF(N294="WON",((((O294-1)*Q294)*'month #1 only'!$B$2)+('month #1 only'!$B$2*(O294-1))),IF(N294="PLACED",((((O294-1)*Q294)*'month #1 only'!$B$2)-'month #1 only'!$B$2),IF(Q294=0,-'month #1 only'!$B$2,IF(Q294=0,-'month #1 only'!$B$2,-('month #1 only'!$B$2*2)))))))*E294</f>
        <v>0</v>
      </c>
      <c r="T294" s="71">
        <f>(IF(N294="WON-EW",(((L294-1)*'month #1 only'!$B$2)*(1-$B$3))+(((M294-1)*'month #1 only'!$B$2)*(1-$B$3)),IF(N294="WON",(((L294-1)*'month #1 only'!$B$2)*(1-$B$3)),IF(N294="PLACED",(((M294-1)*'month #1 only'!$B$2)*(1-$B$3))-'month #1 only'!$B$2,IF(Q294=0,-'month #1 only'!$B$2,-('month #1 only'!$B$2*2))))))*E294</f>
        <v>0</v>
      </c>
    </row>
    <row r="295" spans="8:20" x14ac:dyDescent="0.2">
      <c r="H295" s="68"/>
      <c r="I295" s="68"/>
      <c r="J295" s="68"/>
      <c r="K295" s="68"/>
      <c r="N295" s="54"/>
      <c r="O295" s="68">
        <f>((G295-1)*(1-(IF(H295="no",0,'month #1 only'!$B$3)))+1)</f>
        <v>5.0000000000000044E-2</v>
      </c>
      <c r="P295" s="68">
        <f t="shared" si="4"/>
        <v>0</v>
      </c>
      <c r="Q295" s="69">
        <f>IF(Table13[[#This Row],[Runners]]&lt;5,0,IF(Table13[[#This Row],[Runners]]&lt;8,0.25,IF(Table13[[#This Row],[Runners]]&lt;12,0.2,IF(Table13[[#This Row],[Handicap?]]="Yes",0.25,0.2))))</f>
        <v>0</v>
      </c>
      <c r="R295" s="70">
        <f>(IF(N295="WON-EW",((((F295-1)*Q295)*'month #1 only'!$B$2)+('month #1 only'!$B$2*(F295-1))),IF(N295="WON",((((F295-1)*Q295)*'month #1 only'!$B$2)+('month #1 only'!$B$2*(F295-1))),IF(N295="PLACED",((((F295-1)*Q295)*'month #1 only'!$B$2)-'month #1 only'!$B$2),IF(Q295=0,-'month #1 only'!$B$2,IF(Q295=0,-'month #1 only'!$B$2,-('month #1 only'!$B$2*2)))))))*E295</f>
        <v>0</v>
      </c>
      <c r="S295" s="71">
        <f>(IF(N295="WON-EW",((((O295-1)*Q295)*'month #1 only'!$B$2)+('month #1 only'!$B$2*(O295-1))),IF(N295="WON",((((O295-1)*Q295)*'month #1 only'!$B$2)+('month #1 only'!$B$2*(O295-1))),IF(N295="PLACED",((((O295-1)*Q295)*'month #1 only'!$B$2)-'month #1 only'!$B$2),IF(Q295=0,-'month #1 only'!$B$2,IF(Q295=0,-'month #1 only'!$B$2,-('month #1 only'!$B$2*2)))))))*E295</f>
        <v>0</v>
      </c>
      <c r="T295" s="71">
        <f>(IF(N295="WON-EW",(((L295-1)*'month #1 only'!$B$2)*(1-$B$3))+(((M295-1)*'month #1 only'!$B$2)*(1-$B$3)),IF(N295="WON",(((L295-1)*'month #1 only'!$B$2)*(1-$B$3)),IF(N295="PLACED",(((M295-1)*'month #1 only'!$B$2)*(1-$B$3))-'month #1 only'!$B$2,IF(Q295=0,-'month #1 only'!$B$2,-('month #1 only'!$B$2*2))))))*E295</f>
        <v>0</v>
      </c>
    </row>
    <row r="296" spans="8:20" x14ac:dyDescent="0.2">
      <c r="H296" s="68"/>
      <c r="I296" s="68"/>
      <c r="J296" s="68"/>
      <c r="K296" s="68"/>
      <c r="N296" s="54"/>
      <c r="O296" s="68">
        <f>((G296-1)*(1-(IF(H296="no",0,'month #1 only'!$B$3)))+1)</f>
        <v>5.0000000000000044E-2</v>
      </c>
      <c r="P296" s="68">
        <f t="shared" si="4"/>
        <v>0</v>
      </c>
      <c r="Q296" s="69">
        <f>IF(Table13[[#This Row],[Runners]]&lt;5,0,IF(Table13[[#This Row],[Runners]]&lt;8,0.25,IF(Table13[[#This Row],[Runners]]&lt;12,0.2,IF(Table13[[#This Row],[Handicap?]]="Yes",0.25,0.2))))</f>
        <v>0</v>
      </c>
      <c r="R296" s="70">
        <f>(IF(N296="WON-EW",((((F296-1)*Q296)*'month #1 only'!$B$2)+('month #1 only'!$B$2*(F296-1))),IF(N296="WON",((((F296-1)*Q296)*'month #1 only'!$B$2)+('month #1 only'!$B$2*(F296-1))),IF(N296="PLACED",((((F296-1)*Q296)*'month #1 only'!$B$2)-'month #1 only'!$B$2),IF(Q296=0,-'month #1 only'!$B$2,IF(Q296=0,-'month #1 only'!$B$2,-('month #1 only'!$B$2*2)))))))*E296</f>
        <v>0</v>
      </c>
      <c r="S296" s="71">
        <f>(IF(N296="WON-EW",((((O296-1)*Q296)*'month #1 only'!$B$2)+('month #1 only'!$B$2*(O296-1))),IF(N296="WON",((((O296-1)*Q296)*'month #1 only'!$B$2)+('month #1 only'!$B$2*(O296-1))),IF(N296="PLACED",((((O296-1)*Q296)*'month #1 only'!$B$2)-'month #1 only'!$B$2),IF(Q296=0,-'month #1 only'!$B$2,IF(Q296=0,-'month #1 only'!$B$2,-('month #1 only'!$B$2*2)))))))*E296</f>
        <v>0</v>
      </c>
      <c r="T296" s="71">
        <f>(IF(N296="WON-EW",(((L296-1)*'month #1 only'!$B$2)*(1-$B$3))+(((M296-1)*'month #1 only'!$B$2)*(1-$B$3)),IF(N296="WON",(((L296-1)*'month #1 only'!$B$2)*(1-$B$3)),IF(N296="PLACED",(((M296-1)*'month #1 only'!$B$2)*(1-$B$3))-'month #1 only'!$B$2,IF(Q296=0,-'month #1 only'!$B$2,-('month #1 only'!$B$2*2))))))*E296</f>
        <v>0</v>
      </c>
    </row>
    <row r="297" spans="8:20" x14ac:dyDescent="0.2">
      <c r="H297" s="68"/>
      <c r="I297" s="68"/>
      <c r="J297" s="68"/>
      <c r="K297" s="68"/>
      <c r="N297" s="54"/>
      <c r="O297" s="68">
        <f>((G297-1)*(1-(IF(H297="no",0,'month #1 only'!$B$3)))+1)</f>
        <v>5.0000000000000044E-2</v>
      </c>
      <c r="P297" s="68">
        <f t="shared" si="4"/>
        <v>0</v>
      </c>
      <c r="Q297" s="69">
        <f>IF(Table13[[#This Row],[Runners]]&lt;5,0,IF(Table13[[#This Row],[Runners]]&lt;8,0.25,IF(Table13[[#This Row],[Runners]]&lt;12,0.2,IF(Table13[[#This Row],[Handicap?]]="Yes",0.25,0.2))))</f>
        <v>0</v>
      </c>
      <c r="R297" s="70">
        <f>(IF(N297="WON-EW",((((F297-1)*Q297)*'month #1 only'!$B$2)+('month #1 only'!$B$2*(F297-1))),IF(N297="WON",((((F297-1)*Q297)*'month #1 only'!$B$2)+('month #1 only'!$B$2*(F297-1))),IF(N297="PLACED",((((F297-1)*Q297)*'month #1 only'!$B$2)-'month #1 only'!$B$2),IF(Q297=0,-'month #1 only'!$B$2,IF(Q297=0,-'month #1 only'!$B$2,-('month #1 only'!$B$2*2)))))))*E297</f>
        <v>0</v>
      </c>
      <c r="S297" s="71">
        <f>(IF(N297="WON-EW",((((O297-1)*Q297)*'month #1 only'!$B$2)+('month #1 only'!$B$2*(O297-1))),IF(N297="WON",((((O297-1)*Q297)*'month #1 only'!$B$2)+('month #1 only'!$B$2*(O297-1))),IF(N297="PLACED",((((O297-1)*Q297)*'month #1 only'!$B$2)-'month #1 only'!$B$2),IF(Q297=0,-'month #1 only'!$B$2,IF(Q297=0,-'month #1 only'!$B$2,-('month #1 only'!$B$2*2)))))))*E297</f>
        <v>0</v>
      </c>
      <c r="T297" s="71">
        <f>(IF(N297="WON-EW",(((L297-1)*'month #1 only'!$B$2)*(1-$B$3))+(((M297-1)*'month #1 only'!$B$2)*(1-$B$3)),IF(N297="WON",(((L297-1)*'month #1 only'!$B$2)*(1-$B$3)),IF(N297="PLACED",(((M297-1)*'month #1 only'!$B$2)*(1-$B$3))-'month #1 only'!$B$2,IF(Q297=0,-'month #1 only'!$B$2,-('month #1 only'!$B$2*2))))))*E297</f>
        <v>0</v>
      </c>
    </row>
    <row r="298" spans="8:20" x14ac:dyDescent="0.2">
      <c r="H298" s="68"/>
      <c r="I298" s="68"/>
      <c r="J298" s="68"/>
      <c r="K298" s="68"/>
      <c r="N298" s="54"/>
      <c r="O298" s="68">
        <f>((G298-1)*(1-(IF(H298="no",0,'month #1 only'!$B$3)))+1)</f>
        <v>5.0000000000000044E-2</v>
      </c>
      <c r="P298" s="68">
        <f t="shared" si="4"/>
        <v>0</v>
      </c>
      <c r="Q298" s="69">
        <f>IF(Table13[[#This Row],[Runners]]&lt;5,0,IF(Table13[[#This Row],[Runners]]&lt;8,0.25,IF(Table13[[#This Row],[Runners]]&lt;12,0.2,IF(Table13[[#This Row],[Handicap?]]="Yes",0.25,0.2))))</f>
        <v>0</v>
      </c>
      <c r="R298" s="70">
        <f>(IF(N298="WON-EW",((((F298-1)*Q298)*'month #1 only'!$B$2)+('month #1 only'!$B$2*(F298-1))),IF(N298="WON",((((F298-1)*Q298)*'month #1 only'!$B$2)+('month #1 only'!$B$2*(F298-1))),IF(N298="PLACED",((((F298-1)*Q298)*'month #1 only'!$B$2)-'month #1 only'!$B$2),IF(Q298=0,-'month #1 only'!$B$2,IF(Q298=0,-'month #1 only'!$B$2,-('month #1 only'!$B$2*2)))))))*E298</f>
        <v>0</v>
      </c>
      <c r="S298" s="71">
        <f>(IF(N298="WON-EW",((((O298-1)*Q298)*'month #1 only'!$B$2)+('month #1 only'!$B$2*(O298-1))),IF(N298="WON",((((O298-1)*Q298)*'month #1 only'!$B$2)+('month #1 only'!$B$2*(O298-1))),IF(N298="PLACED",((((O298-1)*Q298)*'month #1 only'!$B$2)-'month #1 only'!$B$2),IF(Q298=0,-'month #1 only'!$B$2,IF(Q298=0,-'month #1 only'!$B$2,-('month #1 only'!$B$2*2)))))))*E298</f>
        <v>0</v>
      </c>
      <c r="T298" s="71">
        <f>(IF(N298="WON-EW",(((L298-1)*'month #1 only'!$B$2)*(1-$B$3))+(((M298-1)*'month #1 only'!$B$2)*(1-$B$3)),IF(N298="WON",(((L298-1)*'month #1 only'!$B$2)*(1-$B$3)),IF(N298="PLACED",(((M298-1)*'month #1 only'!$B$2)*(1-$B$3))-'month #1 only'!$B$2,IF(Q298=0,-'month #1 only'!$B$2,-('month #1 only'!$B$2*2))))))*E298</f>
        <v>0</v>
      </c>
    </row>
    <row r="299" spans="8:20" x14ac:dyDescent="0.2">
      <c r="H299" s="68"/>
      <c r="I299" s="68"/>
      <c r="J299" s="68"/>
      <c r="K299" s="68"/>
      <c r="N299" s="54"/>
      <c r="O299" s="68">
        <f>((G299-1)*(1-(IF(H299="no",0,'month #1 only'!$B$3)))+1)</f>
        <v>5.0000000000000044E-2</v>
      </c>
      <c r="P299" s="68">
        <f t="shared" si="4"/>
        <v>0</v>
      </c>
      <c r="Q299" s="69">
        <f>IF(Table13[[#This Row],[Runners]]&lt;5,0,IF(Table13[[#This Row],[Runners]]&lt;8,0.25,IF(Table13[[#This Row],[Runners]]&lt;12,0.2,IF(Table13[[#This Row],[Handicap?]]="Yes",0.25,0.2))))</f>
        <v>0</v>
      </c>
      <c r="R299" s="70">
        <f>(IF(N299="WON-EW",((((F299-1)*Q299)*'month #1 only'!$B$2)+('month #1 only'!$B$2*(F299-1))),IF(N299="WON",((((F299-1)*Q299)*'month #1 only'!$B$2)+('month #1 only'!$B$2*(F299-1))),IF(N299="PLACED",((((F299-1)*Q299)*'month #1 only'!$B$2)-'month #1 only'!$B$2),IF(Q299=0,-'month #1 only'!$B$2,IF(Q299=0,-'month #1 only'!$B$2,-('month #1 only'!$B$2*2)))))))*E299</f>
        <v>0</v>
      </c>
      <c r="S299" s="71">
        <f>(IF(N299="WON-EW",((((O299-1)*Q299)*'month #1 only'!$B$2)+('month #1 only'!$B$2*(O299-1))),IF(N299="WON",((((O299-1)*Q299)*'month #1 only'!$B$2)+('month #1 only'!$B$2*(O299-1))),IF(N299="PLACED",((((O299-1)*Q299)*'month #1 only'!$B$2)-'month #1 only'!$B$2),IF(Q299=0,-'month #1 only'!$B$2,IF(Q299=0,-'month #1 only'!$B$2,-('month #1 only'!$B$2*2)))))))*E299</f>
        <v>0</v>
      </c>
      <c r="T299" s="71">
        <f>(IF(N299="WON-EW",(((L299-1)*'month #1 only'!$B$2)*(1-$B$3))+(((M299-1)*'month #1 only'!$B$2)*(1-$B$3)),IF(N299="WON",(((L299-1)*'month #1 only'!$B$2)*(1-$B$3)),IF(N299="PLACED",(((M299-1)*'month #1 only'!$B$2)*(1-$B$3))-'month #1 only'!$B$2,IF(Q299=0,-'month #1 only'!$B$2,-('month #1 only'!$B$2*2))))))*E299</f>
        <v>0</v>
      </c>
    </row>
    <row r="300" spans="8:20" x14ac:dyDescent="0.2">
      <c r="H300" s="68"/>
      <c r="I300" s="68"/>
      <c r="J300" s="68"/>
      <c r="K300" s="68"/>
      <c r="N300" s="54"/>
      <c r="O300" s="68">
        <f>((G300-1)*(1-(IF(H300="no",0,'month #1 only'!$B$3)))+1)</f>
        <v>5.0000000000000044E-2</v>
      </c>
      <c r="P300" s="68">
        <f t="shared" si="4"/>
        <v>0</v>
      </c>
      <c r="Q300" s="69">
        <f>IF(Table13[[#This Row],[Runners]]&lt;5,0,IF(Table13[[#This Row],[Runners]]&lt;8,0.25,IF(Table13[[#This Row],[Runners]]&lt;12,0.2,IF(Table13[[#This Row],[Handicap?]]="Yes",0.25,0.2))))</f>
        <v>0</v>
      </c>
      <c r="R300" s="70">
        <f>(IF(N300="WON-EW",((((F300-1)*Q300)*'month #1 only'!$B$2)+('month #1 only'!$B$2*(F300-1))),IF(N300="WON",((((F300-1)*Q300)*'month #1 only'!$B$2)+('month #1 only'!$B$2*(F300-1))),IF(N300="PLACED",((((F300-1)*Q300)*'month #1 only'!$B$2)-'month #1 only'!$B$2),IF(Q300=0,-'month #1 only'!$B$2,IF(Q300=0,-'month #1 only'!$B$2,-('month #1 only'!$B$2*2)))))))*E300</f>
        <v>0</v>
      </c>
      <c r="S300" s="71">
        <f>(IF(N300="WON-EW",((((O300-1)*Q300)*'month #1 only'!$B$2)+('month #1 only'!$B$2*(O300-1))),IF(N300="WON",((((O300-1)*Q300)*'month #1 only'!$B$2)+('month #1 only'!$B$2*(O300-1))),IF(N300="PLACED",((((O300-1)*Q300)*'month #1 only'!$B$2)-'month #1 only'!$B$2),IF(Q300=0,-'month #1 only'!$B$2,IF(Q300=0,-'month #1 only'!$B$2,-('month #1 only'!$B$2*2)))))))*E300</f>
        <v>0</v>
      </c>
      <c r="T300" s="71">
        <f>(IF(N300="WON-EW",(((L300-1)*'month #1 only'!$B$2)*(1-$B$3))+(((M300-1)*'month #1 only'!$B$2)*(1-$B$3)),IF(N300="WON",(((L300-1)*'month #1 only'!$B$2)*(1-$B$3)),IF(N300="PLACED",(((M300-1)*'month #1 only'!$B$2)*(1-$B$3))-'month #1 only'!$B$2,IF(Q300=0,-'month #1 only'!$B$2,-('month #1 only'!$B$2*2))))))*E300</f>
        <v>0</v>
      </c>
    </row>
    <row r="301" spans="8:20" x14ac:dyDescent="0.2">
      <c r="H301" s="68"/>
      <c r="I301" s="68"/>
      <c r="J301" s="68"/>
      <c r="K301" s="68"/>
      <c r="N301" s="54"/>
      <c r="O301" s="68">
        <f>((G301-1)*(1-(IF(H301="no",0,'month #1 only'!$B$3)))+1)</f>
        <v>5.0000000000000044E-2</v>
      </c>
      <c r="P301" s="68">
        <f t="shared" si="4"/>
        <v>0</v>
      </c>
      <c r="Q301" s="69">
        <f>IF(Table13[[#This Row],[Runners]]&lt;5,0,IF(Table13[[#This Row],[Runners]]&lt;8,0.25,IF(Table13[[#This Row],[Runners]]&lt;12,0.2,IF(Table13[[#This Row],[Handicap?]]="Yes",0.25,0.2))))</f>
        <v>0</v>
      </c>
      <c r="R301" s="70">
        <f>(IF(N301="WON-EW",((((F301-1)*Q301)*'month #1 only'!$B$2)+('month #1 only'!$B$2*(F301-1))),IF(N301="WON",((((F301-1)*Q301)*'month #1 only'!$B$2)+('month #1 only'!$B$2*(F301-1))),IF(N301="PLACED",((((F301-1)*Q301)*'month #1 only'!$B$2)-'month #1 only'!$B$2),IF(Q301=0,-'month #1 only'!$B$2,IF(Q301=0,-'month #1 only'!$B$2,-('month #1 only'!$B$2*2)))))))*E301</f>
        <v>0</v>
      </c>
      <c r="S301" s="71">
        <f>(IF(N301="WON-EW",((((O301-1)*Q301)*'month #1 only'!$B$2)+('month #1 only'!$B$2*(O301-1))),IF(N301="WON",((((O301-1)*Q301)*'month #1 only'!$B$2)+('month #1 only'!$B$2*(O301-1))),IF(N301="PLACED",((((O301-1)*Q301)*'month #1 only'!$B$2)-'month #1 only'!$B$2),IF(Q301=0,-'month #1 only'!$B$2,IF(Q301=0,-'month #1 only'!$B$2,-('month #1 only'!$B$2*2)))))))*E301</f>
        <v>0</v>
      </c>
      <c r="T301" s="71">
        <f>(IF(N301="WON-EW",(((L301-1)*'month #1 only'!$B$2)*(1-$B$3))+(((M301-1)*'month #1 only'!$B$2)*(1-$B$3)),IF(N301="WON",(((L301-1)*'month #1 only'!$B$2)*(1-$B$3)),IF(N301="PLACED",(((M301-1)*'month #1 only'!$B$2)*(1-$B$3))-'month #1 only'!$B$2,IF(Q301=0,-'month #1 only'!$B$2,-('month #1 only'!$B$2*2))))))*E301</f>
        <v>0</v>
      </c>
    </row>
    <row r="302" spans="8:20" x14ac:dyDescent="0.2">
      <c r="H302" s="68"/>
      <c r="I302" s="68"/>
      <c r="J302" s="68"/>
      <c r="K302" s="68"/>
      <c r="N302" s="54"/>
      <c r="O302" s="68">
        <f>((G302-1)*(1-(IF(H302="no",0,'month #1 only'!$B$3)))+1)</f>
        <v>5.0000000000000044E-2</v>
      </c>
      <c r="P302" s="68">
        <f t="shared" si="4"/>
        <v>0</v>
      </c>
      <c r="Q302" s="69">
        <f>IF(Table13[[#This Row],[Runners]]&lt;5,0,IF(Table13[[#This Row],[Runners]]&lt;8,0.25,IF(Table13[[#This Row],[Runners]]&lt;12,0.2,IF(Table13[[#This Row],[Handicap?]]="Yes",0.25,0.2))))</f>
        <v>0</v>
      </c>
      <c r="R302" s="70">
        <f>(IF(N302="WON-EW",((((F302-1)*Q302)*'month #1 only'!$B$2)+('month #1 only'!$B$2*(F302-1))),IF(N302="WON",((((F302-1)*Q302)*'month #1 only'!$B$2)+('month #1 only'!$B$2*(F302-1))),IF(N302="PLACED",((((F302-1)*Q302)*'month #1 only'!$B$2)-'month #1 only'!$B$2),IF(Q302=0,-'month #1 only'!$B$2,IF(Q302=0,-'month #1 only'!$B$2,-('month #1 only'!$B$2*2)))))))*E302</f>
        <v>0</v>
      </c>
      <c r="S302" s="71">
        <f>(IF(N302="WON-EW",((((O302-1)*Q302)*'month #1 only'!$B$2)+('month #1 only'!$B$2*(O302-1))),IF(N302="WON",((((O302-1)*Q302)*'month #1 only'!$B$2)+('month #1 only'!$B$2*(O302-1))),IF(N302="PLACED",((((O302-1)*Q302)*'month #1 only'!$B$2)-'month #1 only'!$B$2),IF(Q302=0,-'month #1 only'!$B$2,IF(Q302=0,-'month #1 only'!$B$2,-('month #1 only'!$B$2*2)))))))*E302</f>
        <v>0</v>
      </c>
      <c r="T302" s="71">
        <f>(IF(N302="WON-EW",(((L302-1)*'month #1 only'!$B$2)*(1-$B$3))+(((M302-1)*'month #1 only'!$B$2)*(1-$B$3)),IF(N302="WON",(((L302-1)*'month #1 only'!$B$2)*(1-$B$3)),IF(N302="PLACED",(((M302-1)*'month #1 only'!$B$2)*(1-$B$3))-'month #1 only'!$B$2,IF(Q302=0,-'month #1 only'!$B$2,-('month #1 only'!$B$2*2))))))*E302</f>
        <v>0</v>
      </c>
    </row>
    <row r="303" spans="8:20" x14ac:dyDescent="0.2">
      <c r="H303" s="68"/>
      <c r="I303" s="68"/>
      <c r="J303" s="68"/>
      <c r="K303" s="68"/>
      <c r="N303" s="54"/>
      <c r="O303" s="68">
        <f>((G303-1)*(1-(IF(H303="no",0,'month #1 only'!$B$3)))+1)</f>
        <v>5.0000000000000044E-2</v>
      </c>
      <c r="P303" s="68">
        <f t="shared" si="4"/>
        <v>0</v>
      </c>
      <c r="Q303" s="69">
        <f>IF(Table13[[#This Row],[Runners]]&lt;5,0,IF(Table13[[#This Row],[Runners]]&lt;8,0.25,IF(Table13[[#This Row],[Runners]]&lt;12,0.2,IF(Table13[[#This Row],[Handicap?]]="Yes",0.25,0.2))))</f>
        <v>0</v>
      </c>
      <c r="R303" s="70">
        <f>(IF(N303="WON-EW",((((F303-1)*Q303)*'month #1 only'!$B$2)+('month #1 only'!$B$2*(F303-1))),IF(N303="WON",((((F303-1)*Q303)*'month #1 only'!$B$2)+('month #1 only'!$B$2*(F303-1))),IF(N303="PLACED",((((F303-1)*Q303)*'month #1 only'!$B$2)-'month #1 only'!$B$2),IF(Q303=0,-'month #1 only'!$B$2,IF(Q303=0,-'month #1 only'!$B$2,-('month #1 only'!$B$2*2)))))))*E303</f>
        <v>0</v>
      </c>
      <c r="S303" s="71">
        <f>(IF(N303="WON-EW",((((O303-1)*Q303)*'month #1 only'!$B$2)+('month #1 only'!$B$2*(O303-1))),IF(N303="WON",((((O303-1)*Q303)*'month #1 only'!$B$2)+('month #1 only'!$B$2*(O303-1))),IF(N303="PLACED",((((O303-1)*Q303)*'month #1 only'!$B$2)-'month #1 only'!$B$2),IF(Q303=0,-'month #1 only'!$B$2,IF(Q303=0,-'month #1 only'!$B$2,-('month #1 only'!$B$2*2)))))))*E303</f>
        <v>0</v>
      </c>
      <c r="T303" s="71">
        <f>(IF(N303="WON-EW",(((L303-1)*'month #1 only'!$B$2)*(1-$B$3))+(((M303-1)*'month #1 only'!$B$2)*(1-$B$3)),IF(N303="WON",(((L303-1)*'month #1 only'!$B$2)*(1-$B$3)),IF(N303="PLACED",(((M303-1)*'month #1 only'!$B$2)*(1-$B$3))-'month #1 only'!$B$2,IF(Q303=0,-'month #1 only'!$B$2,-('month #1 only'!$B$2*2))))))*E303</f>
        <v>0</v>
      </c>
    </row>
    <row r="304" spans="8:20" x14ac:dyDescent="0.2">
      <c r="H304" s="68"/>
      <c r="I304" s="68"/>
      <c r="J304" s="68"/>
      <c r="K304" s="68"/>
      <c r="N304" s="54"/>
      <c r="O304" s="68">
        <f>((G304-1)*(1-(IF(H304="no",0,'month #1 only'!$B$3)))+1)</f>
        <v>5.0000000000000044E-2</v>
      </c>
      <c r="P304" s="68">
        <f t="shared" si="4"/>
        <v>0</v>
      </c>
      <c r="Q304" s="69">
        <f>IF(Table13[[#This Row],[Runners]]&lt;5,0,IF(Table13[[#This Row],[Runners]]&lt;8,0.25,IF(Table13[[#This Row],[Runners]]&lt;12,0.2,IF(Table13[[#This Row],[Handicap?]]="Yes",0.25,0.2))))</f>
        <v>0</v>
      </c>
      <c r="R304" s="70">
        <f>(IF(N304="WON-EW",((((F304-1)*Q304)*'month #1 only'!$B$2)+('month #1 only'!$B$2*(F304-1))),IF(N304="WON",((((F304-1)*Q304)*'month #1 only'!$B$2)+('month #1 only'!$B$2*(F304-1))),IF(N304="PLACED",((((F304-1)*Q304)*'month #1 only'!$B$2)-'month #1 only'!$B$2),IF(Q304=0,-'month #1 only'!$B$2,IF(Q304=0,-'month #1 only'!$B$2,-('month #1 only'!$B$2*2)))))))*E304</f>
        <v>0</v>
      </c>
      <c r="S304" s="71">
        <f>(IF(N304="WON-EW",((((O304-1)*Q304)*'month #1 only'!$B$2)+('month #1 only'!$B$2*(O304-1))),IF(N304="WON",((((O304-1)*Q304)*'month #1 only'!$B$2)+('month #1 only'!$B$2*(O304-1))),IF(N304="PLACED",((((O304-1)*Q304)*'month #1 only'!$B$2)-'month #1 only'!$B$2),IF(Q304=0,-'month #1 only'!$B$2,IF(Q304=0,-'month #1 only'!$B$2,-('month #1 only'!$B$2*2)))))))*E304</f>
        <v>0</v>
      </c>
      <c r="T304" s="71">
        <f>(IF(N304="WON-EW",(((L304-1)*'month #1 only'!$B$2)*(1-$B$3))+(((M304-1)*'month #1 only'!$B$2)*(1-$B$3)),IF(N304="WON",(((L304-1)*'month #1 only'!$B$2)*(1-$B$3)),IF(N304="PLACED",(((M304-1)*'month #1 only'!$B$2)*(1-$B$3))-'month #1 only'!$B$2,IF(Q304=0,-'month #1 only'!$B$2,-('month #1 only'!$B$2*2))))))*E304</f>
        <v>0</v>
      </c>
    </row>
    <row r="305" spans="8:20" x14ac:dyDescent="0.2">
      <c r="H305" s="68"/>
      <c r="I305" s="68"/>
      <c r="J305" s="68"/>
      <c r="K305" s="68"/>
      <c r="N305" s="54"/>
      <c r="O305" s="68">
        <f>((G305-1)*(1-(IF(H305="no",0,'month #1 only'!$B$3)))+1)</f>
        <v>5.0000000000000044E-2</v>
      </c>
      <c r="P305" s="68">
        <f t="shared" si="4"/>
        <v>0</v>
      </c>
      <c r="Q305" s="69">
        <f>IF(Table13[[#This Row],[Runners]]&lt;5,0,IF(Table13[[#This Row],[Runners]]&lt;8,0.25,IF(Table13[[#This Row],[Runners]]&lt;12,0.2,IF(Table13[[#This Row],[Handicap?]]="Yes",0.25,0.2))))</f>
        <v>0</v>
      </c>
      <c r="R305" s="70">
        <f>(IF(N305="WON-EW",((((F305-1)*Q305)*'month #1 only'!$B$2)+('month #1 only'!$B$2*(F305-1))),IF(N305="WON",((((F305-1)*Q305)*'month #1 only'!$B$2)+('month #1 only'!$B$2*(F305-1))),IF(N305="PLACED",((((F305-1)*Q305)*'month #1 only'!$B$2)-'month #1 only'!$B$2),IF(Q305=0,-'month #1 only'!$B$2,IF(Q305=0,-'month #1 only'!$B$2,-('month #1 only'!$B$2*2)))))))*E305</f>
        <v>0</v>
      </c>
      <c r="S305" s="71">
        <f>(IF(N305="WON-EW",((((O305-1)*Q305)*'month #1 only'!$B$2)+('month #1 only'!$B$2*(O305-1))),IF(N305="WON",((((O305-1)*Q305)*'month #1 only'!$B$2)+('month #1 only'!$B$2*(O305-1))),IF(N305="PLACED",((((O305-1)*Q305)*'month #1 only'!$B$2)-'month #1 only'!$B$2),IF(Q305=0,-'month #1 only'!$B$2,IF(Q305=0,-'month #1 only'!$B$2,-('month #1 only'!$B$2*2)))))))*E305</f>
        <v>0</v>
      </c>
      <c r="T305" s="71">
        <f>(IF(N305="WON-EW",(((L305-1)*'month #1 only'!$B$2)*(1-$B$3))+(((M305-1)*'month #1 only'!$B$2)*(1-$B$3)),IF(N305="WON",(((L305-1)*'month #1 only'!$B$2)*(1-$B$3)),IF(N305="PLACED",(((M305-1)*'month #1 only'!$B$2)*(1-$B$3))-'month #1 only'!$B$2,IF(Q305=0,-'month #1 only'!$B$2,-('month #1 only'!$B$2*2))))))*E305</f>
        <v>0</v>
      </c>
    </row>
    <row r="306" spans="8:20" x14ac:dyDescent="0.2">
      <c r="H306" s="68"/>
      <c r="I306" s="68"/>
      <c r="J306" s="68"/>
      <c r="K306" s="68"/>
      <c r="N306" s="54"/>
      <c r="O306" s="68">
        <f>((G306-1)*(1-(IF(H306="no",0,'month #1 only'!$B$3)))+1)</f>
        <v>5.0000000000000044E-2</v>
      </c>
      <c r="P306" s="68">
        <f t="shared" si="4"/>
        <v>0</v>
      </c>
      <c r="Q306" s="69">
        <f>IF(Table13[[#This Row],[Runners]]&lt;5,0,IF(Table13[[#This Row],[Runners]]&lt;8,0.25,IF(Table13[[#This Row],[Runners]]&lt;12,0.2,IF(Table13[[#This Row],[Handicap?]]="Yes",0.25,0.2))))</f>
        <v>0</v>
      </c>
      <c r="R306" s="70">
        <f>(IF(N306="WON-EW",((((F306-1)*Q306)*'month #1 only'!$B$2)+('month #1 only'!$B$2*(F306-1))),IF(N306="WON",((((F306-1)*Q306)*'month #1 only'!$B$2)+('month #1 only'!$B$2*(F306-1))),IF(N306="PLACED",((((F306-1)*Q306)*'month #1 only'!$B$2)-'month #1 only'!$B$2),IF(Q306=0,-'month #1 only'!$B$2,IF(Q306=0,-'month #1 only'!$B$2,-('month #1 only'!$B$2*2)))))))*E306</f>
        <v>0</v>
      </c>
      <c r="S306" s="71">
        <f>(IF(N306="WON-EW",((((O306-1)*Q306)*'month #1 only'!$B$2)+('month #1 only'!$B$2*(O306-1))),IF(N306="WON",((((O306-1)*Q306)*'month #1 only'!$B$2)+('month #1 only'!$B$2*(O306-1))),IF(N306="PLACED",((((O306-1)*Q306)*'month #1 only'!$B$2)-'month #1 only'!$B$2),IF(Q306=0,-'month #1 only'!$B$2,IF(Q306=0,-'month #1 only'!$B$2,-('month #1 only'!$B$2*2)))))))*E306</f>
        <v>0</v>
      </c>
      <c r="T306" s="71">
        <f>(IF(N306="WON-EW",(((L306-1)*'month #1 only'!$B$2)*(1-$B$3))+(((M306-1)*'month #1 only'!$B$2)*(1-$B$3)),IF(N306="WON",(((L306-1)*'month #1 only'!$B$2)*(1-$B$3)),IF(N306="PLACED",(((M306-1)*'month #1 only'!$B$2)*(1-$B$3))-'month #1 only'!$B$2,IF(Q306=0,-'month #1 only'!$B$2,-('month #1 only'!$B$2*2))))))*E306</f>
        <v>0</v>
      </c>
    </row>
    <row r="307" spans="8:20" x14ac:dyDescent="0.2">
      <c r="H307" s="68"/>
      <c r="I307" s="68"/>
      <c r="J307" s="68"/>
      <c r="K307" s="68"/>
      <c r="N307" s="54"/>
      <c r="O307" s="68">
        <f>((G307-1)*(1-(IF(H307="no",0,'month #1 only'!$B$3)))+1)</f>
        <v>5.0000000000000044E-2</v>
      </c>
      <c r="P307" s="68">
        <f t="shared" si="4"/>
        <v>0</v>
      </c>
      <c r="Q307" s="69">
        <f>IF(Table13[[#This Row],[Runners]]&lt;5,0,IF(Table13[[#This Row],[Runners]]&lt;8,0.25,IF(Table13[[#This Row],[Runners]]&lt;12,0.2,IF(Table13[[#This Row],[Handicap?]]="Yes",0.25,0.2))))</f>
        <v>0</v>
      </c>
      <c r="R307" s="70">
        <f>(IF(N307="WON-EW",((((F307-1)*Q307)*'month #1 only'!$B$2)+('month #1 only'!$B$2*(F307-1))),IF(N307="WON",((((F307-1)*Q307)*'month #1 only'!$B$2)+('month #1 only'!$B$2*(F307-1))),IF(N307="PLACED",((((F307-1)*Q307)*'month #1 only'!$B$2)-'month #1 only'!$B$2),IF(Q307=0,-'month #1 only'!$B$2,IF(Q307=0,-'month #1 only'!$B$2,-('month #1 only'!$B$2*2)))))))*E307</f>
        <v>0</v>
      </c>
      <c r="S307" s="71">
        <f>(IF(N307="WON-EW",((((O307-1)*Q307)*'month #1 only'!$B$2)+('month #1 only'!$B$2*(O307-1))),IF(N307="WON",((((O307-1)*Q307)*'month #1 only'!$B$2)+('month #1 only'!$B$2*(O307-1))),IF(N307="PLACED",((((O307-1)*Q307)*'month #1 only'!$B$2)-'month #1 only'!$B$2),IF(Q307=0,-'month #1 only'!$B$2,IF(Q307=0,-'month #1 only'!$B$2,-('month #1 only'!$B$2*2)))))))*E307</f>
        <v>0</v>
      </c>
      <c r="T307" s="71">
        <f>(IF(N307="WON-EW",(((L307-1)*'month #1 only'!$B$2)*(1-$B$3))+(((M307-1)*'month #1 only'!$B$2)*(1-$B$3)),IF(N307="WON",(((L307-1)*'month #1 only'!$B$2)*(1-$B$3)),IF(N307="PLACED",(((M307-1)*'month #1 only'!$B$2)*(1-$B$3))-'month #1 only'!$B$2,IF(Q307=0,-'month #1 only'!$B$2,-('month #1 only'!$B$2*2))))))*E307</f>
        <v>0</v>
      </c>
    </row>
    <row r="308" spans="8:20" x14ac:dyDescent="0.2">
      <c r="H308" s="68"/>
      <c r="I308" s="68"/>
      <c r="J308" s="68"/>
      <c r="K308" s="68"/>
      <c r="N308" s="54"/>
      <c r="O308" s="68">
        <f>((G308-1)*(1-(IF(H308="no",0,'month #1 only'!$B$3)))+1)</f>
        <v>5.0000000000000044E-2</v>
      </c>
      <c r="P308" s="68">
        <f t="shared" si="4"/>
        <v>0</v>
      </c>
      <c r="Q308" s="69">
        <f>IF(Table13[[#This Row],[Runners]]&lt;5,0,IF(Table13[[#This Row],[Runners]]&lt;8,0.25,IF(Table13[[#This Row],[Runners]]&lt;12,0.2,IF(Table13[[#This Row],[Handicap?]]="Yes",0.25,0.2))))</f>
        <v>0</v>
      </c>
      <c r="R308" s="70">
        <f>(IF(N308="WON-EW",((((F308-1)*Q308)*'month #1 only'!$B$2)+('month #1 only'!$B$2*(F308-1))),IF(N308="WON",((((F308-1)*Q308)*'month #1 only'!$B$2)+('month #1 only'!$B$2*(F308-1))),IF(N308="PLACED",((((F308-1)*Q308)*'month #1 only'!$B$2)-'month #1 only'!$B$2),IF(Q308=0,-'month #1 only'!$B$2,IF(Q308=0,-'month #1 only'!$B$2,-('month #1 only'!$B$2*2)))))))*E308</f>
        <v>0</v>
      </c>
      <c r="S308" s="71">
        <f>(IF(N308="WON-EW",((((O308-1)*Q308)*'month #1 only'!$B$2)+('month #1 only'!$B$2*(O308-1))),IF(N308="WON",((((O308-1)*Q308)*'month #1 only'!$B$2)+('month #1 only'!$B$2*(O308-1))),IF(N308="PLACED",((((O308-1)*Q308)*'month #1 only'!$B$2)-'month #1 only'!$B$2),IF(Q308=0,-'month #1 only'!$B$2,IF(Q308=0,-'month #1 only'!$B$2,-('month #1 only'!$B$2*2)))))))*E308</f>
        <v>0</v>
      </c>
      <c r="T308" s="71">
        <f>(IF(N308="WON-EW",(((L308-1)*'month #1 only'!$B$2)*(1-$B$3))+(((M308-1)*'month #1 only'!$B$2)*(1-$B$3)),IF(N308="WON",(((L308-1)*'month #1 only'!$B$2)*(1-$B$3)),IF(N308="PLACED",(((M308-1)*'month #1 only'!$B$2)*(1-$B$3))-'month #1 only'!$B$2,IF(Q308=0,-'month #1 only'!$B$2,-('month #1 only'!$B$2*2))))))*E308</f>
        <v>0</v>
      </c>
    </row>
    <row r="309" spans="8:20" x14ac:dyDescent="0.2">
      <c r="H309" s="68"/>
      <c r="I309" s="68"/>
      <c r="J309" s="68"/>
      <c r="K309" s="68"/>
      <c r="N309" s="54"/>
      <c r="O309" s="68">
        <f>((G309-1)*(1-(IF(H309="no",0,'month #1 only'!$B$3)))+1)</f>
        <v>5.0000000000000044E-2</v>
      </c>
      <c r="P309" s="68">
        <f t="shared" si="4"/>
        <v>0</v>
      </c>
      <c r="Q309" s="69">
        <f>IF(Table13[[#This Row],[Runners]]&lt;5,0,IF(Table13[[#This Row],[Runners]]&lt;8,0.25,IF(Table13[[#This Row],[Runners]]&lt;12,0.2,IF(Table13[[#This Row],[Handicap?]]="Yes",0.25,0.2))))</f>
        <v>0</v>
      </c>
      <c r="R309" s="70">
        <f>(IF(N309="WON-EW",((((F309-1)*Q309)*'month #1 only'!$B$2)+('month #1 only'!$B$2*(F309-1))),IF(N309="WON",((((F309-1)*Q309)*'month #1 only'!$B$2)+('month #1 only'!$B$2*(F309-1))),IF(N309="PLACED",((((F309-1)*Q309)*'month #1 only'!$B$2)-'month #1 only'!$B$2),IF(Q309=0,-'month #1 only'!$B$2,IF(Q309=0,-'month #1 only'!$B$2,-('month #1 only'!$B$2*2)))))))*E309</f>
        <v>0</v>
      </c>
      <c r="S309" s="71">
        <f>(IF(N309="WON-EW",((((O309-1)*Q309)*'month #1 only'!$B$2)+('month #1 only'!$B$2*(O309-1))),IF(N309="WON",((((O309-1)*Q309)*'month #1 only'!$B$2)+('month #1 only'!$B$2*(O309-1))),IF(N309="PLACED",((((O309-1)*Q309)*'month #1 only'!$B$2)-'month #1 only'!$B$2),IF(Q309=0,-'month #1 only'!$B$2,IF(Q309=0,-'month #1 only'!$B$2,-('month #1 only'!$B$2*2)))))))*E309</f>
        <v>0</v>
      </c>
      <c r="T309" s="71">
        <f>(IF(N309="WON-EW",(((L309-1)*'month #1 only'!$B$2)*(1-$B$3))+(((M309-1)*'month #1 only'!$B$2)*(1-$B$3)),IF(N309="WON",(((L309-1)*'month #1 only'!$B$2)*(1-$B$3)),IF(N309="PLACED",(((M309-1)*'month #1 only'!$B$2)*(1-$B$3))-'month #1 only'!$B$2,IF(Q309=0,-'month #1 only'!$B$2,-('month #1 only'!$B$2*2))))))*E309</f>
        <v>0</v>
      </c>
    </row>
    <row r="310" spans="8:20" x14ac:dyDescent="0.2">
      <c r="H310" s="68"/>
      <c r="I310" s="68"/>
      <c r="J310" s="68"/>
      <c r="K310" s="68"/>
      <c r="N310" s="54"/>
      <c r="O310" s="68">
        <f>((G310-1)*(1-(IF(H310="no",0,'month #1 only'!$B$3)))+1)</f>
        <v>5.0000000000000044E-2</v>
      </c>
      <c r="P310" s="68">
        <f t="shared" si="4"/>
        <v>0</v>
      </c>
      <c r="Q310" s="69">
        <f>IF(Table13[[#This Row],[Runners]]&lt;5,0,IF(Table13[[#This Row],[Runners]]&lt;8,0.25,IF(Table13[[#This Row],[Runners]]&lt;12,0.2,IF(Table13[[#This Row],[Handicap?]]="Yes",0.25,0.2))))</f>
        <v>0</v>
      </c>
      <c r="R310" s="70">
        <f>(IF(N310="WON-EW",((((F310-1)*Q310)*'month #1 only'!$B$2)+('month #1 only'!$B$2*(F310-1))),IF(N310="WON",((((F310-1)*Q310)*'month #1 only'!$B$2)+('month #1 only'!$B$2*(F310-1))),IF(N310="PLACED",((((F310-1)*Q310)*'month #1 only'!$B$2)-'month #1 only'!$B$2),IF(Q310=0,-'month #1 only'!$B$2,IF(Q310=0,-'month #1 only'!$B$2,-('month #1 only'!$B$2*2)))))))*E310</f>
        <v>0</v>
      </c>
      <c r="S310" s="71">
        <f>(IF(N310="WON-EW",((((O310-1)*Q310)*'month #1 only'!$B$2)+('month #1 only'!$B$2*(O310-1))),IF(N310="WON",((((O310-1)*Q310)*'month #1 only'!$B$2)+('month #1 only'!$B$2*(O310-1))),IF(N310="PLACED",((((O310-1)*Q310)*'month #1 only'!$B$2)-'month #1 only'!$B$2),IF(Q310=0,-'month #1 only'!$B$2,IF(Q310=0,-'month #1 only'!$B$2,-('month #1 only'!$B$2*2)))))))*E310</f>
        <v>0</v>
      </c>
      <c r="T310" s="71">
        <f>(IF(N310="WON-EW",(((L310-1)*'month #1 only'!$B$2)*(1-$B$3))+(((M310-1)*'month #1 only'!$B$2)*(1-$B$3)),IF(N310="WON",(((L310-1)*'month #1 only'!$B$2)*(1-$B$3)),IF(N310="PLACED",(((M310-1)*'month #1 only'!$B$2)*(1-$B$3))-'month #1 only'!$B$2,IF(Q310=0,-'month #1 only'!$B$2,-('month #1 only'!$B$2*2))))))*E310</f>
        <v>0</v>
      </c>
    </row>
    <row r="311" spans="8:20" x14ac:dyDescent="0.2">
      <c r="H311" s="68"/>
      <c r="I311" s="68"/>
      <c r="J311" s="68"/>
      <c r="K311" s="68"/>
      <c r="N311" s="54"/>
      <c r="O311" s="68">
        <f>((G311-1)*(1-(IF(H311="no",0,'month #1 only'!$B$3)))+1)</f>
        <v>5.0000000000000044E-2</v>
      </c>
      <c r="P311" s="68">
        <f t="shared" si="4"/>
        <v>0</v>
      </c>
      <c r="Q311" s="69">
        <f>IF(Table13[[#This Row],[Runners]]&lt;5,0,IF(Table13[[#This Row],[Runners]]&lt;8,0.25,IF(Table13[[#This Row],[Runners]]&lt;12,0.2,IF(Table13[[#This Row],[Handicap?]]="Yes",0.25,0.2))))</f>
        <v>0</v>
      </c>
      <c r="R311" s="70">
        <f>(IF(N311="WON-EW",((((F311-1)*Q311)*'month #1 only'!$B$2)+('month #1 only'!$B$2*(F311-1))),IF(N311="WON",((((F311-1)*Q311)*'month #1 only'!$B$2)+('month #1 only'!$B$2*(F311-1))),IF(N311="PLACED",((((F311-1)*Q311)*'month #1 only'!$B$2)-'month #1 only'!$B$2),IF(Q311=0,-'month #1 only'!$B$2,IF(Q311=0,-'month #1 only'!$B$2,-('month #1 only'!$B$2*2)))))))*E311</f>
        <v>0</v>
      </c>
      <c r="S311" s="71">
        <f>(IF(N311="WON-EW",((((O311-1)*Q311)*'month #1 only'!$B$2)+('month #1 only'!$B$2*(O311-1))),IF(N311="WON",((((O311-1)*Q311)*'month #1 only'!$B$2)+('month #1 only'!$B$2*(O311-1))),IF(N311="PLACED",((((O311-1)*Q311)*'month #1 only'!$B$2)-'month #1 only'!$B$2),IF(Q311=0,-'month #1 only'!$B$2,IF(Q311=0,-'month #1 only'!$B$2,-('month #1 only'!$B$2*2)))))))*E311</f>
        <v>0</v>
      </c>
      <c r="T311" s="71">
        <f>(IF(N311="WON-EW",(((L311-1)*'month #1 only'!$B$2)*(1-$B$3))+(((M311-1)*'month #1 only'!$B$2)*(1-$B$3)),IF(N311="WON",(((L311-1)*'month #1 only'!$B$2)*(1-$B$3)),IF(N311="PLACED",(((M311-1)*'month #1 only'!$B$2)*(1-$B$3))-'month #1 only'!$B$2,IF(Q311=0,-'month #1 only'!$B$2,-('month #1 only'!$B$2*2))))))*E311</f>
        <v>0</v>
      </c>
    </row>
    <row r="312" spans="8:20" x14ac:dyDescent="0.2">
      <c r="H312" s="68"/>
      <c r="I312" s="68"/>
      <c r="J312" s="68"/>
      <c r="K312" s="68"/>
      <c r="N312" s="54"/>
      <c r="O312" s="68">
        <f>((G312-1)*(1-(IF(H312="no",0,'month #1 only'!$B$3)))+1)</f>
        <v>5.0000000000000044E-2</v>
      </c>
      <c r="P312" s="68">
        <f t="shared" si="4"/>
        <v>0</v>
      </c>
      <c r="Q312" s="69">
        <f>IF(Table13[[#This Row],[Runners]]&lt;5,0,IF(Table13[[#This Row],[Runners]]&lt;8,0.25,IF(Table13[[#This Row],[Runners]]&lt;12,0.2,IF(Table13[[#This Row],[Handicap?]]="Yes",0.25,0.2))))</f>
        <v>0</v>
      </c>
      <c r="R312" s="70">
        <f>(IF(N312="WON-EW",((((F312-1)*Q312)*'month #1 only'!$B$2)+('month #1 only'!$B$2*(F312-1))),IF(N312="WON",((((F312-1)*Q312)*'month #1 only'!$B$2)+('month #1 only'!$B$2*(F312-1))),IF(N312="PLACED",((((F312-1)*Q312)*'month #1 only'!$B$2)-'month #1 only'!$B$2),IF(Q312=0,-'month #1 only'!$B$2,IF(Q312=0,-'month #1 only'!$B$2,-('month #1 only'!$B$2*2)))))))*E312</f>
        <v>0</v>
      </c>
      <c r="S312" s="71">
        <f>(IF(N312="WON-EW",((((O312-1)*Q312)*'month #1 only'!$B$2)+('month #1 only'!$B$2*(O312-1))),IF(N312="WON",((((O312-1)*Q312)*'month #1 only'!$B$2)+('month #1 only'!$B$2*(O312-1))),IF(N312="PLACED",((((O312-1)*Q312)*'month #1 only'!$B$2)-'month #1 only'!$B$2),IF(Q312=0,-'month #1 only'!$B$2,IF(Q312=0,-'month #1 only'!$B$2,-('month #1 only'!$B$2*2)))))))*E312</f>
        <v>0</v>
      </c>
      <c r="T312" s="71">
        <f>(IF(N312="WON-EW",(((L312-1)*'month #1 only'!$B$2)*(1-$B$3))+(((M312-1)*'month #1 only'!$B$2)*(1-$B$3)),IF(N312="WON",(((L312-1)*'month #1 only'!$B$2)*(1-$B$3)),IF(N312="PLACED",(((M312-1)*'month #1 only'!$B$2)*(1-$B$3))-'month #1 only'!$B$2,IF(Q312=0,-'month #1 only'!$B$2,-('month #1 only'!$B$2*2))))))*E312</f>
        <v>0</v>
      </c>
    </row>
    <row r="313" spans="8:20" x14ac:dyDescent="0.2">
      <c r="H313" s="68"/>
      <c r="I313" s="68"/>
      <c r="J313" s="68"/>
      <c r="K313" s="68"/>
      <c r="N313" s="54"/>
      <c r="O313" s="68">
        <f>((G313-1)*(1-(IF(H313="no",0,'month #1 only'!$B$3)))+1)</f>
        <v>5.0000000000000044E-2</v>
      </c>
      <c r="P313" s="68">
        <f t="shared" si="4"/>
        <v>0</v>
      </c>
      <c r="Q313" s="69">
        <f>IF(Table13[[#This Row],[Runners]]&lt;5,0,IF(Table13[[#This Row],[Runners]]&lt;8,0.25,IF(Table13[[#This Row],[Runners]]&lt;12,0.2,IF(Table13[[#This Row],[Handicap?]]="Yes",0.25,0.2))))</f>
        <v>0</v>
      </c>
      <c r="R313" s="70">
        <f>(IF(N313="WON-EW",((((F313-1)*Q313)*'month #1 only'!$B$2)+('month #1 only'!$B$2*(F313-1))),IF(N313="WON",((((F313-1)*Q313)*'month #1 only'!$B$2)+('month #1 only'!$B$2*(F313-1))),IF(N313="PLACED",((((F313-1)*Q313)*'month #1 only'!$B$2)-'month #1 only'!$B$2),IF(Q313=0,-'month #1 only'!$B$2,IF(Q313=0,-'month #1 only'!$B$2,-('month #1 only'!$B$2*2)))))))*E313</f>
        <v>0</v>
      </c>
      <c r="S313" s="71">
        <f>(IF(N313="WON-EW",((((O313-1)*Q313)*'month #1 only'!$B$2)+('month #1 only'!$B$2*(O313-1))),IF(N313="WON",((((O313-1)*Q313)*'month #1 only'!$B$2)+('month #1 only'!$B$2*(O313-1))),IF(N313="PLACED",((((O313-1)*Q313)*'month #1 only'!$B$2)-'month #1 only'!$B$2),IF(Q313=0,-'month #1 only'!$B$2,IF(Q313=0,-'month #1 only'!$B$2,-('month #1 only'!$B$2*2)))))))*E313</f>
        <v>0</v>
      </c>
      <c r="T313" s="71">
        <f>(IF(N313="WON-EW",(((L313-1)*'month #1 only'!$B$2)*(1-$B$3))+(((M313-1)*'month #1 only'!$B$2)*(1-$B$3)),IF(N313="WON",(((L313-1)*'month #1 only'!$B$2)*(1-$B$3)),IF(N313="PLACED",(((M313-1)*'month #1 only'!$B$2)*(1-$B$3))-'month #1 only'!$B$2,IF(Q313=0,-'month #1 only'!$B$2,-('month #1 only'!$B$2*2))))))*E313</f>
        <v>0</v>
      </c>
    </row>
    <row r="314" spans="8:20" x14ac:dyDescent="0.2">
      <c r="H314" s="68"/>
      <c r="I314" s="68"/>
      <c r="J314" s="68"/>
      <c r="K314" s="68"/>
      <c r="N314" s="54"/>
      <c r="O314" s="68">
        <f>((G314-1)*(1-(IF(H314="no",0,'month #1 only'!$B$3)))+1)</f>
        <v>5.0000000000000044E-2</v>
      </c>
      <c r="P314" s="68">
        <f t="shared" si="4"/>
        <v>0</v>
      </c>
      <c r="Q314" s="69">
        <f>IF(Table13[[#This Row],[Runners]]&lt;5,0,IF(Table13[[#This Row],[Runners]]&lt;8,0.25,IF(Table13[[#This Row],[Runners]]&lt;12,0.2,IF(Table13[[#This Row],[Handicap?]]="Yes",0.25,0.2))))</f>
        <v>0</v>
      </c>
      <c r="R314" s="70">
        <f>(IF(N314="WON-EW",((((F314-1)*Q314)*'month #1 only'!$B$2)+('month #1 only'!$B$2*(F314-1))),IF(N314="WON",((((F314-1)*Q314)*'month #1 only'!$B$2)+('month #1 only'!$B$2*(F314-1))),IF(N314="PLACED",((((F314-1)*Q314)*'month #1 only'!$B$2)-'month #1 only'!$B$2),IF(Q314=0,-'month #1 only'!$B$2,IF(Q314=0,-'month #1 only'!$B$2,-('month #1 only'!$B$2*2)))))))*E314</f>
        <v>0</v>
      </c>
      <c r="S314" s="71">
        <f>(IF(N314="WON-EW",((((O314-1)*Q314)*'month #1 only'!$B$2)+('month #1 only'!$B$2*(O314-1))),IF(N314="WON",((((O314-1)*Q314)*'month #1 only'!$B$2)+('month #1 only'!$B$2*(O314-1))),IF(N314="PLACED",((((O314-1)*Q314)*'month #1 only'!$B$2)-'month #1 only'!$B$2),IF(Q314=0,-'month #1 only'!$B$2,IF(Q314=0,-'month #1 only'!$B$2,-('month #1 only'!$B$2*2)))))))*E314</f>
        <v>0</v>
      </c>
      <c r="T314" s="71">
        <f>(IF(N314="WON-EW",(((L314-1)*'month #1 only'!$B$2)*(1-$B$3))+(((M314-1)*'month #1 only'!$B$2)*(1-$B$3)),IF(N314="WON",(((L314-1)*'month #1 only'!$B$2)*(1-$B$3)),IF(N314="PLACED",(((M314-1)*'month #1 only'!$B$2)*(1-$B$3))-'month #1 only'!$B$2,IF(Q314=0,-'month #1 only'!$B$2,-('month #1 only'!$B$2*2))))))*E314</f>
        <v>0</v>
      </c>
    </row>
    <row r="315" spans="8:20" x14ac:dyDescent="0.2">
      <c r="H315" s="68"/>
      <c r="I315" s="68"/>
      <c r="J315" s="68"/>
      <c r="K315" s="68"/>
      <c r="N315" s="54"/>
      <c r="O315" s="68">
        <f>((G315-1)*(1-(IF(H315="no",0,'month #1 only'!$B$3)))+1)</f>
        <v>5.0000000000000044E-2</v>
      </c>
      <c r="P315" s="68">
        <f t="shared" si="4"/>
        <v>0</v>
      </c>
      <c r="Q315" s="69">
        <f>IF(Table13[[#This Row],[Runners]]&lt;5,0,IF(Table13[[#This Row],[Runners]]&lt;8,0.25,IF(Table13[[#This Row],[Runners]]&lt;12,0.2,IF(Table13[[#This Row],[Handicap?]]="Yes",0.25,0.2))))</f>
        <v>0</v>
      </c>
      <c r="R315" s="70">
        <f>(IF(N315="WON-EW",((((F315-1)*Q315)*'month #1 only'!$B$2)+('month #1 only'!$B$2*(F315-1))),IF(N315="WON",((((F315-1)*Q315)*'month #1 only'!$B$2)+('month #1 only'!$B$2*(F315-1))),IF(N315="PLACED",((((F315-1)*Q315)*'month #1 only'!$B$2)-'month #1 only'!$B$2),IF(Q315=0,-'month #1 only'!$B$2,IF(Q315=0,-'month #1 only'!$B$2,-('month #1 only'!$B$2*2)))))))*E315</f>
        <v>0</v>
      </c>
      <c r="S315" s="71">
        <f>(IF(N315="WON-EW",((((O315-1)*Q315)*'month #1 only'!$B$2)+('month #1 only'!$B$2*(O315-1))),IF(N315="WON",((((O315-1)*Q315)*'month #1 only'!$B$2)+('month #1 only'!$B$2*(O315-1))),IF(N315="PLACED",((((O315-1)*Q315)*'month #1 only'!$B$2)-'month #1 only'!$B$2),IF(Q315=0,-'month #1 only'!$B$2,IF(Q315=0,-'month #1 only'!$B$2,-('month #1 only'!$B$2*2)))))))*E315</f>
        <v>0</v>
      </c>
      <c r="T315" s="71">
        <f>(IF(N315="WON-EW",(((L315-1)*'month #1 only'!$B$2)*(1-$B$3))+(((M315-1)*'month #1 only'!$B$2)*(1-$B$3)),IF(N315="WON",(((L315-1)*'month #1 only'!$B$2)*(1-$B$3)),IF(N315="PLACED",(((M315-1)*'month #1 only'!$B$2)*(1-$B$3))-'month #1 only'!$B$2,IF(Q315=0,-'month #1 only'!$B$2,-('month #1 only'!$B$2*2))))))*E315</f>
        <v>0</v>
      </c>
    </row>
    <row r="316" spans="8:20" x14ac:dyDescent="0.2">
      <c r="H316" s="68"/>
      <c r="I316" s="68"/>
      <c r="J316" s="68"/>
      <c r="K316" s="68"/>
      <c r="N316" s="54"/>
      <c r="O316" s="68">
        <f>((G316-1)*(1-(IF(H316="no",0,'month #1 only'!$B$3)))+1)</f>
        <v>5.0000000000000044E-2</v>
      </c>
      <c r="P316" s="68">
        <f t="shared" si="4"/>
        <v>0</v>
      </c>
      <c r="Q316" s="69">
        <f>IF(Table13[[#This Row],[Runners]]&lt;5,0,IF(Table13[[#This Row],[Runners]]&lt;8,0.25,IF(Table13[[#This Row],[Runners]]&lt;12,0.2,IF(Table13[[#This Row],[Handicap?]]="Yes",0.25,0.2))))</f>
        <v>0</v>
      </c>
      <c r="R316" s="70">
        <f>(IF(N316="WON-EW",((((F316-1)*Q316)*'month #1 only'!$B$2)+('month #1 only'!$B$2*(F316-1))),IF(N316="WON",((((F316-1)*Q316)*'month #1 only'!$B$2)+('month #1 only'!$B$2*(F316-1))),IF(N316="PLACED",((((F316-1)*Q316)*'month #1 only'!$B$2)-'month #1 only'!$B$2),IF(Q316=0,-'month #1 only'!$B$2,IF(Q316=0,-'month #1 only'!$B$2,-('month #1 only'!$B$2*2)))))))*E316</f>
        <v>0</v>
      </c>
      <c r="S316" s="71">
        <f>(IF(N316="WON-EW",((((O316-1)*Q316)*'month #1 only'!$B$2)+('month #1 only'!$B$2*(O316-1))),IF(N316="WON",((((O316-1)*Q316)*'month #1 only'!$B$2)+('month #1 only'!$B$2*(O316-1))),IF(N316="PLACED",((((O316-1)*Q316)*'month #1 only'!$B$2)-'month #1 only'!$B$2),IF(Q316=0,-'month #1 only'!$B$2,IF(Q316=0,-'month #1 only'!$B$2,-('month #1 only'!$B$2*2)))))))*E316</f>
        <v>0</v>
      </c>
      <c r="T316" s="71">
        <f>(IF(N316="WON-EW",(((L316-1)*'month #1 only'!$B$2)*(1-$B$3))+(((M316-1)*'month #1 only'!$B$2)*(1-$B$3)),IF(N316="WON",(((L316-1)*'month #1 only'!$B$2)*(1-$B$3)),IF(N316="PLACED",(((M316-1)*'month #1 only'!$B$2)*(1-$B$3))-'month #1 only'!$B$2,IF(Q316=0,-'month #1 only'!$B$2,-('month #1 only'!$B$2*2))))))*E316</f>
        <v>0</v>
      </c>
    </row>
    <row r="317" spans="8:20" x14ac:dyDescent="0.2">
      <c r="H317" s="68"/>
      <c r="I317" s="68"/>
      <c r="J317" s="68"/>
      <c r="K317" s="68"/>
      <c r="N317" s="54"/>
      <c r="O317" s="68">
        <f>((G317-1)*(1-(IF(H317="no",0,'month #1 only'!$B$3)))+1)</f>
        <v>5.0000000000000044E-2</v>
      </c>
      <c r="P317" s="68">
        <f t="shared" si="4"/>
        <v>0</v>
      </c>
      <c r="Q317" s="69">
        <f>IF(Table13[[#This Row],[Runners]]&lt;5,0,IF(Table13[[#This Row],[Runners]]&lt;8,0.25,IF(Table13[[#This Row],[Runners]]&lt;12,0.2,IF(Table13[[#This Row],[Handicap?]]="Yes",0.25,0.2))))</f>
        <v>0</v>
      </c>
      <c r="R317" s="70">
        <f>(IF(N317="WON-EW",((((F317-1)*Q317)*'month #1 only'!$B$2)+('month #1 only'!$B$2*(F317-1))),IF(N317="WON",((((F317-1)*Q317)*'month #1 only'!$B$2)+('month #1 only'!$B$2*(F317-1))),IF(N317="PLACED",((((F317-1)*Q317)*'month #1 only'!$B$2)-'month #1 only'!$B$2),IF(Q317=0,-'month #1 only'!$B$2,IF(Q317=0,-'month #1 only'!$B$2,-('month #1 only'!$B$2*2)))))))*E317</f>
        <v>0</v>
      </c>
      <c r="S317" s="71">
        <f>(IF(N317="WON-EW",((((O317-1)*Q317)*'month #1 only'!$B$2)+('month #1 only'!$B$2*(O317-1))),IF(N317="WON",((((O317-1)*Q317)*'month #1 only'!$B$2)+('month #1 only'!$B$2*(O317-1))),IF(N317="PLACED",((((O317-1)*Q317)*'month #1 only'!$B$2)-'month #1 only'!$B$2),IF(Q317=0,-'month #1 only'!$B$2,IF(Q317=0,-'month #1 only'!$B$2,-('month #1 only'!$B$2*2)))))))*E317</f>
        <v>0</v>
      </c>
      <c r="T317" s="71">
        <f>(IF(N317="WON-EW",(((L317-1)*'month #1 only'!$B$2)*(1-$B$3))+(((M317-1)*'month #1 only'!$B$2)*(1-$B$3)),IF(N317="WON",(((L317-1)*'month #1 only'!$B$2)*(1-$B$3)),IF(N317="PLACED",(((M317-1)*'month #1 only'!$B$2)*(1-$B$3))-'month #1 only'!$B$2,IF(Q317=0,-'month #1 only'!$B$2,-('month #1 only'!$B$2*2))))))*E317</f>
        <v>0</v>
      </c>
    </row>
    <row r="318" spans="8:20" x14ac:dyDescent="0.2">
      <c r="H318" s="68"/>
      <c r="I318" s="68"/>
      <c r="J318" s="68"/>
      <c r="K318" s="68"/>
      <c r="N318" s="54"/>
      <c r="O318" s="68">
        <f>((G318-1)*(1-(IF(H318="no",0,'month #1 only'!$B$3)))+1)</f>
        <v>5.0000000000000044E-2</v>
      </c>
      <c r="P318" s="68">
        <f t="shared" si="4"/>
        <v>0</v>
      </c>
      <c r="Q318" s="69">
        <f>IF(Table13[[#This Row],[Runners]]&lt;5,0,IF(Table13[[#This Row],[Runners]]&lt;8,0.25,IF(Table13[[#This Row],[Runners]]&lt;12,0.2,IF(Table13[[#This Row],[Handicap?]]="Yes",0.25,0.2))))</f>
        <v>0</v>
      </c>
      <c r="R318" s="70">
        <f>(IF(N318="WON-EW",((((F318-1)*Q318)*'month #1 only'!$B$2)+('month #1 only'!$B$2*(F318-1))),IF(N318="WON",((((F318-1)*Q318)*'month #1 only'!$B$2)+('month #1 only'!$B$2*(F318-1))),IF(N318="PLACED",((((F318-1)*Q318)*'month #1 only'!$B$2)-'month #1 only'!$B$2),IF(Q318=0,-'month #1 only'!$B$2,IF(Q318=0,-'month #1 only'!$B$2,-('month #1 only'!$B$2*2)))))))*E318</f>
        <v>0</v>
      </c>
      <c r="S318" s="71">
        <f>(IF(N318="WON-EW",((((O318-1)*Q318)*'month #1 only'!$B$2)+('month #1 only'!$B$2*(O318-1))),IF(N318="WON",((((O318-1)*Q318)*'month #1 only'!$B$2)+('month #1 only'!$B$2*(O318-1))),IF(N318="PLACED",((((O318-1)*Q318)*'month #1 only'!$B$2)-'month #1 only'!$B$2),IF(Q318=0,-'month #1 only'!$B$2,IF(Q318=0,-'month #1 only'!$B$2,-('month #1 only'!$B$2*2)))))))*E318</f>
        <v>0</v>
      </c>
      <c r="T318" s="71">
        <f>(IF(N318="WON-EW",(((L318-1)*'month #1 only'!$B$2)*(1-$B$3))+(((M318-1)*'month #1 only'!$B$2)*(1-$B$3)),IF(N318="WON",(((L318-1)*'month #1 only'!$B$2)*(1-$B$3)),IF(N318="PLACED",(((M318-1)*'month #1 only'!$B$2)*(1-$B$3))-'month #1 only'!$B$2,IF(Q318=0,-'month #1 only'!$B$2,-('month #1 only'!$B$2*2))))))*E318</f>
        <v>0</v>
      </c>
    </row>
    <row r="319" spans="8:20" x14ac:dyDescent="0.2">
      <c r="H319" s="68"/>
      <c r="I319" s="68"/>
      <c r="J319" s="68"/>
      <c r="K319" s="68"/>
      <c r="N319" s="54"/>
      <c r="O319" s="68">
        <f>((G319-1)*(1-(IF(H319="no",0,'month #1 only'!$B$3)))+1)</f>
        <v>5.0000000000000044E-2</v>
      </c>
      <c r="P319" s="68">
        <f t="shared" si="4"/>
        <v>0</v>
      </c>
      <c r="Q319" s="69">
        <f>IF(Table13[[#This Row],[Runners]]&lt;5,0,IF(Table13[[#This Row],[Runners]]&lt;8,0.25,IF(Table13[[#This Row],[Runners]]&lt;12,0.2,IF(Table13[[#This Row],[Handicap?]]="Yes",0.25,0.2))))</f>
        <v>0</v>
      </c>
      <c r="R319" s="70">
        <f>(IF(N319="WON-EW",((((F319-1)*Q319)*'month #1 only'!$B$2)+('month #1 only'!$B$2*(F319-1))),IF(N319="WON",((((F319-1)*Q319)*'month #1 only'!$B$2)+('month #1 only'!$B$2*(F319-1))),IF(N319="PLACED",((((F319-1)*Q319)*'month #1 only'!$B$2)-'month #1 only'!$B$2),IF(Q319=0,-'month #1 only'!$B$2,IF(Q319=0,-'month #1 only'!$B$2,-('month #1 only'!$B$2*2)))))))*E319</f>
        <v>0</v>
      </c>
      <c r="S319" s="71">
        <f>(IF(N319="WON-EW",((((O319-1)*Q319)*'month #1 only'!$B$2)+('month #1 only'!$B$2*(O319-1))),IF(N319="WON",((((O319-1)*Q319)*'month #1 only'!$B$2)+('month #1 only'!$B$2*(O319-1))),IF(N319="PLACED",((((O319-1)*Q319)*'month #1 only'!$B$2)-'month #1 only'!$B$2),IF(Q319=0,-'month #1 only'!$B$2,IF(Q319=0,-'month #1 only'!$B$2,-('month #1 only'!$B$2*2)))))))*E319</f>
        <v>0</v>
      </c>
      <c r="T319" s="71">
        <f>(IF(N319="WON-EW",(((L319-1)*'month #1 only'!$B$2)*(1-$B$3))+(((M319-1)*'month #1 only'!$B$2)*(1-$B$3)),IF(N319="WON",(((L319-1)*'month #1 only'!$B$2)*(1-$B$3)),IF(N319="PLACED",(((M319-1)*'month #1 only'!$B$2)*(1-$B$3))-'month #1 only'!$B$2,IF(Q319=0,-'month #1 only'!$B$2,-('month #1 only'!$B$2*2))))))*E319</f>
        <v>0</v>
      </c>
    </row>
    <row r="320" spans="8:20" x14ac:dyDescent="0.2">
      <c r="H320" s="68"/>
      <c r="I320" s="68"/>
      <c r="J320" s="68"/>
      <c r="K320" s="68"/>
      <c r="N320" s="54"/>
      <c r="O320" s="68">
        <f>((G320-1)*(1-(IF(H320="no",0,'month #1 only'!$B$3)))+1)</f>
        <v>5.0000000000000044E-2</v>
      </c>
      <c r="P320" s="68">
        <f t="shared" si="4"/>
        <v>0</v>
      </c>
      <c r="Q320" s="69">
        <f>IF(Table13[[#This Row],[Runners]]&lt;5,0,IF(Table13[[#This Row],[Runners]]&lt;8,0.25,IF(Table13[[#This Row],[Runners]]&lt;12,0.2,IF(Table13[[#This Row],[Handicap?]]="Yes",0.25,0.2))))</f>
        <v>0</v>
      </c>
      <c r="R320" s="70">
        <f>(IF(N320="WON-EW",((((F320-1)*Q320)*'month #1 only'!$B$2)+('month #1 only'!$B$2*(F320-1))),IF(N320="WON",((((F320-1)*Q320)*'month #1 only'!$B$2)+('month #1 only'!$B$2*(F320-1))),IF(N320="PLACED",((((F320-1)*Q320)*'month #1 only'!$B$2)-'month #1 only'!$B$2),IF(Q320=0,-'month #1 only'!$B$2,IF(Q320=0,-'month #1 only'!$B$2,-('month #1 only'!$B$2*2)))))))*E320</f>
        <v>0</v>
      </c>
      <c r="S320" s="71">
        <f>(IF(N320="WON-EW",((((O320-1)*Q320)*'month #1 only'!$B$2)+('month #1 only'!$B$2*(O320-1))),IF(N320="WON",((((O320-1)*Q320)*'month #1 only'!$B$2)+('month #1 only'!$B$2*(O320-1))),IF(N320="PLACED",((((O320-1)*Q320)*'month #1 only'!$B$2)-'month #1 only'!$B$2),IF(Q320=0,-'month #1 only'!$B$2,IF(Q320=0,-'month #1 only'!$B$2,-('month #1 only'!$B$2*2)))))))*E320</f>
        <v>0</v>
      </c>
      <c r="T320" s="71">
        <f>(IF(N320="WON-EW",(((L320-1)*'month #1 only'!$B$2)*(1-$B$3))+(((M320-1)*'month #1 only'!$B$2)*(1-$B$3)),IF(N320="WON",(((L320-1)*'month #1 only'!$B$2)*(1-$B$3)),IF(N320="PLACED",(((M320-1)*'month #1 only'!$B$2)*(1-$B$3))-'month #1 only'!$B$2,IF(Q320=0,-'month #1 only'!$B$2,-('month #1 only'!$B$2*2))))))*E320</f>
        <v>0</v>
      </c>
    </row>
    <row r="321" spans="8:20" x14ac:dyDescent="0.2">
      <c r="H321" s="68"/>
      <c r="I321" s="68"/>
      <c r="J321" s="68"/>
      <c r="K321" s="68"/>
      <c r="N321" s="54"/>
      <c r="O321" s="68">
        <f>((G321-1)*(1-(IF(H321="no",0,'month #1 only'!$B$3)))+1)</f>
        <v>5.0000000000000044E-2</v>
      </c>
      <c r="P321" s="68">
        <f t="shared" si="4"/>
        <v>0</v>
      </c>
      <c r="Q321" s="69">
        <f>IF(Table13[[#This Row],[Runners]]&lt;5,0,IF(Table13[[#This Row],[Runners]]&lt;8,0.25,IF(Table13[[#This Row],[Runners]]&lt;12,0.2,IF(Table13[[#This Row],[Handicap?]]="Yes",0.25,0.2))))</f>
        <v>0</v>
      </c>
      <c r="R321" s="70">
        <f>(IF(N321="WON-EW",((((F321-1)*Q321)*'month #1 only'!$B$2)+('month #1 only'!$B$2*(F321-1))),IF(N321="WON",((((F321-1)*Q321)*'month #1 only'!$B$2)+('month #1 only'!$B$2*(F321-1))),IF(N321="PLACED",((((F321-1)*Q321)*'month #1 only'!$B$2)-'month #1 only'!$B$2),IF(Q321=0,-'month #1 only'!$B$2,IF(Q321=0,-'month #1 only'!$B$2,-('month #1 only'!$B$2*2)))))))*E321</f>
        <v>0</v>
      </c>
      <c r="S321" s="71">
        <f>(IF(N321="WON-EW",((((O321-1)*Q321)*'month #1 only'!$B$2)+('month #1 only'!$B$2*(O321-1))),IF(N321="WON",((((O321-1)*Q321)*'month #1 only'!$B$2)+('month #1 only'!$B$2*(O321-1))),IF(N321="PLACED",((((O321-1)*Q321)*'month #1 only'!$B$2)-'month #1 only'!$B$2),IF(Q321=0,-'month #1 only'!$B$2,IF(Q321=0,-'month #1 only'!$B$2,-('month #1 only'!$B$2*2)))))))*E321</f>
        <v>0</v>
      </c>
      <c r="T321" s="71">
        <f>(IF(N321="WON-EW",(((L321-1)*'month #1 only'!$B$2)*(1-$B$3))+(((M321-1)*'month #1 only'!$B$2)*(1-$B$3)),IF(N321="WON",(((L321-1)*'month #1 only'!$B$2)*(1-$B$3)),IF(N321="PLACED",(((M321-1)*'month #1 only'!$B$2)*(1-$B$3))-'month #1 only'!$B$2,IF(Q321=0,-'month #1 only'!$B$2,-('month #1 only'!$B$2*2))))))*E321</f>
        <v>0</v>
      </c>
    </row>
    <row r="322" spans="8:20" x14ac:dyDescent="0.2">
      <c r="H322" s="68"/>
      <c r="I322" s="68"/>
      <c r="J322" s="68"/>
      <c r="K322" s="68"/>
      <c r="N322" s="54"/>
      <c r="O322" s="68">
        <f>((G322-1)*(1-(IF(H322="no",0,'month #1 only'!$B$3)))+1)</f>
        <v>5.0000000000000044E-2</v>
      </c>
      <c r="P322" s="68">
        <f t="shared" si="4"/>
        <v>0</v>
      </c>
      <c r="Q322" s="69">
        <f>IF(Table13[[#This Row],[Runners]]&lt;5,0,IF(Table13[[#This Row],[Runners]]&lt;8,0.25,IF(Table13[[#This Row],[Runners]]&lt;12,0.2,IF(Table13[[#This Row],[Handicap?]]="Yes",0.25,0.2))))</f>
        <v>0</v>
      </c>
      <c r="R322" s="70">
        <f>(IF(N322="WON-EW",((((F322-1)*Q322)*'month #1 only'!$B$2)+('month #1 only'!$B$2*(F322-1))),IF(N322="WON",((((F322-1)*Q322)*'month #1 only'!$B$2)+('month #1 only'!$B$2*(F322-1))),IF(N322="PLACED",((((F322-1)*Q322)*'month #1 only'!$B$2)-'month #1 only'!$B$2),IF(Q322=0,-'month #1 only'!$B$2,IF(Q322=0,-'month #1 only'!$B$2,-('month #1 only'!$B$2*2)))))))*E322</f>
        <v>0</v>
      </c>
      <c r="S322" s="71">
        <f>(IF(N322="WON-EW",((((O322-1)*Q322)*'month #1 only'!$B$2)+('month #1 only'!$B$2*(O322-1))),IF(N322="WON",((((O322-1)*Q322)*'month #1 only'!$B$2)+('month #1 only'!$B$2*(O322-1))),IF(N322="PLACED",((((O322-1)*Q322)*'month #1 only'!$B$2)-'month #1 only'!$B$2),IF(Q322=0,-'month #1 only'!$B$2,IF(Q322=0,-'month #1 only'!$B$2,-('month #1 only'!$B$2*2)))))))*E322</f>
        <v>0</v>
      </c>
      <c r="T322" s="71">
        <f>(IF(N322="WON-EW",(((L322-1)*'month #1 only'!$B$2)*(1-$B$3))+(((M322-1)*'month #1 only'!$B$2)*(1-$B$3)),IF(N322="WON",(((L322-1)*'month #1 only'!$B$2)*(1-$B$3)),IF(N322="PLACED",(((M322-1)*'month #1 only'!$B$2)*(1-$B$3))-'month #1 only'!$B$2,IF(Q322=0,-'month #1 only'!$B$2,-('month #1 only'!$B$2*2))))))*E322</f>
        <v>0</v>
      </c>
    </row>
    <row r="323" spans="8:20" x14ac:dyDescent="0.2">
      <c r="H323" s="68"/>
      <c r="I323" s="68"/>
      <c r="J323" s="68"/>
      <c r="K323" s="68"/>
      <c r="N323" s="54"/>
      <c r="O323" s="68">
        <f>((G323-1)*(1-(IF(H323="no",0,'month #1 only'!$B$3)))+1)</f>
        <v>5.0000000000000044E-2</v>
      </c>
      <c r="P323" s="68">
        <f t="shared" si="4"/>
        <v>0</v>
      </c>
      <c r="Q323" s="69">
        <f>IF(Table13[[#This Row],[Runners]]&lt;5,0,IF(Table13[[#This Row],[Runners]]&lt;8,0.25,IF(Table13[[#This Row],[Runners]]&lt;12,0.2,IF(Table13[[#This Row],[Handicap?]]="Yes",0.25,0.2))))</f>
        <v>0</v>
      </c>
      <c r="R323" s="70">
        <f>(IF(N323="WON-EW",((((F323-1)*Q323)*'month #1 only'!$B$2)+('month #1 only'!$B$2*(F323-1))),IF(N323="WON",((((F323-1)*Q323)*'month #1 only'!$B$2)+('month #1 only'!$B$2*(F323-1))),IF(N323="PLACED",((((F323-1)*Q323)*'month #1 only'!$B$2)-'month #1 only'!$B$2),IF(Q323=0,-'month #1 only'!$B$2,IF(Q323=0,-'month #1 only'!$B$2,-('month #1 only'!$B$2*2)))))))*E323</f>
        <v>0</v>
      </c>
      <c r="S323" s="71">
        <f>(IF(N323="WON-EW",((((O323-1)*Q323)*'month #1 only'!$B$2)+('month #1 only'!$B$2*(O323-1))),IF(N323="WON",((((O323-1)*Q323)*'month #1 only'!$B$2)+('month #1 only'!$B$2*(O323-1))),IF(N323="PLACED",((((O323-1)*Q323)*'month #1 only'!$B$2)-'month #1 only'!$B$2),IF(Q323=0,-'month #1 only'!$B$2,IF(Q323=0,-'month #1 only'!$B$2,-('month #1 only'!$B$2*2)))))))*E323</f>
        <v>0</v>
      </c>
      <c r="T323" s="71">
        <f>(IF(N323="WON-EW",(((L323-1)*'month #1 only'!$B$2)*(1-$B$3))+(((M323-1)*'month #1 only'!$B$2)*(1-$B$3)),IF(N323="WON",(((L323-1)*'month #1 only'!$B$2)*(1-$B$3)),IF(N323="PLACED",(((M323-1)*'month #1 only'!$B$2)*(1-$B$3))-'month #1 only'!$B$2,IF(Q323=0,-'month #1 only'!$B$2,-('month #1 only'!$B$2*2))))))*E323</f>
        <v>0</v>
      </c>
    </row>
    <row r="324" spans="8:20" x14ac:dyDescent="0.2">
      <c r="H324" s="68"/>
      <c r="I324" s="68"/>
      <c r="J324" s="68"/>
      <c r="K324" s="68"/>
      <c r="N324" s="54"/>
      <c r="O324" s="68">
        <f>((G324-1)*(1-(IF(H324="no",0,'month #1 only'!$B$3)))+1)</f>
        <v>5.0000000000000044E-2</v>
      </c>
      <c r="P324" s="68">
        <f t="shared" si="4"/>
        <v>0</v>
      </c>
      <c r="Q324" s="69">
        <f>IF(Table13[[#This Row],[Runners]]&lt;5,0,IF(Table13[[#This Row],[Runners]]&lt;8,0.25,IF(Table13[[#This Row],[Runners]]&lt;12,0.2,IF(Table13[[#This Row],[Handicap?]]="Yes",0.25,0.2))))</f>
        <v>0</v>
      </c>
      <c r="R324" s="70">
        <f>(IF(N324="WON-EW",((((F324-1)*Q324)*'month #1 only'!$B$2)+('month #1 only'!$B$2*(F324-1))),IF(N324="WON",((((F324-1)*Q324)*'month #1 only'!$B$2)+('month #1 only'!$B$2*(F324-1))),IF(N324="PLACED",((((F324-1)*Q324)*'month #1 only'!$B$2)-'month #1 only'!$B$2),IF(Q324=0,-'month #1 only'!$B$2,IF(Q324=0,-'month #1 only'!$B$2,-('month #1 only'!$B$2*2)))))))*E324</f>
        <v>0</v>
      </c>
      <c r="S324" s="71">
        <f>(IF(N324="WON-EW",((((O324-1)*Q324)*'month #1 only'!$B$2)+('month #1 only'!$B$2*(O324-1))),IF(N324="WON",((((O324-1)*Q324)*'month #1 only'!$B$2)+('month #1 only'!$B$2*(O324-1))),IF(N324="PLACED",((((O324-1)*Q324)*'month #1 only'!$B$2)-'month #1 only'!$B$2),IF(Q324=0,-'month #1 only'!$B$2,IF(Q324=0,-'month #1 only'!$B$2,-('month #1 only'!$B$2*2)))))))*E324</f>
        <v>0</v>
      </c>
      <c r="T324" s="71">
        <f>(IF(N324="WON-EW",(((L324-1)*'month #1 only'!$B$2)*(1-$B$3))+(((M324-1)*'month #1 only'!$B$2)*(1-$B$3)),IF(N324="WON",(((L324-1)*'month #1 only'!$B$2)*(1-$B$3)),IF(N324="PLACED",(((M324-1)*'month #1 only'!$B$2)*(1-$B$3))-'month #1 only'!$B$2,IF(Q324=0,-'month #1 only'!$B$2,-('month #1 only'!$B$2*2))))))*E324</f>
        <v>0</v>
      </c>
    </row>
    <row r="325" spans="8:20" x14ac:dyDescent="0.2">
      <c r="H325" s="68"/>
      <c r="I325" s="68"/>
      <c r="J325" s="68"/>
      <c r="K325" s="68"/>
      <c r="N325" s="54"/>
      <c r="O325" s="68">
        <f>((G325-1)*(1-(IF(H325="no",0,'month #1 only'!$B$3)))+1)</f>
        <v>5.0000000000000044E-2</v>
      </c>
      <c r="P325" s="68">
        <f t="shared" si="4"/>
        <v>0</v>
      </c>
      <c r="Q325" s="69">
        <f>IF(Table13[[#This Row],[Runners]]&lt;5,0,IF(Table13[[#This Row],[Runners]]&lt;8,0.25,IF(Table13[[#This Row],[Runners]]&lt;12,0.2,IF(Table13[[#This Row],[Handicap?]]="Yes",0.25,0.2))))</f>
        <v>0</v>
      </c>
      <c r="R325" s="70">
        <f>(IF(N325="WON-EW",((((F325-1)*Q325)*'month #1 only'!$B$2)+('month #1 only'!$B$2*(F325-1))),IF(N325="WON",((((F325-1)*Q325)*'month #1 only'!$B$2)+('month #1 only'!$B$2*(F325-1))),IF(N325="PLACED",((((F325-1)*Q325)*'month #1 only'!$B$2)-'month #1 only'!$B$2),IF(Q325=0,-'month #1 only'!$B$2,IF(Q325=0,-'month #1 only'!$B$2,-('month #1 only'!$B$2*2)))))))*E325</f>
        <v>0</v>
      </c>
      <c r="S325" s="71">
        <f>(IF(N325="WON-EW",((((O325-1)*Q325)*'month #1 only'!$B$2)+('month #1 only'!$B$2*(O325-1))),IF(N325="WON",((((O325-1)*Q325)*'month #1 only'!$B$2)+('month #1 only'!$B$2*(O325-1))),IF(N325="PLACED",((((O325-1)*Q325)*'month #1 only'!$B$2)-'month #1 only'!$B$2),IF(Q325=0,-'month #1 only'!$B$2,IF(Q325=0,-'month #1 only'!$B$2,-('month #1 only'!$B$2*2)))))))*E325</f>
        <v>0</v>
      </c>
      <c r="T325" s="71">
        <f>(IF(N325="WON-EW",(((L325-1)*'month #1 only'!$B$2)*(1-$B$3))+(((M325-1)*'month #1 only'!$B$2)*(1-$B$3)),IF(N325="WON",(((L325-1)*'month #1 only'!$B$2)*(1-$B$3)),IF(N325="PLACED",(((M325-1)*'month #1 only'!$B$2)*(1-$B$3))-'month #1 only'!$B$2,IF(Q325=0,-'month #1 only'!$B$2,-('month #1 only'!$B$2*2))))))*E325</f>
        <v>0</v>
      </c>
    </row>
    <row r="326" spans="8:20" x14ac:dyDescent="0.2">
      <c r="H326" s="68"/>
      <c r="I326" s="68"/>
      <c r="J326" s="68"/>
      <c r="K326" s="68"/>
      <c r="N326" s="54"/>
      <c r="O326" s="68">
        <f>((G326-1)*(1-(IF(H326="no",0,'month #1 only'!$B$3)))+1)</f>
        <v>5.0000000000000044E-2</v>
      </c>
      <c r="P326" s="68">
        <f t="shared" si="4"/>
        <v>0</v>
      </c>
      <c r="Q326" s="69">
        <f>IF(Table13[[#This Row],[Runners]]&lt;5,0,IF(Table13[[#This Row],[Runners]]&lt;8,0.25,IF(Table13[[#This Row],[Runners]]&lt;12,0.2,IF(Table13[[#This Row],[Handicap?]]="Yes",0.25,0.2))))</f>
        <v>0</v>
      </c>
      <c r="R326" s="70">
        <f>(IF(N326="WON-EW",((((F326-1)*Q326)*'month #1 only'!$B$2)+('month #1 only'!$B$2*(F326-1))),IF(N326="WON",((((F326-1)*Q326)*'month #1 only'!$B$2)+('month #1 only'!$B$2*(F326-1))),IF(N326="PLACED",((((F326-1)*Q326)*'month #1 only'!$B$2)-'month #1 only'!$B$2),IF(Q326=0,-'month #1 only'!$B$2,IF(Q326=0,-'month #1 only'!$B$2,-('month #1 only'!$B$2*2)))))))*E326</f>
        <v>0</v>
      </c>
      <c r="S326" s="71">
        <f>(IF(N326="WON-EW",((((O326-1)*Q326)*'month #1 only'!$B$2)+('month #1 only'!$B$2*(O326-1))),IF(N326="WON",((((O326-1)*Q326)*'month #1 only'!$B$2)+('month #1 only'!$B$2*(O326-1))),IF(N326="PLACED",((((O326-1)*Q326)*'month #1 only'!$B$2)-'month #1 only'!$B$2),IF(Q326=0,-'month #1 only'!$B$2,IF(Q326=0,-'month #1 only'!$B$2,-('month #1 only'!$B$2*2)))))))*E326</f>
        <v>0</v>
      </c>
      <c r="T326" s="71">
        <f>(IF(N326="WON-EW",(((L326-1)*'month #1 only'!$B$2)*(1-$B$3))+(((M326-1)*'month #1 only'!$B$2)*(1-$B$3)),IF(N326="WON",(((L326-1)*'month #1 only'!$B$2)*(1-$B$3)),IF(N326="PLACED",(((M326-1)*'month #1 only'!$B$2)*(1-$B$3))-'month #1 only'!$B$2,IF(Q326=0,-'month #1 only'!$B$2,-('month #1 only'!$B$2*2))))))*E326</f>
        <v>0</v>
      </c>
    </row>
    <row r="327" spans="8:20" x14ac:dyDescent="0.2">
      <c r="H327" s="68"/>
      <c r="I327" s="68"/>
      <c r="J327" s="68"/>
      <c r="K327" s="68"/>
      <c r="N327" s="54"/>
      <c r="O327" s="68">
        <f>((G327-1)*(1-(IF(H327="no",0,'month #1 only'!$B$3)))+1)</f>
        <v>5.0000000000000044E-2</v>
      </c>
      <c r="P327" s="68">
        <f t="shared" si="4"/>
        <v>0</v>
      </c>
      <c r="Q327" s="69">
        <f>IF(Table13[[#This Row],[Runners]]&lt;5,0,IF(Table13[[#This Row],[Runners]]&lt;8,0.25,IF(Table13[[#This Row],[Runners]]&lt;12,0.2,IF(Table13[[#This Row],[Handicap?]]="Yes",0.25,0.2))))</f>
        <v>0</v>
      </c>
      <c r="R327" s="70">
        <f>(IF(N327="WON-EW",((((F327-1)*Q327)*'month #1 only'!$B$2)+('month #1 only'!$B$2*(F327-1))),IF(N327="WON",((((F327-1)*Q327)*'month #1 only'!$B$2)+('month #1 only'!$B$2*(F327-1))),IF(N327="PLACED",((((F327-1)*Q327)*'month #1 only'!$B$2)-'month #1 only'!$B$2),IF(Q327=0,-'month #1 only'!$B$2,IF(Q327=0,-'month #1 only'!$B$2,-('month #1 only'!$B$2*2)))))))*E327</f>
        <v>0</v>
      </c>
      <c r="S327" s="71">
        <f>(IF(N327="WON-EW",((((O327-1)*Q327)*'month #1 only'!$B$2)+('month #1 only'!$B$2*(O327-1))),IF(N327="WON",((((O327-1)*Q327)*'month #1 only'!$B$2)+('month #1 only'!$B$2*(O327-1))),IF(N327="PLACED",((((O327-1)*Q327)*'month #1 only'!$B$2)-'month #1 only'!$B$2),IF(Q327=0,-'month #1 only'!$B$2,IF(Q327=0,-'month #1 only'!$B$2,-('month #1 only'!$B$2*2)))))))*E327</f>
        <v>0</v>
      </c>
      <c r="T327" s="71">
        <f>(IF(N327="WON-EW",(((L327-1)*'month #1 only'!$B$2)*(1-$B$3))+(((M327-1)*'month #1 only'!$B$2)*(1-$B$3)),IF(N327="WON",(((L327-1)*'month #1 only'!$B$2)*(1-$B$3)),IF(N327="PLACED",(((M327-1)*'month #1 only'!$B$2)*(1-$B$3))-'month #1 only'!$B$2,IF(Q327=0,-'month #1 only'!$B$2,-('month #1 only'!$B$2*2))))))*E327</f>
        <v>0</v>
      </c>
    </row>
    <row r="328" spans="8:20" x14ac:dyDescent="0.2">
      <c r="H328" s="68"/>
      <c r="I328" s="68"/>
      <c r="J328" s="68"/>
      <c r="K328" s="68"/>
      <c r="N328" s="54"/>
      <c r="O328" s="68">
        <f>((G328-1)*(1-(IF(H328="no",0,'month #1 only'!$B$3)))+1)</f>
        <v>5.0000000000000044E-2</v>
      </c>
      <c r="P328" s="68">
        <f t="shared" ref="P328:P391" si="5">E328*IF(I328="yes",2,1)</f>
        <v>0</v>
      </c>
      <c r="Q328" s="69">
        <f>IF(Table13[[#This Row],[Runners]]&lt;5,0,IF(Table13[[#This Row],[Runners]]&lt;8,0.25,IF(Table13[[#This Row],[Runners]]&lt;12,0.2,IF(Table13[[#This Row],[Handicap?]]="Yes",0.25,0.2))))</f>
        <v>0</v>
      </c>
      <c r="R328" s="70">
        <f>(IF(N328="WON-EW",((((F328-1)*Q328)*'month #1 only'!$B$2)+('month #1 only'!$B$2*(F328-1))),IF(N328="WON",((((F328-1)*Q328)*'month #1 only'!$B$2)+('month #1 only'!$B$2*(F328-1))),IF(N328="PLACED",((((F328-1)*Q328)*'month #1 only'!$B$2)-'month #1 only'!$B$2),IF(Q328=0,-'month #1 only'!$B$2,IF(Q328=0,-'month #1 only'!$B$2,-('month #1 only'!$B$2*2)))))))*E328</f>
        <v>0</v>
      </c>
      <c r="S328" s="71">
        <f>(IF(N328="WON-EW",((((O328-1)*Q328)*'month #1 only'!$B$2)+('month #1 only'!$B$2*(O328-1))),IF(N328="WON",((((O328-1)*Q328)*'month #1 only'!$B$2)+('month #1 only'!$B$2*(O328-1))),IF(N328="PLACED",((((O328-1)*Q328)*'month #1 only'!$B$2)-'month #1 only'!$B$2),IF(Q328=0,-'month #1 only'!$B$2,IF(Q328=0,-'month #1 only'!$B$2,-('month #1 only'!$B$2*2)))))))*E328</f>
        <v>0</v>
      </c>
      <c r="T328" s="71">
        <f>(IF(N328="WON-EW",(((L328-1)*'month #1 only'!$B$2)*(1-$B$3))+(((M328-1)*'month #1 only'!$B$2)*(1-$B$3)),IF(N328="WON",(((L328-1)*'month #1 only'!$B$2)*(1-$B$3)),IF(N328="PLACED",(((M328-1)*'month #1 only'!$B$2)*(1-$B$3))-'month #1 only'!$B$2,IF(Q328=0,-'month #1 only'!$B$2,-('month #1 only'!$B$2*2))))))*E328</f>
        <v>0</v>
      </c>
    </row>
    <row r="329" spans="8:20" x14ac:dyDescent="0.2">
      <c r="H329" s="68"/>
      <c r="I329" s="68"/>
      <c r="J329" s="68"/>
      <c r="K329" s="68"/>
      <c r="N329" s="54"/>
      <c r="O329" s="68">
        <f>((G329-1)*(1-(IF(H329="no",0,'month #1 only'!$B$3)))+1)</f>
        <v>5.0000000000000044E-2</v>
      </c>
      <c r="P329" s="68">
        <f t="shared" si="5"/>
        <v>0</v>
      </c>
      <c r="Q329" s="69">
        <f>IF(Table13[[#This Row],[Runners]]&lt;5,0,IF(Table13[[#This Row],[Runners]]&lt;8,0.25,IF(Table13[[#This Row],[Runners]]&lt;12,0.2,IF(Table13[[#This Row],[Handicap?]]="Yes",0.25,0.2))))</f>
        <v>0</v>
      </c>
      <c r="R329" s="70">
        <f>(IF(N329="WON-EW",((((F329-1)*Q329)*'month #1 only'!$B$2)+('month #1 only'!$B$2*(F329-1))),IF(N329="WON",((((F329-1)*Q329)*'month #1 only'!$B$2)+('month #1 only'!$B$2*(F329-1))),IF(N329="PLACED",((((F329-1)*Q329)*'month #1 only'!$B$2)-'month #1 only'!$B$2),IF(Q329=0,-'month #1 only'!$B$2,IF(Q329=0,-'month #1 only'!$B$2,-('month #1 only'!$B$2*2)))))))*E329</f>
        <v>0</v>
      </c>
      <c r="S329" s="71">
        <f>(IF(N329="WON-EW",((((O329-1)*Q329)*'month #1 only'!$B$2)+('month #1 only'!$B$2*(O329-1))),IF(N329="WON",((((O329-1)*Q329)*'month #1 only'!$B$2)+('month #1 only'!$B$2*(O329-1))),IF(N329="PLACED",((((O329-1)*Q329)*'month #1 only'!$B$2)-'month #1 only'!$B$2),IF(Q329=0,-'month #1 only'!$B$2,IF(Q329=0,-'month #1 only'!$B$2,-('month #1 only'!$B$2*2)))))))*E329</f>
        <v>0</v>
      </c>
      <c r="T329" s="71">
        <f>(IF(N329="WON-EW",(((L329-1)*'month #1 only'!$B$2)*(1-$B$3))+(((M329-1)*'month #1 only'!$B$2)*(1-$B$3)),IF(N329="WON",(((L329-1)*'month #1 only'!$B$2)*(1-$B$3)),IF(N329="PLACED",(((M329-1)*'month #1 only'!$B$2)*(1-$B$3))-'month #1 only'!$B$2,IF(Q329=0,-'month #1 only'!$B$2,-('month #1 only'!$B$2*2))))))*E329</f>
        <v>0</v>
      </c>
    </row>
    <row r="330" spans="8:20" x14ac:dyDescent="0.2">
      <c r="H330" s="68"/>
      <c r="I330" s="68"/>
      <c r="J330" s="68"/>
      <c r="K330" s="68"/>
      <c r="N330" s="54"/>
      <c r="O330" s="68">
        <f>((G330-1)*(1-(IF(H330="no",0,'month #1 only'!$B$3)))+1)</f>
        <v>5.0000000000000044E-2</v>
      </c>
      <c r="P330" s="68">
        <f t="shared" si="5"/>
        <v>0</v>
      </c>
      <c r="Q330" s="69">
        <f>IF(Table13[[#This Row],[Runners]]&lt;5,0,IF(Table13[[#This Row],[Runners]]&lt;8,0.25,IF(Table13[[#This Row],[Runners]]&lt;12,0.2,IF(Table13[[#This Row],[Handicap?]]="Yes",0.25,0.2))))</f>
        <v>0</v>
      </c>
      <c r="R330" s="70">
        <f>(IF(N330="WON-EW",((((F330-1)*Q330)*'month #1 only'!$B$2)+('month #1 only'!$B$2*(F330-1))),IF(N330="WON",((((F330-1)*Q330)*'month #1 only'!$B$2)+('month #1 only'!$B$2*(F330-1))),IF(N330="PLACED",((((F330-1)*Q330)*'month #1 only'!$B$2)-'month #1 only'!$B$2),IF(Q330=0,-'month #1 only'!$B$2,IF(Q330=0,-'month #1 only'!$B$2,-('month #1 only'!$B$2*2)))))))*E330</f>
        <v>0</v>
      </c>
      <c r="S330" s="71">
        <f>(IF(N330="WON-EW",((((O330-1)*Q330)*'month #1 only'!$B$2)+('month #1 only'!$B$2*(O330-1))),IF(N330="WON",((((O330-1)*Q330)*'month #1 only'!$B$2)+('month #1 only'!$B$2*(O330-1))),IF(N330="PLACED",((((O330-1)*Q330)*'month #1 only'!$B$2)-'month #1 only'!$B$2),IF(Q330=0,-'month #1 only'!$B$2,IF(Q330=0,-'month #1 only'!$B$2,-('month #1 only'!$B$2*2)))))))*E330</f>
        <v>0</v>
      </c>
      <c r="T330" s="71">
        <f>(IF(N330="WON-EW",(((L330-1)*'month #1 only'!$B$2)*(1-$B$3))+(((M330-1)*'month #1 only'!$B$2)*(1-$B$3)),IF(N330="WON",(((L330-1)*'month #1 only'!$B$2)*(1-$B$3)),IF(N330="PLACED",(((M330-1)*'month #1 only'!$B$2)*(1-$B$3))-'month #1 only'!$B$2,IF(Q330=0,-'month #1 only'!$B$2,-('month #1 only'!$B$2*2))))))*E330</f>
        <v>0</v>
      </c>
    </row>
    <row r="331" spans="8:20" x14ac:dyDescent="0.2">
      <c r="H331" s="68"/>
      <c r="I331" s="68"/>
      <c r="J331" s="68"/>
      <c r="K331" s="68"/>
      <c r="N331" s="54"/>
      <c r="O331" s="68">
        <f>((G331-1)*(1-(IF(H331="no",0,'month #1 only'!$B$3)))+1)</f>
        <v>5.0000000000000044E-2</v>
      </c>
      <c r="P331" s="68">
        <f t="shared" si="5"/>
        <v>0</v>
      </c>
      <c r="Q331" s="69">
        <f>IF(Table13[[#This Row],[Runners]]&lt;5,0,IF(Table13[[#This Row],[Runners]]&lt;8,0.25,IF(Table13[[#This Row],[Runners]]&lt;12,0.2,IF(Table13[[#This Row],[Handicap?]]="Yes",0.25,0.2))))</f>
        <v>0</v>
      </c>
      <c r="R331" s="70">
        <f>(IF(N331="WON-EW",((((F331-1)*Q331)*'month #1 only'!$B$2)+('month #1 only'!$B$2*(F331-1))),IF(N331="WON",((((F331-1)*Q331)*'month #1 only'!$B$2)+('month #1 only'!$B$2*(F331-1))),IF(N331="PLACED",((((F331-1)*Q331)*'month #1 only'!$B$2)-'month #1 only'!$B$2),IF(Q331=0,-'month #1 only'!$B$2,IF(Q331=0,-'month #1 only'!$B$2,-('month #1 only'!$B$2*2)))))))*E331</f>
        <v>0</v>
      </c>
      <c r="S331" s="71">
        <f>(IF(N331="WON-EW",((((O331-1)*Q331)*'month #1 only'!$B$2)+('month #1 only'!$B$2*(O331-1))),IF(N331="WON",((((O331-1)*Q331)*'month #1 only'!$B$2)+('month #1 only'!$B$2*(O331-1))),IF(N331="PLACED",((((O331-1)*Q331)*'month #1 only'!$B$2)-'month #1 only'!$B$2),IF(Q331=0,-'month #1 only'!$B$2,IF(Q331=0,-'month #1 only'!$B$2,-('month #1 only'!$B$2*2)))))))*E331</f>
        <v>0</v>
      </c>
      <c r="T331" s="71">
        <f>(IF(N331="WON-EW",(((L331-1)*'month #1 only'!$B$2)*(1-$B$3))+(((M331-1)*'month #1 only'!$B$2)*(1-$B$3)),IF(N331="WON",(((L331-1)*'month #1 only'!$B$2)*(1-$B$3)),IF(N331="PLACED",(((M331-1)*'month #1 only'!$B$2)*(1-$B$3))-'month #1 only'!$B$2,IF(Q331=0,-'month #1 only'!$B$2,-('month #1 only'!$B$2*2))))))*E331</f>
        <v>0</v>
      </c>
    </row>
    <row r="332" spans="8:20" x14ac:dyDescent="0.2">
      <c r="H332" s="68"/>
      <c r="I332" s="68"/>
      <c r="J332" s="68"/>
      <c r="K332" s="68"/>
      <c r="N332" s="54"/>
      <c r="O332" s="68">
        <f>((G332-1)*(1-(IF(H332="no",0,'month #1 only'!$B$3)))+1)</f>
        <v>5.0000000000000044E-2</v>
      </c>
      <c r="P332" s="68">
        <f t="shared" si="5"/>
        <v>0</v>
      </c>
      <c r="Q332" s="69">
        <f>IF(Table13[[#This Row],[Runners]]&lt;5,0,IF(Table13[[#This Row],[Runners]]&lt;8,0.25,IF(Table13[[#This Row],[Runners]]&lt;12,0.2,IF(Table13[[#This Row],[Handicap?]]="Yes",0.25,0.2))))</f>
        <v>0</v>
      </c>
      <c r="R332" s="70">
        <f>(IF(N332="WON-EW",((((F332-1)*Q332)*'month #1 only'!$B$2)+('month #1 only'!$B$2*(F332-1))),IF(N332="WON",((((F332-1)*Q332)*'month #1 only'!$B$2)+('month #1 only'!$B$2*(F332-1))),IF(N332="PLACED",((((F332-1)*Q332)*'month #1 only'!$B$2)-'month #1 only'!$B$2),IF(Q332=0,-'month #1 only'!$B$2,IF(Q332=0,-'month #1 only'!$B$2,-('month #1 only'!$B$2*2)))))))*E332</f>
        <v>0</v>
      </c>
      <c r="S332" s="71">
        <f>(IF(N332="WON-EW",((((O332-1)*Q332)*'month #1 only'!$B$2)+('month #1 only'!$B$2*(O332-1))),IF(N332="WON",((((O332-1)*Q332)*'month #1 only'!$B$2)+('month #1 only'!$B$2*(O332-1))),IF(N332="PLACED",((((O332-1)*Q332)*'month #1 only'!$B$2)-'month #1 only'!$B$2),IF(Q332=0,-'month #1 only'!$B$2,IF(Q332=0,-'month #1 only'!$B$2,-('month #1 only'!$B$2*2)))))))*E332</f>
        <v>0</v>
      </c>
      <c r="T332" s="71">
        <f>(IF(N332="WON-EW",(((L332-1)*'month #1 only'!$B$2)*(1-$B$3))+(((M332-1)*'month #1 only'!$B$2)*(1-$B$3)),IF(N332="WON",(((L332-1)*'month #1 only'!$B$2)*(1-$B$3)),IF(N332="PLACED",(((M332-1)*'month #1 only'!$B$2)*(1-$B$3))-'month #1 only'!$B$2,IF(Q332=0,-'month #1 only'!$B$2,-('month #1 only'!$B$2*2))))))*E332</f>
        <v>0</v>
      </c>
    </row>
    <row r="333" spans="8:20" x14ac:dyDescent="0.2">
      <c r="H333" s="68"/>
      <c r="I333" s="68"/>
      <c r="J333" s="68"/>
      <c r="K333" s="68"/>
      <c r="N333" s="54"/>
      <c r="O333" s="68">
        <f>((G333-1)*(1-(IF(H333="no",0,'month #1 only'!$B$3)))+1)</f>
        <v>5.0000000000000044E-2</v>
      </c>
      <c r="P333" s="68">
        <f t="shared" si="5"/>
        <v>0</v>
      </c>
      <c r="Q333" s="69">
        <f>IF(Table13[[#This Row],[Runners]]&lt;5,0,IF(Table13[[#This Row],[Runners]]&lt;8,0.25,IF(Table13[[#This Row],[Runners]]&lt;12,0.2,IF(Table13[[#This Row],[Handicap?]]="Yes",0.25,0.2))))</f>
        <v>0</v>
      </c>
      <c r="R333" s="70">
        <f>(IF(N333="WON-EW",((((F333-1)*Q333)*'month #1 only'!$B$2)+('month #1 only'!$B$2*(F333-1))),IF(N333="WON",((((F333-1)*Q333)*'month #1 only'!$B$2)+('month #1 only'!$B$2*(F333-1))),IF(N333="PLACED",((((F333-1)*Q333)*'month #1 only'!$B$2)-'month #1 only'!$B$2),IF(Q333=0,-'month #1 only'!$B$2,IF(Q333=0,-'month #1 only'!$B$2,-('month #1 only'!$B$2*2)))))))*E333</f>
        <v>0</v>
      </c>
      <c r="S333" s="71">
        <f>(IF(N333="WON-EW",((((O333-1)*Q333)*'month #1 only'!$B$2)+('month #1 only'!$B$2*(O333-1))),IF(N333="WON",((((O333-1)*Q333)*'month #1 only'!$B$2)+('month #1 only'!$B$2*(O333-1))),IF(N333="PLACED",((((O333-1)*Q333)*'month #1 only'!$B$2)-'month #1 only'!$B$2),IF(Q333=0,-'month #1 only'!$B$2,IF(Q333=0,-'month #1 only'!$B$2,-('month #1 only'!$B$2*2)))))))*E333</f>
        <v>0</v>
      </c>
      <c r="T333" s="71">
        <f>(IF(N333="WON-EW",(((L333-1)*'month #1 only'!$B$2)*(1-$B$3))+(((M333-1)*'month #1 only'!$B$2)*(1-$B$3)),IF(N333="WON",(((L333-1)*'month #1 only'!$B$2)*(1-$B$3)),IF(N333="PLACED",(((M333-1)*'month #1 only'!$B$2)*(1-$B$3))-'month #1 only'!$B$2,IF(Q333=0,-'month #1 only'!$B$2,-('month #1 only'!$B$2*2))))))*E333</f>
        <v>0</v>
      </c>
    </row>
    <row r="334" spans="8:20" x14ac:dyDescent="0.2">
      <c r="H334" s="68"/>
      <c r="I334" s="68"/>
      <c r="J334" s="68"/>
      <c r="K334" s="68"/>
      <c r="N334" s="54"/>
      <c r="O334" s="68">
        <f>((G334-1)*(1-(IF(H334="no",0,'month #1 only'!$B$3)))+1)</f>
        <v>5.0000000000000044E-2</v>
      </c>
      <c r="P334" s="68">
        <f t="shared" si="5"/>
        <v>0</v>
      </c>
      <c r="Q334" s="69">
        <f>IF(Table13[[#This Row],[Runners]]&lt;5,0,IF(Table13[[#This Row],[Runners]]&lt;8,0.25,IF(Table13[[#This Row],[Runners]]&lt;12,0.2,IF(Table13[[#This Row],[Handicap?]]="Yes",0.25,0.2))))</f>
        <v>0</v>
      </c>
      <c r="R334" s="70">
        <f>(IF(N334="WON-EW",((((F334-1)*Q334)*'month #1 only'!$B$2)+('month #1 only'!$B$2*(F334-1))),IF(N334="WON",((((F334-1)*Q334)*'month #1 only'!$B$2)+('month #1 only'!$B$2*(F334-1))),IF(N334="PLACED",((((F334-1)*Q334)*'month #1 only'!$B$2)-'month #1 only'!$B$2),IF(Q334=0,-'month #1 only'!$B$2,IF(Q334=0,-'month #1 only'!$B$2,-('month #1 only'!$B$2*2)))))))*E334</f>
        <v>0</v>
      </c>
      <c r="S334" s="71">
        <f>(IF(N334="WON-EW",((((O334-1)*Q334)*'month #1 only'!$B$2)+('month #1 only'!$B$2*(O334-1))),IF(N334="WON",((((O334-1)*Q334)*'month #1 only'!$B$2)+('month #1 only'!$B$2*(O334-1))),IF(N334="PLACED",((((O334-1)*Q334)*'month #1 only'!$B$2)-'month #1 only'!$B$2),IF(Q334=0,-'month #1 only'!$B$2,IF(Q334=0,-'month #1 only'!$B$2,-('month #1 only'!$B$2*2)))))))*E334</f>
        <v>0</v>
      </c>
      <c r="T334" s="71">
        <f>(IF(N334="WON-EW",(((L334-1)*'month #1 only'!$B$2)*(1-$B$3))+(((M334-1)*'month #1 only'!$B$2)*(1-$B$3)),IF(N334="WON",(((L334-1)*'month #1 only'!$B$2)*(1-$B$3)),IF(N334="PLACED",(((M334-1)*'month #1 only'!$B$2)*(1-$B$3))-'month #1 only'!$B$2,IF(Q334=0,-'month #1 only'!$B$2,-('month #1 only'!$B$2*2))))))*E334</f>
        <v>0</v>
      </c>
    </row>
    <row r="335" spans="8:20" x14ac:dyDescent="0.2">
      <c r="H335" s="68"/>
      <c r="I335" s="68"/>
      <c r="J335" s="68"/>
      <c r="K335" s="68"/>
      <c r="N335" s="54"/>
      <c r="O335" s="68">
        <f>((G335-1)*(1-(IF(H335="no",0,'month #1 only'!$B$3)))+1)</f>
        <v>5.0000000000000044E-2</v>
      </c>
      <c r="P335" s="68">
        <f t="shared" si="5"/>
        <v>0</v>
      </c>
      <c r="Q335" s="69">
        <f>IF(Table13[[#This Row],[Runners]]&lt;5,0,IF(Table13[[#This Row],[Runners]]&lt;8,0.25,IF(Table13[[#This Row],[Runners]]&lt;12,0.2,IF(Table13[[#This Row],[Handicap?]]="Yes",0.25,0.2))))</f>
        <v>0</v>
      </c>
      <c r="R335" s="70">
        <f>(IF(N335="WON-EW",((((F335-1)*Q335)*'month #1 only'!$B$2)+('month #1 only'!$B$2*(F335-1))),IF(N335="WON",((((F335-1)*Q335)*'month #1 only'!$B$2)+('month #1 only'!$B$2*(F335-1))),IF(N335="PLACED",((((F335-1)*Q335)*'month #1 only'!$B$2)-'month #1 only'!$B$2),IF(Q335=0,-'month #1 only'!$B$2,IF(Q335=0,-'month #1 only'!$B$2,-('month #1 only'!$B$2*2)))))))*E335</f>
        <v>0</v>
      </c>
      <c r="S335" s="71">
        <f>(IF(N335="WON-EW",((((O335-1)*Q335)*'month #1 only'!$B$2)+('month #1 only'!$B$2*(O335-1))),IF(N335="WON",((((O335-1)*Q335)*'month #1 only'!$B$2)+('month #1 only'!$B$2*(O335-1))),IF(N335="PLACED",((((O335-1)*Q335)*'month #1 only'!$B$2)-'month #1 only'!$B$2),IF(Q335=0,-'month #1 only'!$B$2,IF(Q335=0,-'month #1 only'!$B$2,-('month #1 only'!$B$2*2)))))))*E335</f>
        <v>0</v>
      </c>
      <c r="T335" s="71">
        <f>(IF(N335="WON-EW",(((L335-1)*'month #1 only'!$B$2)*(1-$B$3))+(((M335-1)*'month #1 only'!$B$2)*(1-$B$3)),IF(N335="WON",(((L335-1)*'month #1 only'!$B$2)*(1-$B$3)),IF(N335="PLACED",(((M335-1)*'month #1 only'!$B$2)*(1-$B$3))-'month #1 only'!$B$2,IF(Q335=0,-'month #1 only'!$B$2,-('month #1 only'!$B$2*2))))))*E335</f>
        <v>0</v>
      </c>
    </row>
    <row r="336" spans="8:20" x14ac:dyDescent="0.2">
      <c r="H336" s="68"/>
      <c r="I336" s="68"/>
      <c r="J336" s="68"/>
      <c r="K336" s="68"/>
      <c r="N336" s="54"/>
      <c r="O336" s="68">
        <f>((G336-1)*(1-(IF(H336="no",0,'month #1 only'!$B$3)))+1)</f>
        <v>5.0000000000000044E-2</v>
      </c>
      <c r="P336" s="68">
        <f t="shared" si="5"/>
        <v>0</v>
      </c>
      <c r="Q336" s="69">
        <f>IF(Table13[[#This Row],[Runners]]&lt;5,0,IF(Table13[[#This Row],[Runners]]&lt;8,0.25,IF(Table13[[#This Row],[Runners]]&lt;12,0.2,IF(Table13[[#This Row],[Handicap?]]="Yes",0.25,0.2))))</f>
        <v>0</v>
      </c>
      <c r="R336" s="70">
        <f>(IF(N336="WON-EW",((((F336-1)*Q336)*'month #1 only'!$B$2)+('month #1 only'!$B$2*(F336-1))),IF(N336="WON",((((F336-1)*Q336)*'month #1 only'!$B$2)+('month #1 only'!$B$2*(F336-1))),IF(N336="PLACED",((((F336-1)*Q336)*'month #1 only'!$B$2)-'month #1 only'!$B$2),IF(Q336=0,-'month #1 only'!$B$2,IF(Q336=0,-'month #1 only'!$B$2,-('month #1 only'!$B$2*2)))))))*E336</f>
        <v>0</v>
      </c>
      <c r="S336" s="71">
        <f>(IF(N336="WON-EW",((((O336-1)*Q336)*'month #1 only'!$B$2)+('month #1 only'!$B$2*(O336-1))),IF(N336="WON",((((O336-1)*Q336)*'month #1 only'!$B$2)+('month #1 only'!$B$2*(O336-1))),IF(N336="PLACED",((((O336-1)*Q336)*'month #1 only'!$B$2)-'month #1 only'!$B$2),IF(Q336=0,-'month #1 only'!$B$2,IF(Q336=0,-'month #1 only'!$B$2,-('month #1 only'!$B$2*2)))))))*E336</f>
        <v>0</v>
      </c>
      <c r="T336" s="71">
        <f>(IF(N336="WON-EW",(((L336-1)*'month #1 only'!$B$2)*(1-$B$3))+(((M336-1)*'month #1 only'!$B$2)*(1-$B$3)),IF(N336="WON",(((L336-1)*'month #1 only'!$B$2)*(1-$B$3)),IF(N336="PLACED",(((M336-1)*'month #1 only'!$B$2)*(1-$B$3))-'month #1 only'!$B$2,IF(Q336=0,-'month #1 only'!$B$2,-('month #1 only'!$B$2*2))))))*E336</f>
        <v>0</v>
      </c>
    </row>
    <row r="337" spans="8:20" x14ac:dyDescent="0.2">
      <c r="H337" s="68"/>
      <c r="I337" s="68"/>
      <c r="J337" s="68"/>
      <c r="K337" s="68"/>
      <c r="N337" s="54"/>
      <c r="O337" s="68">
        <f>((G337-1)*(1-(IF(H337="no",0,'month #1 only'!$B$3)))+1)</f>
        <v>5.0000000000000044E-2</v>
      </c>
      <c r="P337" s="68">
        <f t="shared" si="5"/>
        <v>0</v>
      </c>
      <c r="Q337" s="69">
        <f>IF(Table13[[#This Row],[Runners]]&lt;5,0,IF(Table13[[#This Row],[Runners]]&lt;8,0.25,IF(Table13[[#This Row],[Runners]]&lt;12,0.2,IF(Table13[[#This Row],[Handicap?]]="Yes",0.25,0.2))))</f>
        <v>0</v>
      </c>
      <c r="R337" s="70">
        <f>(IF(N337="WON-EW",((((F337-1)*Q337)*'month #1 only'!$B$2)+('month #1 only'!$B$2*(F337-1))),IF(N337="WON",((((F337-1)*Q337)*'month #1 only'!$B$2)+('month #1 only'!$B$2*(F337-1))),IF(N337="PLACED",((((F337-1)*Q337)*'month #1 only'!$B$2)-'month #1 only'!$B$2),IF(Q337=0,-'month #1 only'!$B$2,IF(Q337=0,-'month #1 only'!$B$2,-('month #1 only'!$B$2*2)))))))*E337</f>
        <v>0</v>
      </c>
      <c r="S337" s="71">
        <f>(IF(N337="WON-EW",((((O337-1)*Q337)*'month #1 only'!$B$2)+('month #1 only'!$B$2*(O337-1))),IF(N337="WON",((((O337-1)*Q337)*'month #1 only'!$B$2)+('month #1 only'!$B$2*(O337-1))),IF(N337="PLACED",((((O337-1)*Q337)*'month #1 only'!$B$2)-'month #1 only'!$B$2),IF(Q337=0,-'month #1 only'!$B$2,IF(Q337=0,-'month #1 only'!$B$2,-('month #1 only'!$B$2*2)))))))*E337</f>
        <v>0</v>
      </c>
      <c r="T337" s="71">
        <f>(IF(N337="WON-EW",(((L337-1)*'month #1 only'!$B$2)*(1-$B$3))+(((M337-1)*'month #1 only'!$B$2)*(1-$B$3)),IF(N337="WON",(((L337-1)*'month #1 only'!$B$2)*(1-$B$3)),IF(N337="PLACED",(((M337-1)*'month #1 only'!$B$2)*(1-$B$3))-'month #1 only'!$B$2,IF(Q337=0,-'month #1 only'!$B$2,-('month #1 only'!$B$2*2))))))*E337</f>
        <v>0</v>
      </c>
    </row>
    <row r="338" spans="8:20" x14ac:dyDescent="0.2">
      <c r="H338" s="68"/>
      <c r="I338" s="68"/>
      <c r="J338" s="68"/>
      <c r="K338" s="68"/>
      <c r="N338" s="54"/>
      <c r="O338" s="68">
        <f>((G338-1)*(1-(IF(H338="no",0,'month #1 only'!$B$3)))+1)</f>
        <v>5.0000000000000044E-2</v>
      </c>
      <c r="P338" s="68">
        <f t="shared" si="5"/>
        <v>0</v>
      </c>
      <c r="Q338" s="69">
        <f>IF(Table13[[#This Row],[Runners]]&lt;5,0,IF(Table13[[#This Row],[Runners]]&lt;8,0.25,IF(Table13[[#This Row],[Runners]]&lt;12,0.2,IF(Table13[[#This Row],[Handicap?]]="Yes",0.25,0.2))))</f>
        <v>0</v>
      </c>
      <c r="R338" s="70">
        <f>(IF(N338="WON-EW",((((F338-1)*Q338)*'month #1 only'!$B$2)+('month #1 only'!$B$2*(F338-1))),IF(N338="WON",((((F338-1)*Q338)*'month #1 only'!$B$2)+('month #1 only'!$B$2*(F338-1))),IF(N338="PLACED",((((F338-1)*Q338)*'month #1 only'!$B$2)-'month #1 only'!$B$2),IF(Q338=0,-'month #1 only'!$B$2,IF(Q338=0,-'month #1 only'!$B$2,-('month #1 only'!$B$2*2)))))))*E338</f>
        <v>0</v>
      </c>
      <c r="S338" s="71">
        <f>(IF(N338="WON-EW",((((O338-1)*Q338)*'month #1 only'!$B$2)+('month #1 only'!$B$2*(O338-1))),IF(N338="WON",((((O338-1)*Q338)*'month #1 only'!$B$2)+('month #1 only'!$B$2*(O338-1))),IF(N338="PLACED",((((O338-1)*Q338)*'month #1 only'!$B$2)-'month #1 only'!$B$2),IF(Q338=0,-'month #1 only'!$B$2,IF(Q338=0,-'month #1 only'!$B$2,-('month #1 only'!$B$2*2)))))))*E338</f>
        <v>0</v>
      </c>
      <c r="T338" s="71">
        <f>(IF(N338="WON-EW",(((L338-1)*'month #1 only'!$B$2)*(1-$B$3))+(((M338-1)*'month #1 only'!$B$2)*(1-$B$3)),IF(N338="WON",(((L338-1)*'month #1 only'!$B$2)*(1-$B$3)),IF(N338="PLACED",(((M338-1)*'month #1 only'!$B$2)*(1-$B$3))-'month #1 only'!$B$2,IF(Q338=0,-'month #1 only'!$B$2,-('month #1 only'!$B$2*2))))))*E338</f>
        <v>0</v>
      </c>
    </row>
    <row r="339" spans="8:20" x14ac:dyDescent="0.2">
      <c r="H339" s="68"/>
      <c r="I339" s="68"/>
      <c r="J339" s="68"/>
      <c r="K339" s="68"/>
      <c r="N339" s="54"/>
      <c r="O339" s="68">
        <f>((G339-1)*(1-(IF(H339="no",0,'month #1 only'!$B$3)))+1)</f>
        <v>5.0000000000000044E-2</v>
      </c>
      <c r="P339" s="68">
        <f t="shared" si="5"/>
        <v>0</v>
      </c>
      <c r="Q339" s="69">
        <f>IF(Table13[[#This Row],[Runners]]&lt;5,0,IF(Table13[[#This Row],[Runners]]&lt;8,0.25,IF(Table13[[#This Row],[Runners]]&lt;12,0.2,IF(Table13[[#This Row],[Handicap?]]="Yes",0.25,0.2))))</f>
        <v>0</v>
      </c>
      <c r="R339" s="70">
        <f>(IF(N339="WON-EW",((((F339-1)*Q339)*'month #1 only'!$B$2)+('month #1 only'!$B$2*(F339-1))),IF(N339="WON",((((F339-1)*Q339)*'month #1 only'!$B$2)+('month #1 only'!$B$2*(F339-1))),IF(N339="PLACED",((((F339-1)*Q339)*'month #1 only'!$B$2)-'month #1 only'!$B$2),IF(Q339=0,-'month #1 only'!$B$2,IF(Q339=0,-'month #1 only'!$B$2,-('month #1 only'!$B$2*2)))))))*E339</f>
        <v>0</v>
      </c>
      <c r="S339" s="71">
        <f>(IF(N339="WON-EW",((((O339-1)*Q339)*'month #1 only'!$B$2)+('month #1 only'!$B$2*(O339-1))),IF(N339="WON",((((O339-1)*Q339)*'month #1 only'!$B$2)+('month #1 only'!$B$2*(O339-1))),IF(N339="PLACED",((((O339-1)*Q339)*'month #1 only'!$B$2)-'month #1 only'!$B$2),IF(Q339=0,-'month #1 only'!$B$2,IF(Q339=0,-'month #1 only'!$B$2,-('month #1 only'!$B$2*2)))))))*E339</f>
        <v>0</v>
      </c>
      <c r="T339" s="71">
        <f>(IF(N339="WON-EW",(((L339-1)*'month #1 only'!$B$2)*(1-$B$3))+(((M339-1)*'month #1 only'!$B$2)*(1-$B$3)),IF(N339="WON",(((L339-1)*'month #1 only'!$B$2)*(1-$B$3)),IF(N339="PLACED",(((M339-1)*'month #1 only'!$B$2)*(1-$B$3))-'month #1 only'!$B$2,IF(Q339=0,-'month #1 only'!$B$2,-('month #1 only'!$B$2*2))))))*E339</f>
        <v>0</v>
      </c>
    </row>
    <row r="340" spans="8:20" x14ac:dyDescent="0.2">
      <c r="H340" s="68"/>
      <c r="I340" s="68"/>
      <c r="J340" s="68"/>
      <c r="K340" s="68"/>
      <c r="N340" s="54"/>
      <c r="O340" s="68">
        <f>((G340-1)*(1-(IF(H340="no",0,'month #1 only'!$B$3)))+1)</f>
        <v>5.0000000000000044E-2</v>
      </c>
      <c r="P340" s="68">
        <f t="shared" si="5"/>
        <v>0</v>
      </c>
      <c r="Q340" s="69">
        <f>IF(Table13[[#This Row],[Runners]]&lt;5,0,IF(Table13[[#This Row],[Runners]]&lt;8,0.25,IF(Table13[[#This Row],[Runners]]&lt;12,0.2,IF(Table13[[#This Row],[Handicap?]]="Yes",0.25,0.2))))</f>
        <v>0</v>
      </c>
      <c r="R340" s="70">
        <f>(IF(N340="WON-EW",((((F340-1)*Q340)*'month #1 only'!$B$2)+('month #1 only'!$B$2*(F340-1))),IF(N340="WON",((((F340-1)*Q340)*'month #1 only'!$B$2)+('month #1 only'!$B$2*(F340-1))),IF(N340="PLACED",((((F340-1)*Q340)*'month #1 only'!$B$2)-'month #1 only'!$B$2),IF(Q340=0,-'month #1 only'!$B$2,IF(Q340=0,-'month #1 only'!$B$2,-('month #1 only'!$B$2*2)))))))*E340</f>
        <v>0</v>
      </c>
      <c r="S340" s="71">
        <f>(IF(N340="WON-EW",((((O340-1)*Q340)*'month #1 only'!$B$2)+('month #1 only'!$B$2*(O340-1))),IF(N340="WON",((((O340-1)*Q340)*'month #1 only'!$B$2)+('month #1 only'!$B$2*(O340-1))),IF(N340="PLACED",((((O340-1)*Q340)*'month #1 only'!$B$2)-'month #1 only'!$B$2),IF(Q340=0,-'month #1 only'!$B$2,IF(Q340=0,-'month #1 only'!$B$2,-('month #1 only'!$B$2*2)))))))*E340</f>
        <v>0</v>
      </c>
      <c r="T340" s="71">
        <f>(IF(N340="WON-EW",(((L340-1)*'month #1 only'!$B$2)*(1-$B$3))+(((M340-1)*'month #1 only'!$B$2)*(1-$B$3)),IF(N340="WON",(((L340-1)*'month #1 only'!$B$2)*(1-$B$3)),IF(N340="PLACED",(((M340-1)*'month #1 only'!$B$2)*(1-$B$3))-'month #1 only'!$B$2,IF(Q340=0,-'month #1 only'!$B$2,-('month #1 only'!$B$2*2))))))*E340</f>
        <v>0</v>
      </c>
    </row>
    <row r="341" spans="8:20" x14ac:dyDescent="0.2">
      <c r="H341" s="68"/>
      <c r="I341" s="68"/>
      <c r="J341" s="68"/>
      <c r="K341" s="68"/>
      <c r="N341" s="54"/>
      <c r="O341" s="68">
        <f>((G341-1)*(1-(IF(H341="no",0,'month #1 only'!$B$3)))+1)</f>
        <v>5.0000000000000044E-2</v>
      </c>
      <c r="P341" s="68">
        <f t="shared" si="5"/>
        <v>0</v>
      </c>
      <c r="Q341" s="69">
        <f>IF(Table13[[#This Row],[Runners]]&lt;5,0,IF(Table13[[#This Row],[Runners]]&lt;8,0.25,IF(Table13[[#This Row],[Runners]]&lt;12,0.2,IF(Table13[[#This Row],[Handicap?]]="Yes",0.25,0.2))))</f>
        <v>0</v>
      </c>
      <c r="R341" s="70">
        <f>(IF(N341="WON-EW",((((F341-1)*Q341)*'month #1 only'!$B$2)+('month #1 only'!$B$2*(F341-1))),IF(N341="WON",((((F341-1)*Q341)*'month #1 only'!$B$2)+('month #1 only'!$B$2*(F341-1))),IF(N341="PLACED",((((F341-1)*Q341)*'month #1 only'!$B$2)-'month #1 only'!$B$2),IF(Q341=0,-'month #1 only'!$B$2,IF(Q341=0,-'month #1 only'!$B$2,-('month #1 only'!$B$2*2)))))))*E341</f>
        <v>0</v>
      </c>
      <c r="S341" s="71">
        <f>(IF(N341="WON-EW",((((O341-1)*Q341)*'month #1 only'!$B$2)+('month #1 only'!$B$2*(O341-1))),IF(N341="WON",((((O341-1)*Q341)*'month #1 only'!$B$2)+('month #1 only'!$B$2*(O341-1))),IF(N341="PLACED",((((O341-1)*Q341)*'month #1 only'!$B$2)-'month #1 only'!$B$2),IF(Q341=0,-'month #1 only'!$B$2,IF(Q341=0,-'month #1 only'!$B$2,-('month #1 only'!$B$2*2)))))))*E341</f>
        <v>0</v>
      </c>
      <c r="T341" s="71">
        <f>(IF(N341="WON-EW",(((L341-1)*'month #1 only'!$B$2)*(1-$B$3))+(((M341-1)*'month #1 only'!$B$2)*(1-$B$3)),IF(N341="WON",(((L341-1)*'month #1 only'!$B$2)*(1-$B$3)),IF(N341="PLACED",(((M341-1)*'month #1 only'!$B$2)*(1-$B$3))-'month #1 only'!$B$2,IF(Q341=0,-'month #1 only'!$B$2,-('month #1 only'!$B$2*2))))))*E341</f>
        <v>0</v>
      </c>
    </row>
    <row r="342" spans="8:20" x14ac:dyDescent="0.2">
      <c r="H342" s="68"/>
      <c r="I342" s="68"/>
      <c r="J342" s="68"/>
      <c r="K342" s="68"/>
      <c r="N342" s="54"/>
      <c r="O342" s="68">
        <f>((G342-1)*(1-(IF(H342="no",0,'month #1 only'!$B$3)))+1)</f>
        <v>5.0000000000000044E-2</v>
      </c>
      <c r="P342" s="68">
        <f t="shared" si="5"/>
        <v>0</v>
      </c>
      <c r="Q342" s="69">
        <f>IF(Table13[[#This Row],[Runners]]&lt;5,0,IF(Table13[[#This Row],[Runners]]&lt;8,0.25,IF(Table13[[#This Row],[Runners]]&lt;12,0.2,IF(Table13[[#This Row],[Handicap?]]="Yes",0.25,0.2))))</f>
        <v>0</v>
      </c>
      <c r="R342" s="70">
        <f>(IF(N342="WON-EW",((((F342-1)*Q342)*'month #1 only'!$B$2)+('month #1 only'!$B$2*(F342-1))),IF(N342="WON",((((F342-1)*Q342)*'month #1 only'!$B$2)+('month #1 only'!$B$2*(F342-1))),IF(N342="PLACED",((((F342-1)*Q342)*'month #1 only'!$B$2)-'month #1 only'!$B$2),IF(Q342=0,-'month #1 only'!$B$2,IF(Q342=0,-'month #1 only'!$B$2,-('month #1 only'!$B$2*2)))))))*E342</f>
        <v>0</v>
      </c>
      <c r="S342" s="71">
        <f>(IF(N342="WON-EW",((((O342-1)*Q342)*'month #1 only'!$B$2)+('month #1 only'!$B$2*(O342-1))),IF(N342="WON",((((O342-1)*Q342)*'month #1 only'!$B$2)+('month #1 only'!$B$2*(O342-1))),IF(N342="PLACED",((((O342-1)*Q342)*'month #1 only'!$B$2)-'month #1 only'!$B$2),IF(Q342=0,-'month #1 only'!$B$2,IF(Q342=0,-'month #1 only'!$B$2,-('month #1 only'!$B$2*2)))))))*E342</f>
        <v>0</v>
      </c>
      <c r="T342" s="71">
        <f>(IF(N342="WON-EW",(((L342-1)*'month #1 only'!$B$2)*(1-$B$3))+(((M342-1)*'month #1 only'!$B$2)*(1-$B$3)),IF(N342="WON",(((L342-1)*'month #1 only'!$B$2)*(1-$B$3)),IF(N342="PLACED",(((M342-1)*'month #1 only'!$B$2)*(1-$B$3))-'month #1 only'!$B$2,IF(Q342=0,-'month #1 only'!$B$2,-('month #1 only'!$B$2*2))))))*E342</f>
        <v>0</v>
      </c>
    </row>
    <row r="343" spans="8:20" x14ac:dyDescent="0.2">
      <c r="H343" s="68"/>
      <c r="I343" s="68"/>
      <c r="J343" s="68"/>
      <c r="K343" s="68"/>
      <c r="N343" s="54"/>
      <c r="O343" s="68">
        <f>((G343-1)*(1-(IF(H343="no",0,'month #1 only'!$B$3)))+1)</f>
        <v>5.0000000000000044E-2</v>
      </c>
      <c r="P343" s="68">
        <f t="shared" si="5"/>
        <v>0</v>
      </c>
      <c r="Q343" s="69">
        <f>IF(Table13[[#This Row],[Runners]]&lt;5,0,IF(Table13[[#This Row],[Runners]]&lt;8,0.25,IF(Table13[[#This Row],[Runners]]&lt;12,0.2,IF(Table13[[#This Row],[Handicap?]]="Yes",0.25,0.2))))</f>
        <v>0</v>
      </c>
      <c r="R343" s="70">
        <f>(IF(N343="WON-EW",((((F343-1)*Q343)*'month #1 only'!$B$2)+('month #1 only'!$B$2*(F343-1))),IF(N343="WON",((((F343-1)*Q343)*'month #1 only'!$B$2)+('month #1 only'!$B$2*(F343-1))),IF(N343="PLACED",((((F343-1)*Q343)*'month #1 only'!$B$2)-'month #1 only'!$B$2),IF(Q343=0,-'month #1 only'!$B$2,IF(Q343=0,-'month #1 only'!$B$2,-('month #1 only'!$B$2*2)))))))*E343</f>
        <v>0</v>
      </c>
      <c r="S343" s="71">
        <f>(IF(N343="WON-EW",((((O343-1)*Q343)*'month #1 only'!$B$2)+('month #1 only'!$B$2*(O343-1))),IF(N343="WON",((((O343-1)*Q343)*'month #1 only'!$B$2)+('month #1 only'!$B$2*(O343-1))),IF(N343="PLACED",((((O343-1)*Q343)*'month #1 only'!$B$2)-'month #1 only'!$B$2),IF(Q343=0,-'month #1 only'!$B$2,IF(Q343=0,-'month #1 only'!$B$2,-('month #1 only'!$B$2*2)))))))*E343</f>
        <v>0</v>
      </c>
      <c r="T343" s="71">
        <f>(IF(N343="WON-EW",(((L343-1)*'month #1 only'!$B$2)*(1-$B$3))+(((M343-1)*'month #1 only'!$B$2)*(1-$B$3)),IF(N343="WON",(((L343-1)*'month #1 only'!$B$2)*(1-$B$3)),IF(N343="PLACED",(((M343-1)*'month #1 only'!$B$2)*(1-$B$3))-'month #1 only'!$B$2,IF(Q343=0,-'month #1 only'!$B$2,-('month #1 only'!$B$2*2))))))*E343</f>
        <v>0</v>
      </c>
    </row>
    <row r="344" spans="8:20" x14ac:dyDescent="0.2">
      <c r="H344" s="68"/>
      <c r="I344" s="68"/>
      <c r="J344" s="68"/>
      <c r="K344" s="68"/>
      <c r="N344" s="54"/>
      <c r="O344" s="68">
        <f>((G344-1)*(1-(IF(H344="no",0,'month #1 only'!$B$3)))+1)</f>
        <v>5.0000000000000044E-2</v>
      </c>
      <c r="P344" s="68">
        <f t="shared" si="5"/>
        <v>0</v>
      </c>
      <c r="Q344" s="69">
        <f>IF(Table13[[#This Row],[Runners]]&lt;5,0,IF(Table13[[#This Row],[Runners]]&lt;8,0.25,IF(Table13[[#This Row],[Runners]]&lt;12,0.2,IF(Table13[[#This Row],[Handicap?]]="Yes",0.25,0.2))))</f>
        <v>0</v>
      </c>
      <c r="R344" s="70">
        <f>(IF(N344="WON-EW",((((F344-1)*Q344)*'month #1 only'!$B$2)+('month #1 only'!$B$2*(F344-1))),IF(N344="WON",((((F344-1)*Q344)*'month #1 only'!$B$2)+('month #1 only'!$B$2*(F344-1))),IF(N344="PLACED",((((F344-1)*Q344)*'month #1 only'!$B$2)-'month #1 only'!$B$2),IF(Q344=0,-'month #1 only'!$B$2,IF(Q344=0,-'month #1 only'!$B$2,-('month #1 only'!$B$2*2)))))))*E344</f>
        <v>0</v>
      </c>
      <c r="S344" s="71">
        <f>(IF(N344="WON-EW",((((O344-1)*Q344)*'month #1 only'!$B$2)+('month #1 only'!$B$2*(O344-1))),IF(N344="WON",((((O344-1)*Q344)*'month #1 only'!$B$2)+('month #1 only'!$B$2*(O344-1))),IF(N344="PLACED",((((O344-1)*Q344)*'month #1 only'!$B$2)-'month #1 only'!$B$2),IF(Q344=0,-'month #1 only'!$B$2,IF(Q344=0,-'month #1 only'!$B$2,-('month #1 only'!$B$2*2)))))))*E344</f>
        <v>0</v>
      </c>
      <c r="T344" s="71">
        <f>(IF(N344="WON-EW",(((L344-1)*'month #1 only'!$B$2)*(1-$B$3))+(((M344-1)*'month #1 only'!$B$2)*(1-$B$3)),IF(N344="WON",(((L344-1)*'month #1 only'!$B$2)*(1-$B$3)),IF(N344="PLACED",(((M344-1)*'month #1 only'!$B$2)*(1-$B$3))-'month #1 only'!$B$2,IF(Q344=0,-'month #1 only'!$B$2,-('month #1 only'!$B$2*2))))))*E344</f>
        <v>0</v>
      </c>
    </row>
    <row r="345" spans="8:20" x14ac:dyDescent="0.2">
      <c r="H345" s="68"/>
      <c r="I345" s="68"/>
      <c r="J345" s="68"/>
      <c r="K345" s="68"/>
      <c r="N345" s="54"/>
      <c r="O345" s="68">
        <f>((G345-1)*(1-(IF(H345="no",0,'month #1 only'!$B$3)))+1)</f>
        <v>5.0000000000000044E-2</v>
      </c>
      <c r="P345" s="68">
        <f t="shared" si="5"/>
        <v>0</v>
      </c>
      <c r="Q345" s="69">
        <f>IF(Table13[[#This Row],[Runners]]&lt;5,0,IF(Table13[[#This Row],[Runners]]&lt;8,0.25,IF(Table13[[#This Row],[Runners]]&lt;12,0.2,IF(Table13[[#This Row],[Handicap?]]="Yes",0.25,0.2))))</f>
        <v>0</v>
      </c>
      <c r="R345" s="70">
        <f>(IF(N345="WON-EW",((((F345-1)*Q345)*'month #1 only'!$B$2)+('month #1 only'!$B$2*(F345-1))),IF(N345="WON",((((F345-1)*Q345)*'month #1 only'!$B$2)+('month #1 only'!$B$2*(F345-1))),IF(N345="PLACED",((((F345-1)*Q345)*'month #1 only'!$B$2)-'month #1 only'!$B$2),IF(Q345=0,-'month #1 only'!$B$2,IF(Q345=0,-'month #1 only'!$B$2,-('month #1 only'!$B$2*2)))))))*E345</f>
        <v>0</v>
      </c>
      <c r="S345" s="71">
        <f>(IF(N345="WON-EW",((((O345-1)*Q345)*'month #1 only'!$B$2)+('month #1 only'!$B$2*(O345-1))),IF(N345="WON",((((O345-1)*Q345)*'month #1 only'!$B$2)+('month #1 only'!$B$2*(O345-1))),IF(N345="PLACED",((((O345-1)*Q345)*'month #1 only'!$B$2)-'month #1 only'!$B$2),IF(Q345=0,-'month #1 only'!$B$2,IF(Q345=0,-'month #1 only'!$B$2,-('month #1 only'!$B$2*2)))))))*E345</f>
        <v>0</v>
      </c>
      <c r="T345" s="71">
        <f>(IF(N345="WON-EW",(((L345-1)*'month #1 only'!$B$2)*(1-$B$3))+(((M345-1)*'month #1 only'!$B$2)*(1-$B$3)),IF(N345="WON",(((L345-1)*'month #1 only'!$B$2)*(1-$B$3)),IF(N345="PLACED",(((M345-1)*'month #1 only'!$B$2)*(1-$B$3))-'month #1 only'!$B$2,IF(Q345=0,-'month #1 only'!$B$2,-('month #1 only'!$B$2*2))))))*E345</f>
        <v>0</v>
      </c>
    </row>
    <row r="346" spans="8:20" x14ac:dyDescent="0.2">
      <c r="H346" s="68"/>
      <c r="I346" s="68"/>
      <c r="J346" s="68"/>
      <c r="K346" s="68"/>
      <c r="N346" s="54"/>
      <c r="O346" s="68">
        <f>((G346-1)*(1-(IF(H346="no",0,'month #1 only'!$B$3)))+1)</f>
        <v>5.0000000000000044E-2</v>
      </c>
      <c r="P346" s="68">
        <f t="shared" si="5"/>
        <v>0</v>
      </c>
      <c r="Q346" s="69">
        <f>IF(Table13[[#This Row],[Runners]]&lt;5,0,IF(Table13[[#This Row],[Runners]]&lt;8,0.25,IF(Table13[[#This Row],[Runners]]&lt;12,0.2,IF(Table13[[#This Row],[Handicap?]]="Yes",0.25,0.2))))</f>
        <v>0</v>
      </c>
      <c r="R346" s="70">
        <f>(IF(N346="WON-EW",((((F346-1)*Q346)*'month #1 only'!$B$2)+('month #1 only'!$B$2*(F346-1))),IF(N346="WON",((((F346-1)*Q346)*'month #1 only'!$B$2)+('month #1 only'!$B$2*(F346-1))),IF(N346="PLACED",((((F346-1)*Q346)*'month #1 only'!$B$2)-'month #1 only'!$B$2),IF(Q346=0,-'month #1 only'!$B$2,IF(Q346=0,-'month #1 only'!$B$2,-('month #1 only'!$B$2*2)))))))*E346</f>
        <v>0</v>
      </c>
      <c r="S346" s="71">
        <f>(IF(N346="WON-EW",((((O346-1)*Q346)*'month #1 only'!$B$2)+('month #1 only'!$B$2*(O346-1))),IF(N346="WON",((((O346-1)*Q346)*'month #1 only'!$B$2)+('month #1 only'!$B$2*(O346-1))),IF(N346="PLACED",((((O346-1)*Q346)*'month #1 only'!$B$2)-'month #1 only'!$B$2),IF(Q346=0,-'month #1 only'!$B$2,IF(Q346=0,-'month #1 only'!$B$2,-('month #1 only'!$B$2*2)))))))*E346</f>
        <v>0</v>
      </c>
      <c r="T346" s="71">
        <f>(IF(N346="WON-EW",(((L346-1)*'month #1 only'!$B$2)*(1-$B$3))+(((M346-1)*'month #1 only'!$B$2)*(1-$B$3)),IF(N346="WON",(((L346-1)*'month #1 only'!$B$2)*(1-$B$3)),IF(N346="PLACED",(((M346-1)*'month #1 only'!$B$2)*(1-$B$3))-'month #1 only'!$B$2,IF(Q346=0,-'month #1 only'!$B$2,-('month #1 only'!$B$2*2))))))*E346</f>
        <v>0</v>
      </c>
    </row>
    <row r="347" spans="8:20" x14ac:dyDescent="0.2">
      <c r="H347" s="68"/>
      <c r="I347" s="68"/>
      <c r="J347" s="68"/>
      <c r="K347" s="68"/>
      <c r="N347" s="54"/>
      <c r="O347" s="68">
        <f>((G347-1)*(1-(IF(H347="no",0,'month #1 only'!$B$3)))+1)</f>
        <v>5.0000000000000044E-2</v>
      </c>
      <c r="P347" s="68">
        <f t="shared" si="5"/>
        <v>0</v>
      </c>
      <c r="Q347" s="69">
        <f>IF(Table13[[#This Row],[Runners]]&lt;5,0,IF(Table13[[#This Row],[Runners]]&lt;8,0.25,IF(Table13[[#This Row],[Runners]]&lt;12,0.2,IF(Table13[[#This Row],[Handicap?]]="Yes",0.25,0.2))))</f>
        <v>0</v>
      </c>
      <c r="R347" s="70">
        <f>(IF(N347="WON-EW",((((F347-1)*Q347)*'month #1 only'!$B$2)+('month #1 only'!$B$2*(F347-1))),IF(N347="WON",((((F347-1)*Q347)*'month #1 only'!$B$2)+('month #1 only'!$B$2*(F347-1))),IF(N347="PLACED",((((F347-1)*Q347)*'month #1 only'!$B$2)-'month #1 only'!$B$2),IF(Q347=0,-'month #1 only'!$B$2,IF(Q347=0,-'month #1 only'!$B$2,-('month #1 only'!$B$2*2)))))))*E347</f>
        <v>0</v>
      </c>
      <c r="S347" s="71">
        <f>(IF(N347="WON-EW",((((O347-1)*Q347)*'month #1 only'!$B$2)+('month #1 only'!$B$2*(O347-1))),IF(N347="WON",((((O347-1)*Q347)*'month #1 only'!$B$2)+('month #1 only'!$B$2*(O347-1))),IF(N347="PLACED",((((O347-1)*Q347)*'month #1 only'!$B$2)-'month #1 only'!$B$2),IF(Q347=0,-'month #1 only'!$B$2,IF(Q347=0,-'month #1 only'!$B$2,-('month #1 only'!$B$2*2)))))))*E347</f>
        <v>0</v>
      </c>
      <c r="T347" s="71">
        <f>(IF(N347="WON-EW",(((L347-1)*'month #1 only'!$B$2)*(1-$B$3))+(((M347-1)*'month #1 only'!$B$2)*(1-$B$3)),IF(N347="WON",(((L347-1)*'month #1 only'!$B$2)*(1-$B$3)),IF(N347="PLACED",(((M347-1)*'month #1 only'!$B$2)*(1-$B$3))-'month #1 only'!$B$2,IF(Q347=0,-'month #1 only'!$B$2,-('month #1 only'!$B$2*2))))))*E347</f>
        <v>0</v>
      </c>
    </row>
    <row r="348" spans="8:20" x14ac:dyDescent="0.2">
      <c r="H348" s="68"/>
      <c r="I348" s="68"/>
      <c r="J348" s="68"/>
      <c r="K348" s="68"/>
      <c r="N348" s="54"/>
      <c r="O348" s="68">
        <f>((G348-1)*(1-(IF(H348="no",0,'month #1 only'!$B$3)))+1)</f>
        <v>5.0000000000000044E-2</v>
      </c>
      <c r="P348" s="68">
        <f t="shared" si="5"/>
        <v>0</v>
      </c>
      <c r="Q348" s="69">
        <f>IF(Table13[[#This Row],[Runners]]&lt;5,0,IF(Table13[[#This Row],[Runners]]&lt;8,0.25,IF(Table13[[#This Row],[Runners]]&lt;12,0.2,IF(Table13[[#This Row],[Handicap?]]="Yes",0.25,0.2))))</f>
        <v>0</v>
      </c>
      <c r="R348" s="70">
        <f>(IF(N348="WON-EW",((((F348-1)*Q348)*'month #1 only'!$B$2)+('month #1 only'!$B$2*(F348-1))),IF(N348="WON",((((F348-1)*Q348)*'month #1 only'!$B$2)+('month #1 only'!$B$2*(F348-1))),IF(N348="PLACED",((((F348-1)*Q348)*'month #1 only'!$B$2)-'month #1 only'!$B$2),IF(Q348=0,-'month #1 only'!$B$2,IF(Q348=0,-'month #1 only'!$B$2,-('month #1 only'!$B$2*2)))))))*E348</f>
        <v>0</v>
      </c>
      <c r="S348" s="71">
        <f>(IF(N348="WON-EW",((((O348-1)*Q348)*'month #1 only'!$B$2)+('month #1 only'!$B$2*(O348-1))),IF(N348="WON",((((O348-1)*Q348)*'month #1 only'!$B$2)+('month #1 only'!$B$2*(O348-1))),IF(N348="PLACED",((((O348-1)*Q348)*'month #1 only'!$B$2)-'month #1 only'!$B$2),IF(Q348=0,-'month #1 only'!$B$2,IF(Q348=0,-'month #1 only'!$B$2,-('month #1 only'!$B$2*2)))))))*E348</f>
        <v>0</v>
      </c>
      <c r="T348" s="71">
        <f>(IF(N348="WON-EW",(((L348-1)*'month #1 only'!$B$2)*(1-$B$3))+(((M348-1)*'month #1 only'!$B$2)*(1-$B$3)),IF(N348="WON",(((L348-1)*'month #1 only'!$B$2)*(1-$B$3)),IF(N348="PLACED",(((M348-1)*'month #1 only'!$B$2)*(1-$B$3))-'month #1 only'!$B$2,IF(Q348=0,-'month #1 only'!$B$2,-('month #1 only'!$B$2*2))))))*E348</f>
        <v>0</v>
      </c>
    </row>
    <row r="349" spans="8:20" x14ac:dyDescent="0.2">
      <c r="H349" s="68"/>
      <c r="I349" s="68"/>
      <c r="J349" s="68"/>
      <c r="K349" s="68"/>
      <c r="N349" s="54"/>
      <c r="O349" s="68">
        <f>((G349-1)*(1-(IF(H349="no",0,'month #1 only'!$B$3)))+1)</f>
        <v>5.0000000000000044E-2</v>
      </c>
      <c r="P349" s="68">
        <f t="shared" si="5"/>
        <v>0</v>
      </c>
      <c r="Q349" s="69">
        <f>IF(Table13[[#This Row],[Runners]]&lt;5,0,IF(Table13[[#This Row],[Runners]]&lt;8,0.25,IF(Table13[[#This Row],[Runners]]&lt;12,0.2,IF(Table13[[#This Row],[Handicap?]]="Yes",0.25,0.2))))</f>
        <v>0</v>
      </c>
      <c r="R349" s="70">
        <f>(IF(N349="WON-EW",((((F349-1)*Q349)*'month #1 only'!$B$2)+('month #1 only'!$B$2*(F349-1))),IF(N349="WON",((((F349-1)*Q349)*'month #1 only'!$B$2)+('month #1 only'!$B$2*(F349-1))),IF(N349="PLACED",((((F349-1)*Q349)*'month #1 only'!$B$2)-'month #1 only'!$B$2),IF(Q349=0,-'month #1 only'!$B$2,IF(Q349=0,-'month #1 only'!$B$2,-('month #1 only'!$B$2*2)))))))*E349</f>
        <v>0</v>
      </c>
      <c r="S349" s="71">
        <f>(IF(N349="WON-EW",((((O349-1)*Q349)*'month #1 only'!$B$2)+('month #1 only'!$B$2*(O349-1))),IF(N349="WON",((((O349-1)*Q349)*'month #1 only'!$B$2)+('month #1 only'!$B$2*(O349-1))),IF(N349="PLACED",((((O349-1)*Q349)*'month #1 only'!$B$2)-'month #1 only'!$B$2),IF(Q349=0,-'month #1 only'!$B$2,IF(Q349=0,-'month #1 only'!$B$2,-('month #1 only'!$B$2*2)))))))*E349</f>
        <v>0</v>
      </c>
      <c r="T349" s="71">
        <f>(IF(N349="WON-EW",(((L349-1)*'month #1 only'!$B$2)*(1-$B$3))+(((M349-1)*'month #1 only'!$B$2)*(1-$B$3)),IF(N349="WON",(((L349-1)*'month #1 only'!$B$2)*(1-$B$3)),IF(N349="PLACED",(((M349-1)*'month #1 only'!$B$2)*(1-$B$3))-'month #1 only'!$B$2,IF(Q349=0,-'month #1 only'!$B$2,-('month #1 only'!$B$2*2))))))*E349</f>
        <v>0</v>
      </c>
    </row>
    <row r="350" spans="8:20" x14ac:dyDescent="0.2">
      <c r="H350" s="68"/>
      <c r="I350" s="68"/>
      <c r="J350" s="68"/>
      <c r="K350" s="68"/>
      <c r="N350" s="54"/>
      <c r="O350" s="68">
        <f>((G350-1)*(1-(IF(H350="no",0,'month #1 only'!$B$3)))+1)</f>
        <v>5.0000000000000044E-2</v>
      </c>
      <c r="P350" s="68">
        <f t="shared" si="5"/>
        <v>0</v>
      </c>
      <c r="Q350" s="69">
        <f>IF(Table13[[#This Row],[Runners]]&lt;5,0,IF(Table13[[#This Row],[Runners]]&lt;8,0.25,IF(Table13[[#This Row],[Runners]]&lt;12,0.2,IF(Table13[[#This Row],[Handicap?]]="Yes",0.25,0.2))))</f>
        <v>0</v>
      </c>
      <c r="R350" s="70">
        <f>(IF(N350="WON-EW",((((F350-1)*Q350)*'month #1 only'!$B$2)+('month #1 only'!$B$2*(F350-1))),IF(N350="WON",((((F350-1)*Q350)*'month #1 only'!$B$2)+('month #1 only'!$B$2*(F350-1))),IF(N350="PLACED",((((F350-1)*Q350)*'month #1 only'!$B$2)-'month #1 only'!$B$2),IF(Q350=0,-'month #1 only'!$B$2,IF(Q350=0,-'month #1 only'!$B$2,-('month #1 only'!$B$2*2)))))))*E350</f>
        <v>0</v>
      </c>
      <c r="S350" s="71">
        <f>(IF(N350="WON-EW",((((O350-1)*Q350)*'month #1 only'!$B$2)+('month #1 only'!$B$2*(O350-1))),IF(N350="WON",((((O350-1)*Q350)*'month #1 only'!$B$2)+('month #1 only'!$B$2*(O350-1))),IF(N350="PLACED",((((O350-1)*Q350)*'month #1 only'!$B$2)-'month #1 only'!$B$2),IF(Q350=0,-'month #1 only'!$B$2,IF(Q350=0,-'month #1 only'!$B$2,-('month #1 only'!$B$2*2)))))))*E350</f>
        <v>0</v>
      </c>
      <c r="T350" s="71">
        <f>(IF(N350="WON-EW",(((L350-1)*'month #1 only'!$B$2)*(1-$B$3))+(((M350-1)*'month #1 only'!$B$2)*(1-$B$3)),IF(N350="WON",(((L350-1)*'month #1 only'!$B$2)*(1-$B$3)),IF(N350="PLACED",(((M350-1)*'month #1 only'!$B$2)*(1-$B$3))-'month #1 only'!$B$2,IF(Q350=0,-'month #1 only'!$B$2,-('month #1 only'!$B$2*2))))))*E350</f>
        <v>0</v>
      </c>
    </row>
    <row r="351" spans="8:20" x14ac:dyDescent="0.2">
      <c r="H351" s="68"/>
      <c r="I351" s="68"/>
      <c r="J351" s="68"/>
      <c r="K351" s="68"/>
      <c r="N351" s="54"/>
      <c r="O351" s="68">
        <f>((G351-1)*(1-(IF(H351="no",0,'month #1 only'!$B$3)))+1)</f>
        <v>5.0000000000000044E-2</v>
      </c>
      <c r="P351" s="68">
        <f t="shared" si="5"/>
        <v>0</v>
      </c>
      <c r="Q351" s="69">
        <f>IF(Table13[[#This Row],[Runners]]&lt;5,0,IF(Table13[[#This Row],[Runners]]&lt;8,0.25,IF(Table13[[#This Row],[Runners]]&lt;12,0.2,IF(Table13[[#This Row],[Handicap?]]="Yes",0.25,0.2))))</f>
        <v>0</v>
      </c>
      <c r="R351" s="70">
        <f>(IF(N351="WON-EW",((((F351-1)*Q351)*'month #1 only'!$B$2)+('month #1 only'!$B$2*(F351-1))),IF(N351="WON",((((F351-1)*Q351)*'month #1 only'!$B$2)+('month #1 only'!$B$2*(F351-1))),IF(N351="PLACED",((((F351-1)*Q351)*'month #1 only'!$B$2)-'month #1 only'!$B$2),IF(Q351=0,-'month #1 only'!$B$2,IF(Q351=0,-'month #1 only'!$B$2,-('month #1 only'!$B$2*2)))))))*E351</f>
        <v>0</v>
      </c>
      <c r="S351" s="71">
        <f>(IF(N351="WON-EW",((((O351-1)*Q351)*'month #1 only'!$B$2)+('month #1 only'!$B$2*(O351-1))),IF(N351="WON",((((O351-1)*Q351)*'month #1 only'!$B$2)+('month #1 only'!$B$2*(O351-1))),IF(N351="PLACED",((((O351-1)*Q351)*'month #1 only'!$B$2)-'month #1 only'!$B$2),IF(Q351=0,-'month #1 only'!$B$2,IF(Q351=0,-'month #1 only'!$B$2,-('month #1 only'!$B$2*2)))))))*E351</f>
        <v>0</v>
      </c>
      <c r="T351" s="71">
        <f>(IF(N351="WON-EW",(((L351-1)*'month #1 only'!$B$2)*(1-$B$3))+(((M351-1)*'month #1 only'!$B$2)*(1-$B$3)),IF(N351="WON",(((L351-1)*'month #1 only'!$B$2)*(1-$B$3)),IF(N351="PLACED",(((M351-1)*'month #1 only'!$B$2)*(1-$B$3))-'month #1 only'!$B$2,IF(Q351=0,-'month #1 only'!$B$2,-('month #1 only'!$B$2*2))))))*E351</f>
        <v>0</v>
      </c>
    </row>
    <row r="352" spans="8:20" x14ac:dyDescent="0.2">
      <c r="H352" s="68"/>
      <c r="I352" s="68"/>
      <c r="J352" s="68"/>
      <c r="K352" s="68"/>
      <c r="N352" s="54"/>
      <c r="O352" s="68">
        <f>((G352-1)*(1-(IF(H352="no",0,'month #1 only'!$B$3)))+1)</f>
        <v>5.0000000000000044E-2</v>
      </c>
      <c r="P352" s="68">
        <f t="shared" si="5"/>
        <v>0</v>
      </c>
      <c r="Q352" s="69">
        <f>IF(Table13[[#This Row],[Runners]]&lt;5,0,IF(Table13[[#This Row],[Runners]]&lt;8,0.25,IF(Table13[[#This Row],[Runners]]&lt;12,0.2,IF(Table13[[#This Row],[Handicap?]]="Yes",0.25,0.2))))</f>
        <v>0</v>
      </c>
      <c r="R352" s="70">
        <f>(IF(N352="WON-EW",((((F352-1)*Q352)*'month #1 only'!$B$2)+('month #1 only'!$B$2*(F352-1))),IF(N352="WON",((((F352-1)*Q352)*'month #1 only'!$B$2)+('month #1 only'!$B$2*(F352-1))),IF(N352="PLACED",((((F352-1)*Q352)*'month #1 only'!$B$2)-'month #1 only'!$B$2),IF(Q352=0,-'month #1 only'!$B$2,IF(Q352=0,-'month #1 only'!$B$2,-('month #1 only'!$B$2*2)))))))*E352</f>
        <v>0</v>
      </c>
      <c r="S352" s="71">
        <f>(IF(N352="WON-EW",((((O352-1)*Q352)*'month #1 only'!$B$2)+('month #1 only'!$B$2*(O352-1))),IF(N352="WON",((((O352-1)*Q352)*'month #1 only'!$B$2)+('month #1 only'!$B$2*(O352-1))),IF(N352="PLACED",((((O352-1)*Q352)*'month #1 only'!$B$2)-'month #1 only'!$B$2),IF(Q352=0,-'month #1 only'!$B$2,IF(Q352=0,-'month #1 only'!$B$2,-('month #1 only'!$B$2*2)))))))*E352</f>
        <v>0</v>
      </c>
      <c r="T352" s="71">
        <f>(IF(N352="WON-EW",(((L352-1)*'month #1 only'!$B$2)*(1-$B$3))+(((M352-1)*'month #1 only'!$B$2)*(1-$B$3)),IF(N352="WON",(((L352-1)*'month #1 only'!$B$2)*(1-$B$3)),IF(N352="PLACED",(((M352-1)*'month #1 only'!$B$2)*(1-$B$3))-'month #1 only'!$B$2,IF(Q352=0,-'month #1 only'!$B$2,-('month #1 only'!$B$2*2))))))*E352</f>
        <v>0</v>
      </c>
    </row>
    <row r="353" spans="8:20" x14ac:dyDescent="0.2">
      <c r="H353" s="68"/>
      <c r="I353" s="68"/>
      <c r="J353" s="68"/>
      <c r="K353" s="68"/>
      <c r="N353" s="54"/>
      <c r="O353" s="68">
        <f>((G353-1)*(1-(IF(H353="no",0,'month #1 only'!$B$3)))+1)</f>
        <v>5.0000000000000044E-2</v>
      </c>
      <c r="P353" s="68">
        <f t="shared" si="5"/>
        <v>0</v>
      </c>
      <c r="Q353" s="69">
        <f>IF(Table13[[#This Row],[Runners]]&lt;5,0,IF(Table13[[#This Row],[Runners]]&lt;8,0.25,IF(Table13[[#This Row],[Runners]]&lt;12,0.2,IF(Table13[[#This Row],[Handicap?]]="Yes",0.25,0.2))))</f>
        <v>0</v>
      </c>
      <c r="R353" s="70">
        <f>(IF(N353="WON-EW",((((F353-1)*Q353)*'month #1 only'!$B$2)+('month #1 only'!$B$2*(F353-1))),IF(N353="WON",((((F353-1)*Q353)*'month #1 only'!$B$2)+('month #1 only'!$B$2*(F353-1))),IF(N353="PLACED",((((F353-1)*Q353)*'month #1 only'!$B$2)-'month #1 only'!$B$2),IF(Q353=0,-'month #1 only'!$B$2,IF(Q353=0,-'month #1 only'!$B$2,-('month #1 only'!$B$2*2)))))))*E353</f>
        <v>0</v>
      </c>
      <c r="S353" s="71">
        <f>(IF(N353="WON-EW",((((O353-1)*Q353)*'month #1 only'!$B$2)+('month #1 only'!$B$2*(O353-1))),IF(N353="WON",((((O353-1)*Q353)*'month #1 only'!$B$2)+('month #1 only'!$B$2*(O353-1))),IF(N353="PLACED",((((O353-1)*Q353)*'month #1 only'!$B$2)-'month #1 only'!$B$2),IF(Q353=0,-'month #1 only'!$B$2,IF(Q353=0,-'month #1 only'!$B$2,-('month #1 only'!$B$2*2)))))))*E353</f>
        <v>0</v>
      </c>
      <c r="T353" s="71">
        <f>(IF(N353="WON-EW",(((L353-1)*'month #1 only'!$B$2)*(1-$B$3))+(((M353-1)*'month #1 only'!$B$2)*(1-$B$3)),IF(N353="WON",(((L353-1)*'month #1 only'!$B$2)*(1-$B$3)),IF(N353="PLACED",(((M353-1)*'month #1 only'!$B$2)*(1-$B$3))-'month #1 only'!$B$2,IF(Q353=0,-'month #1 only'!$B$2,-('month #1 only'!$B$2*2))))))*E353</f>
        <v>0</v>
      </c>
    </row>
    <row r="354" spans="8:20" x14ac:dyDescent="0.2">
      <c r="H354" s="68"/>
      <c r="I354" s="68"/>
      <c r="J354" s="68"/>
      <c r="K354" s="68"/>
      <c r="N354" s="54"/>
      <c r="O354" s="68">
        <f>((G354-1)*(1-(IF(H354="no",0,'month #1 only'!$B$3)))+1)</f>
        <v>5.0000000000000044E-2</v>
      </c>
      <c r="P354" s="68">
        <f t="shared" si="5"/>
        <v>0</v>
      </c>
      <c r="Q354" s="69">
        <f>IF(Table13[[#This Row],[Runners]]&lt;5,0,IF(Table13[[#This Row],[Runners]]&lt;8,0.25,IF(Table13[[#This Row],[Runners]]&lt;12,0.2,IF(Table13[[#This Row],[Handicap?]]="Yes",0.25,0.2))))</f>
        <v>0</v>
      </c>
      <c r="R354" s="70">
        <f>(IF(N354="WON-EW",((((F354-1)*Q354)*'month #1 only'!$B$2)+('month #1 only'!$B$2*(F354-1))),IF(N354="WON",((((F354-1)*Q354)*'month #1 only'!$B$2)+('month #1 only'!$B$2*(F354-1))),IF(N354="PLACED",((((F354-1)*Q354)*'month #1 only'!$B$2)-'month #1 only'!$B$2),IF(Q354=0,-'month #1 only'!$B$2,IF(Q354=0,-'month #1 only'!$B$2,-('month #1 only'!$B$2*2)))))))*E354</f>
        <v>0</v>
      </c>
      <c r="S354" s="71">
        <f>(IF(N354="WON-EW",((((O354-1)*Q354)*'month #1 only'!$B$2)+('month #1 only'!$B$2*(O354-1))),IF(N354="WON",((((O354-1)*Q354)*'month #1 only'!$B$2)+('month #1 only'!$B$2*(O354-1))),IF(N354="PLACED",((((O354-1)*Q354)*'month #1 only'!$B$2)-'month #1 only'!$B$2),IF(Q354=0,-'month #1 only'!$B$2,IF(Q354=0,-'month #1 only'!$B$2,-('month #1 only'!$B$2*2)))))))*E354</f>
        <v>0</v>
      </c>
      <c r="T354" s="71">
        <f>(IF(N354="WON-EW",(((L354-1)*'month #1 only'!$B$2)*(1-$B$3))+(((M354-1)*'month #1 only'!$B$2)*(1-$B$3)),IF(N354="WON",(((L354-1)*'month #1 only'!$B$2)*(1-$B$3)),IF(N354="PLACED",(((M354-1)*'month #1 only'!$B$2)*(1-$B$3))-'month #1 only'!$B$2,IF(Q354=0,-'month #1 only'!$B$2,-('month #1 only'!$B$2*2))))))*E354</f>
        <v>0</v>
      </c>
    </row>
    <row r="355" spans="8:20" x14ac:dyDescent="0.2">
      <c r="H355" s="68"/>
      <c r="I355" s="68"/>
      <c r="J355" s="68"/>
      <c r="K355" s="68"/>
      <c r="N355" s="54"/>
      <c r="O355" s="68">
        <f>((G355-1)*(1-(IF(H355="no",0,'month #1 only'!$B$3)))+1)</f>
        <v>5.0000000000000044E-2</v>
      </c>
      <c r="P355" s="68">
        <f t="shared" si="5"/>
        <v>0</v>
      </c>
      <c r="Q355" s="69">
        <f>IF(Table13[[#This Row],[Runners]]&lt;5,0,IF(Table13[[#This Row],[Runners]]&lt;8,0.25,IF(Table13[[#This Row],[Runners]]&lt;12,0.2,IF(Table13[[#This Row],[Handicap?]]="Yes",0.25,0.2))))</f>
        <v>0</v>
      </c>
      <c r="R355" s="70">
        <f>(IF(N355="WON-EW",((((F355-1)*Q355)*'month #1 only'!$B$2)+('month #1 only'!$B$2*(F355-1))),IF(N355="WON",((((F355-1)*Q355)*'month #1 only'!$B$2)+('month #1 only'!$B$2*(F355-1))),IF(N355="PLACED",((((F355-1)*Q355)*'month #1 only'!$B$2)-'month #1 only'!$B$2),IF(Q355=0,-'month #1 only'!$B$2,IF(Q355=0,-'month #1 only'!$B$2,-('month #1 only'!$B$2*2)))))))*E355</f>
        <v>0</v>
      </c>
      <c r="S355" s="71">
        <f>(IF(N355="WON-EW",((((O355-1)*Q355)*'month #1 only'!$B$2)+('month #1 only'!$B$2*(O355-1))),IF(N355="WON",((((O355-1)*Q355)*'month #1 only'!$B$2)+('month #1 only'!$B$2*(O355-1))),IF(N355="PLACED",((((O355-1)*Q355)*'month #1 only'!$B$2)-'month #1 only'!$B$2),IF(Q355=0,-'month #1 only'!$B$2,IF(Q355=0,-'month #1 only'!$B$2,-('month #1 only'!$B$2*2)))))))*E355</f>
        <v>0</v>
      </c>
      <c r="T355" s="71">
        <f>(IF(N355="WON-EW",(((L355-1)*'month #1 only'!$B$2)*(1-$B$3))+(((M355-1)*'month #1 only'!$B$2)*(1-$B$3)),IF(N355="WON",(((L355-1)*'month #1 only'!$B$2)*(1-$B$3)),IF(N355="PLACED",(((M355-1)*'month #1 only'!$B$2)*(1-$B$3))-'month #1 only'!$B$2,IF(Q355=0,-'month #1 only'!$B$2,-('month #1 only'!$B$2*2))))))*E355</f>
        <v>0</v>
      </c>
    </row>
    <row r="356" spans="8:20" x14ac:dyDescent="0.2">
      <c r="H356" s="68"/>
      <c r="I356" s="68"/>
      <c r="J356" s="68"/>
      <c r="K356" s="68"/>
      <c r="N356" s="54"/>
      <c r="O356" s="68">
        <f>((G356-1)*(1-(IF(H356="no",0,'month #1 only'!$B$3)))+1)</f>
        <v>5.0000000000000044E-2</v>
      </c>
      <c r="P356" s="68">
        <f t="shared" si="5"/>
        <v>0</v>
      </c>
      <c r="Q356" s="69">
        <f>IF(Table13[[#This Row],[Runners]]&lt;5,0,IF(Table13[[#This Row],[Runners]]&lt;8,0.25,IF(Table13[[#This Row],[Runners]]&lt;12,0.2,IF(Table13[[#This Row],[Handicap?]]="Yes",0.25,0.2))))</f>
        <v>0</v>
      </c>
      <c r="R356" s="70">
        <f>(IF(N356="WON-EW",((((F356-1)*Q356)*'month #1 only'!$B$2)+('month #1 only'!$B$2*(F356-1))),IF(N356="WON",((((F356-1)*Q356)*'month #1 only'!$B$2)+('month #1 only'!$B$2*(F356-1))),IF(N356="PLACED",((((F356-1)*Q356)*'month #1 only'!$B$2)-'month #1 only'!$B$2),IF(Q356=0,-'month #1 only'!$B$2,IF(Q356=0,-'month #1 only'!$B$2,-('month #1 only'!$B$2*2)))))))*E356</f>
        <v>0</v>
      </c>
      <c r="S356" s="71">
        <f>(IF(N356="WON-EW",((((O356-1)*Q356)*'month #1 only'!$B$2)+('month #1 only'!$B$2*(O356-1))),IF(N356="WON",((((O356-1)*Q356)*'month #1 only'!$B$2)+('month #1 only'!$B$2*(O356-1))),IF(N356="PLACED",((((O356-1)*Q356)*'month #1 only'!$B$2)-'month #1 only'!$B$2),IF(Q356=0,-'month #1 only'!$B$2,IF(Q356=0,-'month #1 only'!$B$2,-('month #1 only'!$B$2*2)))))))*E356</f>
        <v>0</v>
      </c>
      <c r="T356" s="71">
        <f>(IF(N356="WON-EW",(((L356-1)*'month #1 only'!$B$2)*(1-$B$3))+(((M356-1)*'month #1 only'!$B$2)*(1-$B$3)),IF(N356="WON",(((L356-1)*'month #1 only'!$B$2)*(1-$B$3)),IF(N356="PLACED",(((M356-1)*'month #1 only'!$B$2)*(1-$B$3))-'month #1 only'!$B$2,IF(Q356=0,-'month #1 only'!$B$2,-('month #1 only'!$B$2*2))))))*E356</f>
        <v>0</v>
      </c>
    </row>
    <row r="357" spans="8:20" x14ac:dyDescent="0.2">
      <c r="H357" s="68"/>
      <c r="I357" s="68"/>
      <c r="J357" s="68"/>
      <c r="K357" s="68"/>
      <c r="N357" s="54"/>
      <c r="O357" s="68">
        <f>((G357-1)*(1-(IF(H357="no",0,'month #1 only'!$B$3)))+1)</f>
        <v>5.0000000000000044E-2</v>
      </c>
      <c r="P357" s="68">
        <f t="shared" si="5"/>
        <v>0</v>
      </c>
      <c r="Q357" s="69">
        <f>IF(Table13[[#This Row],[Runners]]&lt;5,0,IF(Table13[[#This Row],[Runners]]&lt;8,0.25,IF(Table13[[#This Row],[Runners]]&lt;12,0.2,IF(Table13[[#This Row],[Handicap?]]="Yes",0.25,0.2))))</f>
        <v>0</v>
      </c>
      <c r="R357" s="70">
        <f>(IF(N357="WON-EW",((((F357-1)*Q357)*'month #1 only'!$B$2)+('month #1 only'!$B$2*(F357-1))),IF(N357="WON",((((F357-1)*Q357)*'month #1 only'!$B$2)+('month #1 only'!$B$2*(F357-1))),IF(N357="PLACED",((((F357-1)*Q357)*'month #1 only'!$B$2)-'month #1 only'!$B$2),IF(Q357=0,-'month #1 only'!$B$2,IF(Q357=0,-'month #1 only'!$B$2,-('month #1 only'!$B$2*2)))))))*E357</f>
        <v>0</v>
      </c>
      <c r="S357" s="71">
        <f>(IF(N357="WON-EW",((((O357-1)*Q357)*'month #1 only'!$B$2)+('month #1 only'!$B$2*(O357-1))),IF(N357="WON",((((O357-1)*Q357)*'month #1 only'!$B$2)+('month #1 only'!$B$2*(O357-1))),IF(N357="PLACED",((((O357-1)*Q357)*'month #1 only'!$B$2)-'month #1 only'!$B$2),IF(Q357=0,-'month #1 only'!$B$2,IF(Q357=0,-'month #1 only'!$B$2,-('month #1 only'!$B$2*2)))))))*E357</f>
        <v>0</v>
      </c>
      <c r="T357" s="71">
        <f>(IF(N357="WON-EW",(((L357-1)*'month #1 only'!$B$2)*(1-$B$3))+(((M357-1)*'month #1 only'!$B$2)*(1-$B$3)),IF(N357="WON",(((L357-1)*'month #1 only'!$B$2)*(1-$B$3)),IF(N357="PLACED",(((M357-1)*'month #1 only'!$B$2)*(1-$B$3))-'month #1 only'!$B$2,IF(Q357=0,-'month #1 only'!$B$2,-('month #1 only'!$B$2*2))))))*E357</f>
        <v>0</v>
      </c>
    </row>
    <row r="358" spans="8:20" x14ac:dyDescent="0.2">
      <c r="H358" s="68"/>
      <c r="I358" s="68"/>
      <c r="J358" s="68"/>
      <c r="K358" s="68"/>
      <c r="N358" s="54"/>
      <c r="O358" s="68">
        <f>((G358-1)*(1-(IF(H358="no",0,'month #1 only'!$B$3)))+1)</f>
        <v>5.0000000000000044E-2</v>
      </c>
      <c r="P358" s="68">
        <f t="shared" si="5"/>
        <v>0</v>
      </c>
      <c r="Q358" s="69">
        <f>IF(Table13[[#This Row],[Runners]]&lt;5,0,IF(Table13[[#This Row],[Runners]]&lt;8,0.25,IF(Table13[[#This Row],[Runners]]&lt;12,0.2,IF(Table13[[#This Row],[Handicap?]]="Yes",0.25,0.2))))</f>
        <v>0</v>
      </c>
      <c r="R358" s="70">
        <f>(IF(N358="WON-EW",((((F358-1)*Q358)*'month #1 only'!$B$2)+('month #1 only'!$B$2*(F358-1))),IF(N358="WON",((((F358-1)*Q358)*'month #1 only'!$B$2)+('month #1 only'!$B$2*(F358-1))),IF(N358="PLACED",((((F358-1)*Q358)*'month #1 only'!$B$2)-'month #1 only'!$B$2),IF(Q358=0,-'month #1 only'!$B$2,IF(Q358=0,-'month #1 only'!$B$2,-('month #1 only'!$B$2*2)))))))*E358</f>
        <v>0</v>
      </c>
      <c r="S358" s="71">
        <f>(IF(N358="WON-EW",((((O358-1)*Q358)*'month #1 only'!$B$2)+('month #1 only'!$B$2*(O358-1))),IF(N358="WON",((((O358-1)*Q358)*'month #1 only'!$B$2)+('month #1 only'!$B$2*(O358-1))),IF(N358="PLACED",((((O358-1)*Q358)*'month #1 only'!$B$2)-'month #1 only'!$B$2),IF(Q358=0,-'month #1 only'!$B$2,IF(Q358=0,-'month #1 only'!$B$2,-('month #1 only'!$B$2*2)))))))*E358</f>
        <v>0</v>
      </c>
      <c r="T358" s="71">
        <f>(IF(N358="WON-EW",(((L358-1)*'month #1 only'!$B$2)*(1-$B$3))+(((M358-1)*'month #1 only'!$B$2)*(1-$B$3)),IF(N358="WON",(((L358-1)*'month #1 only'!$B$2)*(1-$B$3)),IF(N358="PLACED",(((M358-1)*'month #1 only'!$B$2)*(1-$B$3))-'month #1 only'!$B$2,IF(Q358=0,-'month #1 only'!$B$2,-('month #1 only'!$B$2*2))))))*E358</f>
        <v>0</v>
      </c>
    </row>
    <row r="359" spans="8:20" x14ac:dyDescent="0.2">
      <c r="H359" s="68"/>
      <c r="I359" s="68"/>
      <c r="J359" s="68"/>
      <c r="K359" s="68"/>
      <c r="N359" s="54"/>
      <c r="O359" s="68">
        <f>((G359-1)*(1-(IF(H359="no",0,'month #1 only'!$B$3)))+1)</f>
        <v>5.0000000000000044E-2</v>
      </c>
      <c r="P359" s="68">
        <f t="shared" si="5"/>
        <v>0</v>
      </c>
      <c r="Q359" s="69">
        <f>IF(Table13[[#This Row],[Runners]]&lt;5,0,IF(Table13[[#This Row],[Runners]]&lt;8,0.25,IF(Table13[[#This Row],[Runners]]&lt;12,0.2,IF(Table13[[#This Row],[Handicap?]]="Yes",0.25,0.2))))</f>
        <v>0</v>
      </c>
      <c r="R359" s="70">
        <f>(IF(N359="WON-EW",((((F359-1)*Q359)*'month #1 only'!$B$2)+('month #1 only'!$B$2*(F359-1))),IF(N359="WON",((((F359-1)*Q359)*'month #1 only'!$B$2)+('month #1 only'!$B$2*(F359-1))),IF(N359="PLACED",((((F359-1)*Q359)*'month #1 only'!$B$2)-'month #1 only'!$B$2),IF(Q359=0,-'month #1 only'!$B$2,IF(Q359=0,-'month #1 only'!$B$2,-('month #1 only'!$B$2*2)))))))*E359</f>
        <v>0</v>
      </c>
      <c r="S359" s="71">
        <f>(IF(N359="WON-EW",((((O359-1)*Q359)*'month #1 only'!$B$2)+('month #1 only'!$B$2*(O359-1))),IF(N359="WON",((((O359-1)*Q359)*'month #1 only'!$B$2)+('month #1 only'!$B$2*(O359-1))),IF(N359="PLACED",((((O359-1)*Q359)*'month #1 only'!$B$2)-'month #1 only'!$B$2),IF(Q359=0,-'month #1 only'!$B$2,IF(Q359=0,-'month #1 only'!$B$2,-('month #1 only'!$B$2*2)))))))*E359</f>
        <v>0</v>
      </c>
      <c r="T359" s="71">
        <f>(IF(N359="WON-EW",(((L359-1)*'month #1 only'!$B$2)*(1-$B$3))+(((M359-1)*'month #1 only'!$B$2)*(1-$B$3)),IF(N359="WON",(((L359-1)*'month #1 only'!$B$2)*(1-$B$3)),IF(N359="PLACED",(((M359-1)*'month #1 only'!$B$2)*(1-$B$3))-'month #1 only'!$B$2,IF(Q359=0,-'month #1 only'!$B$2,-('month #1 only'!$B$2*2))))))*E359</f>
        <v>0</v>
      </c>
    </row>
    <row r="360" spans="8:20" x14ac:dyDescent="0.2">
      <c r="H360" s="68"/>
      <c r="I360" s="68"/>
      <c r="J360" s="68"/>
      <c r="K360" s="68"/>
      <c r="N360" s="54"/>
      <c r="O360" s="68">
        <f>((G360-1)*(1-(IF(H360="no",0,'month #1 only'!$B$3)))+1)</f>
        <v>5.0000000000000044E-2</v>
      </c>
      <c r="P360" s="68">
        <f t="shared" si="5"/>
        <v>0</v>
      </c>
      <c r="Q360" s="69">
        <f>IF(Table13[[#This Row],[Runners]]&lt;5,0,IF(Table13[[#This Row],[Runners]]&lt;8,0.25,IF(Table13[[#This Row],[Runners]]&lt;12,0.2,IF(Table13[[#This Row],[Handicap?]]="Yes",0.25,0.2))))</f>
        <v>0</v>
      </c>
      <c r="R360" s="70">
        <f>(IF(N360="WON-EW",((((F360-1)*Q360)*'month #1 only'!$B$2)+('month #1 only'!$B$2*(F360-1))),IF(N360="WON",((((F360-1)*Q360)*'month #1 only'!$B$2)+('month #1 only'!$B$2*(F360-1))),IF(N360="PLACED",((((F360-1)*Q360)*'month #1 only'!$B$2)-'month #1 only'!$B$2),IF(Q360=0,-'month #1 only'!$B$2,IF(Q360=0,-'month #1 only'!$B$2,-('month #1 only'!$B$2*2)))))))*E360</f>
        <v>0</v>
      </c>
      <c r="S360" s="71">
        <f>(IF(N360="WON-EW",((((O360-1)*Q360)*'month #1 only'!$B$2)+('month #1 only'!$B$2*(O360-1))),IF(N360="WON",((((O360-1)*Q360)*'month #1 only'!$B$2)+('month #1 only'!$B$2*(O360-1))),IF(N360="PLACED",((((O360-1)*Q360)*'month #1 only'!$B$2)-'month #1 only'!$B$2),IF(Q360=0,-'month #1 only'!$B$2,IF(Q360=0,-'month #1 only'!$B$2,-('month #1 only'!$B$2*2)))))))*E360</f>
        <v>0</v>
      </c>
      <c r="T360" s="71">
        <f>(IF(N360="WON-EW",(((L360-1)*'month #1 only'!$B$2)*(1-$B$3))+(((M360-1)*'month #1 only'!$B$2)*(1-$B$3)),IF(N360="WON",(((L360-1)*'month #1 only'!$B$2)*(1-$B$3)),IF(N360="PLACED",(((M360-1)*'month #1 only'!$B$2)*(1-$B$3))-'month #1 only'!$B$2,IF(Q360=0,-'month #1 only'!$B$2,-('month #1 only'!$B$2*2))))))*E360</f>
        <v>0</v>
      </c>
    </row>
    <row r="361" spans="8:20" x14ac:dyDescent="0.2">
      <c r="H361" s="68"/>
      <c r="I361" s="68"/>
      <c r="J361" s="68"/>
      <c r="K361" s="68"/>
      <c r="N361" s="54"/>
      <c r="O361" s="68">
        <f>((G361-1)*(1-(IF(H361="no",0,'month #1 only'!$B$3)))+1)</f>
        <v>5.0000000000000044E-2</v>
      </c>
      <c r="P361" s="68">
        <f t="shared" si="5"/>
        <v>0</v>
      </c>
      <c r="Q361" s="69">
        <f>IF(Table13[[#This Row],[Runners]]&lt;5,0,IF(Table13[[#This Row],[Runners]]&lt;8,0.25,IF(Table13[[#This Row],[Runners]]&lt;12,0.2,IF(Table13[[#This Row],[Handicap?]]="Yes",0.25,0.2))))</f>
        <v>0</v>
      </c>
      <c r="R361" s="70">
        <f>(IF(N361="WON-EW",((((F361-1)*Q361)*'month #1 only'!$B$2)+('month #1 only'!$B$2*(F361-1))),IF(N361="WON",((((F361-1)*Q361)*'month #1 only'!$B$2)+('month #1 only'!$B$2*(F361-1))),IF(N361="PLACED",((((F361-1)*Q361)*'month #1 only'!$B$2)-'month #1 only'!$B$2),IF(Q361=0,-'month #1 only'!$B$2,IF(Q361=0,-'month #1 only'!$B$2,-('month #1 only'!$B$2*2)))))))*E361</f>
        <v>0</v>
      </c>
      <c r="S361" s="71">
        <f>(IF(N361="WON-EW",((((O361-1)*Q361)*'month #1 only'!$B$2)+('month #1 only'!$B$2*(O361-1))),IF(N361="WON",((((O361-1)*Q361)*'month #1 only'!$B$2)+('month #1 only'!$B$2*(O361-1))),IF(N361="PLACED",((((O361-1)*Q361)*'month #1 only'!$B$2)-'month #1 only'!$B$2),IF(Q361=0,-'month #1 only'!$B$2,IF(Q361=0,-'month #1 only'!$B$2,-('month #1 only'!$B$2*2)))))))*E361</f>
        <v>0</v>
      </c>
      <c r="T361" s="71">
        <f>(IF(N361="WON-EW",(((L361-1)*'month #1 only'!$B$2)*(1-$B$3))+(((M361-1)*'month #1 only'!$B$2)*(1-$B$3)),IF(N361="WON",(((L361-1)*'month #1 only'!$B$2)*(1-$B$3)),IF(N361="PLACED",(((M361-1)*'month #1 only'!$B$2)*(1-$B$3))-'month #1 only'!$B$2,IF(Q361=0,-'month #1 only'!$B$2,-('month #1 only'!$B$2*2))))))*E361</f>
        <v>0</v>
      </c>
    </row>
    <row r="362" spans="8:20" x14ac:dyDescent="0.2">
      <c r="H362" s="68"/>
      <c r="I362" s="68"/>
      <c r="J362" s="68"/>
      <c r="K362" s="68"/>
      <c r="N362" s="54"/>
      <c r="O362" s="68">
        <f>((G362-1)*(1-(IF(H362="no",0,'month #1 only'!$B$3)))+1)</f>
        <v>5.0000000000000044E-2</v>
      </c>
      <c r="P362" s="68">
        <f t="shared" si="5"/>
        <v>0</v>
      </c>
      <c r="Q362" s="69">
        <f>IF(Table13[[#This Row],[Runners]]&lt;5,0,IF(Table13[[#This Row],[Runners]]&lt;8,0.25,IF(Table13[[#This Row],[Runners]]&lt;12,0.2,IF(Table13[[#This Row],[Handicap?]]="Yes",0.25,0.2))))</f>
        <v>0</v>
      </c>
      <c r="R362" s="70">
        <f>(IF(N362="WON-EW",((((F362-1)*Q362)*'month #1 only'!$B$2)+('month #1 only'!$B$2*(F362-1))),IF(N362="WON",((((F362-1)*Q362)*'month #1 only'!$B$2)+('month #1 only'!$B$2*(F362-1))),IF(N362="PLACED",((((F362-1)*Q362)*'month #1 only'!$B$2)-'month #1 only'!$B$2),IF(Q362=0,-'month #1 only'!$B$2,IF(Q362=0,-'month #1 only'!$B$2,-('month #1 only'!$B$2*2)))))))*E362</f>
        <v>0</v>
      </c>
      <c r="S362" s="71">
        <f>(IF(N362="WON-EW",((((O362-1)*Q362)*'month #1 only'!$B$2)+('month #1 only'!$B$2*(O362-1))),IF(N362="WON",((((O362-1)*Q362)*'month #1 only'!$B$2)+('month #1 only'!$B$2*(O362-1))),IF(N362="PLACED",((((O362-1)*Q362)*'month #1 only'!$B$2)-'month #1 only'!$B$2),IF(Q362=0,-'month #1 only'!$B$2,IF(Q362=0,-'month #1 only'!$B$2,-('month #1 only'!$B$2*2)))))))*E362</f>
        <v>0</v>
      </c>
      <c r="T362" s="71">
        <f>(IF(N362="WON-EW",(((L362-1)*'month #1 only'!$B$2)*(1-$B$3))+(((M362-1)*'month #1 only'!$B$2)*(1-$B$3)),IF(N362="WON",(((L362-1)*'month #1 only'!$B$2)*(1-$B$3)),IF(N362="PLACED",(((M362-1)*'month #1 only'!$B$2)*(1-$B$3))-'month #1 only'!$B$2,IF(Q362=0,-'month #1 only'!$B$2,-('month #1 only'!$B$2*2))))))*E362</f>
        <v>0</v>
      </c>
    </row>
    <row r="363" spans="8:20" x14ac:dyDescent="0.2">
      <c r="H363" s="68"/>
      <c r="I363" s="68"/>
      <c r="J363" s="68"/>
      <c r="K363" s="68"/>
      <c r="N363" s="54"/>
      <c r="O363" s="68">
        <f>((G363-1)*(1-(IF(H363="no",0,'month #1 only'!$B$3)))+1)</f>
        <v>5.0000000000000044E-2</v>
      </c>
      <c r="P363" s="68">
        <f t="shared" si="5"/>
        <v>0</v>
      </c>
      <c r="Q363" s="69">
        <f>IF(Table13[[#This Row],[Runners]]&lt;5,0,IF(Table13[[#This Row],[Runners]]&lt;8,0.25,IF(Table13[[#This Row],[Runners]]&lt;12,0.2,IF(Table13[[#This Row],[Handicap?]]="Yes",0.25,0.2))))</f>
        <v>0</v>
      </c>
      <c r="R363" s="70">
        <f>(IF(N363="WON-EW",((((F363-1)*Q363)*'month #1 only'!$B$2)+('month #1 only'!$B$2*(F363-1))),IF(N363="WON",((((F363-1)*Q363)*'month #1 only'!$B$2)+('month #1 only'!$B$2*(F363-1))),IF(N363="PLACED",((((F363-1)*Q363)*'month #1 only'!$B$2)-'month #1 only'!$B$2),IF(Q363=0,-'month #1 only'!$B$2,IF(Q363=0,-'month #1 only'!$B$2,-('month #1 only'!$B$2*2)))))))*E363</f>
        <v>0</v>
      </c>
      <c r="S363" s="71">
        <f>(IF(N363="WON-EW",((((O363-1)*Q363)*'month #1 only'!$B$2)+('month #1 only'!$B$2*(O363-1))),IF(N363="WON",((((O363-1)*Q363)*'month #1 only'!$B$2)+('month #1 only'!$B$2*(O363-1))),IF(N363="PLACED",((((O363-1)*Q363)*'month #1 only'!$B$2)-'month #1 only'!$B$2),IF(Q363=0,-'month #1 only'!$B$2,IF(Q363=0,-'month #1 only'!$B$2,-('month #1 only'!$B$2*2)))))))*E363</f>
        <v>0</v>
      </c>
      <c r="T363" s="71">
        <f>(IF(N363="WON-EW",(((L363-1)*'month #1 only'!$B$2)*(1-$B$3))+(((M363-1)*'month #1 only'!$B$2)*(1-$B$3)),IF(N363="WON",(((L363-1)*'month #1 only'!$B$2)*(1-$B$3)),IF(N363="PLACED",(((M363-1)*'month #1 only'!$B$2)*(1-$B$3))-'month #1 only'!$B$2,IF(Q363=0,-'month #1 only'!$B$2,-('month #1 only'!$B$2*2))))))*E363</f>
        <v>0</v>
      </c>
    </row>
    <row r="364" spans="8:20" x14ac:dyDescent="0.2">
      <c r="H364" s="68"/>
      <c r="I364" s="68"/>
      <c r="J364" s="68"/>
      <c r="K364" s="68"/>
      <c r="N364" s="54"/>
      <c r="O364" s="68">
        <f>((G364-1)*(1-(IF(H364="no",0,'month #1 only'!$B$3)))+1)</f>
        <v>5.0000000000000044E-2</v>
      </c>
      <c r="P364" s="68">
        <f t="shared" si="5"/>
        <v>0</v>
      </c>
      <c r="Q364" s="69">
        <f>IF(Table13[[#This Row],[Runners]]&lt;5,0,IF(Table13[[#This Row],[Runners]]&lt;8,0.25,IF(Table13[[#This Row],[Runners]]&lt;12,0.2,IF(Table13[[#This Row],[Handicap?]]="Yes",0.25,0.2))))</f>
        <v>0</v>
      </c>
      <c r="R364" s="70">
        <f>(IF(N364="WON-EW",((((F364-1)*Q364)*'month #1 only'!$B$2)+('month #1 only'!$B$2*(F364-1))),IF(N364="WON",((((F364-1)*Q364)*'month #1 only'!$B$2)+('month #1 only'!$B$2*(F364-1))),IF(N364="PLACED",((((F364-1)*Q364)*'month #1 only'!$B$2)-'month #1 only'!$B$2),IF(Q364=0,-'month #1 only'!$B$2,IF(Q364=0,-'month #1 only'!$B$2,-('month #1 only'!$B$2*2)))))))*E364</f>
        <v>0</v>
      </c>
      <c r="S364" s="71">
        <f>(IF(N364="WON-EW",((((O364-1)*Q364)*'month #1 only'!$B$2)+('month #1 only'!$B$2*(O364-1))),IF(N364="WON",((((O364-1)*Q364)*'month #1 only'!$B$2)+('month #1 only'!$B$2*(O364-1))),IF(N364="PLACED",((((O364-1)*Q364)*'month #1 only'!$B$2)-'month #1 only'!$B$2),IF(Q364=0,-'month #1 only'!$B$2,IF(Q364=0,-'month #1 only'!$B$2,-('month #1 only'!$B$2*2)))))))*E364</f>
        <v>0</v>
      </c>
      <c r="T364" s="71">
        <f>(IF(N364="WON-EW",(((L364-1)*'month #1 only'!$B$2)*(1-$B$3))+(((M364-1)*'month #1 only'!$B$2)*(1-$B$3)),IF(N364="WON",(((L364-1)*'month #1 only'!$B$2)*(1-$B$3)),IF(N364="PLACED",(((M364-1)*'month #1 only'!$B$2)*(1-$B$3))-'month #1 only'!$B$2,IF(Q364=0,-'month #1 only'!$B$2,-('month #1 only'!$B$2*2))))))*E364</f>
        <v>0</v>
      </c>
    </row>
    <row r="365" spans="8:20" x14ac:dyDescent="0.2">
      <c r="H365" s="68"/>
      <c r="I365" s="68"/>
      <c r="J365" s="68"/>
      <c r="K365" s="68"/>
      <c r="N365" s="54"/>
      <c r="O365" s="68">
        <f>((G365-1)*(1-(IF(H365="no",0,'month #1 only'!$B$3)))+1)</f>
        <v>5.0000000000000044E-2</v>
      </c>
      <c r="P365" s="68">
        <f t="shared" si="5"/>
        <v>0</v>
      </c>
      <c r="Q365" s="69">
        <f>IF(Table13[[#This Row],[Runners]]&lt;5,0,IF(Table13[[#This Row],[Runners]]&lt;8,0.25,IF(Table13[[#This Row],[Runners]]&lt;12,0.2,IF(Table13[[#This Row],[Handicap?]]="Yes",0.25,0.2))))</f>
        <v>0</v>
      </c>
      <c r="R365" s="70">
        <f>(IF(N365="WON-EW",((((F365-1)*Q365)*'month #1 only'!$B$2)+('month #1 only'!$B$2*(F365-1))),IF(N365="WON",((((F365-1)*Q365)*'month #1 only'!$B$2)+('month #1 only'!$B$2*(F365-1))),IF(N365="PLACED",((((F365-1)*Q365)*'month #1 only'!$B$2)-'month #1 only'!$B$2),IF(Q365=0,-'month #1 only'!$B$2,IF(Q365=0,-'month #1 only'!$B$2,-('month #1 only'!$B$2*2)))))))*E365</f>
        <v>0</v>
      </c>
      <c r="S365" s="71">
        <f>(IF(N365="WON-EW",((((O365-1)*Q365)*'month #1 only'!$B$2)+('month #1 only'!$B$2*(O365-1))),IF(N365="WON",((((O365-1)*Q365)*'month #1 only'!$B$2)+('month #1 only'!$B$2*(O365-1))),IF(N365="PLACED",((((O365-1)*Q365)*'month #1 only'!$B$2)-'month #1 only'!$B$2),IF(Q365=0,-'month #1 only'!$B$2,IF(Q365=0,-'month #1 only'!$B$2,-('month #1 only'!$B$2*2)))))))*E365</f>
        <v>0</v>
      </c>
      <c r="T365" s="71">
        <f>(IF(N365="WON-EW",(((L365-1)*'month #1 only'!$B$2)*(1-$B$3))+(((M365-1)*'month #1 only'!$B$2)*(1-$B$3)),IF(N365="WON",(((L365-1)*'month #1 only'!$B$2)*(1-$B$3)),IF(N365="PLACED",(((M365-1)*'month #1 only'!$B$2)*(1-$B$3))-'month #1 only'!$B$2,IF(Q365=0,-'month #1 only'!$B$2,-('month #1 only'!$B$2*2))))))*E365</f>
        <v>0</v>
      </c>
    </row>
    <row r="366" spans="8:20" x14ac:dyDescent="0.2">
      <c r="H366" s="68"/>
      <c r="I366" s="68"/>
      <c r="J366" s="68"/>
      <c r="K366" s="68"/>
      <c r="N366" s="54"/>
      <c r="O366" s="68">
        <f>((G366-1)*(1-(IF(H366="no",0,'month #1 only'!$B$3)))+1)</f>
        <v>5.0000000000000044E-2</v>
      </c>
      <c r="P366" s="68">
        <f t="shared" si="5"/>
        <v>0</v>
      </c>
      <c r="Q366" s="69">
        <f>IF(Table13[[#This Row],[Runners]]&lt;5,0,IF(Table13[[#This Row],[Runners]]&lt;8,0.25,IF(Table13[[#This Row],[Runners]]&lt;12,0.2,IF(Table13[[#This Row],[Handicap?]]="Yes",0.25,0.2))))</f>
        <v>0</v>
      </c>
      <c r="R366" s="70">
        <f>(IF(N366="WON-EW",((((F366-1)*Q366)*'month #1 only'!$B$2)+('month #1 only'!$B$2*(F366-1))),IF(N366="WON",((((F366-1)*Q366)*'month #1 only'!$B$2)+('month #1 only'!$B$2*(F366-1))),IF(N366="PLACED",((((F366-1)*Q366)*'month #1 only'!$B$2)-'month #1 only'!$B$2),IF(Q366=0,-'month #1 only'!$B$2,IF(Q366=0,-'month #1 only'!$B$2,-('month #1 only'!$B$2*2)))))))*E366</f>
        <v>0</v>
      </c>
      <c r="S366" s="71">
        <f>(IF(N366="WON-EW",((((O366-1)*Q366)*'month #1 only'!$B$2)+('month #1 only'!$B$2*(O366-1))),IF(N366="WON",((((O366-1)*Q366)*'month #1 only'!$B$2)+('month #1 only'!$B$2*(O366-1))),IF(N366="PLACED",((((O366-1)*Q366)*'month #1 only'!$B$2)-'month #1 only'!$B$2),IF(Q366=0,-'month #1 only'!$B$2,IF(Q366=0,-'month #1 only'!$B$2,-('month #1 only'!$B$2*2)))))))*E366</f>
        <v>0</v>
      </c>
      <c r="T366" s="71">
        <f>(IF(N366="WON-EW",(((L366-1)*'month #1 only'!$B$2)*(1-$B$3))+(((M366-1)*'month #1 only'!$B$2)*(1-$B$3)),IF(N366="WON",(((L366-1)*'month #1 only'!$B$2)*(1-$B$3)),IF(N366="PLACED",(((M366-1)*'month #1 only'!$B$2)*(1-$B$3))-'month #1 only'!$B$2,IF(Q366=0,-'month #1 only'!$B$2,-('month #1 only'!$B$2*2))))))*E366</f>
        <v>0</v>
      </c>
    </row>
    <row r="367" spans="8:20" x14ac:dyDescent="0.2">
      <c r="H367" s="68"/>
      <c r="I367" s="68"/>
      <c r="J367" s="68"/>
      <c r="K367" s="68"/>
      <c r="N367" s="54"/>
      <c r="O367" s="68">
        <f>((G367-1)*(1-(IF(H367="no",0,'month #1 only'!$B$3)))+1)</f>
        <v>5.0000000000000044E-2</v>
      </c>
      <c r="P367" s="68">
        <f t="shared" si="5"/>
        <v>0</v>
      </c>
      <c r="Q367" s="69">
        <f>IF(Table13[[#This Row],[Runners]]&lt;5,0,IF(Table13[[#This Row],[Runners]]&lt;8,0.25,IF(Table13[[#This Row],[Runners]]&lt;12,0.2,IF(Table13[[#This Row],[Handicap?]]="Yes",0.25,0.2))))</f>
        <v>0</v>
      </c>
      <c r="R367" s="70">
        <f>(IF(N367="WON-EW",((((F367-1)*Q367)*'month #1 only'!$B$2)+('month #1 only'!$B$2*(F367-1))),IF(N367="WON",((((F367-1)*Q367)*'month #1 only'!$B$2)+('month #1 only'!$B$2*(F367-1))),IF(N367="PLACED",((((F367-1)*Q367)*'month #1 only'!$B$2)-'month #1 only'!$B$2),IF(Q367=0,-'month #1 only'!$B$2,IF(Q367=0,-'month #1 only'!$B$2,-('month #1 only'!$B$2*2)))))))*E367</f>
        <v>0</v>
      </c>
      <c r="S367" s="71">
        <f>(IF(N367="WON-EW",((((O367-1)*Q367)*'month #1 only'!$B$2)+('month #1 only'!$B$2*(O367-1))),IF(N367="WON",((((O367-1)*Q367)*'month #1 only'!$B$2)+('month #1 only'!$B$2*(O367-1))),IF(N367="PLACED",((((O367-1)*Q367)*'month #1 only'!$B$2)-'month #1 only'!$B$2),IF(Q367=0,-'month #1 only'!$B$2,IF(Q367=0,-'month #1 only'!$B$2,-('month #1 only'!$B$2*2)))))))*E367</f>
        <v>0</v>
      </c>
      <c r="T367" s="71">
        <f>(IF(N367="WON-EW",(((L367-1)*'month #1 only'!$B$2)*(1-$B$3))+(((M367-1)*'month #1 only'!$B$2)*(1-$B$3)),IF(N367="WON",(((L367-1)*'month #1 only'!$B$2)*(1-$B$3)),IF(N367="PLACED",(((M367-1)*'month #1 only'!$B$2)*(1-$B$3))-'month #1 only'!$B$2,IF(Q367=0,-'month #1 only'!$B$2,-('month #1 only'!$B$2*2))))))*E367</f>
        <v>0</v>
      </c>
    </row>
    <row r="368" spans="8:20" x14ac:dyDescent="0.2">
      <c r="H368" s="68"/>
      <c r="I368" s="68"/>
      <c r="J368" s="68"/>
      <c r="K368" s="68"/>
      <c r="N368" s="54"/>
      <c r="O368" s="68">
        <f>((G368-1)*(1-(IF(H368="no",0,'month #1 only'!$B$3)))+1)</f>
        <v>5.0000000000000044E-2</v>
      </c>
      <c r="P368" s="68">
        <f t="shared" si="5"/>
        <v>0</v>
      </c>
      <c r="Q368" s="69">
        <f>IF(Table13[[#This Row],[Runners]]&lt;5,0,IF(Table13[[#This Row],[Runners]]&lt;8,0.25,IF(Table13[[#This Row],[Runners]]&lt;12,0.2,IF(Table13[[#This Row],[Handicap?]]="Yes",0.25,0.2))))</f>
        <v>0</v>
      </c>
      <c r="R368" s="70">
        <f>(IF(N368="WON-EW",((((F368-1)*Q368)*'month #1 only'!$B$2)+('month #1 only'!$B$2*(F368-1))),IF(N368="WON",((((F368-1)*Q368)*'month #1 only'!$B$2)+('month #1 only'!$B$2*(F368-1))),IF(N368="PLACED",((((F368-1)*Q368)*'month #1 only'!$B$2)-'month #1 only'!$B$2),IF(Q368=0,-'month #1 only'!$B$2,IF(Q368=0,-'month #1 only'!$B$2,-('month #1 only'!$B$2*2)))))))*E368</f>
        <v>0</v>
      </c>
      <c r="S368" s="71">
        <f>(IF(N368="WON-EW",((((O368-1)*Q368)*'month #1 only'!$B$2)+('month #1 only'!$B$2*(O368-1))),IF(N368="WON",((((O368-1)*Q368)*'month #1 only'!$B$2)+('month #1 only'!$B$2*(O368-1))),IF(N368="PLACED",((((O368-1)*Q368)*'month #1 only'!$B$2)-'month #1 only'!$B$2),IF(Q368=0,-'month #1 only'!$B$2,IF(Q368=0,-'month #1 only'!$B$2,-('month #1 only'!$B$2*2)))))))*E368</f>
        <v>0</v>
      </c>
      <c r="T368" s="71">
        <f>(IF(N368="WON-EW",(((L368-1)*'month #1 only'!$B$2)*(1-$B$3))+(((M368-1)*'month #1 only'!$B$2)*(1-$B$3)),IF(N368="WON",(((L368-1)*'month #1 only'!$B$2)*(1-$B$3)),IF(N368="PLACED",(((M368-1)*'month #1 only'!$B$2)*(1-$B$3))-'month #1 only'!$B$2,IF(Q368=0,-'month #1 only'!$B$2,-('month #1 only'!$B$2*2))))))*E368</f>
        <v>0</v>
      </c>
    </row>
    <row r="369" spans="8:20" x14ac:dyDescent="0.2">
      <c r="H369" s="68"/>
      <c r="I369" s="68"/>
      <c r="J369" s="68"/>
      <c r="K369" s="68"/>
      <c r="N369" s="54"/>
      <c r="O369" s="68">
        <f>((G369-1)*(1-(IF(H369="no",0,'month #1 only'!$B$3)))+1)</f>
        <v>5.0000000000000044E-2</v>
      </c>
      <c r="P369" s="68">
        <f t="shared" si="5"/>
        <v>0</v>
      </c>
      <c r="Q369" s="69">
        <f>IF(Table13[[#This Row],[Runners]]&lt;5,0,IF(Table13[[#This Row],[Runners]]&lt;8,0.25,IF(Table13[[#This Row],[Runners]]&lt;12,0.2,IF(Table13[[#This Row],[Handicap?]]="Yes",0.25,0.2))))</f>
        <v>0</v>
      </c>
      <c r="R369" s="70">
        <f>(IF(N369="WON-EW",((((F369-1)*Q369)*'month #1 only'!$B$2)+('month #1 only'!$B$2*(F369-1))),IF(N369="WON",((((F369-1)*Q369)*'month #1 only'!$B$2)+('month #1 only'!$B$2*(F369-1))),IF(N369="PLACED",((((F369-1)*Q369)*'month #1 only'!$B$2)-'month #1 only'!$B$2),IF(Q369=0,-'month #1 only'!$B$2,IF(Q369=0,-'month #1 only'!$B$2,-('month #1 only'!$B$2*2)))))))*E369</f>
        <v>0</v>
      </c>
      <c r="S369" s="71">
        <f>(IF(N369="WON-EW",((((O369-1)*Q369)*'month #1 only'!$B$2)+('month #1 only'!$B$2*(O369-1))),IF(N369="WON",((((O369-1)*Q369)*'month #1 only'!$B$2)+('month #1 only'!$B$2*(O369-1))),IF(N369="PLACED",((((O369-1)*Q369)*'month #1 only'!$B$2)-'month #1 only'!$B$2),IF(Q369=0,-'month #1 only'!$B$2,IF(Q369=0,-'month #1 only'!$B$2,-('month #1 only'!$B$2*2)))))))*E369</f>
        <v>0</v>
      </c>
      <c r="T369" s="71">
        <f>(IF(N369="WON-EW",(((L369-1)*'month #1 only'!$B$2)*(1-$B$3))+(((M369-1)*'month #1 only'!$B$2)*(1-$B$3)),IF(N369="WON",(((L369-1)*'month #1 only'!$B$2)*(1-$B$3)),IF(N369="PLACED",(((M369-1)*'month #1 only'!$B$2)*(1-$B$3))-'month #1 only'!$B$2,IF(Q369=0,-'month #1 only'!$B$2,-('month #1 only'!$B$2*2))))))*E369</f>
        <v>0</v>
      </c>
    </row>
    <row r="370" spans="8:20" x14ac:dyDescent="0.2">
      <c r="H370" s="68"/>
      <c r="I370" s="68"/>
      <c r="J370" s="68"/>
      <c r="K370" s="68"/>
      <c r="N370" s="54"/>
      <c r="O370" s="68">
        <f>((G370-1)*(1-(IF(H370="no",0,'month #1 only'!$B$3)))+1)</f>
        <v>5.0000000000000044E-2</v>
      </c>
      <c r="P370" s="68">
        <f t="shared" si="5"/>
        <v>0</v>
      </c>
      <c r="Q370" s="69">
        <f>IF(Table13[[#This Row],[Runners]]&lt;5,0,IF(Table13[[#This Row],[Runners]]&lt;8,0.25,IF(Table13[[#This Row],[Runners]]&lt;12,0.2,IF(Table13[[#This Row],[Handicap?]]="Yes",0.25,0.2))))</f>
        <v>0</v>
      </c>
      <c r="R370" s="70">
        <f>(IF(N370="WON-EW",((((F370-1)*Q370)*'month #1 only'!$B$2)+('month #1 only'!$B$2*(F370-1))),IF(N370="WON",((((F370-1)*Q370)*'month #1 only'!$B$2)+('month #1 only'!$B$2*(F370-1))),IF(N370="PLACED",((((F370-1)*Q370)*'month #1 only'!$B$2)-'month #1 only'!$B$2),IF(Q370=0,-'month #1 only'!$B$2,IF(Q370=0,-'month #1 only'!$B$2,-('month #1 only'!$B$2*2)))))))*E370</f>
        <v>0</v>
      </c>
      <c r="S370" s="71">
        <f>(IF(N370="WON-EW",((((O370-1)*Q370)*'month #1 only'!$B$2)+('month #1 only'!$B$2*(O370-1))),IF(N370="WON",((((O370-1)*Q370)*'month #1 only'!$B$2)+('month #1 only'!$B$2*(O370-1))),IF(N370="PLACED",((((O370-1)*Q370)*'month #1 only'!$B$2)-'month #1 only'!$B$2),IF(Q370=0,-'month #1 only'!$B$2,IF(Q370=0,-'month #1 only'!$B$2,-('month #1 only'!$B$2*2)))))))*E370</f>
        <v>0</v>
      </c>
      <c r="T370" s="71">
        <f>(IF(N370="WON-EW",(((L370-1)*'month #1 only'!$B$2)*(1-$B$3))+(((M370-1)*'month #1 only'!$B$2)*(1-$B$3)),IF(N370="WON",(((L370-1)*'month #1 only'!$B$2)*(1-$B$3)),IF(N370="PLACED",(((M370-1)*'month #1 only'!$B$2)*(1-$B$3))-'month #1 only'!$B$2,IF(Q370=0,-'month #1 only'!$B$2,-('month #1 only'!$B$2*2))))))*E370</f>
        <v>0</v>
      </c>
    </row>
    <row r="371" spans="8:20" x14ac:dyDescent="0.2">
      <c r="H371" s="68"/>
      <c r="I371" s="68"/>
      <c r="J371" s="68"/>
      <c r="K371" s="68"/>
      <c r="N371" s="54"/>
      <c r="O371" s="68">
        <f>((G371-1)*(1-(IF(H371="no",0,'month #1 only'!$B$3)))+1)</f>
        <v>5.0000000000000044E-2</v>
      </c>
      <c r="P371" s="68">
        <f t="shared" si="5"/>
        <v>0</v>
      </c>
      <c r="Q371" s="69">
        <f>IF(Table13[[#This Row],[Runners]]&lt;5,0,IF(Table13[[#This Row],[Runners]]&lt;8,0.25,IF(Table13[[#This Row],[Runners]]&lt;12,0.2,IF(Table13[[#This Row],[Handicap?]]="Yes",0.25,0.2))))</f>
        <v>0</v>
      </c>
      <c r="R371" s="70">
        <f>(IF(N371="WON-EW",((((F371-1)*Q371)*'month #1 only'!$B$2)+('month #1 only'!$B$2*(F371-1))),IF(N371="WON",((((F371-1)*Q371)*'month #1 only'!$B$2)+('month #1 only'!$B$2*(F371-1))),IF(N371="PLACED",((((F371-1)*Q371)*'month #1 only'!$B$2)-'month #1 only'!$B$2),IF(Q371=0,-'month #1 only'!$B$2,IF(Q371=0,-'month #1 only'!$B$2,-('month #1 only'!$B$2*2)))))))*E371</f>
        <v>0</v>
      </c>
      <c r="S371" s="71">
        <f>(IF(N371="WON-EW",((((O371-1)*Q371)*'month #1 only'!$B$2)+('month #1 only'!$B$2*(O371-1))),IF(N371="WON",((((O371-1)*Q371)*'month #1 only'!$B$2)+('month #1 only'!$B$2*(O371-1))),IF(N371="PLACED",((((O371-1)*Q371)*'month #1 only'!$B$2)-'month #1 only'!$B$2),IF(Q371=0,-'month #1 only'!$B$2,IF(Q371=0,-'month #1 only'!$B$2,-('month #1 only'!$B$2*2)))))))*E371</f>
        <v>0</v>
      </c>
      <c r="T371" s="71">
        <f>(IF(N371="WON-EW",(((L371-1)*'month #1 only'!$B$2)*(1-$B$3))+(((M371-1)*'month #1 only'!$B$2)*(1-$B$3)),IF(N371="WON",(((L371-1)*'month #1 only'!$B$2)*(1-$B$3)),IF(N371="PLACED",(((M371-1)*'month #1 only'!$B$2)*(1-$B$3))-'month #1 only'!$B$2,IF(Q371=0,-'month #1 only'!$B$2,-('month #1 only'!$B$2*2))))))*E371</f>
        <v>0</v>
      </c>
    </row>
    <row r="372" spans="8:20" x14ac:dyDescent="0.2">
      <c r="H372" s="68"/>
      <c r="I372" s="68"/>
      <c r="J372" s="68"/>
      <c r="K372" s="68"/>
      <c r="N372" s="54"/>
      <c r="O372" s="68">
        <f>((G372-1)*(1-(IF(H372="no",0,'month #1 only'!$B$3)))+1)</f>
        <v>5.0000000000000044E-2</v>
      </c>
      <c r="P372" s="68">
        <f t="shared" si="5"/>
        <v>0</v>
      </c>
      <c r="Q372" s="69">
        <f>IF(Table13[[#This Row],[Runners]]&lt;5,0,IF(Table13[[#This Row],[Runners]]&lt;8,0.25,IF(Table13[[#This Row],[Runners]]&lt;12,0.2,IF(Table13[[#This Row],[Handicap?]]="Yes",0.25,0.2))))</f>
        <v>0</v>
      </c>
      <c r="R372" s="70">
        <f>(IF(N372="WON-EW",((((F372-1)*Q372)*'month #1 only'!$B$2)+('month #1 only'!$B$2*(F372-1))),IF(N372="WON",((((F372-1)*Q372)*'month #1 only'!$B$2)+('month #1 only'!$B$2*(F372-1))),IF(N372="PLACED",((((F372-1)*Q372)*'month #1 only'!$B$2)-'month #1 only'!$B$2),IF(Q372=0,-'month #1 only'!$B$2,IF(Q372=0,-'month #1 only'!$B$2,-('month #1 only'!$B$2*2)))))))*E372</f>
        <v>0</v>
      </c>
      <c r="S372" s="71">
        <f>(IF(N372="WON-EW",((((O372-1)*Q372)*'month #1 only'!$B$2)+('month #1 only'!$B$2*(O372-1))),IF(N372="WON",((((O372-1)*Q372)*'month #1 only'!$B$2)+('month #1 only'!$B$2*(O372-1))),IF(N372="PLACED",((((O372-1)*Q372)*'month #1 only'!$B$2)-'month #1 only'!$B$2),IF(Q372=0,-'month #1 only'!$B$2,IF(Q372=0,-'month #1 only'!$B$2,-('month #1 only'!$B$2*2)))))))*E372</f>
        <v>0</v>
      </c>
      <c r="T372" s="71">
        <f>(IF(N372="WON-EW",(((L372-1)*'month #1 only'!$B$2)*(1-$B$3))+(((M372-1)*'month #1 only'!$B$2)*(1-$B$3)),IF(N372="WON",(((L372-1)*'month #1 only'!$B$2)*(1-$B$3)),IF(N372="PLACED",(((M372-1)*'month #1 only'!$B$2)*(1-$B$3))-'month #1 only'!$B$2,IF(Q372=0,-'month #1 only'!$B$2,-('month #1 only'!$B$2*2))))))*E372</f>
        <v>0</v>
      </c>
    </row>
    <row r="373" spans="8:20" x14ac:dyDescent="0.2">
      <c r="H373" s="68"/>
      <c r="I373" s="68"/>
      <c r="J373" s="68"/>
      <c r="K373" s="68"/>
      <c r="N373" s="54"/>
      <c r="O373" s="68">
        <f>((G373-1)*(1-(IF(H373="no",0,'month #1 only'!$B$3)))+1)</f>
        <v>5.0000000000000044E-2</v>
      </c>
      <c r="P373" s="68">
        <f t="shared" si="5"/>
        <v>0</v>
      </c>
      <c r="Q373" s="69">
        <f>IF(Table13[[#This Row],[Runners]]&lt;5,0,IF(Table13[[#This Row],[Runners]]&lt;8,0.25,IF(Table13[[#This Row],[Runners]]&lt;12,0.2,IF(Table13[[#This Row],[Handicap?]]="Yes",0.25,0.2))))</f>
        <v>0</v>
      </c>
      <c r="R373" s="70">
        <f>(IF(N373="WON-EW",((((F373-1)*Q373)*'month #1 only'!$B$2)+('month #1 only'!$B$2*(F373-1))),IF(N373="WON",((((F373-1)*Q373)*'month #1 only'!$B$2)+('month #1 only'!$B$2*(F373-1))),IF(N373="PLACED",((((F373-1)*Q373)*'month #1 only'!$B$2)-'month #1 only'!$B$2),IF(Q373=0,-'month #1 only'!$B$2,IF(Q373=0,-'month #1 only'!$B$2,-('month #1 only'!$B$2*2)))))))*E373</f>
        <v>0</v>
      </c>
      <c r="S373" s="71">
        <f>(IF(N373="WON-EW",((((O373-1)*Q373)*'month #1 only'!$B$2)+('month #1 only'!$B$2*(O373-1))),IF(N373="WON",((((O373-1)*Q373)*'month #1 only'!$B$2)+('month #1 only'!$B$2*(O373-1))),IF(N373="PLACED",((((O373-1)*Q373)*'month #1 only'!$B$2)-'month #1 only'!$B$2),IF(Q373=0,-'month #1 only'!$B$2,IF(Q373=0,-'month #1 only'!$B$2,-('month #1 only'!$B$2*2)))))))*E373</f>
        <v>0</v>
      </c>
      <c r="T373" s="71">
        <f>(IF(N373="WON-EW",(((L373-1)*'month #1 only'!$B$2)*(1-$B$3))+(((M373-1)*'month #1 only'!$B$2)*(1-$B$3)),IF(N373="WON",(((L373-1)*'month #1 only'!$B$2)*(1-$B$3)),IF(N373="PLACED",(((M373-1)*'month #1 only'!$B$2)*(1-$B$3))-'month #1 only'!$B$2,IF(Q373=0,-'month #1 only'!$B$2,-('month #1 only'!$B$2*2))))))*E373</f>
        <v>0</v>
      </c>
    </row>
    <row r="374" spans="8:20" x14ac:dyDescent="0.2">
      <c r="H374" s="68"/>
      <c r="I374" s="68"/>
      <c r="J374" s="68"/>
      <c r="K374" s="68"/>
      <c r="N374" s="54"/>
      <c r="O374" s="68">
        <f>((G374-1)*(1-(IF(H374="no",0,'month #1 only'!$B$3)))+1)</f>
        <v>5.0000000000000044E-2</v>
      </c>
      <c r="P374" s="68">
        <f t="shared" si="5"/>
        <v>0</v>
      </c>
      <c r="Q374" s="69">
        <f>IF(Table13[[#This Row],[Runners]]&lt;5,0,IF(Table13[[#This Row],[Runners]]&lt;8,0.25,IF(Table13[[#This Row],[Runners]]&lt;12,0.2,IF(Table13[[#This Row],[Handicap?]]="Yes",0.25,0.2))))</f>
        <v>0</v>
      </c>
      <c r="R374" s="70">
        <f>(IF(N374="WON-EW",((((F374-1)*Q374)*'month #1 only'!$B$2)+('month #1 only'!$B$2*(F374-1))),IF(N374="WON",((((F374-1)*Q374)*'month #1 only'!$B$2)+('month #1 only'!$B$2*(F374-1))),IF(N374="PLACED",((((F374-1)*Q374)*'month #1 only'!$B$2)-'month #1 only'!$B$2),IF(Q374=0,-'month #1 only'!$B$2,IF(Q374=0,-'month #1 only'!$B$2,-('month #1 only'!$B$2*2)))))))*E374</f>
        <v>0</v>
      </c>
      <c r="S374" s="71">
        <f>(IF(N374="WON-EW",((((O374-1)*Q374)*'month #1 only'!$B$2)+('month #1 only'!$B$2*(O374-1))),IF(N374="WON",((((O374-1)*Q374)*'month #1 only'!$B$2)+('month #1 only'!$B$2*(O374-1))),IF(N374="PLACED",((((O374-1)*Q374)*'month #1 only'!$B$2)-'month #1 only'!$B$2),IF(Q374=0,-'month #1 only'!$B$2,IF(Q374=0,-'month #1 only'!$B$2,-('month #1 only'!$B$2*2)))))))*E374</f>
        <v>0</v>
      </c>
      <c r="T374" s="71">
        <f>(IF(N374="WON-EW",(((L374-1)*'month #1 only'!$B$2)*(1-$B$3))+(((M374-1)*'month #1 only'!$B$2)*(1-$B$3)),IF(N374="WON",(((L374-1)*'month #1 only'!$B$2)*(1-$B$3)),IF(N374="PLACED",(((M374-1)*'month #1 only'!$B$2)*(1-$B$3))-'month #1 only'!$B$2,IF(Q374=0,-'month #1 only'!$B$2,-('month #1 only'!$B$2*2))))))*E374</f>
        <v>0</v>
      </c>
    </row>
    <row r="375" spans="8:20" x14ac:dyDescent="0.2">
      <c r="H375" s="68"/>
      <c r="I375" s="68"/>
      <c r="J375" s="68"/>
      <c r="K375" s="68"/>
      <c r="N375" s="54"/>
      <c r="O375" s="68">
        <f>((G375-1)*(1-(IF(H375="no",0,'month #1 only'!$B$3)))+1)</f>
        <v>5.0000000000000044E-2</v>
      </c>
      <c r="P375" s="68">
        <f t="shared" si="5"/>
        <v>0</v>
      </c>
      <c r="Q375" s="69">
        <f>IF(Table13[[#This Row],[Runners]]&lt;5,0,IF(Table13[[#This Row],[Runners]]&lt;8,0.25,IF(Table13[[#This Row],[Runners]]&lt;12,0.2,IF(Table13[[#This Row],[Handicap?]]="Yes",0.25,0.2))))</f>
        <v>0</v>
      </c>
      <c r="R375" s="70">
        <f>(IF(N375="WON-EW",((((F375-1)*Q375)*'month #1 only'!$B$2)+('month #1 only'!$B$2*(F375-1))),IF(N375="WON",((((F375-1)*Q375)*'month #1 only'!$B$2)+('month #1 only'!$B$2*(F375-1))),IF(N375="PLACED",((((F375-1)*Q375)*'month #1 only'!$B$2)-'month #1 only'!$B$2),IF(Q375=0,-'month #1 only'!$B$2,IF(Q375=0,-'month #1 only'!$B$2,-('month #1 only'!$B$2*2)))))))*E375</f>
        <v>0</v>
      </c>
      <c r="S375" s="71">
        <f>(IF(N375="WON-EW",((((O375-1)*Q375)*'month #1 only'!$B$2)+('month #1 only'!$B$2*(O375-1))),IF(N375="WON",((((O375-1)*Q375)*'month #1 only'!$B$2)+('month #1 only'!$B$2*(O375-1))),IF(N375="PLACED",((((O375-1)*Q375)*'month #1 only'!$B$2)-'month #1 only'!$B$2),IF(Q375=0,-'month #1 only'!$B$2,IF(Q375=0,-'month #1 only'!$B$2,-('month #1 only'!$B$2*2)))))))*E375</f>
        <v>0</v>
      </c>
      <c r="T375" s="71">
        <f>(IF(N375="WON-EW",(((L375-1)*'month #1 only'!$B$2)*(1-$B$3))+(((M375-1)*'month #1 only'!$B$2)*(1-$B$3)),IF(N375="WON",(((L375-1)*'month #1 only'!$B$2)*(1-$B$3)),IF(N375="PLACED",(((M375-1)*'month #1 only'!$B$2)*(1-$B$3))-'month #1 only'!$B$2,IF(Q375=0,-'month #1 only'!$B$2,-('month #1 only'!$B$2*2))))))*E375</f>
        <v>0</v>
      </c>
    </row>
    <row r="376" spans="8:20" x14ac:dyDescent="0.2">
      <c r="H376" s="68"/>
      <c r="I376" s="68"/>
      <c r="J376" s="68"/>
      <c r="K376" s="68"/>
      <c r="N376" s="54"/>
      <c r="O376" s="68">
        <f>((G376-1)*(1-(IF(H376="no",0,'month #1 only'!$B$3)))+1)</f>
        <v>5.0000000000000044E-2</v>
      </c>
      <c r="P376" s="68">
        <f t="shared" si="5"/>
        <v>0</v>
      </c>
      <c r="Q376" s="69">
        <f>IF(Table13[[#This Row],[Runners]]&lt;5,0,IF(Table13[[#This Row],[Runners]]&lt;8,0.25,IF(Table13[[#This Row],[Runners]]&lt;12,0.2,IF(Table13[[#This Row],[Handicap?]]="Yes",0.25,0.2))))</f>
        <v>0</v>
      </c>
      <c r="R376" s="70">
        <f>(IF(N376="WON-EW",((((F376-1)*Q376)*'month #1 only'!$B$2)+('month #1 only'!$B$2*(F376-1))),IF(N376="WON",((((F376-1)*Q376)*'month #1 only'!$B$2)+('month #1 only'!$B$2*(F376-1))),IF(N376="PLACED",((((F376-1)*Q376)*'month #1 only'!$B$2)-'month #1 only'!$B$2),IF(Q376=0,-'month #1 only'!$B$2,IF(Q376=0,-'month #1 only'!$B$2,-('month #1 only'!$B$2*2)))))))*E376</f>
        <v>0</v>
      </c>
      <c r="S376" s="71">
        <f>(IF(N376="WON-EW",((((O376-1)*Q376)*'month #1 only'!$B$2)+('month #1 only'!$B$2*(O376-1))),IF(N376="WON",((((O376-1)*Q376)*'month #1 only'!$B$2)+('month #1 only'!$B$2*(O376-1))),IF(N376="PLACED",((((O376-1)*Q376)*'month #1 only'!$B$2)-'month #1 only'!$B$2),IF(Q376=0,-'month #1 only'!$B$2,IF(Q376=0,-'month #1 only'!$B$2,-('month #1 only'!$B$2*2)))))))*E376</f>
        <v>0</v>
      </c>
      <c r="T376" s="71">
        <f>(IF(N376="WON-EW",(((L376-1)*'month #1 only'!$B$2)*(1-$B$3))+(((M376-1)*'month #1 only'!$B$2)*(1-$B$3)),IF(N376="WON",(((L376-1)*'month #1 only'!$B$2)*(1-$B$3)),IF(N376="PLACED",(((M376-1)*'month #1 only'!$B$2)*(1-$B$3))-'month #1 only'!$B$2,IF(Q376=0,-'month #1 only'!$B$2,-('month #1 only'!$B$2*2))))))*E376</f>
        <v>0</v>
      </c>
    </row>
    <row r="377" spans="8:20" x14ac:dyDescent="0.2">
      <c r="H377" s="68"/>
      <c r="I377" s="68"/>
      <c r="J377" s="68"/>
      <c r="K377" s="68"/>
      <c r="N377" s="54"/>
      <c r="O377" s="68">
        <f>((G377-1)*(1-(IF(H377="no",0,'month #1 only'!$B$3)))+1)</f>
        <v>5.0000000000000044E-2</v>
      </c>
      <c r="P377" s="68">
        <f t="shared" si="5"/>
        <v>0</v>
      </c>
      <c r="Q377" s="69">
        <f>IF(Table13[[#This Row],[Runners]]&lt;5,0,IF(Table13[[#This Row],[Runners]]&lt;8,0.25,IF(Table13[[#This Row],[Runners]]&lt;12,0.2,IF(Table13[[#This Row],[Handicap?]]="Yes",0.25,0.2))))</f>
        <v>0</v>
      </c>
      <c r="R377" s="70">
        <f>(IF(N377="WON-EW",((((F377-1)*Q377)*'month #1 only'!$B$2)+('month #1 only'!$B$2*(F377-1))),IF(N377="WON",((((F377-1)*Q377)*'month #1 only'!$B$2)+('month #1 only'!$B$2*(F377-1))),IF(N377="PLACED",((((F377-1)*Q377)*'month #1 only'!$B$2)-'month #1 only'!$B$2),IF(Q377=0,-'month #1 only'!$B$2,IF(Q377=0,-'month #1 only'!$B$2,-('month #1 only'!$B$2*2)))))))*E377</f>
        <v>0</v>
      </c>
      <c r="S377" s="71">
        <f>(IF(N377="WON-EW",((((O377-1)*Q377)*'month #1 only'!$B$2)+('month #1 only'!$B$2*(O377-1))),IF(N377="WON",((((O377-1)*Q377)*'month #1 only'!$B$2)+('month #1 only'!$B$2*(O377-1))),IF(N377="PLACED",((((O377-1)*Q377)*'month #1 only'!$B$2)-'month #1 only'!$B$2),IF(Q377=0,-'month #1 only'!$B$2,IF(Q377=0,-'month #1 only'!$B$2,-('month #1 only'!$B$2*2)))))))*E377</f>
        <v>0</v>
      </c>
      <c r="T377" s="71">
        <f>(IF(N377="WON-EW",(((L377-1)*'month #1 only'!$B$2)*(1-$B$3))+(((M377-1)*'month #1 only'!$B$2)*(1-$B$3)),IF(N377="WON",(((L377-1)*'month #1 only'!$B$2)*(1-$B$3)),IF(N377="PLACED",(((M377-1)*'month #1 only'!$B$2)*(1-$B$3))-'month #1 only'!$B$2,IF(Q377=0,-'month #1 only'!$B$2,-('month #1 only'!$B$2*2))))))*E377</f>
        <v>0</v>
      </c>
    </row>
    <row r="378" spans="8:20" x14ac:dyDescent="0.2">
      <c r="H378" s="68"/>
      <c r="I378" s="68"/>
      <c r="J378" s="68"/>
      <c r="K378" s="68"/>
      <c r="N378" s="54"/>
      <c r="O378" s="68">
        <f>((G378-1)*(1-(IF(H378="no",0,'month #1 only'!$B$3)))+1)</f>
        <v>5.0000000000000044E-2</v>
      </c>
      <c r="P378" s="68">
        <f t="shared" si="5"/>
        <v>0</v>
      </c>
      <c r="Q378" s="69">
        <f>IF(Table13[[#This Row],[Runners]]&lt;5,0,IF(Table13[[#This Row],[Runners]]&lt;8,0.25,IF(Table13[[#This Row],[Runners]]&lt;12,0.2,IF(Table13[[#This Row],[Handicap?]]="Yes",0.25,0.2))))</f>
        <v>0</v>
      </c>
      <c r="R378" s="70">
        <f>(IF(N378="WON-EW",((((F378-1)*Q378)*'month #1 only'!$B$2)+('month #1 only'!$B$2*(F378-1))),IF(N378="WON",((((F378-1)*Q378)*'month #1 only'!$B$2)+('month #1 only'!$B$2*(F378-1))),IF(N378="PLACED",((((F378-1)*Q378)*'month #1 only'!$B$2)-'month #1 only'!$B$2),IF(Q378=0,-'month #1 only'!$B$2,IF(Q378=0,-'month #1 only'!$B$2,-('month #1 only'!$B$2*2)))))))*E378</f>
        <v>0</v>
      </c>
      <c r="S378" s="71">
        <f>(IF(N378="WON-EW",((((O378-1)*Q378)*'month #1 only'!$B$2)+('month #1 only'!$B$2*(O378-1))),IF(N378="WON",((((O378-1)*Q378)*'month #1 only'!$B$2)+('month #1 only'!$B$2*(O378-1))),IF(N378="PLACED",((((O378-1)*Q378)*'month #1 only'!$B$2)-'month #1 only'!$B$2),IF(Q378=0,-'month #1 only'!$B$2,IF(Q378=0,-'month #1 only'!$B$2,-('month #1 only'!$B$2*2)))))))*E378</f>
        <v>0</v>
      </c>
      <c r="T378" s="71">
        <f>(IF(N378="WON-EW",(((L378-1)*'month #1 only'!$B$2)*(1-$B$3))+(((M378-1)*'month #1 only'!$B$2)*(1-$B$3)),IF(N378="WON",(((L378-1)*'month #1 only'!$B$2)*(1-$B$3)),IF(N378="PLACED",(((M378-1)*'month #1 only'!$B$2)*(1-$B$3))-'month #1 only'!$B$2,IF(Q378=0,-'month #1 only'!$B$2,-('month #1 only'!$B$2*2))))))*E378</f>
        <v>0</v>
      </c>
    </row>
    <row r="379" spans="8:20" x14ac:dyDescent="0.2">
      <c r="H379" s="68"/>
      <c r="I379" s="68"/>
      <c r="J379" s="68"/>
      <c r="K379" s="68"/>
      <c r="N379" s="54"/>
      <c r="O379" s="68">
        <f>((G379-1)*(1-(IF(H379="no",0,'month #1 only'!$B$3)))+1)</f>
        <v>5.0000000000000044E-2</v>
      </c>
      <c r="P379" s="68">
        <f t="shared" si="5"/>
        <v>0</v>
      </c>
      <c r="Q379" s="69">
        <f>IF(Table13[[#This Row],[Runners]]&lt;5,0,IF(Table13[[#This Row],[Runners]]&lt;8,0.25,IF(Table13[[#This Row],[Runners]]&lt;12,0.2,IF(Table13[[#This Row],[Handicap?]]="Yes",0.25,0.2))))</f>
        <v>0</v>
      </c>
      <c r="R379" s="70">
        <f>(IF(N379="WON-EW",((((F379-1)*Q379)*'month #1 only'!$B$2)+('month #1 only'!$B$2*(F379-1))),IF(N379="WON",((((F379-1)*Q379)*'month #1 only'!$B$2)+('month #1 only'!$B$2*(F379-1))),IF(N379="PLACED",((((F379-1)*Q379)*'month #1 only'!$B$2)-'month #1 only'!$B$2),IF(Q379=0,-'month #1 only'!$B$2,IF(Q379=0,-'month #1 only'!$B$2,-('month #1 only'!$B$2*2)))))))*E379</f>
        <v>0</v>
      </c>
      <c r="S379" s="71">
        <f>(IF(N379="WON-EW",((((O379-1)*Q379)*'month #1 only'!$B$2)+('month #1 only'!$B$2*(O379-1))),IF(N379="WON",((((O379-1)*Q379)*'month #1 only'!$B$2)+('month #1 only'!$B$2*(O379-1))),IF(N379="PLACED",((((O379-1)*Q379)*'month #1 only'!$B$2)-'month #1 only'!$B$2),IF(Q379=0,-'month #1 only'!$B$2,IF(Q379=0,-'month #1 only'!$B$2,-('month #1 only'!$B$2*2)))))))*E379</f>
        <v>0</v>
      </c>
      <c r="T379" s="71">
        <f>(IF(N379="WON-EW",(((L379-1)*'month #1 only'!$B$2)*(1-$B$3))+(((M379-1)*'month #1 only'!$B$2)*(1-$B$3)),IF(N379="WON",(((L379-1)*'month #1 only'!$B$2)*(1-$B$3)),IF(N379="PLACED",(((M379-1)*'month #1 only'!$B$2)*(1-$B$3))-'month #1 only'!$B$2,IF(Q379=0,-'month #1 only'!$B$2,-('month #1 only'!$B$2*2))))))*E379</f>
        <v>0</v>
      </c>
    </row>
    <row r="380" spans="8:20" x14ac:dyDescent="0.2">
      <c r="H380" s="68"/>
      <c r="I380" s="68"/>
      <c r="J380" s="68"/>
      <c r="K380" s="68"/>
      <c r="N380" s="54"/>
      <c r="O380" s="68">
        <f>((G380-1)*(1-(IF(H380="no",0,'month #1 only'!$B$3)))+1)</f>
        <v>5.0000000000000044E-2</v>
      </c>
      <c r="P380" s="68">
        <f t="shared" si="5"/>
        <v>0</v>
      </c>
      <c r="Q380" s="69">
        <f>IF(Table13[[#This Row],[Runners]]&lt;5,0,IF(Table13[[#This Row],[Runners]]&lt;8,0.25,IF(Table13[[#This Row],[Runners]]&lt;12,0.2,IF(Table13[[#This Row],[Handicap?]]="Yes",0.25,0.2))))</f>
        <v>0</v>
      </c>
      <c r="R380" s="70">
        <f>(IF(N380="WON-EW",((((F380-1)*Q380)*'month #1 only'!$B$2)+('month #1 only'!$B$2*(F380-1))),IF(N380="WON",((((F380-1)*Q380)*'month #1 only'!$B$2)+('month #1 only'!$B$2*(F380-1))),IF(N380="PLACED",((((F380-1)*Q380)*'month #1 only'!$B$2)-'month #1 only'!$B$2),IF(Q380=0,-'month #1 only'!$B$2,IF(Q380=0,-'month #1 only'!$B$2,-('month #1 only'!$B$2*2)))))))*E380</f>
        <v>0</v>
      </c>
      <c r="S380" s="71">
        <f>(IF(N380="WON-EW",((((O380-1)*Q380)*'month #1 only'!$B$2)+('month #1 only'!$B$2*(O380-1))),IF(N380="WON",((((O380-1)*Q380)*'month #1 only'!$B$2)+('month #1 only'!$B$2*(O380-1))),IF(N380="PLACED",((((O380-1)*Q380)*'month #1 only'!$B$2)-'month #1 only'!$B$2),IF(Q380=0,-'month #1 only'!$B$2,IF(Q380=0,-'month #1 only'!$B$2,-('month #1 only'!$B$2*2)))))))*E380</f>
        <v>0</v>
      </c>
      <c r="T380" s="71">
        <f>(IF(N380="WON-EW",(((L380-1)*'month #1 only'!$B$2)*(1-$B$3))+(((M380-1)*'month #1 only'!$B$2)*(1-$B$3)),IF(N380="WON",(((L380-1)*'month #1 only'!$B$2)*(1-$B$3)),IF(N380="PLACED",(((M380-1)*'month #1 only'!$B$2)*(1-$B$3))-'month #1 only'!$B$2,IF(Q380=0,-'month #1 only'!$B$2,-('month #1 only'!$B$2*2))))))*E380</f>
        <v>0</v>
      </c>
    </row>
    <row r="381" spans="8:20" x14ac:dyDescent="0.2">
      <c r="H381" s="68"/>
      <c r="I381" s="68"/>
      <c r="J381" s="68"/>
      <c r="K381" s="68"/>
      <c r="N381" s="54"/>
      <c r="O381" s="68">
        <f>((G381-1)*(1-(IF(H381="no",0,'month #1 only'!$B$3)))+1)</f>
        <v>5.0000000000000044E-2</v>
      </c>
      <c r="P381" s="68">
        <f t="shared" si="5"/>
        <v>0</v>
      </c>
      <c r="Q381" s="69">
        <f>IF(Table13[[#This Row],[Runners]]&lt;5,0,IF(Table13[[#This Row],[Runners]]&lt;8,0.25,IF(Table13[[#This Row],[Runners]]&lt;12,0.2,IF(Table13[[#This Row],[Handicap?]]="Yes",0.25,0.2))))</f>
        <v>0</v>
      </c>
      <c r="R381" s="70">
        <f>(IF(N381="WON-EW",((((F381-1)*Q381)*'month #1 only'!$B$2)+('month #1 only'!$B$2*(F381-1))),IF(N381="WON",((((F381-1)*Q381)*'month #1 only'!$B$2)+('month #1 only'!$B$2*(F381-1))),IF(N381="PLACED",((((F381-1)*Q381)*'month #1 only'!$B$2)-'month #1 only'!$B$2),IF(Q381=0,-'month #1 only'!$B$2,IF(Q381=0,-'month #1 only'!$B$2,-('month #1 only'!$B$2*2)))))))*E381</f>
        <v>0</v>
      </c>
      <c r="S381" s="71">
        <f>(IF(N381="WON-EW",((((O381-1)*Q381)*'month #1 only'!$B$2)+('month #1 only'!$B$2*(O381-1))),IF(N381="WON",((((O381-1)*Q381)*'month #1 only'!$B$2)+('month #1 only'!$B$2*(O381-1))),IF(N381="PLACED",((((O381-1)*Q381)*'month #1 only'!$B$2)-'month #1 only'!$B$2),IF(Q381=0,-'month #1 only'!$B$2,IF(Q381=0,-'month #1 only'!$B$2,-('month #1 only'!$B$2*2)))))))*E381</f>
        <v>0</v>
      </c>
      <c r="T381" s="71">
        <f>(IF(N381="WON-EW",(((L381-1)*'month #1 only'!$B$2)*(1-$B$3))+(((M381-1)*'month #1 only'!$B$2)*(1-$B$3)),IF(N381="WON",(((L381-1)*'month #1 only'!$B$2)*(1-$B$3)),IF(N381="PLACED",(((M381-1)*'month #1 only'!$B$2)*(1-$B$3))-'month #1 only'!$B$2,IF(Q381=0,-'month #1 only'!$B$2,-('month #1 only'!$B$2*2))))))*E381</f>
        <v>0</v>
      </c>
    </row>
    <row r="382" spans="8:20" x14ac:dyDescent="0.2">
      <c r="H382" s="68"/>
      <c r="I382" s="68"/>
      <c r="J382" s="68"/>
      <c r="K382" s="68"/>
      <c r="N382" s="54"/>
      <c r="O382" s="68">
        <f>((G382-1)*(1-(IF(H382="no",0,'month #1 only'!$B$3)))+1)</f>
        <v>5.0000000000000044E-2</v>
      </c>
      <c r="P382" s="68">
        <f t="shared" si="5"/>
        <v>0</v>
      </c>
      <c r="Q382" s="69">
        <f>IF(Table13[[#This Row],[Runners]]&lt;5,0,IF(Table13[[#This Row],[Runners]]&lt;8,0.25,IF(Table13[[#This Row],[Runners]]&lt;12,0.2,IF(Table13[[#This Row],[Handicap?]]="Yes",0.25,0.2))))</f>
        <v>0</v>
      </c>
      <c r="R382" s="70">
        <f>(IF(N382="WON-EW",((((F382-1)*Q382)*'month #1 only'!$B$2)+('month #1 only'!$B$2*(F382-1))),IF(N382="WON",((((F382-1)*Q382)*'month #1 only'!$B$2)+('month #1 only'!$B$2*(F382-1))),IF(N382="PLACED",((((F382-1)*Q382)*'month #1 only'!$B$2)-'month #1 only'!$B$2),IF(Q382=0,-'month #1 only'!$B$2,IF(Q382=0,-'month #1 only'!$B$2,-('month #1 only'!$B$2*2)))))))*E382</f>
        <v>0</v>
      </c>
      <c r="S382" s="71">
        <f>(IF(N382="WON-EW",((((O382-1)*Q382)*'month #1 only'!$B$2)+('month #1 only'!$B$2*(O382-1))),IF(N382="WON",((((O382-1)*Q382)*'month #1 only'!$B$2)+('month #1 only'!$B$2*(O382-1))),IF(N382="PLACED",((((O382-1)*Q382)*'month #1 only'!$B$2)-'month #1 only'!$B$2),IF(Q382=0,-'month #1 only'!$B$2,IF(Q382=0,-'month #1 only'!$B$2,-('month #1 only'!$B$2*2)))))))*E382</f>
        <v>0</v>
      </c>
      <c r="T382" s="71">
        <f>(IF(N382="WON-EW",(((L382-1)*'month #1 only'!$B$2)*(1-$B$3))+(((M382-1)*'month #1 only'!$B$2)*(1-$B$3)),IF(N382="WON",(((L382-1)*'month #1 only'!$B$2)*(1-$B$3)),IF(N382="PLACED",(((M382-1)*'month #1 only'!$B$2)*(1-$B$3))-'month #1 only'!$B$2,IF(Q382=0,-'month #1 only'!$B$2,-('month #1 only'!$B$2*2))))))*E382</f>
        <v>0</v>
      </c>
    </row>
    <row r="383" spans="8:20" x14ac:dyDescent="0.2">
      <c r="H383" s="68"/>
      <c r="I383" s="68"/>
      <c r="J383" s="68"/>
      <c r="K383" s="68"/>
      <c r="N383" s="54"/>
      <c r="O383" s="68">
        <f>((G383-1)*(1-(IF(H383="no",0,'month #1 only'!$B$3)))+1)</f>
        <v>5.0000000000000044E-2</v>
      </c>
      <c r="P383" s="68">
        <f t="shared" si="5"/>
        <v>0</v>
      </c>
      <c r="Q383" s="69">
        <f>IF(Table13[[#This Row],[Runners]]&lt;5,0,IF(Table13[[#This Row],[Runners]]&lt;8,0.25,IF(Table13[[#This Row],[Runners]]&lt;12,0.2,IF(Table13[[#This Row],[Handicap?]]="Yes",0.25,0.2))))</f>
        <v>0</v>
      </c>
      <c r="R383" s="70">
        <f>(IF(N383="WON-EW",((((F383-1)*Q383)*'month #1 only'!$B$2)+('month #1 only'!$B$2*(F383-1))),IF(N383="WON",((((F383-1)*Q383)*'month #1 only'!$B$2)+('month #1 only'!$B$2*(F383-1))),IF(N383="PLACED",((((F383-1)*Q383)*'month #1 only'!$B$2)-'month #1 only'!$B$2),IF(Q383=0,-'month #1 only'!$B$2,IF(Q383=0,-'month #1 only'!$B$2,-('month #1 only'!$B$2*2)))))))*E383</f>
        <v>0</v>
      </c>
      <c r="S383" s="71">
        <f>(IF(N383="WON-EW",((((O383-1)*Q383)*'month #1 only'!$B$2)+('month #1 only'!$B$2*(O383-1))),IF(N383="WON",((((O383-1)*Q383)*'month #1 only'!$B$2)+('month #1 only'!$B$2*(O383-1))),IF(N383="PLACED",((((O383-1)*Q383)*'month #1 only'!$B$2)-'month #1 only'!$B$2),IF(Q383=0,-'month #1 only'!$B$2,IF(Q383=0,-'month #1 only'!$B$2,-('month #1 only'!$B$2*2)))))))*E383</f>
        <v>0</v>
      </c>
      <c r="T383" s="71">
        <f>(IF(N383="WON-EW",(((L383-1)*'month #1 only'!$B$2)*(1-$B$3))+(((M383-1)*'month #1 only'!$B$2)*(1-$B$3)),IF(N383="WON",(((L383-1)*'month #1 only'!$B$2)*(1-$B$3)),IF(N383="PLACED",(((M383-1)*'month #1 only'!$B$2)*(1-$B$3))-'month #1 only'!$B$2,IF(Q383=0,-'month #1 only'!$B$2,-('month #1 only'!$B$2*2))))))*E383</f>
        <v>0</v>
      </c>
    </row>
    <row r="384" spans="8:20" x14ac:dyDescent="0.2">
      <c r="H384" s="68"/>
      <c r="I384" s="68"/>
      <c r="J384" s="68"/>
      <c r="K384" s="68"/>
      <c r="N384" s="54"/>
      <c r="O384" s="68">
        <f>((G384-1)*(1-(IF(H384="no",0,'month #1 only'!$B$3)))+1)</f>
        <v>5.0000000000000044E-2</v>
      </c>
      <c r="P384" s="68">
        <f t="shared" si="5"/>
        <v>0</v>
      </c>
      <c r="Q384" s="69">
        <f>IF(Table13[[#This Row],[Runners]]&lt;5,0,IF(Table13[[#This Row],[Runners]]&lt;8,0.25,IF(Table13[[#This Row],[Runners]]&lt;12,0.2,IF(Table13[[#This Row],[Handicap?]]="Yes",0.25,0.2))))</f>
        <v>0</v>
      </c>
      <c r="R384" s="70">
        <f>(IF(N384="WON-EW",((((F384-1)*Q384)*'month #1 only'!$B$2)+('month #1 only'!$B$2*(F384-1))),IF(N384="WON",((((F384-1)*Q384)*'month #1 only'!$B$2)+('month #1 only'!$B$2*(F384-1))),IF(N384="PLACED",((((F384-1)*Q384)*'month #1 only'!$B$2)-'month #1 only'!$B$2),IF(Q384=0,-'month #1 only'!$B$2,IF(Q384=0,-'month #1 only'!$B$2,-('month #1 only'!$B$2*2)))))))*E384</f>
        <v>0</v>
      </c>
      <c r="S384" s="71">
        <f>(IF(N384="WON-EW",((((O384-1)*Q384)*'month #1 only'!$B$2)+('month #1 only'!$B$2*(O384-1))),IF(N384="WON",((((O384-1)*Q384)*'month #1 only'!$B$2)+('month #1 only'!$B$2*(O384-1))),IF(N384="PLACED",((((O384-1)*Q384)*'month #1 only'!$B$2)-'month #1 only'!$B$2),IF(Q384=0,-'month #1 only'!$B$2,IF(Q384=0,-'month #1 only'!$B$2,-('month #1 only'!$B$2*2)))))))*E384</f>
        <v>0</v>
      </c>
      <c r="T384" s="71">
        <f>(IF(N384="WON-EW",(((L384-1)*'month #1 only'!$B$2)*(1-$B$3))+(((M384-1)*'month #1 only'!$B$2)*(1-$B$3)),IF(N384="WON",(((L384-1)*'month #1 only'!$B$2)*(1-$B$3)),IF(N384="PLACED",(((M384-1)*'month #1 only'!$B$2)*(1-$B$3))-'month #1 only'!$B$2,IF(Q384=0,-'month #1 only'!$B$2,-('month #1 only'!$B$2*2))))))*E384</f>
        <v>0</v>
      </c>
    </row>
    <row r="385" spans="8:20" x14ac:dyDescent="0.2">
      <c r="H385" s="68"/>
      <c r="I385" s="68"/>
      <c r="J385" s="68"/>
      <c r="K385" s="68"/>
      <c r="N385" s="54"/>
      <c r="O385" s="68">
        <f>((G385-1)*(1-(IF(H385="no",0,'month #1 only'!$B$3)))+1)</f>
        <v>5.0000000000000044E-2</v>
      </c>
      <c r="P385" s="68">
        <f t="shared" si="5"/>
        <v>0</v>
      </c>
      <c r="Q385" s="69">
        <f>IF(Table13[[#This Row],[Runners]]&lt;5,0,IF(Table13[[#This Row],[Runners]]&lt;8,0.25,IF(Table13[[#This Row],[Runners]]&lt;12,0.2,IF(Table13[[#This Row],[Handicap?]]="Yes",0.25,0.2))))</f>
        <v>0</v>
      </c>
      <c r="R385" s="70">
        <f>(IF(N385="WON-EW",((((F385-1)*Q385)*'month #1 only'!$B$2)+('month #1 only'!$B$2*(F385-1))),IF(N385="WON",((((F385-1)*Q385)*'month #1 only'!$B$2)+('month #1 only'!$B$2*(F385-1))),IF(N385="PLACED",((((F385-1)*Q385)*'month #1 only'!$B$2)-'month #1 only'!$B$2),IF(Q385=0,-'month #1 only'!$B$2,IF(Q385=0,-'month #1 only'!$B$2,-('month #1 only'!$B$2*2)))))))*E385</f>
        <v>0</v>
      </c>
      <c r="S385" s="71">
        <f>(IF(N385="WON-EW",((((O385-1)*Q385)*'month #1 only'!$B$2)+('month #1 only'!$B$2*(O385-1))),IF(N385="WON",((((O385-1)*Q385)*'month #1 only'!$B$2)+('month #1 only'!$B$2*(O385-1))),IF(N385="PLACED",((((O385-1)*Q385)*'month #1 only'!$B$2)-'month #1 only'!$B$2),IF(Q385=0,-'month #1 only'!$B$2,IF(Q385=0,-'month #1 only'!$B$2,-('month #1 only'!$B$2*2)))))))*E385</f>
        <v>0</v>
      </c>
      <c r="T385" s="71">
        <f>(IF(N385="WON-EW",(((L385-1)*'month #1 only'!$B$2)*(1-$B$3))+(((M385-1)*'month #1 only'!$B$2)*(1-$B$3)),IF(N385="WON",(((L385-1)*'month #1 only'!$B$2)*(1-$B$3)),IF(N385="PLACED",(((M385-1)*'month #1 only'!$B$2)*(1-$B$3))-'month #1 only'!$B$2,IF(Q385=0,-'month #1 only'!$B$2,-('month #1 only'!$B$2*2))))))*E385</f>
        <v>0</v>
      </c>
    </row>
    <row r="386" spans="8:20" x14ac:dyDescent="0.2">
      <c r="H386" s="68"/>
      <c r="I386" s="68"/>
      <c r="J386" s="68"/>
      <c r="K386" s="68"/>
      <c r="N386" s="54"/>
      <c r="O386" s="68">
        <f>((G386-1)*(1-(IF(H386="no",0,'month #1 only'!$B$3)))+1)</f>
        <v>5.0000000000000044E-2</v>
      </c>
      <c r="P386" s="68">
        <f t="shared" si="5"/>
        <v>0</v>
      </c>
      <c r="Q386" s="69">
        <f>IF(Table13[[#This Row],[Runners]]&lt;5,0,IF(Table13[[#This Row],[Runners]]&lt;8,0.25,IF(Table13[[#This Row],[Runners]]&lt;12,0.2,IF(Table13[[#This Row],[Handicap?]]="Yes",0.25,0.2))))</f>
        <v>0</v>
      </c>
      <c r="R386" s="70">
        <f>(IF(N386="WON-EW",((((F386-1)*Q386)*'month #1 only'!$B$2)+('month #1 only'!$B$2*(F386-1))),IF(N386="WON",((((F386-1)*Q386)*'month #1 only'!$B$2)+('month #1 only'!$B$2*(F386-1))),IF(N386="PLACED",((((F386-1)*Q386)*'month #1 only'!$B$2)-'month #1 only'!$B$2),IF(Q386=0,-'month #1 only'!$B$2,IF(Q386=0,-'month #1 only'!$B$2,-('month #1 only'!$B$2*2)))))))*E386</f>
        <v>0</v>
      </c>
      <c r="S386" s="71">
        <f>(IF(N386="WON-EW",((((O386-1)*Q386)*'month #1 only'!$B$2)+('month #1 only'!$B$2*(O386-1))),IF(N386="WON",((((O386-1)*Q386)*'month #1 only'!$B$2)+('month #1 only'!$B$2*(O386-1))),IF(N386="PLACED",((((O386-1)*Q386)*'month #1 only'!$B$2)-'month #1 only'!$B$2),IF(Q386=0,-'month #1 only'!$B$2,IF(Q386=0,-'month #1 only'!$B$2,-('month #1 only'!$B$2*2)))))))*E386</f>
        <v>0</v>
      </c>
      <c r="T386" s="71">
        <f>(IF(N386="WON-EW",(((L386-1)*'month #1 only'!$B$2)*(1-$B$3))+(((M386-1)*'month #1 only'!$B$2)*(1-$B$3)),IF(N386="WON",(((L386-1)*'month #1 only'!$B$2)*(1-$B$3)),IF(N386="PLACED",(((M386-1)*'month #1 only'!$B$2)*(1-$B$3))-'month #1 only'!$B$2,IF(Q386=0,-'month #1 only'!$B$2,-('month #1 only'!$B$2*2))))))*E386</f>
        <v>0</v>
      </c>
    </row>
    <row r="387" spans="8:20" x14ac:dyDescent="0.2">
      <c r="H387" s="68"/>
      <c r="I387" s="68"/>
      <c r="J387" s="68"/>
      <c r="K387" s="68"/>
      <c r="N387" s="54"/>
      <c r="O387" s="68">
        <f>((G387-1)*(1-(IF(H387="no",0,'month #1 only'!$B$3)))+1)</f>
        <v>5.0000000000000044E-2</v>
      </c>
      <c r="P387" s="68">
        <f t="shared" si="5"/>
        <v>0</v>
      </c>
      <c r="Q387" s="69">
        <f>IF(Table13[[#This Row],[Runners]]&lt;5,0,IF(Table13[[#This Row],[Runners]]&lt;8,0.25,IF(Table13[[#This Row],[Runners]]&lt;12,0.2,IF(Table13[[#This Row],[Handicap?]]="Yes",0.25,0.2))))</f>
        <v>0</v>
      </c>
      <c r="R387" s="70">
        <f>(IF(N387="WON-EW",((((F387-1)*Q387)*'month #1 only'!$B$2)+('month #1 only'!$B$2*(F387-1))),IF(N387="WON",((((F387-1)*Q387)*'month #1 only'!$B$2)+('month #1 only'!$B$2*(F387-1))),IF(N387="PLACED",((((F387-1)*Q387)*'month #1 only'!$B$2)-'month #1 only'!$B$2),IF(Q387=0,-'month #1 only'!$B$2,IF(Q387=0,-'month #1 only'!$B$2,-('month #1 only'!$B$2*2)))))))*E387</f>
        <v>0</v>
      </c>
      <c r="S387" s="71">
        <f>(IF(N387="WON-EW",((((O387-1)*Q387)*'month #1 only'!$B$2)+('month #1 only'!$B$2*(O387-1))),IF(N387="WON",((((O387-1)*Q387)*'month #1 only'!$B$2)+('month #1 only'!$B$2*(O387-1))),IF(N387="PLACED",((((O387-1)*Q387)*'month #1 only'!$B$2)-'month #1 only'!$B$2),IF(Q387=0,-'month #1 only'!$B$2,IF(Q387=0,-'month #1 only'!$B$2,-('month #1 only'!$B$2*2)))))))*E387</f>
        <v>0</v>
      </c>
      <c r="T387" s="71">
        <f>(IF(N387="WON-EW",(((L387-1)*'month #1 only'!$B$2)*(1-$B$3))+(((M387-1)*'month #1 only'!$B$2)*(1-$B$3)),IF(N387="WON",(((L387-1)*'month #1 only'!$B$2)*(1-$B$3)),IF(N387="PLACED",(((M387-1)*'month #1 only'!$B$2)*(1-$B$3))-'month #1 only'!$B$2,IF(Q387=0,-'month #1 only'!$B$2,-('month #1 only'!$B$2*2))))))*E387</f>
        <v>0</v>
      </c>
    </row>
    <row r="388" spans="8:20" x14ac:dyDescent="0.2">
      <c r="H388" s="68"/>
      <c r="I388" s="68"/>
      <c r="J388" s="68"/>
      <c r="K388" s="68"/>
      <c r="N388" s="54"/>
      <c r="O388" s="68">
        <f>((G388-1)*(1-(IF(H388="no",0,'month #1 only'!$B$3)))+1)</f>
        <v>5.0000000000000044E-2</v>
      </c>
      <c r="P388" s="68">
        <f t="shared" si="5"/>
        <v>0</v>
      </c>
      <c r="Q388" s="69">
        <f>IF(Table13[[#This Row],[Runners]]&lt;5,0,IF(Table13[[#This Row],[Runners]]&lt;8,0.25,IF(Table13[[#This Row],[Runners]]&lt;12,0.2,IF(Table13[[#This Row],[Handicap?]]="Yes",0.25,0.2))))</f>
        <v>0</v>
      </c>
      <c r="R388" s="70">
        <f>(IF(N388="WON-EW",((((F388-1)*Q388)*'month #1 only'!$B$2)+('month #1 only'!$B$2*(F388-1))),IF(N388="WON",((((F388-1)*Q388)*'month #1 only'!$B$2)+('month #1 only'!$B$2*(F388-1))),IF(N388="PLACED",((((F388-1)*Q388)*'month #1 only'!$B$2)-'month #1 only'!$B$2),IF(Q388=0,-'month #1 only'!$B$2,IF(Q388=0,-'month #1 only'!$B$2,-('month #1 only'!$B$2*2)))))))*E388</f>
        <v>0</v>
      </c>
      <c r="S388" s="71">
        <f>(IF(N388="WON-EW",((((O388-1)*Q388)*'month #1 only'!$B$2)+('month #1 only'!$B$2*(O388-1))),IF(N388="WON",((((O388-1)*Q388)*'month #1 only'!$B$2)+('month #1 only'!$B$2*(O388-1))),IF(N388="PLACED",((((O388-1)*Q388)*'month #1 only'!$B$2)-'month #1 only'!$B$2),IF(Q388=0,-'month #1 only'!$B$2,IF(Q388=0,-'month #1 only'!$B$2,-('month #1 only'!$B$2*2)))))))*E388</f>
        <v>0</v>
      </c>
      <c r="T388" s="71">
        <f>(IF(N388="WON-EW",(((L388-1)*'month #1 only'!$B$2)*(1-$B$3))+(((M388-1)*'month #1 only'!$B$2)*(1-$B$3)),IF(N388="WON",(((L388-1)*'month #1 only'!$B$2)*(1-$B$3)),IF(N388="PLACED",(((M388-1)*'month #1 only'!$B$2)*(1-$B$3))-'month #1 only'!$B$2,IF(Q388=0,-'month #1 only'!$B$2,-('month #1 only'!$B$2*2))))))*E388</f>
        <v>0</v>
      </c>
    </row>
    <row r="389" spans="8:20" x14ac:dyDescent="0.2">
      <c r="H389" s="68"/>
      <c r="I389" s="68"/>
      <c r="J389" s="68"/>
      <c r="K389" s="68"/>
      <c r="N389" s="54"/>
      <c r="O389" s="68">
        <f>((G389-1)*(1-(IF(H389="no",0,'month #1 only'!$B$3)))+1)</f>
        <v>5.0000000000000044E-2</v>
      </c>
      <c r="P389" s="68">
        <f t="shared" si="5"/>
        <v>0</v>
      </c>
      <c r="Q389" s="69">
        <f>IF(Table13[[#This Row],[Runners]]&lt;5,0,IF(Table13[[#This Row],[Runners]]&lt;8,0.25,IF(Table13[[#This Row],[Runners]]&lt;12,0.2,IF(Table13[[#This Row],[Handicap?]]="Yes",0.25,0.2))))</f>
        <v>0</v>
      </c>
      <c r="R389" s="70">
        <f>(IF(N389="WON-EW",((((F389-1)*Q389)*'month #1 only'!$B$2)+('month #1 only'!$B$2*(F389-1))),IF(N389="WON",((((F389-1)*Q389)*'month #1 only'!$B$2)+('month #1 only'!$B$2*(F389-1))),IF(N389="PLACED",((((F389-1)*Q389)*'month #1 only'!$B$2)-'month #1 only'!$B$2),IF(Q389=0,-'month #1 only'!$B$2,IF(Q389=0,-'month #1 only'!$B$2,-('month #1 only'!$B$2*2)))))))*E389</f>
        <v>0</v>
      </c>
      <c r="S389" s="71">
        <f>(IF(N389="WON-EW",((((O389-1)*Q389)*'month #1 only'!$B$2)+('month #1 only'!$B$2*(O389-1))),IF(N389="WON",((((O389-1)*Q389)*'month #1 only'!$B$2)+('month #1 only'!$B$2*(O389-1))),IF(N389="PLACED",((((O389-1)*Q389)*'month #1 only'!$B$2)-'month #1 only'!$B$2),IF(Q389=0,-'month #1 only'!$B$2,IF(Q389=0,-'month #1 only'!$B$2,-('month #1 only'!$B$2*2)))))))*E389</f>
        <v>0</v>
      </c>
      <c r="T389" s="71">
        <f>(IF(N389="WON-EW",(((L389-1)*'month #1 only'!$B$2)*(1-$B$3))+(((M389-1)*'month #1 only'!$B$2)*(1-$B$3)),IF(N389="WON",(((L389-1)*'month #1 only'!$B$2)*(1-$B$3)),IF(N389="PLACED",(((M389-1)*'month #1 only'!$B$2)*(1-$B$3))-'month #1 only'!$B$2,IF(Q389=0,-'month #1 only'!$B$2,-('month #1 only'!$B$2*2))))))*E389</f>
        <v>0</v>
      </c>
    </row>
    <row r="390" spans="8:20" x14ac:dyDescent="0.2">
      <c r="H390" s="68"/>
      <c r="I390" s="68"/>
      <c r="J390" s="68"/>
      <c r="K390" s="68"/>
      <c r="N390" s="54"/>
      <c r="O390" s="68">
        <f>((G390-1)*(1-(IF(H390="no",0,'month #1 only'!$B$3)))+1)</f>
        <v>5.0000000000000044E-2</v>
      </c>
      <c r="P390" s="68">
        <f t="shared" si="5"/>
        <v>0</v>
      </c>
      <c r="Q390" s="69">
        <f>IF(Table13[[#This Row],[Runners]]&lt;5,0,IF(Table13[[#This Row],[Runners]]&lt;8,0.25,IF(Table13[[#This Row],[Runners]]&lt;12,0.2,IF(Table13[[#This Row],[Handicap?]]="Yes",0.25,0.2))))</f>
        <v>0</v>
      </c>
      <c r="R390" s="70">
        <f>(IF(N390="WON-EW",((((F390-1)*Q390)*'month #1 only'!$B$2)+('month #1 only'!$B$2*(F390-1))),IF(N390="WON",((((F390-1)*Q390)*'month #1 only'!$B$2)+('month #1 only'!$B$2*(F390-1))),IF(N390="PLACED",((((F390-1)*Q390)*'month #1 only'!$B$2)-'month #1 only'!$B$2),IF(Q390=0,-'month #1 only'!$B$2,IF(Q390=0,-'month #1 only'!$B$2,-('month #1 only'!$B$2*2)))))))*E390</f>
        <v>0</v>
      </c>
      <c r="S390" s="71">
        <f>(IF(N390="WON-EW",((((O390-1)*Q390)*'month #1 only'!$B$2)+('month #1 only'!$B$2*(O390-1))),IF(N390="WON",((((O390-1)*Q390)*'month #1 only'!$B$2)+('month #1 only'!$B$2*(O390-1))),IF(N390="PLACED",((((O390-1)*Q390)*'month #1 only'!$B$2)-'month #1 only'!$B$2),IF(Q390=0,-'month #1 only'!$B$2,IF(Q390=0,-'month #1 only'!$B$2,-('month #1 only'!$B$2*2)))))))*E390</f>
        <v>0</v>
      </c>
      <c r="T390" s="71">
        <f>(IF(N390="WON-EW",(((L390-1)*'month #1 only'!$B$2)*(1-$B$3))+(((M390-1)*'month #1 only'!$B$2)*(1-$B$3)),IF(N390="WON",(((L390-1)*'month #1 only'!$B$2)*(1-$B$3)),IF(N390="PLACED",(((M390-1)*'month #1 only'!$B$2)*(1-$B$3))-'month #1 only'!$B$2,IF(Q390=0,-'month #1 only'!$B$2,-('month #1 only'!$B$2*2))))))*E390</f>
        <v>0</v>
      </c>
    </row>
    <row r="391" spans="8:20" x14ac:dyDescent="0.2">
      <c r="H391" s="68"/>
      <c r="I391" s="68"/>
      <c r="J391" s="68"/>
      <c r="K391" s="68"/>
      <c r="N391" s="54"/>
      <c r="O391" s="68">
        <f>((G391-1)*(1-(IF(H391="no",0,'month #1 only'!$B$3)))+1)</f>
        <v>5.0000000000000044E-2</v>
      </c>
      <c r="P391" s="68">
        <f t="shared" si="5"/>
        <v>0</v>
      </c>
      <c r="Q391" s="69">
        <f>IF(Table13[[#This Row],[Runners]]&lt;5,0,IF(Table13[[#This Row],[Runners]]&lt;8,0.25,IF(Table13[[#This Row],[Runners]]&lt;12,0.2,IF(Table13[[#This Row],[Handicap?]]="Yes",0.25,0.2))))</f>
        <v>0</v>
      </c>
      <c r="R391" s="70">
        <f>(IF(N391="WON-EW",((((F391-1)*Q391)*'month #1 only'!$B$2)+('month #1 only'!$B$2*(F391-1))),IF(N391="WON",((((F391-1)*Q391)*'month #1 only'!$B$2)+('month #1 only'!$B$2*(F391-1))),IF(N391="PLACED",((((F391-1)*Q391)*'month #1 only'!$B$2)-'month #1 only'!$B$2),IF(Q391=0,-'month #1 only'!$B$2,IF(Q391=0,-'month #1 only'!$B$2,-('month #1 only'!$B$2*2)))))))*E391</f>
        <v>0</v>
      </c>
      <c r="S391" s="71">
        <f>(IF(N391="WON-EW",((((O391-1)*Q391)*'month #1 only'!$B$2)+('month #1 only'!$B$2*(O391-1))),IF(N391="WON",((((O391-1)*Q391)*'month #1 only'!$B$2)+('month #1 only'!$B$2*(O391-1))),IF(N391="PLACED",((((O391-1)*Q391)*'month #1 only'!$B$2)-'month #1 only'!$B$2),IF(Q391=0,-'month #1 only'!$B$2,IF(Q391=0,-'month #1 only'!$B$2,-('month #1 only'!$B$2*2)))))))*E391</f>
        <v>0</v>
      </c>
      <c r="T391" s="71">
        <f>(IF(N391="WON-EW",(((L391-1)*'month #1 only'!$B$2)*(1-$B$3))+(((M391-1)*'month #1 only'!$B$2)*(1-$B$3)),IF(N391="WON",(((L391-1)*'month #1 only'!$B$2)*(1-$B$3)),IF(N391="PLACED",(((M391-1)*'month #1 only'!$B$2)*(1-$B$3))-'month #1 only'!$B$2,IF(Q391=0,-'month #1 only'!$B$2,-('month #1 only'!$B$2*2))))))*E391</f>
        <v>0</v>
      </c>
    </row>
    <row r="392" spans="8:20" x14ac:dyDescent="0.2">
      <c r="H392" s="68"/>
      <c r="I392" s="68"/>
      <c r="J392" s="68"/>
      <c r="K392" s="68"/>
      <c r="N392" s="54"/>
      <c r="O392" s="68">
        <f>((G392-1)*(1-(IF(H392="no",0,'month #1 only'!$B$3)))+1)</f>
        <v>5.0000000000000044E-2</v>
      </c>
      <c r="P392" s="68">
        <f t="shared" ref="P392:P455" si="6">E392*IF(I392="yes",2,1)</f>
        <v>0</v>
      </c>
      <c r="Q392" s="69">
        <f>IF(Table13[[#This Row],[Runners]]&lt;5,0,IF(Table13[[#This Row],[Runners]]&lt;8,0.25,IF(Table13[[#This Row],[Runners]]&lt;12,0.2,IF(Table13[[#This Row],[Handicap?]]="Yes",0.25,0.2))))</f>
        <v>0</v>
      </c>
      <c r="R392" s="70">
        <f>(IF(N392="WON-EW",((((F392-1)*Q392)*'month #1 only'!$B$2)+('month #1 only'!$B$2*(F392-1))),IF(N392="WON",((((F392-1)*Q392)*'month #1 only'!$B$2)+('month #1 only'!$B$2*(F392-1))),IF(N392="PLACED",((((F392-1)*Q392)*'month #1 only'!$B$2)-'month #1 only'!$B$2),IF(Q392=0,-'month #1 only'!$B$2,IF(Q392=0,-'month #1 only'!$B$2,-('month #1 only'!$B$2*2)))))))*E392</f>
        <v>0</v>
      </c>
      <c r="S392" s="71">
        <f>(IF(N392="WON-EW",((((O392-1)*Q392)*'month #1 only'!$B$2)+('month #1 only'!$B$2*(O392-1))),IF(N392="WON",((((O392-1)*Q392)*'month #1 only'!$B$2)+('month #1 only'!$B$2*(O392-1))),IF(N392="PLACED",((((O392-1)*Q392)*'month #1 only'!$B$2)-'month #1 only'!$B$2),IF(Q392=0,-'month #1 only'!$B$2,IF(Q392=0,-'month #1 only'!$B$2,-('month #1 only'!$B$2*2)))))))*E392</f>
        <v>0</v>
      </c>
      <c r="T392" s="71">
        <f>(IF(N392="WON-EW",(((L392-1)*'month #1 only'!$B$2)*(1-$B$3))+(((M392-1)*'month #1 only'!$B$2)*(1-$B$3)),IF(N392="WON",(((L392-1)*'month #1 only'!$B$2)*(1-$B$3)),IF(N392="PLACED",(((M392-1)*'month #1 only'!$B$2)*(1-$B$3))-'month #1 only'!$B$2,IF(Q392=0,-'month #1 only'!$B$2,-('month #1 only'!$B$2*2))))))*E392</f>
        <v>0</v>
      </c>
    </row>
    <row r="393" spans="8:20" x14ac:dyDescent="0.2">
      <c r="H393" s="68"/>
      <c r="I393" s="68"/>
      <c r="J393" s="68"/>
      <c r="K393" s="68"/>
      <c r="N393" s="54"/>
      <c r="O393" s="68">
        <f>((G393-1)*(1-(IF(H393="no",0,'month #1 only'!$B$3)))+1)</f>
        <v>5.0000000000000044E-2</v>
      </c>
      <c r="P393" s="68">
        <f t="shared" si="6"/>
        <v>0</v>
      </c>
      <c r="Q393" s="69">
        <f>IF(Table13[[#This Row],[Runners]]&lt;5,0,IF(Table13[[#This Row],[Runners]]&lt;8,0.25,IF(Table13[[#This Row],[Runners]]&lt;12,0.2,IF(Table13[[#This Row],[Handicap?]]="Yes",0.25,0.2))))</f>
        <v>0</v>
      </c>
      <c r="R393" s="70">
        <f>(IF(N393="WON-EW",((((F393-1)*Q393)*'month #1 only'!$B$2)+('month #1 only'!$B$2*(F393-1))),IF(N393="WON",((((F393-1)*Q393)*'month #1 only'!$B$2)+('month #1 only'!$B$2*(F393-1))),IF(N393="PLACED",((((F393-1)*Q393)*'month #1 only'!$B$2)-'month #1 only'!$B$2),IF(Q393=0,-'month #1 only'!$B$2,IF(Q393=0,-'month #1 only'!$B$2,-('month #1 only'!$B$2*2)))))))*E393</f>
        <v>0</v>
      </c>
      <c r="S393" s="71">
        <f>(IF(N393="WON-EW",((((O393-1)*Q393)*'month #1 only'!$B$2)+('month #1 only'!$B$2*(O393-1))),IF(N393="WON",((((O393-1)*Q393)*'month #1 only'!$B$2)+('month #1 only'!$B$2*(O393-1))),IF(N393="PLACED",((((O393-1)*Q393)*'month #1 only'!$B$2)-'month #1 only'!$B$2),IF(Q393=0,-'month #1 only'!$B$2,IF(Q393=0,-'month #1 only'!$B$2,-('month #1 only'!$B$2*2)))))))*E393</f>
        <v>0</v>
      </c>
      <c r="T393" s="71">
        <f>(IF(N393="WON-EW",(((L393-1)*'month #1 only'!$B$2)*(1-$B$3))+(((M393-1)*'month #1 only'!$B$2)*(1-$B$3)),IF(N393="WON",(((L393-1)*'month #1 only'!$B$2)*(1-$B$3)),IF(N393="PLACED",(((M393-1)*'month #1 only'!$B$2)*(1-$B$3))-'month #1 only'!$B$2,IF(Q393=0,-'month #1 only'!$B$2,-('month #1 only'!$B$2*2))))))*E393</f>
        <v>0</v>
      </c>
    </row>
    <row r="394" spans="8:20" x14ac:dyDescent="0.2">
      <c r="H394" s="68"/>
      <c r="I394" s="68"/>
      <c r="J394" s="68"/>
      <c r="K394" s="68"/>
      <c r="N394" s="54"/>
      <c r="O394" s="68">
        <f>((G394-1)*(1-(IF(H394="no",0,'month #1 only'!$B$3)))+1)</f>
        <v>5.0000000000000044E-2</v>
      </c>
      <c r="P394" s="68">
        <f t="shared" si="6"/>
        <v>0</v>
      </c>
      <c r="Q394" s="69">
        <f>IF(Table13[[#This Row],[Runners]]&lt;5,0,IF(Table13[[#This Row],[Runners]]&lt;8,0.25,IF(Table13[[#This Row],[Runners]]&lt;12,0.2,IF(Table13[[#This Row],[Handicap?]]="Yes",0.25,0.2))))</f>
        <v>0</v>
      </c>
      <c r="R394" s="70">
        <f>(IF(N394="WON-EW",((((F394-1)*Q394)*'month #1 only'!$B$2)+('month #1 only'!$B$2*(F394-1))),IF(N394="WON",((((F394-1)*Q394)*'month #1 only'!$B$2)+('month #1 only'!$B$2*(F394-1))),IF(N394="PLACED",((((F394-1)*Q394)*'month #1 only'!$B$2)-'month #1 only'!$B$2),IF(Q394=0,-'month #1 only'!$B$2,IF(Q394=0,-'month #1 only'!$B$2,-('month #1 only'!$B$2*2)))))))*E394</f>
        <v>0</v>
      </c>
      <c r="S394" s="71">
        <f>(IF(N394="WON-EW",((((O394-1)*Q394)*'month #1 only'!$B$2)+('month #1 only'!$B$2*(O394-1))),IF(N394="WON",((((O394-1)*Q394)*'month #1 only'!$B$2)+('month #1 only'!$B$2*(O394-1))),IF(N394="PLACED",((((O394-1)*Q394)*'month #1 only'!$B$2)-'month #1 only'!$B$2),IF(Q394=0,-'month #1 only'!$B$2,IF(Q394=0,-'month #1 only'!$B$2,-('month #1 only'!$B$2*2)))))))*E394</f>
        <v>0</v>
      </c>
      <c r="T394" s="71">
        <f>(IF(N394="WON-EW",(((L394-1)*'month #1 only'!$B$2)*(1-$B$3))+(((M394-1)*'month #1 only'!$B$2)*(1-$B$3)),IF(N394="WON",(((L394-1)*'month #1 only'!$B$2)*(1-$B$3)),IF(N394="PLACED",(((M394-1)*'month #1 only'!$B$2)*(1-$B$3))-'month #1 only'!$B$2,IF(Q394=0,-'month #1 only'!$B$2,-('month #1 only'!$B$2*2))))))*E394</f>
        <v>0</v>
      </c>
    </row>
    <row r="395" spans="8:20" x14ac:dyDescent="0.2">
      <c r="H395" s="68"/>
      <c r="I395" s="68"/>
      <c r="J395" s="68"/>
      <c r="K395" s="68"/>
      <c r="N395" s="54"/>
      <c r="O395" s="68">
        <f>((G395-1)*(1-(IF(H395="no",0,'month #1 only'!$B$3)))+1)</f>
        <v>5.0000000000000044E-2</v>
      </c>
      <c r="P395" s="68">
        <f t="shared" si="6"/>
        <v>0</v>
      </c>
      <c r="Q395" s="69">
        <f>IF(Table13[[#This Row],[Runners]]&lt;5,0,IF(Table13[[#This Row],[Runners]]&lt;8,0.25,IF(Table13[[#This Row],[Runners]]&lt;12,0.2,IF(Table13[[#This Row],[Handicap?]]="Yes",0.25,0.2))))</f>
        <v>0</v>
      </c>
      <c r="R395" s="70">
        <f>(IF(N395="WON-EW",((((F395-1)*Q395)*'month #1 only'!$B$2)+('month #1 only'!$B$2*(F395-1))),IF(N395="WON",((((F395-1)*Q395)*'month #1 only'!$B$2)+('month #1 only'!$B$2*(F395-1))),IF(N395="PLACED",((((F395-1)*Q395)*'month #1 only'!$B$2)-'month #1 only'!$B$2),IF(Q395=0,-'month #1 only'!$B$2,IF(Q395=0,-'month #1 only'!$B$2,-('month #1 only'!$B$2*2)))))))*E395</f>
        <v>0</v>
      </c>
      <c r="S395" s="71">
        <f>(IF(N395="WON-EW",((((O395-1)*Q395)*'month #1 only'!$B$2)+('month #1 only'!$B$2*(O395-1))),IF(N395="WON",((((O395-1)*Q395)*'month #1 only'!$B$2)+('month #1 only'!$B$2*(O395-1))),IF(N395="PLACED",((((O395-1)*Q395)*'month #1 only'!$B$2)-'month #1 only'!$B$2),IF(Q395=0,-'month #1 only'!$B$2,IF(Q395=0,-'month #1 only'!$B$2,-('month #1 only'!$B$2*2)))))))*E395</f>
        <v>0</v>
      </c>
      <c r="T395" s="71">
        <f>(IF(N395="WON-EW",(((L395-1)*'month #1 only'!$B$2)*(1-$B$3))+(((M395-1)*'month #1 only'!$B$2)*(1-$B$3)),IF(N395="WON",(((L395-1)*'month #1 only'!$B$2)*(1-$B$3)),IF(N395="PLACED",(((M395-1)*'month #1 only'!$B$2)*(1-$B$3))-'month #1 only'!$B$2,IF(Q395=0,-'month #1 only'!$B$2,-('month #1 only'!$B$2*2))))))*E395</f>
        <v>0</v>
      </c>
    </row>
    <row r="396" spans="8:20" x14ac:dyDescent="0.2">
      <c r="H396" s="68"/>
      <c r="I396" s="68"/>
      <c r="J396" s="68"/>
      <c r="K396" s="68"/>
      <c r="N396" s="54"/>
      <c r="O396" s="68">
        <f>((G396-1)*(1-(IF(H396="no",0,'month #1 only'!$B$3)))+1)</f>
        <v>5.0000000000000044E-2</v>
      </c>
      <c r="P396" s="68">
        <f t="shared" si="6"/>
        <v>0</v>
      </c>
      <c r="Q396" s="69">
        <f>IF(Table13[[#This Row],[Runners]]&lt;5,0,IF(Table13[[#This Row],[Runners]]&lt;8,0.25,IF(Table13[[#This Row],[Runners]]&lt;12,0.2,IF(Table13[[#This Row],[Handicap?]]="Yes",0.25,0.2))))</f>
        <v>0</v>
      </c>
      <c r="R396" s="70">
        <f>(IF(N396="WON-EW",((((F396-1)*Q396)*'month #1 only'!$B$2)+('month #1 only'!$B$2*(F396-1))),IF(N396="WON",((((F396-1)*Q396)*'month #1 only'!$B$2)+('month #1 only'!$B$2*(F396-1))),IF(N396="PLACED",((((F396-1)*Q396)*'month #1 only'!$B$2)-'month #1 only'!$B$2),IF(Q396=0,-'month #1 only'!$B$2,IF(Q396=0,-'month #1 only'!$B$2,-('month #1 only'!$B$2*2)))))))*E396</f>
        <v>0</v>
      </c>
      <c r="S396" s="71">
        <f>(IF(N396="WON-EW",((((O396-1)*Q396)*'month #1 only'!$B$2)+('month #1 only'!$B$2*(O396-1))),IF(N396="WON",((((O396-1)*Q396)*'month #1 only'!$B$2)+('month #1 only'!$B$2*(O396-1))),IF(N396="PLACED",((((O396-1)*Q396)*'month #1 only'!$B$2)-'month #1 only'!$B$2),IF(Q396=0,-'month #1 only'!$B$2,IF(Q396=0,-'month #1 only'!$B$2,-('month #1 only'!$B$2*2)))))))*E396</f>
        <v>0</v>
      </c>
      <c r="T396" s="71">
        <f>(IF(N396="WON-EW",(((L396-1)*'month #1 only'!$B$2)*(1-$B$3))+(((M396-1)*'month #1 only'!$B$2)*(1-$B$3)),IF(N396="WON",(((L396-1)*'month #1 only'!$B$2)*(1-$B$3)),IF(N396="PLACED",(((M396-1)*'month #1 only'!$B$2)*(1-$B$3))-'month #1 only'!$B$2,IF(Q396=0,-'month #1 only'!$B$2,-('month #1 only'!$B$2*2))))))*E396</f>
        <v>0</v>
      </c>
    </row>
    <row r="397" spans="8:20" x14ac:dyDescent="0.2">
      <c r="H397" s="68"/>
      <c r="I397" s="68"/>
      <c r="J397" s="68"/>
      <c r="K397" s="68"/>
      <c r="N397" s="54"/>
      <c r="O397" s="68">
        <f>((G397-1)*(1-(IF(H397="no",0,'month #1 only'!$B$3)))+1)</f>
        <v>5.0000000000000044E-2</v>
      </c>
      <c r="P397" s="68">
        <f t="shared" si="6"/>
        <v>0</v>
      </c>
      <c r="Q397" s="69">
        <f>IF(Table13[[#This Row],[Runners]]&lt;5,0,IF(Table13[[#This Row],[Runners]]&lt;8,0.25,IF(Table13[[#This Row],[Runners]]&lt;12,0.2,IF(Table13[[#This Row],[Handicap?]]="Yes",0.25,0.2))))</f>
        <v>0</v>
      </c>
      <c r="R397" s="70">
        <f>(IF(N397="WON-EW",((((F397-1)*Q397)*'month #1 only'!$B$2)+('month #1 only'!$B$2*(F397-1))),IF(N397="WON",((((F397-1)*Q397)*'month #1 only'!$B$2)+('month #1 only'!$B$2*(F397-1))),IF(N397="PLACED",((((F397-1)*Q397)*'month #1 only'!$B$2)-'month #1 only'!$B$2),IF(Q397=0,-'month #1 only'!$B$2,IF(Q397=0,-'month #1 only'!$B$2,-('month #1 only'!$B$2*2)))))))*E397</f>
        <v>0</v>
      </c>
      <c r="S397" s="71">
        <f>(IF(N397="WON-EW",((((O397-1)*Q397)*'month #1 only'!$B$2)+('month #1 only'!$B$2*(O397-1))),IF(N397="WON",((((O397-1)*Q397)*'month #1 only'!$B$2)+('month #1 only'!$B$2*(O397-1))),IF(N397="PLACED",((((O397-1)*Q397)*'month #1 only'!$B$2)-'month #1 only'!$B$2),IF(Q397=0,-'month #1 only'!$B$2,IF(Q397=0,-'month #1 only'!$B$2,-('month #1 only'!$B$2*2)))))))*E397</f>
        <v>0</v>
      </c>
      <c r="T397" s="71">
        <f>(IF(N397="WON-EW",(((L397-1)*'month #1 only'!$B$2)*(1-$B$3))+(((M397-1)*'month #1 only'!$B$2)*(1-$B$3)),IF(N397="WON",(((L397-1)*'month #1 only'!$B$2)*(1-$B$3)),IF(N397="PLACED",(((M397-1)*'month #1 only'!$B$2)*(1-$B$3))-'month #1 only'!$B$2,IF(Q397=0,-'month #1 only'!$B$2,-('month #1 only'!$B$2*2))))))*E397</f>
        <v>0</v>
      </c>
    </row>
    <row r="398" spans="8:20" x14ac:dyDescent="0.2">
      <c r="H398" s="68"/>
      <c r="I398" s="68"/>
      <c r="J398" s="68"/>
      <c r="K398" s="68"/>
      <c r="N398" s="54"/>
      <c r="O398" s="68">
        <f>((G398-1)*(1-(IF(H398="no",0,'month #1 only'!$B$3)))+1)</f>
        <v>5.0000000000000044E-2</v>
      </c>
      <c r="P398" s="68">
        <f t="shared" si="6"/>
        <v>0</v>
      </c>
      <c r="Q398" s="69">
        <f>IF(Table13[[#This Row],[Runners]]&lt;5,0,IF(Table13[[#This Row],[Runners]]&lt;8,0.25,IF(Table13[[#This Row],[Runners]]&lt;12,0.2,IF(Table13[[#This Row],[Handicap?]]="Yes",0.25,0.2))))</f>
        <v>0</v>
      </c>
      <c r="R398" s="70">
        <f>(IF(N398="WON-EW",((((F398-1)*Q398)*'month #1 only'!$B$2)+('month #1 only'!$B$2*(F398-1))),IF(N398="WON",((((F398-1)*Q398)*'month #1 only'!$B$2)+('month #1 only'!$B$2*(F398-1))),IF(N398="PLACED",((((F398-1)*Q398)*'month #1 only'!$B$2)-'month #1 only'!$B$2),IF(Q398=0,-'month #1 only'!$B$2,IF(Q398=0,-'month #1 only'!$B$2,-('month #1 only'!$B$2*2)))))))*E398</f>
        <v>0</v>
      </c>
      <c r="S398" s="71">
        <f>(IF(N398="WON-EW",((((O398-1)*Q398)*'month #1 only'!$B$2)+('month #1 only'!$B$2*(O398-1))),IF(N398="WON",((((O398-1)*Q398)*'month #1 only'!$B$2)+('month #1 only'!$B$2*(O398-1))),IF(N398="PLACED",((((O398-1)*Q398)*'month #1 only'!$B$2)-'month #1 only'!$B$2),IF(Q398=0,-'month #1 only'!$B$2,IF(Q398=0,-'month #1 only'!$B$2,-('month #1 only'!$B$2*2)))))))*E398</f>
        <v>0</v>
      </c>
      <c r="T398" s="71">
        <f>(IF(N398="WON-EW",(((L398-1)*'month #1 only'!$B$2)*(1-$B$3))+(((M398-1)*'month #1 only'!$B$2)*(1-$B$3)),IF(N398="WON",(((L398-1)*'month #1 only'!$B$2)*(1-$B$3)),IF(N398="PLACED",(((M398-1)*'month #1 only'!$B$2)*(1-$B$3))-'month #1 only'!$B$2,IF(Q398=0,-'month #1 only'!$B$2,-('month #1 only'!$B$2*2))))))*E398</f>
        <v>0</v>
      </c>
    </row>
    <row r="399" spans="8:20" x14ac:dyDescent="0.2">
      <c r="H399" s="68"/>
      <c r="I399" s="68"/>
      <c r="J399" s="68"/>
      <c r="K399" s="68"/>
      <c r="N399" s="54"/>
      <c r="O399" s="68">
        <f>((G399-1)*(1-(IF(H399="no",0,'month #1 only'!$B$3)))+1)</f>
        <v>5.0000000000000044E-2</v>
      </c>
      <c r="P399" s="68">
        <f t="shared" si="6"/>
        <v>0</v>
      </c>
      <c r="Q399" s="69">
        <f>IF(Table13[[#This Row],[Runners]]&lt;5,0,IF(Table13[[#This Row],[Runners]]&lt;8,0.25,IF(Table13[[#This Row],[Runners]]&lt;12,0.2,IF(Table13[[#This Row],[Handicap?]]="Yes",0.25,0.2))))</f>
        <v>0</v>
      </c>
      <c r="R399" s="70">
        <f>(IF(N399="WON-EW",((((F399-1)*Q399)*'month #1 only'!$B$2)+('month #1 only'!$B$2*(F399-1))),IF(N399="WON",((((F399-1)*Q399)*'month #1 only'!$B$2)+('month #1 only'!$B$2*(F399-1))),IF(N399="PLACED",((((F399-1)*Q399)*'month #1 only'!$B$2)-'month #1 only'!$B$2),IF(Q399=0,-'month #1 only'!$B$2,IF(Q399=0,-'month #1 only'!$B$2,-('month #1 only'!$B$2*2)))))))*E399</f>
        <v>0</v>
      </c>
      <c r="S399" s="71">
        <f>(IF(N399="WON-EW",((((O399-1)*Q399)*'month #1 only'!$B$2)+('month #1 only'!$B$2*(O399-1))),IF(N399="WON",((((O399-1)*Q399)*'month #1 only'!$B$2)+('month #1 only'!$B$2*(O399-1))),IF(N399="PLACED",((((O399-1)*Q399)*'month #1 only'!$B$2)-'month #1 only'!$B$2),IF(Q399=0,-'month #1 only'!$B$2,IF(Q399=0,-'month #1 only'!$B$2,-('month #1 only'!$B$2*2)))))))*E399</f>
        <v>0</v>
      </c>
      <c r="T399" s="71">
        <f>(IF(N399="WON-EW",(((L399-1)*'month #1 only'!$B$2)*(1-$B$3))+(((M399-1)*'month #1 only'!$B$2)*(1-$B$3)),IF(N399="WON",(((L399-1)*'month #1 only'!$B$2)*(1-$B$3)),IF(N399="PLACED",(((M399-1)*'month #1 only'!$B$2)*(1-$B$3))-'month #1 only'!$B$2,IF(Q399=0,-'month #1 only'!$B$2,-('month #1 only'!$B$2*2))))))*E399</f>
        <v>0</v>
      </c>
    </row>
    <row r="400" spans="8:20" x14ac:dyDescent="0.2">
      <c r="H400" s="68"/>
      <c r="I400" s="68"/>
      <c r="J400" s="68"/>
      <c r="K400" s="68"/>
      <c r="N400" s="54"/>
      <c r="O400" s="68">
        <f>((G400-1)*(1-(IF(H400="no",0,'month #1 only'!$B$3)))+1)</f>
        <v>5.0000000000000044E-2</v>
      </c>
      <c r="P400" s="68">
        <f t="shared" si="6"/>
        <v>0</v>
      </c>
      <c r="Q400" s="69">
        <f>IF(Table13[[#This Row],[Runners]]&lt;5,0,IF(Table13[[#This Row],[Runners]]&lt;8,0.25,IF(Table13[[#This Row],[Runners]]&lt;12,0.2,IF(Table13[[#This Row],[Handicap?]]="Yes",0.25,0.2))))</f>
        <v>0</v>
      </c>
      <c r="R400" s="70">
        <f>(IF(N400="WON-EW",((((F400-1)*Q400)*'month #1 only'!$B$2)+('month #1 only'!$B$2*(F400-1))),IF(N400="WON",((((F400-1)*Q400)*'month #1 only'!$B$2)+('month #1 only'!$B$2*(F400-1))),IF(N400="PLACED",((((F400-1)*Q400)*'month #1 only'!$B$2)-'month #1 only'!$B$2),IF(Q400=0,-'month #1 only'!$B$2,IF(Q400=0,-'month #1 only'!$B$2,-('month #1 only'!$B$2*2)))))))*E400</f>
        <v>0</v>
      </c>
      <c r="S400" s="71">
        <f>(IF(N400="WON-EW",((((O400-1)*Q400)*'month #1 only'!$B$2)+('month #1 only'!$B$2*(O400-1))),IF(N400="WON",((((O400-1)*Q400)*'month #1 only'!$B$2)+('month #1 only'!$B$2*(O400-1))),IF(N400="PLACED",((((O400-1)*Q400)*'month #1 only'!$B$2)-'month #1 only'!$B$2),IF(Q400=0,-'month #1 only'!$B$2,IF(Q400=0,-'month #1 only'!$B$2,-('month #1 only'!$B$2*2)))))))*E400</f>
        <v>0</v>
      </c>
      <c r="T400" s="71">
        <f>(IF(N400="WON-EW",(((L400-1)*'month #1 only'!$B$2)*(1-$B$3))+(((M400-1)*'month #1 only'!$B$2)*(1-$B$3)),IF(N400="WON",(((L400-1)*'month #1 only'!$B$2)*(1-$B$3)),IF(N400="PLACED",(((M400-1)*'month #1 only'!$B$2)*(1-$B$3))-'month #1 only'!$B$2,IF(Q400=0,-'month #1 only'!$B$2,-('month #1 only'!$B$2*2))))))*E400</f>
        <v>0</v>
      </c>
    </row>
    <row r="401" spans="8:20" x14ac:dyDescent="0.2">
      <c r="H401" s="68"/>
      <c r="I401" s="68"/>
      <c r="J401" s="68"/>
      <c r="K401" s="68"/>
      <c r="N401" s="54"/>
      <c r="O401" s="68">
        <f>((G401-1)*(1-(IF(H401="no",0,'month #1 only'!$B$3)))+1)</f>
        <v>5.0000000000000044E-2</v>
      </c>
      <c r="P401" s="68">
        <f t="shared" si="6"/>
        <v>0</v>
      </c>
      <c r="Q401" s="69">
        <f>IF(Table13[[#This Row],[Runners]]&lt;5,0,IF(Table13[[#This Row],[Runners]]&lt;8,0.25,IF(Table13[[#This Row],[Runners]]&lt;12,0.2,IF(Table13[[#This Row],[Handicap?]]="Yes",0.25,0.2))))</f>
        <v>0</v>
      </c>
      <c r="R401" s="70">
        <f>(IF(N401="WON-EW",((((F401-1)*Q401)*'month #1 only'!$B$2)+('month #1 only'!$B$2*(F401-1))),IF(N401="WON",((((F401-1)*Q401)*'month #1 only'!$B$2)+('month #1 only'!$B$2*(F401-1))),IF(N401="PLACED",((((F401-1)*Q401)*'month #1 only'!$B$2)-'month #1 only'!$B$2),IF(Q401=0,-'month #1 only'!$B$2,IF(Q401=0,-'month #1 only'!$B$2,-('month #1 only'!$B$2*2)))))))*E401</f>
        <v>0</v>
      </c>
      <c r="S401" s="71">
        <f>(IF(N401="WON-EW",((((O401-1)*Q401)*'month #1 only'!$B$2)+('month #1 only'!$B$2*(O401-1))),IF(N401="WON",((((O401-1)*Q401)*'month #1 only'!$B$2)+('month #1 only'!$B$2*(O401-1))),IF(N401="PLACED",((((O401-1)*Q401)*'month #1 only'!$B$2)-'month #1 only'!$B$2),IF(Q401=0,-'month #1 only'!$B$2,IF(Q401=0,-'month #1 only'!$B$2,-('month #1 only'!$B$2*2)))))))*E401</f>
        <v>0</v>
      </c>
      <c r="T401" s="71">
        <f>(IF(N401="WON-EW",(((L401-1)*'month #1 only'!$B$2)*(1-$B$3))+(((M401-1)*'month #1 only'!$B$2)*(1-$B$3)),IF(N401="WON",(((L401-1)*'month #1 only'!$B$2)*(1-$B$3)),IF(N401="PLACED",(((M401-1)*'month #1 only'!$B$2)*(1-$B$3))-'month #1 only'!$B$2,IF(Q401=0,-'month #1 only'!$B$2,-('month #1 only'!$B$2*2))))))*E401</f>
        <v>0</v>
      </c>
    </row>
    <row r="402" spans="8:20" x14ac:dyDescent="0.2">
      <c r="H402" s="68"/>
      <c r="I402" s="68"/>
      <c r="J402" s="68"/>
      <c r="K402" s="68"/>
      <c r="N402" s="54"/>
      <c r="O402" s="68">
        <f>((G402-1)*(1-(IF(H402="no",0,'month #1 only'!$B$3)))+1)</f>
        <v>5.0000000000000044E-2</v>
      </c>
      <c r="P402" s="68">
        <f t="shared" si="6"/>
        <v>0</v>
      </c>
      <c r="Q402" s="69">
        <f>IF(Table13[[#This Row],[Runners]]&lt;5,0,IF(Table13[[#This Row],[Runners]]&lt;8,0.25,IF(Table13[[#This Row],[Runners]]&lt;12,0.2,IF(Table13[[#This Row],[Handicap?]]="Yes",0.25,0.2))))</f>
        <v>0</v>
      </c>
      <c r="R402" s="70">
        <f>(IF(N402="WON-EW",((((F402-1)*Q402)*'month #1 only'!$B$2)+('month #1 only'!$B$2*(F402-1))),IF(N402="WON",((((F402-1)*Q402)*'month #1 only'!$B$2)+('month #1 only'!$B$2*(F402-1))),IF(N402="PLACED",((((F402-1)*Q402)*'month #1 only'!$B$2)-'month #1 only'!$B$2),IF(Q402=0,-'month #1 only'!$B$2,IF(Q402=0,-'month #1 only'!$B$2,-('month #1 only'!$B$2*2)))))))*E402</f>
        <v>0</v>
      </c>
      <c r="S402" s="71">
        <f>(IF(N402="WON-EW",((((O402-1)*Q402)*'month #1 only'!$B$2)+('month #1 only'!$B$2*(O402-1))),IF(N402="WON",((((O402-1)*Q402)*'month #1 only'!$B$2)+('month #1 only'!$B$2*(O402-1))),IF(N402="PLACED",((((O402-1)*Q402)*'month #1 only'!$B$2)-'month #1 only'!$B$2),IF(Q402=0,-'month #1 only'!$B$2,IF(Q402=0,-'month #1 only'!$B$2,-('month #1 only'!$B$2*2)))))))*E402</f>
        <v>0</v>
      </c>
      <c r="T402" s="71">
        <f>(IF(N402="WON-EW",(((L402-1)*'month #1 only'!$B$2)*(1-$B$3))+(((M402-1)*'month #1 only'!$B$2)*(1-$B$3)),IF(N402="WON",(((L402-1)*'month #1 only'!$B$2)*(1-$B$3)),IF(N402="PLACED",(((M402-1)*'month #1 only'!$B$2)*(1-$B$3))-'month #1 only'!$B$2,IF(Q402=0,-'month #1 only'!$B$2,-('month #1 only'!$B$2*2))))))*E402</f>
        <v>0</v>
      </c>
    </row>
    <row r="403" spans="8:20" x14ac:dyDescent="0.2">
      <c r="H403" s="68"/>
      <c r="I403" s="68"/>
      <c r="J403" s="68"/>
      <c r="K403" s="68"/>
      <c r="N403" s="54"/>
      <c r="O403" s="68">
        <f>((G403-1)*(1-(IF(H403="no",0,'month #1 only'!$B$3)))+1)</f>
        <v>5.0000000000000044E-2</v>
      </c>
      <c r="P403" s="68">
        <f t="shared" si="6"/>
        <v>0</v>
      </c>
      <c r="Q403" s="69">
        <f>IF(Table13[[#This Row],[Runners]]&lt;5,0,IF(Table13[[#This Row],[Runners]]&lt;8,0.25,IF(Table13[[#This Row],[Runners]]&lt;12,0.2,IF(Table13[[#This Row],[Handicap?]]="Yes",0.25,0.2))))</f>
        <v>0</v>
      </c>
      <c r="R403" s="70">
        <f>(IF(N403="WON-EW",((((F403-1)*Q403)*'month #1 only'!$B$2)+('month #1 only'!$B$2*(F403-1))),IF(N403="WON",((((F403-1)*Q403)*'month #1 only'!$B$2)+('month #1 only'!$B$2*(F403-1))),IF(N403="PLACED",((((F403-1)*Q403)*'month #1 only'!$B$2)-'month #1 only'!$B$2),IF(Q403=0,-'month #1 only'!$B$2,IF(Q403=0,-'month #1 only'!$B$2,-('month #1 only'!$B$2*2)))))))*E403</f>
        <v>0</v>
      </c>
      <c r="S403" s="71">
        <f>(IF(N403="WON-EW",((((O403-1)*Q403)*'month #1 only'!$B$2)+('month #1 only'!$B$2*(O403-1))),IF(N403="WON",((((O403-1)*Q403)*'month #1 only'!$B$2)+('month #1 only'!$B$2*(O403-1))),IF(N403="PLACED",((((O403-1)*Q403)*'month #1 only'!$B$2)-'month #1 only'!$B$2),IF(Q403=0,-'month #1 only'!$B$2,IF(Q403=0,-'month #1 only'!$B$2,-('month #1 only'!$B$2*2)))))))*E403</f>
        <v>0</v>
      </c>
      <c r="T403" s="71">
        <f>(IF(N403="WON-EW",(((L403-1)*'month #1 only'!$B$2)*(1-$B$3))+(((M403-1)*'month #1 only'!$B$2)*(1-$B$3)),IF(N403="WON",(((L403-1)*'month #1 only'!$B$2)*(1-$B$3)),IF(N403="PLACED",(((M403-1)*'month #1 only'!$B$2)*(1-$B$3))-'month #1 only'!$B$2,IF(Q403=0,-'month #1 only'!$B$2,-('month #1 only'!$B$2*2))))))*E403</f>
        <v>0</v>
      </c>
    </row>
    <row r="404" spans="8:20" x14ac:dyDescent="0.2">
      <c r="H404" s="68"/>
      <c r="I404" s="68"/>
      <c r="J404" s="68"/>
      <c r="K404" s="68"/>
      <c r="N404" s="54"/>
      <c r="O404" s="68">
        <f>((G404-1)*(1-(IF(H404="no",0,'month #1 only'!$B$3)))+1)</f>
        <v>5.0000000000000044E-2</v>
      </c>
      <c r="P404" s="68">
        <f t="shared" si="6"/>
        <v>0</v>
      </c>
      <c r="Q404" s="69">
        <f>IF(Table13[[#This Row],[Runners]]&lt;5,0,IF(Table13[[#This Row],[Runners]]&lt;8,0.25,IF(Table13[[#This Row],[Runners]]&lt;12,0.2,IF(Table13[[#This Row],[Handicap?]]="Yes",0.25,0.2))))</f>
        <v>0</v>
      </c>
      <c r="R404" s="70">
        <f>(IF(N404="WON-EW",((((F404-1)*Q404)*'month #1 only'!$B$2)+('month #1 only'!$B$2*(F404-1))),IF(N404="WON",((((F404-1)*Q404)*'month #1 only'!$B$2)+('month #1 only'!$B$2*(F404-1))),IF(N404="PLACED",((((F404-1)*Q404)*'month #1 only'!$B$2)-'month #1 only'!$B$2),IF(Q404=0,-'month #1 only'!$B$2,IF(Q404=0,-'month #1 only'!$B$2,-('month #1 only'!$B$2*2)))))))*E404</f>
        <v>0</v>
      </c>
      <c r="S404" s="71">
        <f>(IF(N404="WON-EW",((((O404-1)*Q404)*'month #1 only'!$B$2)+('month #1 only'!$B$2*(O404-1))),IF(N404="WON",((((O404-1)*Q404)*'month #1 only'!$B$2)+('month #1 only'!$B$2*(O404-1))),IF(N404="PLACED",((((O404-1)*Q404)*'month #1 only'!$B$2)-'month #1 only'!$B$2),IF(Q404=0,-'month #1 only'!$B$2,IF(Q404=0,-'month #1 only'!$B$2,-('month #1 only'!$B$2*2)))))))*E404</f>
        <v>0</v>
      </c>
      <c r="T404" s="71">
        <f>(IF(N404="WON-EW",(((L404-1)*'month #1 only'!$B$2)*(1-$B$3))+(((M404-1)*'month #1 only'!$B$2)*(1-$B$3)),IF(N404="WON",(((L404-1)*'month #1 only'!$B$2)*(1-$B$3)),IF(N404="PLACED",(((M404-1)*'month #1 only'!$B$2)*(1-$B$3))-'month #1 only'!$B$2,IF(Q404=0,-'month #1 only'!$B$2,-('month #1 only'!$B$2*2))))))*E404</f>
        <v>0</v>
      </c>
    </row>
    <row r="405" spans="8:20" x14ac:dyDescent="0.2">
      <c r="H405" s="68"/>
      <c r="I405" s="68"/>
      <c r="J405" s="68"/>
      <c r="K405" s="68"/>
      <c r="N405" s="54"/>
      <c r="O405" s="68">
        <f>((G405-1)*(1-(IF(H405="no",0,'month #1 only'!$B$3)))+1)</f>
        <v>5.0000000000000044E-2</v>
      </c>
      <c r="P405" s="68">
        <f t="shared" si="6"/>
        <v>0</v>
      </c>
      <c r="Q405" s="69">
        <f>IF(Table13[[#This Row],[Runners]]&lt;5,0,IF(Table13[[#This Row],[Runners]]&lt;8,0.25,IF(Table13[[#This Row],[Runners]]&lt;12,0.2,IF(Table13[[#This Row],[Handicap?]]="Yes",0.25,0.2))))</f>
        <v>0</v>
      </c>
      <c r="R405" s="70">
        <f>(IF(N405="WON-EW",((((F405-1)*Q405)*'month #1 only'!$B$2)+('month #1 only'!$B$2*(F405-1))),IF(N405="WON",((((F405-1)*Q405)*'month #1 only'!$B$2)+('month #1 only'!$B$2*(F405-1))),IF(N405="PLACED",((((F405-1)*Q405)*'month #1 only'!$B$2)-'month #1 only'!$B$2),IF(Q405=0,-'month #1 only'!$B$2,IF(Q405=0,-'month #1 only'!$B$2,-('month #1 only'!$B$2*2)))))))*E405</f>
        <v>0</v>
      </c>
      <c r="S405" s="71">
        <f>(IF(N405="WON-EW",((((O405-1)*Q405)*'month #1 only'!$B$2)+('month #1 only'!$B$2*(O405-1))),IF(N405="WON",((((O405-1)*Q405)*'month #1 only'!$B$2)+('month #1 only'!$B$2*(O405-1))),IF(N405="PLACED",((((O405-1)*Q405)*'month #1 only'!$B$2)-'month #1 only'!$B$2),IF(Q405=0,-'month #1 only'!$B$2,IF(Q405=0,-'month #1 only'!$B$2,-('month #1 only'!$B$2*2)))))))*E405</f>
        <v>0</v>
      </c>
      <c r="T405" s="71">
        <f>(IF(N405="WON-EW",(((L405-1)*'month #1 only'!$B$2)*(1-$B$3))+(((M405-1)*'month #1 only'!$B$2)*(1-$B$3)),IF(N405="WON",(((L405-1)*'month #1 only'!$B$2)*(1-$B$3)),IF(N405="PLACED",(((M405-1)*'month #1 only'!$B$2)*(1-$B$3))-'month #1 only'!$B$2,IF(Q405=0,-'month #1 only'!$B$2,-('month #1 only'!$B$2*2))))))*E405</f>
        <v>0</v>
      </c>
    </row>
    <row r="406" spans="8:20" x14ac:dyDescent="0.2">
      <c r="H406" s="68"/>
      <c r="I406" s="68"/>
      <c r="J406" s="68"/>
      <c r="K406" s="68"/>
      <c r="N406" s="54"/>
      <c r="O406" s="68">
        <f>((G406-1)*(1-(IF(H406="no",0,'month #1 only'!$B$3)))+1)</f>
        <v>5.0000000000000044E-2</v>
      </c>
      <c r="P406" s="68">
        <f t="shared" si="6"/>
        <v>0</v>
      </c>
      <c r="Q406" s="69">
        <f>IF(Table13[[#This Row],[Runners]]&lt;5,0,IF(Table13[[#This Row],[Runners]]&lt;8,0.25,IF(Table13[[#This Row],[Runners]]&lt;12,0.2,IF(Table13[[#This Row],[Handicap?]]="Yes",0.25,0.2))))</f>
        <v>0</v>
      </c>
      <c r="R406" s="70">
        <f>(IF(N406="WON-EW",((((F406-1)*Q406)*'month #1 only'!$B$2)+('month #1 only'!$B$2*(F406-1))),IF(N406="WON",((((F406-1)*Q406)*'month #1 only'!$B$2)+('month #1 only'!$B$2*(F406-1))),IF(N406="PLACED",((((F406-1)*Q406)*'month #1 only'!$B$2)-'month #1 only'!$B$2),IF(Q406=0,-'month #1 only'!$B$2,IF(Q406=0,-'month #1 only'!$B$2,-('month #1 only'!$B$2*2)))))))*E406</f>
        <v>0</v>
      </c>
      <c r="S406" s="71">
        <f>(IF(N406="WON-EW",((((O406-1)*Q406)*'month #1 only'!$B$2)+('month #1 only'!$B$2*(O406-1))),IF(N406="WON",((((O406-1)*Q406)*'month #1 only'!$B$2)+('month #1 only'!$B$2*(O406-1))),IF(N406="PLACED",((((O406-1)*Q406)*'month #1 only'!$B$2)-'month #1 only'!$B$2),IF(Q406=0,-'month #1 only'!$B$2,IF(Q406=0,-'month #1 only'!$B$2,-('month #1 only'!$B$2*2)))))))*E406</f>
        <v>0</v>
      </c>
      <c r="T406" s="71">
        <f>(IF(N406="WON-EW",(((L406-1)*'month #1 only'!$B$2)*(1-$B$3))+(((M406-1)*'month #1 only'!$B$2)*(1-$B$3)),IF(N406="WON",(((L406-1)*'month #1 only'!$B$2)*(1-$B$3)),IF(N406="PLACED",(((M406-1)*'month #1 only'!$B$2)*(1-$B$3))-'month #1 only'!$B$2,IF(Q406=0,-'month #1 only'!$B$2,-('month #1 only'!$B$2*2))))))*E406</f>
        <v>0</v>
      </c>
    </row>
    <row r="407" spans="8:20" x14ac:dyDescent="0.2">
      <c r="H407" s="68"/>
      <c r="I407" s="68"/>
      <c r="J407" s="68"/>
      <c r="K407" s="68"/>
      <c r="N407" s="54"/>
      <c r="O407" s="68">
        <f>((G407-1)*(1-(IF(H407="no",0,'month #1 only'!$B$3)))+1)</f>
        <v>5.0000000000000044E-2</v>
      </c>
      <c r="P407" s="68">
        <f t="shared" si="6"/>
        <v>0</v>
      </c>
      <c r="Q407" s="69">
        <f>IF(Table13[[#This Row],[Runners]]&lt;5,0,IF(Table13[[#This Row],[Runners]]&lt;8,0.25,IF(Table13[[#This Row],[Runners]]&lt;12,0.2,IF(Table13[[#This Row],[Handicap?]]="Yes",0.25,0.2))))</f>
        <v>0</v>
      </c>
      <c r="R407" s="70">
        <f>(IF(N407="WON-EW",((((F407-1)*Q407)*'month #1 only'!$B$2)+('month #1 only'!$B$2*(F407-1))),IF(N407="WON",((((F407-1)*Q407)*'month #1 only'!$B$2)+('month #1 only'!$B$2*(F407-1))),IF(N407="PLACED",((((F407-1)*Q407)*'month #1 only'!$B$2)-'month #1 only'!$B$2),IF(Q407=0,-'month #1 only'!$B$2,IF(Q407=0,-'month #1 only'!$B$2,-('month #1 only'!$B$2*2)))))))*E407</f>
        <v>0</v>
      </c>
      <c r="S407" s="71">
        <f>(IF(N407="WON-EW",((((O407-1)*Q407)*'month #1 only'!$B$2)+('month #1 only'!$B$2*(O407-1))),IF(N407="WON",((((O407-1)*Q407)*'month #1 only'!$B$2)+('month #1 only'!$B$2*(O407-1))),IF(N407="PLACED",((((O407-1)*Q407)*'month #1 only'!$B$2)-'month #1 only'!$B$2),IF(Q407=0,-'month #1 only'!$B$2,IF(Q407=0,-'month #1 only'!$B$2,-('month #1 only'!$B$2*2)))))))*E407</f>
        <v>0</v>
      </c>
      <c r="T407" s="71">
        <f>(IF(N407="WON-EW",(((L407-1)*'month #1 only'!$B$2)*(1-$B$3))+(((M407-1)*'month #1 only'!$B$2)*(1-$B$3)),IF(N407="WON",(((L407-1)*'month #1 only'!$B$2)*(1-$B$3)),IF(N407="PLACED",(((M407-1)*'month #1 only'!$B$2)*(1-$B$3))-'month #1 only'!$B$2,IF(Q407=0,-'month #1 only'!$B$2,-('month #1 only'!$B$2*2))))))*E407</f>
        <v>0</v>
      </c>
    </row>
    <row r="408" spans="8:20" x14ac:dyDescent="0.2">
      <c r="H408" s="68"/>
      <c r="I408" s="68"/>
      <c r="J408" s="68"/>
      <c r="K408" s="68"/>
      <c r="N408" s="54"/>
      <c r="O408" s="68">
        <f>((G408-1)*(1-(IF(H408="no",0,'month #1 only'!$B$3)))+1)</f>
        <v>5.0000000000000044E-2</v>
      </c>
      <c r="P408" s="68">
        <f t="shared" si="6"/>
        <v>0</v>
      </c>
      <c r="Q408" s="69">
        <f>IF(Table13[[#This Row],[Runners]]&lt;5,0,IF(Table13[[#This Row],[Runners]]&lt;8,0.25,IF(Table13[[#This Row],[Runners]]&lt;12,0.2,IF(Table13[[#This Row],[Handicap?]]="Yes",0.25,0.2))))</f>
        <v>0</v>
      </c>
      <c r="R408" s="70">
        <f>(IF(N408="WON-EW",((((F408-1)*Q408)*'month #1 only'!$B$2)+('month #1 only'!$B$2*(F408-1))),IF(N408="WON",((((F408-1)*Q408)*'month #1 only'!$B$2)+('month #1 only'!$B$2*(F408-1))),IF(N408="PLACED",((((F408-1)*Q408)*'month #1 only'!$B$2)-'month #1 only'!$B$2),IF(Q408=0,-'month #1 only'!$B$2,IF(Q408=0,-'month #1 only'!$B$2,-('month #1 only'!$B$2*2)))))))*E408</f>
        <v>0</v>
      </c>
      <c r="S408" s="71">
        <f>(IF(N408="WON-EW",((((O408-1)*Q408)*'month #1 only'!$B$2)+('month #1 only'!$B$2*(O408-1))),IF(N408="WON",((((O408-1)*Q408)*'month #1 only'!$B$2)+('month #1 only'!$B$2*(O408-1))),IF(N408="PLACED",((((O408-1)*Q408)*'month #1 only'!$B$2)-'month #1 only'!$B$2),IF(Q408=0,-'month #1 only'!$B$2,IF(Q408=0,-'month #1 only'!$B$2,-('month #1 only'!$B$2*2)))))))*E408</f>
        <v>0</v>
      </c>
      <c r="T408" s="71">
        <f>(IF(N408="WON-EW",(((L408-1)*'month #1 only'!$B$2)*(1-$B$3))+(((M408-1)*'month #1 only'!$B$2)*(1-$B$3)),IF(N408="WON",(((L408-1)*'month #1 only'!$B$2)*(1-$B$3)),IF(N408="PLACED",(((M408-1)*'month #1 only'!$B$2)*(1-$B$3))-'month #1 only'!$B$2,IF(Q408=0,-'month #1 only'!$B$2,-('month #1 only'!$B$2*2))))))*E408</f>
        <v>0</v>
      </c>
    </row>
    <row r="409" spans="8:20" x14ac:dyDescent="0.2">
      <c r="H409" s="68"/>
      <c r="I409" s="68"/>
      <c r="J409" s="68"/>
      <c r="K409" s="68"/>
      <c r="N409" s="54"/>
      <c r="O409" s="68">
        <f>((G409-1)*(1-(IF(H409="no",0,'month #1 only'!$B$3)))+1)</f>
        <v>5.0000000000000044E-2</v>
      </c>
      <c r="P409" s="68">
        <f t="shared" si="6"/>
        <v>0</v>
      </c>
      <c r="Q409" s="69">
        <f>IF(Table13[[#This Row],[Runners]]&lt;5,0,IF(Table13[[#This Row],[Runners]]&lt;8,0.25,IF(Table13[[#This Row],[Runners]]&lt;12,0.2,IF(Table13[[#This Row],[Handicap?]]="Yes",0.25,0.2))))</f>
        <v>0</v>
      </c>
      <c r="R409" s="70">
        <f>(IF(N409="WON-EW",((((F409-1)*Q409)*'month #1 only'!$B$2)+('month #1 only'!$B$2*(F409-1))),IF(N409="WON",((((F409-1)*Q409)*'month #1 only'!$B$2)+('month #1 only'!$B$2*(F409-1))),IF(N409="PLACED",((((F409-1)*Q409)*'month #1 only'!$B$2)-'month #1 only'!$B$2),IF(Q409=0,-'month #1 only'!$B$2,IF(Q409=0,-'month #1 only'!$B$2,-('month #1 only'!$B$2*2)))))))*E409</f>
        <v>0</v>
      </c>
      <c r="S409" s="71">
        <f>(IF(N409="WON-EW",((((O409-1)*Q409)*'month #1 only'!$B$2)+('month #1 only'!$B$2*(O409-1))),IF(N409="WON",((((O409-1)*Q409)*'month #1 only'!$B$2)+('month #1 only'!$B$2*(O409-1))),IF(N409="PLACED",((((O409-1)*Q409)*'month #1 only'!$B$2)-'month #1 only'!$B$2),IF(Q409=0,-'month #1 only'!$B$2,IF(Q409=0,-'month #1 only'!$B$2,-('month #1 only'!$B$2*2)))))))*E409</f>
        <v>0</v>
      </c>
      <c r="T409" s="71">
        <f>(IF(N409="WON-EW",(((L409-1)*'month #1 only'!$B$2)*(1-$B$3))+(((M409-1)*'month #1 only'!$B$2)*(1-$B$3)),IF(N409="WON",(((L409-1)*'month #1 only'!$B$2)*(1-$B$3)),IF(N409="PLACED",(((M409-1)*'month #1 only'!$B$2)*(1-$B$3))-'month #1 only'!$B$2,IF(Q409=0,-'month #1 only'!$B$2,-('month #1 only'!$B$2*2))))))*E409</f>
        <v>0</v>
      </c>
    </row>
    <row r="410" spans="8:20" x14ac:dyDescent="0.2">
      <c r="H410" s="68"/>
      <c r="I410" s="68"/>
      <c r="J410" s="68"/>
      <c r="K410" s="68"/>
      <c r="N410" s="54"/>
      <c r="O410" s="68">
        <f>((G410-1)*(1-(IF(H410="no",0,'month #1 only'!$B$3)))+1)</f>
        <v>5.0000000000000044E-2</v>
      </c>
      <c r="P410" s="68">
        <f t="shared" si="6"/>
        <v>0</v>
      </c>
      <c r="Q410" s="69">
        <f>IF(Table13[[#This Row],[Runners]]&lt;5,0,IF(Table13[[#This Row],[Runners]]&lt;8,0.25,IF(Table13[[#This Row],[Runners]]&lt;12,0.2,IF(Table13[[#This Row],[Handicap?]]="Yes",0.25,0.2))))</f>
        <v>0</v>
      </c>
      <c r="R410" s="70">
        <f>(IF(N410="WON-EW",((((F410-1)*Q410)*'month #1 only'!$B$2)+('month #1 only'!$B$2*(F410-1))),IF(N410="WON",((((F410-1)*Q410)*'month #1 only'!$B$2)+('month #1 only'!$B$2*(F410-1))),IF(N410="PLACED",((((F410-1)*Q410)*'month #1 only'!$B$2)-'month #1 only'!$B$2),IF(Q410=0,-'month #1 only'!$B$2,IF(Q410=0,-'month #1 only'!$B$2,-('month #1 only'!$B$2*2)))))))*E410</f>
        <v>0</v>
      </c>
      <c r="S410" s="71">
        <f>(IF(N410="WON-EW",((((O410-1)*Q410)*'month #1 only'!$B$2)+('month #1 only'!$B$2*(O410-1))),IF(N410="WON",((((O410-1)*Q410)*'month #1 only'!$B$2)+('month #1 only'!$B$2*(O410-1))),IF(N410="PLACED",((((O410-1)*Q410)*'month #1 only'!$B$2)-'month #1 only'!$B$2),IF(Q410=0,-'month #1 only'!$B$2,IF(Q410=0,-'month #1 only'!$B$2,-('month #1 only'!$B$2*2)))))))*E410</f>
        <v>0</v>
      </c>
      <c r="T410" s="71">
        <f>(IF(N410="WON-EW",(((L410-1)*'month #1 only'!$B$2)*(1-$B$3))+(((M410-1)*'month #1 only'!$B$2)*(1-$B$3)),IF(N410="WON",(((L410-1)*'month #1 only'!$B$2)*(1-$B$3)),IF(N410="PLACED",(((M410-1)*'month #1 only'!$B$2)*(1-$B$3))-'month #1 only'!$B$2,IF(Q410=0,-'month #1 only'!$B$2,-('month #1 only'!$B$2*2))))))*E410</f>
        <v>0</v>
      </c>
    </row>
    <row r="411" spans="8:20" x14ac:dyDescent="0.2">
      <c r="H411" s="68"/>
      <c r="I411" s="68"/>
      <c r="J411" s="68"/>
      <c r="K411" s="68"/>
      <c r="N411" s="54"/>
      <c r="O411" s="68">
        <f>((G411-1)*(1-(IF(H411="no",0,'month #1 only'!$B$3)))+1)</f>
        <v>5.0000000000000044E-2</v>
      </c>
      <c r="P411" s="68">
        <f t="shared" si="6"/>
        <v>0</v>
      </c>
      <c r="Q411" s="69">
        <f>IF(Table13[[#This Row],[Runners]]&lt;5,0,IF(Table13[[#This Row],[Runners]]&lt;8,0.25,IF(Table13[[#This Row],[Runners]]&lt;12,0.2,IF(Table13[[#This Row],[Handicap?]]="Yes",0.25,0.2))))</f>
        <v>0</v>
      </c>
      <c r="R411" s="70">
        <f>(IF(N411="WON-EW",((((F411-1)*Q411)*'month #1 only'!$B$2)+('month #1 only'!$B$2*(F411-1))),IF(N411="WON",((((F411-1)*Q411)*'month #1 only'!$B$2)+('month #1 only'!$B$2*(F411-1))),IF(N411="PLACED",((((F411-1)*Q411)*'month #1 only'!$B$2)-'month #1 only'!$B$2),IF(Q411=0,-'month #1 only'!$B$2,IF(Q411=0,-'month #1 only'!$B$2,-('month #1 only'!$B$2*2)))))))*E411</f>
        <v>0</v>
      </c>
      <c r="S411" s="71">
        <f>(IF(N411="WON-EW",((((O411-1)*Q411)*'month #1 only'!$B$2)+('month #1 only'!$B$2*(O411-1))),IF(N411="WON",((((O411-1)*Q411)*'month #1 only'!$B$2)+('month #1 only'!$B$2*(O411-1))),IF(N411="PLACED",((((O411-1)*Q411)*'month #1 only'!$B$2)-'month #1 only'!$B$2),IF(Q411=0,-'month #1 only'!$B$2,IF(Q411=0,-'month #1 only'!$B$2,-('month #1 only'!$B$2*2)))))))*E411</f>
        <v>0</v>
      </c>
      <c r="T411" s="71">
        <f>(IF(N411="WON-EW",(((L411-1)*'month #1 only'!$B$2)*(1-$B$3))+(((M411-1)*'month #1 only'!$B$2)*(1-$B$3)),IF(N411="WON",(((L411-1)*'month #1 only'!$B$2)*(1-$B$3)),IF(N411="PLACED",(((M411-1)*'month #1 only'!$B$2)*(1-$B$3))-'month #1 only'!$B$2,IF(Q411=0,-'month #1 only'!$B$2,-('month #1 only'!$B$2*2))))))*E411</f>
        <v>0</v>
      </c>
    </row>
    <row r="412" spans="8:20" x14ac:dyDescent="0.2">
      <c r="H412" s="68"/>
      <c r="I412" s="68"/>
      <c r="J412" s="68"/>
      <c r="K412" s="68"/>
      <c r="N412" s="54"/>
      <c r="O412" s="68">
        <f>((G412-1)*(1-(IF(H412="no",0,'month #1 only'!$B$3)))+1)</f>
        <v>5.0000000000000044E-2</v>
      </c>
      <c r="P412" s="68">
        <f t="shared" si="6"/>
        <v>0</v>
      </c>
      <c r="Q412" s="69">
        <f>IF(Table13[[#This Row],[Runners]]&lt;5,0,IF(Table13[[#This Row],[Runners]]&lt;8,0.25,IF(Table13[[#This Row],[Runners]]&lt;12,0.2,IF(Table13[[#This Row],[Handicap?]]="Yes",0.25,0.2))))</f>
        <v>0</v>
      </c>
      <c r="R412" s="70">
        <f>(IF(N412="WON-EW",((((F412-1)*Q412)*'month #1 only'!$B$2)+('month #1 only'!$B$2*(F412-1))),IF(N412="WON",((((F412-1)*Q412)*'month #1 only'!$B$2)+('month #1 only'!$B$2*(F412-1))),IF(N412="PLACED",((((F412-1)*Q412)*'month #1 only'!$B$2)-'month #1 only'!$B$2),IF(Q412=0,-'month #1 only'!$B$2,IF(Q412=0,-'month #1 only'!$B$2,-('month #1 only'!$B$2*2)))))))*E412</f>
        <v>0</v>
      </c>
      <c r="S412" s="71">
        <f>(IF(N412="WON-EW",((((O412-1)*Q412)*'month #1 only'!$B$2)+('month #1 only'!$B$2*(O412-1))),IF(N412="WON",((((O412-1)*Q412)*'month #1 only'!$B$2)+('month #1 only'!$B$2*(O412-1))),IF(N412="PLACED",((((O412-1)*Q412)*'month #1 only'!$B$2)-'month #1 only'!$B$2),IF(Q412=0,-'month #1 only'!$B$2,IF(Q412=0,-'month #1 only'!$B$2,-('month #1 only'!$B$2*2)))))))*E412</f>
        <v>0</v>
      </c>
      <c r="T412" s="71">
        <f>(IF(N412="WON-EW",(((L412-1)*'month #1 only'!$B$2)*(1-$B$3))+(((M412-1)*'month #1 only'!$B$2)*(1-$B$3)),IF(N412="WON",(((L412-1)*'month #1 only'!$B$2)*(1-$B$3)),IF(N412="PLACED",(((M412-1)*'month #1 only'!$B$2)*(1-$B$3))-'month #1 only'!$B$2,IF(Q412=0,-'month #1 only'!$B$2,-('month #1 only'!$B$2*2))))))*E412</f>
        <v>0</v>
      </c>
    </row>
    <row r="413" spans="8:20" x14ac:dyDescent="0.2">
      <c r="H413" s="68"/>
      <c r="I413" s="68"/>
      <c r="J413" s="68"/>
      <c r="K413" s="68"/>
      <c r="N413" s="54"/>
      <c r="O413" s="68">
        <f>((G413-1)*(1-(IF(H413="no",0,'month #1 only'!$B$3)))+1)</f>
        <v>5.0000000000000044E-2</v>
      </c>
      <c r="P413" s="68">
        <f t="shared" si="6"/>
        <v>0</v>
      </c>
      <c r="Q413" s="69">
        <f>IF(Table13[[#This Row],[Runners]]&lt;5,0,IF(Table13[[#This Row],[Runners]]&lt;8,0.25,IF(Table13[[#This Row],[Runners]]&lt;12,0.2,IF(Table13[[#This Row],[Handicap?]]="Yes",0.25,0.2))))</f>
        <v>0</v>
      </c>
      <c r="R413" s="70">
        <f>(IF(N413="WON-EW",((((F413-1)*Q413)*'month #1 only'!$B$2)+('month #1 only'!$B$2*(F413-1))),IF(N413="WON",((((F413-1)*Q413)*'month #1 only'!$B$2)+('month #1 only'!$B$2*(F413-1))),IF(N413="PLACED",((((F413-1)*Q413)*'month #1 only'!$B$2)-'month #1 only'!$B$2),IF(Q413=0,-'month #1 only'!$B$2,IF(Q413=0,-'month #1 only'!$B$2,-('month #1 only'!$B$2*2)))))))*E413</f>
        <v>0</v>
      </c>
      <c r="S413" s="71">
        <f>(IF(N413="WON-EW",((((O413-1)*Q413)*'month #1 only'!$B$2)+('month #1 only'!$B$2*(O413-1))),IF(N413="WON",((((O413-1)*Q413)*'month #1 only'!$B$2)+('month #1 only'!$B$2*(O413-1))),IF(N413="PLACED",((((O413-1)*Q413)*'month #1 only'!$B$2)-'month #1 only'!$B$2),IF(Q413=0,-'month #1 only'!$B$2,IF(Q413=0,-'month #1 only'!$B$2,-('month #1 only'!$B$2*2)))))))*E413</f>
        <v>0</v>
      </c>
      <c r="T413" s="71">
        <f>(IF(N413="WON-EW",(((L413-1)*'month #1 only'!$B$2)*(1-$B$3))+(((M413-1)*'month #1 only'!$B$2)*(1-$B$3)),IF(N413="WON",(((L413-1)*'month #1 only'!$B$2)*(1-$B$3)),IF(N413="PLACED",(((M413-1)*'month #1 only'!$B$2)*(1-$B$3))-'month #1 only'!$B$2,IF(Q413=0,-'month #1 only'!$B$2,-('month #1 only'!$B$2*2))))))*E413</f>
        <v>0</v>
      </c>
    </row>
    <row r="414" spans="8:20" x14ac:dyDescent="0.2">
      <c r="H414" s="68"/>
      <c r="I414" s="68"/>
      <c r="J414" s="68"/>
      <c r="K414" s="68"/>
      <c r="N414" s="54"/>
      <c r="O414" s="68">
        <f>((G414-1)*(1-(IF(H414="no",0,'month #1 only'!$B$3)))+1)</f>
        <v>5.0000000000000044E-2</v>
      </c>
      <c r="P414" s="68">
        <f t="shared" si="6"/>
        <v>0</v>
      </c>
      <c r="Q414" s="69">
        <f>IF(Table13[[#This Row],[Runners]]&lt;5,0,IF(Table13[[#This Row],[Runners]]&lt;8,0.25,IF(Table13[[#This Row],[Runners]]&lt;12,0.2,IF(Table13[[#This Row],[Handicap?]]="Yes",0.25,0.2))))</f>
        <v>0</v>
      </c>
      <c r="R414" s="70">
        <f>(IF(N414="WON-EW",((((F414-1)*Q414)*'month #1 only'!$B$2)+('month #1 only'!$B$2*(F414-1))),IF(N414="WON",((((F414-1)*Q414)*'month #1 only'!$B$2)+('month #1 only'!$B$2*(F414-1))),IF(N414="PLACED",((((F414-1)*Q414)*'month #1 only'!$B$2)-'month #1 only'!$B$2),IF(Q414=0,-'month #1 only'!$B$2,IF(Q414=0,-'month #1 only'!$B$2,-('month #1 only'!$B$2*2)))))))*E414</f>
        <v>0</v>
      </c>
      <c r="S414" s="71">
        <f>(IF(N414="WON-EW",((((O414-1)*Q414)*'month #1 only'!$B$2)+('month #1 only'!$B$2*(O414-1))),IF(N414="WON",((((O414-1)*Q414)*'month #1 only'!$B$2)+('month #1 only'!$B$2*(O414-1))),IF(N414="PLACED",((((O414-1)*Q414)*'month #1 only'!$B$2)-'month #1 only'!$B$2),IF(Q414=0,-'month #1 only'!$B$2,IF(Q414=0,-'month #1 only'!$B$2,-('month #1 only'!$B$2*2)))))))*E414</f>
        <v>0</v>
      </c>
      <c r="T414" s="71">
        <f>(IF(N414="WON-EW",(((L414-1)*'month #1 only'!$B$2)*(1-$B$3))+(((M414-1)*'month #1 only'!$B$2)*(1-$B$3)),IF(N414="WON",(((L414-1)*'month #1 only'!$B$2)*(1-$B$3)),IF(N414="PLACED",(((M414-1)*'month #1 only'!$B$2)*(1-$B$3))-'month #1 only'!$B$2,IF(Q414=0,-'month #1 only'!$B$2,-('month #1 only'!$B$2*2))))))*E414</f>
        <v>0</v>
      </c>
    </row>
    <row r="415" spans="8:20" x14ac:dyDescent="0.2">
      <c r="H415" s="68"/>
      <c r="I415" s="68"/>
      <c r="J415" s="68"/>
      <c r="K415" s="68"/>
      <c r="N415" s="54"/>
      <c r="O415" s="68">
        <f>((G415-1)*(1-(IF(H415="no",0,'month #1 only'!$B$3)))+1)</f>
        <v>5.0000000000000044E-2</v>
      </c>
      <c r="P415" s="68">
        <f t="shared" si="6"/>
        <v>0</v>
      </c>
      <c r="Q415" s="69">
        <f>IF(Table13[[#This Row],[Runners]]&lt;5,0,IF(Table13[[#This Row],[Runners]]&lt;8,0.25,IF(Table13[[#This Row],[Runners]]&lt;12,0.2,IF(Table13[[#This Row],[Handicap?]]="Yes",0.25,0.2))))</f>
        <v>0</v>
      </c>
      <c r="R415" s="70">
        <f>(IF(N415="WON-EW",((((F415-1)*Q415)*'month #1 only'!$B$2)+('month #1 only'!$B$2*(F415-1))),IF(N415="WON",((((F415-1)*Q415)*'month #1 only'!$B$2)+('month #1 only'!$B$2*(F415-1))),IF(N415="PLACED",((((F415-1)*Q415)*'month #1 only'!$B$2)-'month #1 only'!$B$2),IF(Q415=0,-'month #1 only'!$B$2,IF(Q415=0,-'month #1 only'!$B$2,-('month #1 only'!$B$2*2)))))))*E415</f>
        <v>0</v>
      </c>
      <c r="S415" s="71">
        <f>(IF(N415="WON-EW",((((O415-1)*Q415)*'month #1 only'!$B$2)+('month #1 only'!$B$2*(O415-1))),IF(N415="WON",((((O415-1)*Q415)*'month #1 only'!$B$2)+('month #1 only'!$B$2*(O415-1))),IF(N415="PLACED",((((O415-1)*Q415)*'month #1 only'!$B$2)-'month #1 only'!$B$2),IF(Q415=0,-'month #1 only'!$B$2,IF(Q415=0,-'month #1 only'!$B$2,-('month #1 only'!$B$2*2)))))))*E415</f>
        <v>0</v>
      </c>
      <c r="T415" s="71">
        <f>(IF(N415="WON-EW",(((L415-1)*'month #1 only'!$B$2)*(1-$B$3))+(((M415-1)*'month #1 only'!$B$2)*(1-$B$3)),IF(N415="WON",(((L415-1)*'month #1 only'!$B$2)*(1-$B$3)),IF(N415="PLACED",(((M415-1)*'month #1 only'!$B$2)*(1-$B$3))-'month #1 only'!$B$2,IF(Q415=0,-'month #1 only'!$B$2,-('month #1 only'!$B$2*2))))))*E415</f>
        <v>0</v>
      </c>
    </row>
    <row r="416" spans="8:20" x14ac:dyDescent="0.2">
      <c r="H416" s="68"/>
      <c r="I416" s="68"/>
      <c r="J416" s="68"/>
      <c r="K416" s="68"/>
      <c r="N416" s="54"/>
      <c r="O416" s="68">
        <f>((G416-1)*(1-(IF(H416="no",0,'month #1 only'!$B$3)))+1)</f>
        <v>5.0000000000000044E-2</v>
      </c>
      <c r="P416" s="68">
        <f t="shared" si="6"/>
        <v>0</v>
      </c>
      <c r="Q416" s="69">
        <f>IF(Table13[[#This Row],[Runners]]&lt;5,0,IF(Table13[[#This Row],[Runners]]&lt;8,0.25,IF(Table13[[#This Row],[Runners]]&lt;12,0.2,IF(Table13[[#This Row],[Handicap?]]="Yes",0.25,0.2))))</f>
        <v>0</v>
      </c>
      <c r="R416" s="70">
        <f>(IF(N416="WON-EW",((((F416-1)*Q416)*'month #1 only'!$B$2)+('month #1 only'!$B$2*(F416-1))),IF(N416="WON",((((F416-1)*Q416)*'month #1 only'!$B$2)+('month #1 only'!$B$2*(F416-1))),IF(N416="PLACED",((((F416-1)*Q416)*'month #1 only'!$B$2)-'month #1 only'!$B$2),IF(Q416=0,-'month #1 only'!$B$2,IF(Q416=0,-'month #1 only'!$B$2,-('month #1 only'!$B$2*2)))))))*E416</f>
        <v>0</v>
      </c>
      <c r="S416" s="71">
        <f>(IF(N416="WON-EW",((((O416-1)*Q416)*'month #1 only'!$B$2)+('month #1 only'!$B$2*(O416-1))),IF(N416="WON",((((O416-1)*Q416)*'month #1 only'!$B$2)+('month #1 only'!$B$2*(O416-1))),IF(N416="PLACED",((((O416-1)*Q416)*'month #1 only'!$B$2)-'month #1 only'!$B$2),IF(Q416=0,-'month #1 only'!$B$2,IF(Q416=0,-'month #1 only'!$B$2,-('month #1 only'!$B$2*2)))))))*E416</f>
        <v>0</v>
      </c>
      <c r="T416" s="71">
        <f>(IF(N416="WON-EW",(((L416-1)*'month #1 only'!$B$2)*(1-$B$3))+(((M416-1)*'month #1 only'!$B$2)*(1-$B$3)),IF(N416="WON",(((L416-1)*'month #1 only'!$B$2)*(1-$B$3)),IF(N416="PLACED",(((M416-1)*'month #1 only'!$B$2)*(1-$B$3))-'month #1 only'!$B$2,IF(Q416=0,-'month #1 only'!$B$2,-('month #1 only'!$B$2*2))))))*E416</f>
        <v>0</v>
      </c>
    </row>
    <row r="417" spans="8:20" x14ac:dyDescent="0.2">
      <c r="H417" s="68"/>
      <c r="I417" s="68"/>
      <c r="J417" s="68"/>
      <c r="K417" s="68"/>
      <c r="N417" s="54"/>
      <c r="O417" s="68">
        <f>((G417-1)*(1-(IF(H417="no",0,'month #1 only'!$B$3)))+1)</f>
        <v>5.0000000000000044E-2</v>
      </c>
      <c r="P417" s="68">
        <f t="shared" si="6"/>
        <v>0</v>
      </c>
      <c r="Q417" s="69">
        <f>IF(Table13[[#This Row],[Runners]]&lt;5,0,IF(Table13[[#This Row],[Runners]]&lt;8,0.25,IF(Table13[[#This Row],[Runners]]&lt;12,0.2,IF(Table13[[#This Row],[Handicap?]]="Yes",0.25,0.2))))</f>
        <v>0</v>
      </c>
      <c r="R417" s="70">
        <f>(IF(N417="WON-EW",((((F417-1)*Q417)*'month #1 only'!$B$2)+('month #1 only'!$B$2*(F417-1))),IF(N417="WON",((((F417-1)*Q417)*'month #1 only'!$B$2)+('month #1 only'!$B$2*(F417-1))),IF(N417="PLACED",((((F417-1)*Q417)*'month #1 only'!$B$2)-'month #1 only'!$B$2),IF(Q417=0,-'month #1 only'!$B$2,IF(Q417=0,-'month #1 only'!$B$2,-('month #1 only'!$B$2*2)))))))*E417</f>
        <v>0</v>
      </c>
      <c r="S417" s="71">
        <f>(IF(N417="WON-EW",((((O417-1)*Q417)*'month #1 only'!$B$2)+('month #1 only'!$B$2*(O417-1))),IF(N417="WON",((((O417-1)*Q417)*'month #1 only'!$B$2)+('month #1 only'!$B$2*(O417-1))),IF(N417="PLACED",((((O417-1)*Q417)*'month #1 only'!$B$2)-'month #1 only'!$B$2),IF(Q417=0,-'month #1 only'!$B$2,IF(Q417=0,-'month #1 only'!$B$2,-('month #1 only'!$B$2*2)))))))*E417</f>
        <v>0</v>
      </c>
      <c r="T417" s="71">
        <f>(IF(N417="WON-EW",(((L417-1)*'month #1 only'!$B$2)*(1-$B$3))+(((M417-1)*'month #1 only'!$B$2)*(1-$B$3)),IF(N417="WON",(((L417-1)*'month #1 only'!$B$2)*(1-$B$3)),IF(N417="PLACED",(((M417-1)*'month #1 only'!$B$2)*(1-$B$3))-'month #1 only'!$B$2,IF(Q417=0,-'month #1 only'!$B$2,-('month #1 only'!$B$2*2))))))*E417</f>
        <v>0</v>
      </c>
    </row>
    <row r="418" spans="8:20" x14ac:dyDescent="0.2">
      <c r="H418" s="68"/>
      <c r="I418" s="68"/>
      <c r="J418" s="68"/>
      <c r="K418" s="68"/>
      <c r="N418" s="54"/>
      <c r="O418" s="68">
        <f>((G418-1)*(1-(IF(H418="no",0,'month #1 only'!$B$3)))+1)</f>
        <v>5.0000000000000044E-2</v>
      </c>
      <c r="P418" s="68">
        <f t="shared" si="6"/>
        <v>0</v>
      </c>
      <c r="Q418" s="69">
        <f>IF(Table13[[#This Row],[Runners]]&lt;5,0,IF(Table13[[#This Row],[Runners]]&lt;8,0.25,IF(Table13[[#This Row],[Runners]]&lt;12,0.2,IF(Table13[[#This Row],[Handicap?]]="Yes",0.25,0.2))))</f>
        <v>0</v>
      </c>
      <c r="R418" s="70">
        <f>(IF(N418="WON-EW",((((F418-1)*Q418)*'month #1 only'!$B$2)+('month #1 only'!$B$2*(F418-1))),IF(N418="WON",((((F418-1)*Q418)*'month #1 only'!$B$2)+('month #1 only'!$B$2*(F418-1))),IF(N418="PLACED",((((F418-1)*Q418)*'month #1 only'!$B$2)-'month #1 only'!$B$2),IF(Q418=0,-'month #1 only'!$B$2,IF(Q418=0,-'month #1 only'!$B$2,-('month #1 only'!$B$2*2)))))))*E418</f>
        <v>0</v>
      </c>
      <c r="S418" s="71">
        <f>(IF(N418="WON-EW",((((O418-1)*Q418)*'month #1 only'!$B$2)+('month #1 only'!$B$2*(O418-1))),IF(N418="WON",((((O418-1)*Q418)*'month #1 only'!$B$2)+('month #1 only'!$B$2*(O418-1))),IF(N418="PLACED",((((O418-1)*Q418)*'month #1 only'!$B$2)-'month #1 only'!$B$2),IF(Q418=0,-'month #1 only'!$B$2,IF(Q418=0,-'month #1 only'!$B$2,-('month #1 only'!$B$2*2)))))))*E418</f>
        <v>0</v>
      </c>
      <c r="T418" s="71">
        <f>(IF(N418="WON-EW",(((L418-1)*'month #1 only'!$B$2)*(1-$B$3))+(((M418-1)*'month #1 only'!$B$2)*(1-$B$3)),IF(N418="WON",(((L418-1)*'month #1 only'!$B$2)*(1-$B$3)),IF(N418="PLACED",(((M418-1)*'month #1 only'!$B$2)*(1-$B$3))-'month #1 only'!$B$2,IF(Q418=0,-'month #1 only'!$B$2,-('month #1 only'!$B$2*2))))))*E418</f>
        <v>0</v>
      </c>
    </row>
    <row r="419" spans="8:20" x14ac:dyDescent="0.2">
      <c r="H419" s="68"/>
      <c r="I419" s="68"/>
      <c r="J419" s="68"/>
      <c r="K419" s="68"/>
      <c r="N419" s="54"/>
      <c r="O419" s="68">
        <f>((G419-1)*(1-(IF(H419="no",0,'month #1 only'!$B$3)))+1)</f>
        <v>5.0000000000000044E-2</v>
      </c>
      <c r="P419" s="68">
        <f t="shared" si="6"/>
        <v>0</v>
      </c>
      <c r="Q419" s="69">
        <f>IF(Table13[[#This Row],[Runners]]&lt;5,0,IF(Table13[[#This Row],[Runners]]&lt;8,0.25,IF(Table13[[#This Row],[Runners]]&lt;12,0.2,IF(Table13[[#This Row],[Handicap?]]="Yes",0.25,0.2))))</f>
        <v>0</v>
      </c>
      <c r="R419" s="70">
        <f>(IF(N419="WON-EW",((((F419-1)*Q419)*'month #1 only'!$B$2)+('month #1 only'!$B$2*(F419-1))),IF(N419="WON",((((F419-1)*Q419)*'month #1 only'!$B$2)+('month #1 only'!$B$2*(F419-1))),IF(N419="PLACED",((((F419-1)*Q419)*'month #1 only'!$B$2)-'month #1 only'!$B$2),IF(Q419=0,-'month #1 only'!$B$2,IF(Q419=0,-'month #1 only'!$B$2,-('month #1 only'!$B$2*2)))))))*E419</f>
        <v>0</v>
      </c>
      <c r="S419" s="71">
        <f>(IF(N419="WON-EW",((((O419-1)*Q419)*'month #1 only'!$B$2)+('month #1 only'!$B$2*(O419-1))),IF(N419="WON",((((O419-1)*Q419)*'month #1 only'!$B$2)+('month #1 only'!$B$2*(O419-1))),IF(N419="PLACED",((((O419-1)*Q419)*'month #1 only'!$B$2)-'month #1 only'!$B$2),IF(Q419=0,-'month #1 only'!$B$2,IF(Q419=0,-'month #1 only'!$B$2,-('month #1 only'!$B$2*2)))))))*E419</f>
        <v>0</v>
      </c>
      <c r="T419" s="71">
        <f>(IF(N419="WON-EW",(((L419-1)*'month #1 only'!$B$2)*(1-$B$3))+(((M419-1)*'month #1 only'!$B$2)*(1-$B$3)),IF(N419="WON",(((L419-1)*'month #1 only'!$B$2)*(1-$B$3)),IF(N419="PLACED",(((M419-1)*'month #1 only'!$B$2)*(1-$B$3))-'month #1 only'!$B$2,IF(Q419=0,-'month #1 only'!$B$2,-('month #1 only'!$B$2*2))))))*E419</f>
        <v>0</v>
      </c>
    </row>
    <row r="420" spans="8:20" x14ac:dyDescent="0.2">
      <c r="H420" s="68"/>
      <c r="I420" s="68"/>
      <c r="J420" s="68"/>
      <c r="K420" s="68"/>
      <c r="N420" s="54"/>
      <c r="O420" s="68">
        <f>((G420-1)*(1-(IF(H420="no",0,'month #1 only'!$B$3)))+1)</f>
        <v>5.0000000000000044E-2</v>
      </c>
      <c r="P420" s="68">
        <f t="shared" si="6"/>
        <v>0</v>
      </c>
      <c r="Q420" s="69">
        <f>IF(Table13[[#This Row],[Runners]]&lt;5,0,IF(Table13[[#This Row],[Runners]]&lt;8,0.25,IF(Table13[[#This Row],[Runners]]&lt;12,0.2,IF(Table13[[#This Row],[Handicap?]]="Yes",0.25,0.2))))</f>
        <v>0</v>
      </c>
      <c r="R420" s="70">
        <f>(IF(N420="WON-EW",((((F420-1)*Q420)*'month #1 only'!$B$2)+('month #1 only'!$B$2*(F420-1))),IF(N420="WON",((((F420-1)*Q420)*'month #1 only'!$B$2)+('month #1 only'!$B$2*(F420-1))),IF(N420="PLACED",((((F420-1)*Q420)*'month #1 only'!$B$2)-'month #1 only'!$B$2),IF(Q420=0,-'month #1 only'!$B$2,IF(Q420=0,-'month #1 only'!$B$2,-('month #1 only'!$B$2*2)))))))*E420</f>
        <v>0</v>
      </c>
      <c r="S420" s="71">
        <f>(IF(N420="WON-EW",((((O420-1)*Q420)*'month #1 only'!$B$2)+('month #1 only'!$B$2*(O420-1))),IF(N420="WON",((((O420-1)*Q420)*'month #1 only'!$B$2)+('month #1 only'!$B$2*(O420-1))),IF(N420="PLACED",((((O420-1)*Q420)*'month #1 only'!$B$2)-'month #1 only'!$B$2),IF(Q420=0,-'month #1 only'!$B$2,IF(Q420=0,-'month #1 only'!$B$2,-('month #1 only'!$B$2*2)))))))*E420</f>
        <v>0</v>
      </c>
      <c r="T420" s="71">
        <f>(IF(N420="WON-EW",(((L420-1)*'month #1 only'!$B$2)*(1-$B$3))+(((M420-1)*'month #1 only'!$B$2)*(1-$B$3)),IF(N420="WON",(((L420-1)*'month #1 only'!$B$2)*(1-$B$3)),IF(N420="PLACED",(((M420-1)*'month #1 only'!$B$2)*(1-$B$3))-'month #1 only'!$B$2,IF(Q420=0,-'month #1 only'!$B$2,-('month #1 only'!$B$2*2))))))*E420</f>
        <v>0</v>
      </c>
    </row>
    <row r="421" spans="8:20" x14ac:dyDescent="0.2">
      <c r="H421" s="68"/>
      <c r="I421" s="68"/>
      <c r="J421" s="68"/>
      <c r="K421" s="68"/>
      <c r="N421" s="54"/>
      <c r="O421" s="68">
        <f>((G421-1)*(1-(IF(H421="no",0,'month #1 only'!$B$3)))+1)</f>
        <v>5.0000000000000044E-2</v>
      </c>
      <c r="P421" s="68">
        <f t="shared" si="6"/>
        <v>0</v>
      </c>
      <c r="Q421" s="69">
        <f>IF(Table13[[#This Row],[Runners]]&lt;5,0,IF(Table13[[#This Row],[Runners]]&lt;8,0.25,IF(Table13[[#This Row],[Runners]]&lt;12,0.2,IF(Table13[[#This Row],[Handicap?]]="Yes",0.25,0.2))))</f>
        <v>0</v>
      </c>
      <c r="R421" s="70">
        <f>(IF(N421="WON-EW",((((F421-1)*Q421)*'month #1 only'!$B$2)+('month #1 only'!$B$2*(F421-1))),IF(N421="WON",((((F421-1)*Q421)*'month #1 only'!$B$2)+('month #1 only'!$B$2*(F421-1))),IF(N421="PLACED",((((F421-1)*Q421)*'month #1 only'!$B$2)-'month #1 only'!$B$2),IF(Q421=0,-'month #1 only'!$B$2,IF(Q421=0,-'month #1 only'!$B$2,-('month #1 only'!$B$2*2)))))))*E421</f>
        <v>0</v>
      </c>
      <c r="S421" s="71">
        <f>(IF(N421="WON-EW",((((O421-1)*Q421)*'month #1 only'!$B$2)+('month #1 only'!$B$2*(O421-1))),IF(N421="WON",((((O421-1)*Q421)*'month #1 only'!$B$2)+('month #1 only'!$B$2*(O421-1))),IF(N421="PLACED",((((O421-1)*Q421)*'month #1 only'!$B$2)-'month #1 only'!$B$2),IF(Q421=0,-'month #1 only'!$B$2,IF(Q421=0,-'month #1 only'!$B$2,-('month #1 only'!$B$2*2)))))))*E421</f>
        <v>0</v>
      </c>
      <c r="T421" s="71">
        <f>(IF(N421="WON-EW",(((L421-1)*'month #1 only'!$B$2)*(1-$B$3))+(((M421-1)*'month #1 only'!$B$2)*(1-$B$3)),IF(N421="WON",(((L421-1)*'month #1 only'!$B$2)*(1-$B$3)),IF(N421="PLACED",(((M421-1)*'month #1 only'!$B$2)*(1-$B$3))-'month #1 only'!$B$2,IF(Q421=0,-'month #1 only'!$B$2,-('month #1 only'!$B$2*2))))))*E421</f>
        <v>0</v>
      </c>
    </row>
    <row r="422" spans="8:20" x14ac:dyDescent="0.2">
      <c r="H422" s="68"/>
      <c r="I422" s="68"/>
      <c r="J422" s="68"/>
      <c r="K422" s="68"/>
      <c r="N422" s="54"/>
      <c r="O422" s="68">
        <f>((G422-1)*(1-(IF(H422="no",0,'month #1 only'!$B$3)))+1)</f>
        <v>5.0000000000000044E-2</v>
      </c>
      <c r="P422" s="68">
        <f t="shared" si="6"/>
        <v>0</v>
      </c>
      <c r="Q422" s="69">
        <f>IF(Table13[[#This Row],[Runners]]&lt;5,0,IF(Table13[[#This Row],[Runners]]&lt;8,0.25,IF(Table13[[#This Row],[Runners]]&lt;12,0.2,IF(Table13[[#This Row],[Handicap?]]="Yes",0.25,0.2))))</f>
        <v>0</v>
      </c>
      <c r="R422" s="70">
        <f>(IF(N422="WON-EW",((((F422-1)*Q422)*'month #1 only'!$B$2)+('month #1 only'!$B$2*(F422-1))),IF(N422="WON",((((F422-1)*Q422)*'month #1 only'!$B$2)+('month #1 only'!$B$2*(F422-1))),IF(N422="PLACED",((((F422-1)*Q422)*'month #1 only'!$B$2)-'month #1 only'!$B$2),IF(Q422=0,-'month #1 only'!$B$2,IF(Q422=0,-'month #1 only'!$B$2,-('month #1 only'!$B$2*2)))))))*E422</f>
        <v>0</v>
      </c>
      <c r="S422" s="71">
        <f>(IF(N422="WON-EW",((((O422-1)*Q422)*'month #1 only'!$B$2)+('month #1 only'!$B$2*(O422-1))),IF(N422="WON",((((O422-1)*Q422)*'month #1 only'!$B$2)+('month #1 only'!$B$2*(O422-1))),IF(N422="PLACED",((((O422-1)*Q422)*'month #1 only'!$B$2)-'month #1 only'!$B$2),IF(Q422=0,-'month #1 only'!$B$2,IF(Q422=0,-'month #1 only'!$B$2,-('month #1 only'!$B$2*2)))))))*E422</f>
        <v>0</v>
      </c>
      <c r="T422" s="71">
        <f>(IF(N422="WON-EW",(((L422-1)*'month #1 only'!$B$2)*(1-$B$3))+(((M422-1)*'month #1 only'!$B$2)*(1-$B$3)),IF(N422="WON",(((L422-1)*'month #1 only'!$B$2)*(1-$B$3)),IF(N422="PLACED",(((M422-1)*'month #1 only'!$B$2)*(1-$B$3))-'month #1 only'!$B$2,IF(Q422=0,-'month #1 only'!$B$2,-('month #1 only'!$B$2*2))))))*E422</f>
        <v>0</v>
      </c>
    </row>
    <row r="423" spans="8:20" x14ac:dyDescent="0.2">
      <c r="H423" s="68"/>
      <c r="I423" s="68"/>
      <c r="J423" s="68"/>
      <c r="K423" s="68"/>
      <c r="N423" s="54"/>
      <c r="O423" s="68">
        <f>((G423-1)*(1-(IF(H423="no",0,'month #1 only'!$B$3)))+1)</f>
        <v>5.0000000000000044E-2</v>
      </c>
      <c r="P423" s="68">
        <f t="shared" si="6"/>
        <v>0</v>
      </c>
      <c r="Q423" s="69">
        <f>IF(Table13[[#This Row],[Runners]]&lt;5,0,IF(Table13[[#This Row],[Runners]]&lt;8,0.25,IF(Table13[[#This Row],[Runners]]&lt;12,0.2,IF(Table13[[#This Row],[Handicap?]]="Yes",0.25,0.2))))</f>
        <v>0</v>
      </c>
      <c r="R423" s="70">
        <f>(IF(N423="WON-EW",((((F423-1)*Q423)*'month #1 only'!$B$2)+('month #1 only'!$B$2*(F423-1))),IF(N423="WON",((((F423-1)*Q423)*'month #1 only'!$B$2)+('month #1 only'!$B$2*(F423-1))),IF(N423="PLACED",((((F423-1)*Q423)*'month #1 only'!$B$2)-'month #1 only'!$B$2),IF(Q423=0,-'month #1 only'!$B$2,IF(Q423=0,-'month #1 only'!$B$2,-('month #1 only'!$B$2*2)))))))*E423</f>
        <v>0</v>
      </c>
      <c r="S423" s="71">
        <f>(IF(N423="WON-EW",((((O423-1)*Q423)*'month #1 only'!$B$2)+('month #1 only'!$B$2*(O423-1))),IF(N423="WON",((((O423-1)*Q423)*'month #1 only'!$B$2)+('month #1 only'!$B$2*(O423-1))),IF(N423="PLACED",((((O423-1)*Q423)*'month #1 only'!$B$2)-'month #1 only'!$B$2),IF(Q423=0,-'month #1 only'!$B$2,IF(Q423=0,-'month #1 only'!$B$2,-('month #1 only'!$B$2*2)))))))*E423</f>
        <v>0</v>
      </c>
      <c r="T423" s="71">
        <f>(IF(N423="WON-EW",(((L423-1)*'month #1 only'!$B$2)*(1-$B$3))+(((M423-1)*'month #1 only'!$B$2)*(1-$B$3)),IF(N423="WON",(((L423-1)*'month #1 only'!$B$2)*(1-$B$3)),IF(N423="PLACED",(((M423-1)*'month #1 only'!$B$2)*(1-$B$3))-'month #1 only'!$B$2,IF(Q423=0,-'month #1 only'!$B$2,-('month #1 only'!$B$2*2))))))*E423</f>
        <v>0</v>
      </c>
    </row>
    <row r="424" spans="8:20" x14ac:dyDescent="0.2">
      <c r="H424" s="68"/>
      <c r="I424" s="68"/>
      <c r="J424" s="68"/>
      <c r="K424" s="68"/>
      <c r="N424" s="54"/>
      <c r="O424" s="68">
        <f>((G424-1)*(1-(IF(H424="no",0,'month #1 only'!$B$3)))+1)</f>
        <v>5.0000000000000044E-2</v>
      </c>
      <c r="P424" s="68">
        <f t="shared" si="6"/>
        <v>0</v>
      </c>
      <c r="Q424" s="69">
        <f>IF(Table13[[#This Row],[Runners]]&lt;5,0,IF(Table13[[#This Row],[Runners]]&lt;8,0.25,IF(Table13[[#This Row],[Runners]]&lt;12,0.2,IF(Table13[[#This Row],[Handicap?]]="Yes",0.25,0.2))))</f>
        <v>0</v>
      </c>
      <c r="R424" s="70">
        <f>(IF(N424="WON-EW",((((F424-1)*Q424)*'month #1 only'!$B$2)+('month #1 only'!$B$2*(F424-1))),IF(N424="WON",((((F424-1)*Q424)*'month #1 only'!$B$2)+('month #1 only'!$B$2*(F424-1))),IF(N424="PLACED",((((F424-1)*Q424)*'month #1 only'!$B$2)-'month #1 only'!$B$2),IF(Q424=0,-'month #1 only'!$B$2,IF(Q424=0,-'month #1 only'!$B$2,-('month #1 only'!$B$2*2)))))))*E424</f>
        <v>0</v>
      </c>
      <c r="S424" s="71">
        <f>(IF(N424="WON-EW",((((O424-1)*Q424)*'month #1 only'!$B$2)+('month #1 only'!$B$2*(O424-1))),IF(N424="WON",((((O424-1)*Q424)*'month #1 only'!$B$2)+('month #1 only'!$B$2*(O424-1))),IF(N424="PLACED",((((O424-1)*Q424)*'month #1 only'!$B$2)-'month #1 only'!$B$2),IF(Q424=0,-'month #1 only'!$B$2,IF(Q424=0,-'month #1 only'!$B$2,-('month #1 only'!$B$2*2)))))))*E424</f>
        <v>0</v>
      </c>
      <c r="T424" s="71">
        <f>(IF(N424="WON-EW",(((L424-1)*'month #1 only'!$B$2)*(1-$B$3))+(((M424-1)*'month #1 only'!$B$2)*(1-$B$3)),IF(N424="WON",(((L424-1)*'month #1 only'!$B$2)*(1-$B$3)),IF(N424="PLACED",(((M424-1)*'month #1 only'!$B$2)*(1-$B$3))-'month #1 only'!$B$2,IF(Q424=0,-'month #1 only'!$B$2,-('month #1 only'!$B$2*2))))))*E424</f>
        <v>0</v>
      </c>
    </row>
    <row r="425" spans="8:20" x14ac:dyDescent="0.2">
      <c r="H425" s="68"/>
      <c r="I425" s="68"/>
      <c r="J425" s="68"/>
      <c r="K425" s="68"/>
      <c r="N425" s="54"/>
      <c r="O425" s="68">
        <f>((G425-1)*(1-(IF(H425="no",0,'month #1 only'!$B$3)))+1)</f>
        <v>5.0000000000000044E-2</v>
      </c>
      <c r="P425" s="68">
        <f t="shared" si="6"/>
        <v>0</v>
      </c>
      <c r="Q425" s="69">
        <f>IF(Table13[[#This Row],[Runners]]&lt;5,0,IF(Table13[[#This Row],[Runners]]&lt;8,0.25,IF(Table13[[#This Row],[Runners]]&lt;12,0.2,IF(Table13[[#This Row],[Handicap?]]="Yes",0.25,0.2))))</f>
        <v>0</v>
      </c>
      <c r="R425" s="70">
        <f>(IF(N425="WON-EW",((((F425-1)*Q425)*'month #1 only'!$B$2)+('month #1 only'!$B$2*(F425-1))),IF(N425="WON",((((F425-1)*Q425)*'month #1 only'!$B$2)+('month #1 only'!$B$2*(F425-1))),IF(N425="PLACED",((((F425-1)*Q425)*'month #1 only'!$B$2)-'month #1 only'!$B$2),IF(Q425=0,-'month #1 only'!$B$2,IF(Q425=0,-'month #1 only'!$B$2,-('month #1 only'!$B$2*2)))))))*E425</f>
        <v>0</v>
      </c>
      <c r="S425" s="71">
        <f>(IF(N425="WON-EW",((((O425-1)*Q425)*'month #1 only'!$B$2)+('month #1 only'!$B$2*(O425-1))),IF(N425="WON",((((O425-1)*Q425)*'month #1 only'!$B$2)+('month #1 only'!$B$2*(O425-1))),IF(N425="PLACED",((((O425-1)*Q425)*'month #1 only'!$B$2)-'month #1 only'!$B$2),IF(Q425=0,-'month #1 only'!$B$2,IF(Q425=0,-'month #1 only'!$B$2,-('month #1 only'!$B$2*2)))))))*E425</f>
        <v>0</v>
      </c>
      <c r="T425" s="71">
        <f>(IF(N425="WON-EW",(((L425-1)*'month #1 only'!$B$2)*(1-$B$3))+(((M425-1)*'month #1 only'!$B$2)*(1-$B$3)),IF(N425="WON",(((L425-1)*'month #1 only'!$B$2)*(1-$B$3)),IF(N425="PLACED",(((M425-1)*'month #1 only'!$B$2)*(1-$B$3))-'month #1 only'!$B$2,IF(Q425=0,-'month #1 only'!$B$2,-('month #1 only'!$B$2*2))))))*E425</f>
        <v>0</v>
      </c>
    </row>
    <row r="426" spans="8:20" x14ac:dyDescent="0.2">
      <c r="H426" s="68"/>
      <c r="I426" s="68"/>
      <c r="J426" s="68"/>
      <c r="K426" s="68"/>
      <c r="N426" s="54"/>
      <c r="O426" s="68">
        <f>((G426-1)*(1-(IF(H426="no",0,'month #1 only'!$B$3)))+1)</f>
        <v>5.0000000000000044E-2</v>
      </c>
      <c r="P426" s="68">
        <f t="shared" si="6"/>
        <v>0</v>
      </c>
      <c r="Q426" s="69">
        <f>IF(Table13[[#This Row],[Runners]]&lt;5,0,IF(Table13[[#This Row],[Runners]]&lt;8,0.25,IF(Table13[[#This Row],[Runners]]&lt;12,0.2,IF(Table13[[#This Row],[Handicap?]]="Yes",0.25,0.2))))</f>
        <v>0</v>
      </c>
      <c r="R426" s="70">
        <f>(IF(N426="WON-EW",((((F426-1)*Q426)*'month #1 only'!$B$2)+('month #1 only'!$B$2*(F426-1))),IF(N426="WON",((((F426-1)*Q426)*'month #1 only'!$B$2)+('month #1 only'!$B$2*(F426-1))),IF(N426="PLACED",((((F426-1)*Q426)*'month #1 only'!$B$2)-'month #1 only'!$B$2),IF(Q426=0,-'month #1 only'!$B$2,IF(Q426=0,-'month #1 only'!$B$2,-('month #1 only'!$B$2*2)))))))*E426</f>
        <v>0</v>
      </c>
      <c r="S426" s="71">
        <f>(IF(N426="WON-EW",((((O426-1)*Q426)*'month #1 only'!$B$2)+('month #1 only'!$B$2*(O426-1))),IF(N426="WON",((((O426-1)*Q426)*'month #1 only'!$B$2)+('month #1 only'!$B$2*(O426-1))),IF(N426="PLACED",((((O426-1)*Q426)*'month #1 only'!$B$2)-'month #1 only'!$B$2),IF(Q426=0,-'month #1 only'!$B$2,IF(Q426=0,-'month #1 only'!$B$2,-('month #1 only'!$B$2*2)))))))*E426</f>
        <v>0</v>
      </c>
      <c r="T426" s="71">
        <f>(IF(N426="WON-EW",(((L426-1)*'month #1 only'!$B$2)*(1-$B$3))+(((M426-1)*'month #1 only'!$B$2)*(1-$B$3)),IF(N426="WON",(((L426-1)*'month #1 only'!$B$2)*(1-$B$3)),IF(N426="PLACED",(((M426-1)*'month #1 only'!$B$2)*(1-$B$3))-'month #1 only'!$B$2,IF(Q426=0,-'month #1 only'!$B$2,-('month #1 only'!$B$2*2))))))*E426</f>
        <v>0</v>
      </c>
    </row>
    <row r="427" spans="8:20" x14ac:dyDescent="0.2">
      <c r="H427" s="68"/>
      <c r="I427" s="68"/>
      <c r="J427" s="68"/>
      <c r="K427" s="68"/>
      <c r="N427" s="54"/>
      <c r="O427" s="68">
        <f>((G427-1)*(1-(IF(H427="no",0,'month #1 only'!$B$3)))+1)</f>
        <v>5.0000000000000044E-2</v>
      </c>
      <c r="P427" s="68">
        <f t="shared" si="6"/>
        <v>0</v>
      </c>
      <c r="Q427" s="69">
        <f>IF(Table13[[#This Row],[Runners]]&lt;5,0,IF(Table13[[#This Row],[Runners]]&lt;8,0.25,IF(Table13[[#This Row],[Runners]]&lt;12,0.2,IF(Table13[[#This Row],[Handicap?]]="Yes",0.25,0.2))))</f>
        <v>0</v>
      </c>
      <c r="R427" s="70">
        <f>(IF(N427="WON-EW",((((F427-1)*Q427)*'month #1 only'!$B$2)+('month #1 only'!$B$2*(F427-1))),IF(N427="WON",((((F427-1)*Q427)*'month #1 only'!$B$2)+('month #1 only'!$B$2*(F427-1))),IF(N427="PLACED",((((F427-1)*Q427)*'month #1 only'!$B$2)-'month #1 only'!$B$2),IF(Q427=0,-'month #1 only'!$B$2,IF(Q427=0,-'month #1 only'!$B$2,-('month #1 only'!$B$2*2)))))))*E427</f>
        <v>0</v>
      </c>
      <c r="S427" s="71">
        <f>(IF(N427="WON-EW",((((O427-1)*Q427)*'month #1 only'!$B$2)+('month #1 only'!$B$2*(O427-1))),IF(N427="WON",((((O427-1)*Q427)*'month #1 only'!$B$2)+('month #1 only'!$B$2*(O427-1))),IF(N427="PLACED",((((O427-1)*Q427)*'month #1 only'!$B$2)-'month #1 only'!$B$2),IF(Q427=0,-'month #1 only'!$B$2,IF(Q427=0,-'month #1 only'!$B$2,-('month #1 only'!$B$2*2)))))))*E427</f>
        <v>0</v>
      </c>
      <c r="T427" s="71">
        <f>(IF(N427="WON-EW",(((L427-1)*'month #1 only'!$B$2)*(1-$B$3))+(((M427-1)*'month #1 only'!$B$2)*(1-$B$3)),IF(N427="WON",(((L427-1)*'month #1 only'!$B$2)*(1-$B$3)),IF(N427="PLACED",(((M427-1)*'month #1 only'!$B$2)*(1-$B$3))-'month #1 only'!$B$2,IF(Q427=0,-'month #1 only'!$B$2,-('month #1 only'!$B$2*2))))))*E427</f>
        <v>0</v>
      </c>
    </row>
    <row r="428" spans="8:20" x14ac:dyDescent="0.2">
      <c r="H428" s="68"/>
      <c r="I428" s="68"/>
      <c r="J428" s="68"/>
      <c r="K428" s="68"/>
      <c r="N428" s="54"/>
      <c r="O428" s="68">
        <f>((G428-1)*(1-(IF(H428="no",0,'month #1 only'!$B$3)))+1)</f>
        <v>5.0000000000000044E-2</v>
      </c>
      <c r="P428" s="68">
        <f t="shared" si="6"/>
        <v>0</v>
      </c>
      <c r="Q428" s="69">
        <f>IF(Table13[[#This Row],[Runners]]&lt;5,0,IF(Table13[[#This Row],[Runners]]&lt;8,0.25,IF(Table13[[#This Row],[Runners]]&lt;12,0.2,IF(Table13[[#This Row],[Handicap?]]="Yes",0.25,0.2))))</f>
        <v>0</v>
      </c>
      <c r="R428" s="70">
        <f>(IF(N428="WON-EW",((((F428-1)*Q428)*'month #1 only'!$B$2)+('month #1 only'!$B$2*(F428-1))),IF(N428="WON",((((F428-1)*Q428)*'month #1 only'!$B$2)+('month #1 only'!$B$2*(F428-1))),IF(N428="PLACED",((((F428-1)*Q428)*'month #1 only'!$B$2)-'month #1 only'!$B$2),IF(Q428=0,-'month #1 only'!$B$2,IF(Q428=0,-'month #1 only'!$B$2,-('month #1 only'!$B$2*2)))))))*E428</f>
        <v>0</v>
      </c>
      <c r="S428" s="71">
        <f>(IF(N428="WON-EW",((((O428-1)*Q428)*'month #1 only'!$B$2)+('month #1 only'!$B$2*(O428-1))),IF(N428="WON",((((O428-1)*Q428)*'month #1 only'!$B$2)+('month #1 only'!$B$2*(O428-1))),IF(N428="PLACED",((((O428-1)*Q428)*'month #1 only'!$B$2)-'month #1 only'!$B$2),IF(Q428=0,-'month #1 only'!$B$2,IF(Q428=0,-'month #1 only'!$B$2,-('month #1 only'!$B$2*2)))))))*E428</f>
        <v>0</v>
      </c>
      <c r="T428" s="71">
        <f>(IF(N428="WON-EW",(((L428-1)*'month #1 only'!$B$2)*(1-$B$3))+(((M428-1)*'month #1 only'!$B$2)*(1-$B$3)),IF(N428="WON",(((L428-1)*'month #1 only'!$B$2)*(1-$B$3)),IF(N428="PLACED",(((M428-1)*'month #1 only'!$B$2)*(1-$B$3))-'month #1 only'!$B$2,IF(Q428=0,-'month #1 only'!$B$2,-('month #1 only'!$B$2*2))))))*E428</f>
        <v>0</v>
      </c>
    </row>
    <row r="429" spans="8:20" x14ac:dyDescent="0.2">
      <c r="H429" s="68"/>
      <c r="I429" s="68"/>
      <c r="J429" s="68"/>
      <c r="K429" s="68"/>
      <c r="N429" s="54"/>
      <c r="O429" s="68">
        <f>((G429-1)*(1-(IF(H429="no",0,'month #1 only'!$B$3)))+1)</f>
        <v>5.0000000000000044E-2</v>
      </c>
      <c r="P429" s="68">
        <f t="shared" si="6"/>
        <v>0</v>
      </c>
      <c r="Q429" s="69">
        <f>IF(Table13[[#This Row],[Runners]]&lt;5,0,IF(Table13[[#This Row],[Runners]]&lt;8,0.25,IF(Table13[[#This Row],[Runners]]&lt;12,0.2,IF(Table13[[#This Row],[Handicap?]]="Yes",0.25,0.2))))</f>
        <v>0</v>
      </c>
      <c r="R429" s="70">
        <f>(IF(N429="WON-EW",((((F429-1)*Q429)*'month #1 only'!$B$2)+('month #1 only'!$B$2*(F429-1))),IF(N429="WON",((((F429-1)*Q429)*'month #1 only'!$B$2)+('month #1 only'!$B$2*(F429-1))),IF(N429="PLACED",((((F429-1)*Q429)*'month #1 only'!$B$2)-'month #1 only'!$B$2),IF(Q429=0,-'month #1 only'!$B$2,IF(Q429=0,-'month #1 only'!$B$2,-('month #1 only'!$B$2*2)))))))*E429</f>
        <v>0</v>
      </c>
      <c r="S429" s="71">
        <f>(IF(N429="WON-EW",((((O429-1)*Q429)*'month #1 only'!$B$2)+('month #1 only'!$B$2*(O429-1))),IF(N429="WON",((((O429-1)*Q429)*'month #1 only'!$B$2)+('month #1 only'!$B$2*(O429-1))),IF(N429="PLACED",((((O429-1)*Q429)*'month #1 only'!$B$2)-'month #1 only'!$B$2),IF(Q429=0,-'month #1 only'!$B$2,IF(Q429=0,-'month #1 only'!$B$2,-('month #1 only'!$B$2*2)))))))*E429</f>
        <v>0</v>
      </c>
      <c r="T429" s="71">
        <f>(IF(N429="WON-EW",(((L429-1)*'month #1 only'!$B$2)*(1-$B$3))+(((M429-1)*'month #1 only'!$B$2)*(1-$B$3)),IF(N429="WON",(((L429-1)*'month #1 only'!$B$2)*(1-$B$3)),IF(N429="PLACED",(((M429-1)*'month #1 only'!$B$2)*(1-$B$3))-'month #1 only'!$B$2,IF(Q429=0,-'month #1 only'!$B$2,-('month #1 only'!$B$2*2))))))*E429</f>
        <v>0</v>
      </c>
    </row>
    <row r="430" spans="8:20" x14ac:dyDescent="0.2">
      <c r="H430" s="68"/>
      <c r="I430" s="68"/>
      <c r="J430" s="68"/>
      <c r="K430" s="68"/>
      <c r="N430" s="54"/>
      <c r="O430" s="68">
        <f>((G430-1)*(1-(IF(H430="no",0,'month #1 only'!$B$3)))+1)</f>
        <v>5.0000000000000044E-2</v>
      </c>
      <c r="P430" s="68">
        <f t="shared" si="6"/>
        <v>0</v>
      </c>
      <c r="Q430" s="69">
        <f>IF(Table13[[#This Row],[Runners]]&lt;5,0,IF(Table13[[#This Row],[Runners]]&lt;8,0.25,IF(Table13[[#This Row],[Runners]]&lt;12,0.2,IF(Table13[[#This Row],[Handicap?]]="Yes",0.25,0.2))))</f>
        <v>0</v>
      </c>
      <c r="R430" s="70">
        <f>(IF(N430="WON-EW",((((F430-1)*Q430)*'month #1 only'!$B$2)+('month #1 only'!$B$2*(F430-1))),IF(N430="WON",((((F430-1)*Q430)*'month #1 only'!$B$2)+('month #1 only'!$B$2*(F430-1))),IF(N430="PLACED",((((F430-1)*Q430)*'month #1 only'!$B$2)-'month #1 only'!$B$2),IF(Q430=0,-'month #1 only'!$B$2,IF(Q430=0,-'month #1 only'!$B$2,-('month #1 only'!$B$2*2)))))))*E430</f>
        <v>0</v>
      </c>
      <c r="S430" s="71">
        <f>(IF(N430="WON-EW",((((O430-1)*Q430)*'month #1 only'!$B$2)+('month #1 only'!$B$2*(O430-1))),IF(N430="WON",((((O430-1)*Q430)*'month #1 only'!$B$2)+('month #1 only'!$B$2*(O430-1))),IF(N430="PLACED",((((O430-1)*Q430)*'month #1 only'!$B$2)-'month #1 only'!$B$2),IF(Q430=0,-'month #1 only'!$B$2,IF(Q430=0,-'month #1 only'!$B$2,-('month #1 only'!$B$2*2)))))))*E430</f>
        <v>0</v>
      </c>
      <c r="T430" s="71">
        <f>(IF(N430="WON-EW",(((L430-1)*'month #1 only'!$B$2)*(1-$B$3))+(((M430-1)*'month #1 only'!$B$2)*(1-$B$3)),IF(N430="WON",(((L430-1)*'month #1 only'!$B$2)*(1-$B$3)),IF(N430="PLACED",(((M430-1)*'month #1 only'!$B$2)*(1-$B$3))-'month #1 only'!$B$2,IF(Q430=0,-'month #1 only'!$B$2,-('month #1 only'!$B$2*2))))))*E430</f>
        <v>0</v>
      </c>
    </row>
    <row r="431" spans="8:20" x14ac:dyDescent="0.2">
      <c r="H431" s="68"/>
      <c r="I431" s="68"/>
      <c r="J431" s="68"/>
      <c r="K431" s="68"/>
      <c r="N431" s="54"/>
      <c r="O431" s="68">
        <f>((G431-1)*(1-(IF(H431="no",0,'month #1 only'!$B$3)))+1)</f>
        <v>5.0000000000000044E-2</v>
      </c>
      <c r="P431" s="68">
        <f t="shared" si="6"/>
        <v>0</v>
      </c>
      <c r="Q431" s="69">
        <f>IF(Table13[[#This Row],[Runners]]&lt;5,0,IF(Table13[[#This Row],[Runners]]&lt;8,0.25,IF(Table13[[#This Row],[Runners]]&lt;12,0.2,IF(Table13[[#This Row],[Handicap?]]="Yes",0.25,0.2))))</f>
        <v>0</v>
      </c>
      <c r="R431" s="70">
        <f>(IF(N431="WON-EW",((((F431-1)*Q431)*'month #1 only'!$B$2)+('month #1 only'!$B$2*(F431-1))),IF(N431="WON",((((F431-1)*Q431)*'month #1 only'!$B$2)+('month #1 only'!$B$2*(F431-1))),IF(N431="PLACED",((((F431-1)*Q431)*'month #1 only'!$B$2)-'month #1 only'!$B$2),IF(Q431=0,-'month #1 only'!$B$2,IF(Q431=0,-'month #1 only'!$B$2,-('month #1 only'!$B$2*2)))))))*E431</f>
        <v>0</v>
      </c>
      <c r="S431" s="71">
        <f>(IF(N431="WON-EW",((((O431-1)*Q431)*'month #1 only'!$B$2)+('month #1 only'!$B$2*(O431-1))),IF(N431="WON",((((O431-1)*Q431)*'month #1 only'!$B$2)+('month #1 only'!$B$2*(O431-1))),IF(N431="PLACED",((((O431-1)*Q431)*'month #1 only'!$B$2)-'month #1 only'!$B$2),IF(Q431=0,-'month #1 only'!$B$2,IF(Q431=0,-'month #1 only'!$B$2,-('month #1 only'!$B$2*2)))))))*E431</f>
        <v>0</v>
      </c>
      <c r="T431" s="71">
        <f>(IF(N431="WON-EW",(((L431-1)*'month #1 only'!$B$2)*(1-$B$3))+(((M431-1)*'month #1 only'!$B$2)*(1-$B$3)),IF(N431="WON",(((L431-1)*'month #1 only'!$B$2)*(1-$B$3)),IF(N431="PLACED",(((M431-1)*'month #1 only'!$B$2)*(1-$B$3))-'month #1 only'!$B$2,IF(Q431=0,-'month #1 only'!$B$2,-('month #1 only'!$B$2*2))))))*E431</f>
        <v>0</v>
      </c>
    </row>
    <row r="432" spans="8:20" x14ac:dyDescent="0.2">
      <c r="H432" s="68"/>
      <c r="I432" s="68"/>
      <c r="J432" s="68"/>
      <c r="K432" s="68"/>
      <c r="N432" s="54"/>
      <c r="O432" s="68">
        <f>((G432-1)*(1-(IF(H432="no",0,'month #1 only'!$B$3)))+1)</f>
        <v>5.0000000000000044E-2</v>
      </c>
      <c r="P432" s="68">
        <f t="shared" si="6"/>
        <v>0</v>
      </c>
      <c r="Q432" s="69">
        <f>IF(Table13[[#This Row],[Runners]]&lt;5,0,IF(Table13[[#This Row],[Runners]]&lt;8,0.25,IF(Table13[[#This Row],[Runners]]&lt;12,0.2,IF(Table13[[#This Row],[Handicap?]]="Yes",0.25,0.2))))</f>
        <v>0</v>
      </c>
      <c r="R432" s="70">
        <f>(IF(N432="WON-EW",((((F432-1)*Q432)*'month #1 only'!$B$2)+('month #1 only'!$B$2*(F432-1))),IF(N432="WON",((((F432-1)*Q432)*'month #1 only'!$B$2)+('month #1 only'!$B$2*(F432-1))),IF(N432="PLACED",((((F432-1)*Q432)*'month #1 only'!$B$2)-'month #1 only'!$B$2),IF(Q432=0,-'month #1 only'!$B$2,IF(Q432=0,-'month #1 only'!$B$2,-('month #1 only'!$B$2*2)))))))*E432</f>
        <v>0</v>
      </c>
      <c r="S432" s="71">
        <f>(IF(N432="WON-EW",((((O432-1)*Q432)*'month #1 only'!$B$2)+('month #1 only'!$B$2*(O432-1))),IF(N432="WON",((((O432-1)*Q432)*'month #1 only'!$B$2)+('month #1 only'!$B$2*(O432-1))),IF(N432="PLACED",((((O432-1)*Q432)*'month #1 only'!$B$2)-'month #1 only'!$B$2),IF(Q432=0,-'month #1 only'!$B$2,IF(Q432=0,-'month #1 only'!$B$2,-('month #1 only'!$B$2*2)))))))*E432</f>
        <v>0</v>
      </c>
      <c r="T432" s="71">
        <f>(IF(N432="WON-EW",(((L432-1)*'month #1 only'!$B$2)*(1-$B$3))+(((M432-1)*'month #1 only'!$B$2)*(1-$B$3)),IF(N432="WON",(((L432-1)*'month #1 only'!$B$2)*(1-$B$3)),IF(N432="PLACED",(((M432-1)*'month #1 only'!$B$2)*(1-$B$3))-'month #1 only'!$B$2,IF(Q432=0,-'month #1 only'!$B$2,-('month #1 only'!$B$2*2))))))*E432</f>
        <v>0</v>
      </c>
    </row>
    <row r="433" spans="8:20" x14ac:dyDescent="0.2">
      <c r="H433" s="68"/>
      <c r="I433" s="68"/>
      <c r="J433" s="68"/>
      <c r="K433" s="68"/>
      <c r="N433" s="54"/>
      <c r="O433" s="68">
        <f>((G433-1)*(1-(IF(H433="no",0,'month #1 only'!$B$3)))+1)</f>
        <v>5.0000000000000044E-2</v>
      </c>
      <c r="P433" s="68">
        <f t="shared" si="6"/>
        <v>0</v>
      </c>
      <c r="Q433" s="69">
        <f>IF(Table13[[#This Row],[Runners]]&lt;5,0,IF(Table13[[#This Row],[Runners]]&lt;8,0.25,IF(Table13[[#This Row],[Runners]]&lt;12,0.2,IF(Table13[[#This Row],[Handicap?]]="Yes",0.25,0.2))))</f>
        <v>0</v>
      </c>
      <c r="R433" s="70">
        <f>(IF(N433="WON-EW",((((F433-1)*Q433)*'month #1 only'!$B$2)+('month #1 only'!$B$2*(F433-1))),IF(N433="WON",((((F433-1)*Q433)*'month #1 only'!$B$2)+('month #1 only'!$B$2*(F433-1))),IF(N433="PLACED",((((F433-1)*Q433)*'month #1 only'!$B$2)-'month #1 only'!$B$2),IF(Q433=0,-'month #1 only'!$B$2,IF(Q433=0,-'month #1 only'!$B$2,-('month #1 only'!$B$2*2)))))))*E433</f>
        <v>0</v>
      </c>
      <c r="S433" s="71">
        <f>(IF(N433="WON-EW",((((O433-1)*Q433)*'month #1 only'!$B$2)+('month #1 only'!$B$2*(O433-1))),IF(N433="WON",((((O433-1)*Q433)*'month #1 only'!$B$2)+('month #1 only'!$B$2*(O433-1))),IF(N433="PLACED",((((O433-1)*Q433)*'month #1 only'!$B$2)-'month #1 only'!$B$2),IF(Q433=0,-'month #1 only'!$B$2,IF(Q433=0,-'month #1 only'!$B$2,-('month #1 only'!$B$2*2)))))))*E433</f>
        <v>0</v>
      </c>
      <c r="T433" s="71">
        <f>(IF(N433="WON-EW",(((L433-1)*'month #1 only'!$B$2)*(1-$B$3))+(((M433-1)*'month #1 only'!$B$2)*(1-$B$3)),IF(N433="WON",(((L433-1)*'month #1 only'!$B$2)*(1-$B$3)),IF(N433="PLACED",(((M433-1)*'month #1 only'!$B$2)*(1-$B$3))-'month #1 only'!$B$2,IF(Q433=0,-'month #1 only'!$B$2,-('month #1 only'!$B$2*2))))))*E433</f>
        <v>0</v>
      </c>
    </row>
    <row r="434" spans="8:20" x14ac:dyDescent="0.2">
      <c r="H434" s="68"/>
      <c r="I434" s="68"/>
      <c r="J434" s="68"/>
      <c r="K434" s="68"/>
      <c r="N434" s="54"/>
      <c r="O434" s="68">
        <f>((G434-1)*(1-(IF(H434="no",0,'month #1 only'!$B$3)))+1)</f>
        <v>5.0000000000000044E-2</v>
      </c>
      <c r="P434" s="68">
        <f t="shared" si="6"/>
        <v>0</v>
      </c>
      <c r="Q434" s="69">
        <f>IF(Table13[[#This Row],[Runners]]&lt;5,0,IF(Table13[[#This Row],[Runners]]&lt;8,0.25,IF(Table13[[#This Row],[Runners]]&lt;12,0.2,IF(Table13[[#This Row],[Handicap?]]="Yes",0.25,0.2))))</f>
        <v>0</v>
      </c>
      <c r="R434" s="70">
        <f>(IF(N434="WON-EW",((((F434-1)*Q434)*'month #1 only'!$B$2)+('month #1 only'!$B$2*(F434-1))),IF(N434="WON",((((F434-1)*Q434)*'month #1 only'!$B$2)+('month #1 only'!$B$2*(F434-1))),IF(N434="PLACED",((((F434-1)*Q434)*'month #1 only'!$B$2)-'month #1 only'!$B$2),IF(Q434=0,-'month #1 only'!$B$2,IF(Q434=0,-'month #1 only'!$B$2,-('month #1 only'!$B$2*2)))))))*E434</f>
        <v>0</v>
      </c>
      <c r="S434" s="71">
        <f>(IF(N434="WON-EW",((((O434-1)*Q434)*'month #1 only'!$B$2)+('month #1 only'!$B$2*(O434-1))),IF(N434="WON",((((O434-1)*Q434)*'month #1 only'!$B$2)+('month #1 only'!$B$2*(O434-1))),IF(N434="PLACED",((((O434-1)*Q434)*'month #1 only'!$B$2)-'month #1 only'!$B$2),IF(Q434=0,-'month #1 only'!$B$2,IF(Q434=0,-'month #1 only'!$B$2,-('month #1 only'!$B$2*2)))))))*E434</f>
        <v>0</v>
      </c>
      <c r="T434" s="71">
        <f>(IF(N434="WON-EW",(((L434-1)*'month #1 only'!$B$2)*(1-$B$3))+(((M434-1)*'month #1 only'!$B$2)*(1-$B$3)),IF(N434="WON",(((L434-1)*'month #1 only'!$B$2)*(1-$B$3)),IF(N434="PLACED",(((M434-1)*'month #1 only'!$B$2)*(1-$B$3))-'month #1 only'!$B$2,IF(Q434=0,-'month #1 only'!$B$2,-('month #1 only'!$B$2*2))))))*E434</f>
        <v>0</v>
      </c>
    </row>
    <row r="435" spans="8:20" x14ac:dyDescent="0.2">
      <c r="H435" s="68"/>
      <c r="I435" s="68"/>
      <c r="J435" s="68"/>
      <c r="K435" s="68"/>
      <c r="N435" s="54"/>
      <c r="O435" s="68">
        <f>((G435-1)*(1-(IF(H435="no",0,'month #1 only'!$B$3)))+1)</f>
        <v>5.0000000000000044E-2</v>
      </c>
      <c r="P435" s="68">
        <f t="shared" si="6"/>
        <v>0</v>
      </c>
      <c r="Q435" s="69">
        <f>IF(Table13[[#This Row],[Runners]]&lt;5,0,IF(Table13[[#This Row],[Runners]]&lt;8,0.25,IF(Table13[[#This Row],[Runners]]&lt;12,0.2,IF(Table13[[#This Row],[Handicap?]]="Yes",0.25,0.2))))</f>
        <v>0</v>
      </c>
      <c r="R435" s="70">
        <f>(IF(N435="WON-EW",((((F435-1)*Q435)*'month #1 only'!$B$2)+('month #1 only'!$B$2*(F435-1))),IF(N435="WON",((((F435-1)*Q435)*'month #1 only'!$B$2)+('month #1 only'!$B$2*(F435-1))),IF(N435="PLACED",((((F435-1)*Q435)*'month #1 only'!$B$2)-'month #1 only'!$B$2),IF(Q435=0,-'month #1 only'!$B$2,IF(Q435=0,-'month #1 only'!$B$2,-('month #1 only'!$B$2*2)))))))*E435</f>
        <v>0</v>
      </c>
      <c r="S435" s="71">
        <f>(IF(N435="WON-EW",((((O435-1)*Q435)*'month #1 only'!$B$2)+('month #1 only'!$B$2*(O435-1))),IF(N435="WON",((((O435-1)*Q435)*'month #1 only'!$B$2)+('month #1 only'!$B$2*(O435-1))),IF(N435="PLACED",((((O435-1)*Q435)*'month #1 only'!$B$2)-'month #1 only'!$B$2),IF(Q435=0,-'month #1 only'!$B$2,IF(Q435=0,-'month #1 only'!$B$2,-('month #1 only'!$B$2*2)))))))*E435</f>
        <v>0</v>
      </c>
      <c r="T435" s="71">
        <f>(IF(N435="WON-EW",(((L435-1)*'month #1 only'!$B$2)*(1-$B$3))+(((M435-1)*'month #1 only'!$B$2)*(1-$B$3)),IF(N435="WON",(((L435-1)*'month #1 only'!$B$2)*(1-$B$3)),IF(N435="PLACED",(((M435-1)*'month #1 only'!$B$2)*(1-$B$3))-'month #1 only'!$B$2,IF(Q435=0,-'month #1 only'!$B$2,-('month #1 only'!$B$2*2))))))*E435</f>
        <v>0</v>
      </c>
    </row>
    <row r="436" spans="8:20" x14ac:dyDescent="0.2">
      <c r="H436" s="68"/>
      <c r="I436" s="68"/>
      <c r="J436" s="68"/>
      <c r="K436" s="68"/>
      <c r="N436" s="54"/>
      <c r="O436" s="68">
        <f>((G436-1)*(1-(IF(H436="no",0,'month #1 only'!$B$3)))+1)</f>
        <v>5.0000000000000044E-2</v>
      </c>
      <c r="P436" s="68">
        <f t="shared" si="6"/>
        <v>0</v>
      </c>
      <c r="Q436" s="69">
        <f>IF(Table13[[#This Row],[Runners]]&lt;5,0,IF(Table13[[#This Row],[Runners]]&lt;8,0.25,IF(Table13[[#This Row],[Runners]]&lt;12,0.2,IF(Table13[[#This Row],[Handicap?]]="Yes",0.25,0.2))))</f>
        <v>0</v>
      </c>
      <c r="R436" s="70">
        <f>(IF(N436="WON-EW",((((F436-1)*Q436)*'month #1 only'!$B$2)+('month #1 only'!$B$2*(F436-1))),IF(N436="WON",((((F436-1)*Q436)*'month #1 only'!$B$2)+('month #1 only'!$B$2*(F436-1))),IF(N436="PLACED",((((F436-1)*Q436)*'month #1 only'!$B$2)-'month #1 only'!$B$2),IF(Q436=0,-'month #1 only'!$B$2,IF(Q436=0,-'month #1 only'!$B$2,-('month #1 only'!$B$2*2)))))))*E436</f>
        <v>0</v>
      </c>
      <c r="S436" s="71">
        <f>(IF(N436="WON-EW",((((O436-1)*Q436)*'month #1 only'!$B$2)+('month #1 only'!$B$2*(O436-1))),IF(N436="WON",((((O436-1)*Q436)*'month #1 only'!$B$2)+('month #1 only'!$B$2*(O436-1))),IF(N436="PLACED",((((O436-1)*Q436)*'month #1 only'!$B$2)-'month #1 only'!$B$2),IF(Q436=0,-'month #1 only'!$B$2,IF(Q436=0,-'month #1 only'!$B$2,-('month #1 only'!$B$2*2)))))))*E436</f>
        <v>0</v>
      </c>
      <c r="T436" s="71">
        <f>(IF(N436="WON-EW",(((L436-1)*'month #1 only'!$B$2)*(1-$B$3))+(((M436-1)*'month #1 only'!$B$2)*(1-$B$3)),IF(N436="WON",(((L436-1)*'month #1 only'!$B$2)*(1-$B$3)),IF(N436="PLACED",(((M436-1)*'month #1 only'!$B$2)*(1-$B$3))-'month #1 only'!$B$2,IF(Q436=0,-'month #1 only'!$B$2,-('month #1 only'!$B$2*2))))))*E436</f>
        <v>0</v>
      </c>
    </row>
    <row r="437" spans="8:20" x14ac:dyDescent="0.2">
      <c r="H437" s="68"/>
      <c r="I437" s="68"/>
      <c r="J437" s="68"/>
      <c r="K437" s="68"/>
      <c r="N437" s="54"/>
      <c r="O437" s="68">
        <f>((G437-1)*(1-(IF(H437="no",0,'month #1 only'!$B$3)))+1)</f>
        <v>5.0000000000000044E-2</v>
      </c>
      <c r="P437" s="68">
        <f t="shared" si="6"/>
        <v>0</v>
      </c>
      <c r="Q437" s="69">
        <f>IF(Table13[[#This Row],[Runners]]&lt;5,0,IF(Table13[[#This Row],[Runners]]&lt;8,0.25,IF(Table13[[#This Row],[Runners]]&lt;12,0.2,IF(Table13[[#This Row],[Handicap?]]="Yes",0.25,0.2))))</f>
        <v>0</v>
      </c>
      <c r="R437" s="70">
        <f>(IF(N437="WON-EW",((((F437-1)*Q437)*'month #1 only'!$B$2)+('month #1 only'!$B$2*(F437-1))),IF(N437="WON",((((F437-1)*Q437)*'month #1 only'!$B$2)+('month #1 only'!$B$2*(F437-1))),IF(N437="PLACED",((((F437-1)*Q437)*'month #1 only'!$B$2)-'month #1 only'!$B$2),IF(Q437=0,-'month #1 only'!$B$2,IF(Q437=0,-'month #1 only'!$B$2,-('month #1 only'!$B$2*2)))))))*E437</f>
        <v>0</v>
      </c>
      <c r="S437" s="71">
        <f>(IF(N437="WON-EW",((((O437-1)*Q437)*'month #1 only'!$B$2)+('month #1 only'!$B$2*(O437-1))),IF(N437="WON",((((O437-1)*Q437)*'month #1 only'!$B$2)+('month #1 only'!$B$2*(O437-1))),IF(N437="PLACED",((((O437-1)*Q437)*'month #1 only'!$B$2)-'month #1 only'!$B$2),IF(Q437=0,-'month #1 only'!$B$2,IF(Q437=0,-'month #1 only'!$B$2,-('month #1 only'!$B$2*2)))))))*E437</f>
        <v>0</v>
      </c>
      <c r="T437" s="71">
        <f>(IF(N437="WON-EW",(((L437-1)*'month #1 only'!$B$2)*(1-$B$3))+(((M437-1)*'month #1 only'!$B$2)*(1-$B$3)),IF(N437="WON",(((L437-1)*'month #1 only'!$B$2)*(1-$B$3)),IF(N437="PLACED",(((M437-1)*'month #1 only'!$B$2)*(1-$B$3))-'month #1 only'!$B$2,IF(Q437=0,-'month #1 only'!$B$2,-('month #1 only'!$B$2*2))))))*E437</f>
        <v>0</v>
      </c>
    </row>
    <row r="438" spans="8:20" x14ac:dyDescent="0.2">
      <c r="H438" s="68"/>
      <c r="I438" s="68"/>
      <c r="J438" s="68"/>
      <c r="K438" s="68"/>
      <c r="N438" s="54"/>
      <c r="O438" s="68">
        <f>((G438-1)*(1-(IF(H438="no",0,'month #1 only'!$B$3)))+1)</f>
        <v>5.0000000000000044E-2</v>
      </c>
      <c r="P438" s="68">
        <f t="shared" si="6"/>
        <v>0</v>
      </c>
      <c r="Q438" s="69">
        <f>IF(Table13[[#This Row],[Runners]]&lt;5,0,IF(Table13[[#This Row],[Runners]]&lt;8,0.25,IF(Table13[[#This Row],[Runners]]&lt;12,0.2,IF(Table13[[#This Row],[Handicap?]]="Yes",0.25,0.2))))</f>
        <v>0</v>
      </c>
      <c r="R438" s="70">
        <f>(IF(N438="WON-EW",((((F438-1)*Q438)*'month #1 only'!$B$2)+('month #1 only'!$B$2*(F438-1))),IF(N438="WON",((((F438-1)*Q438)*'month #1 only'!$B$2)+('month #1 only'!$B$2*(F438-1))),IF(N438="PLACED",((((F438-1)*Q438)*'month #1 only'!$B$2)-'month #1 only'!$B$2),IF(Q438=0,-'month #1 only'!$B$2,IF(Q438=0,-'month #1 only'!$B$2,-('month #1 only'!$B$2*2)))))))*E438</f>
        <v>0</v>
      </c>
      <c r="S438" s="71">
        <f>(IF(N438="WON-EW",((((O438-1)*Q438)*'month #1 only'!$B$2)+('month #1 only'!$B$2*(O438-1))),IF(N438="WON",((((O438-1)*Q438)*'month #1 only'!$B$2)+('month #1 only'!$B$2*(O438-1))),IF(N438="PLACED",((((O438-1)*Q438)*'month #1 only'!$B$2)-'month #1 only'!$B$2),IF(Q438=0,-'month #1 only'!$B$2,IF(Q438=0,-'month #1 only'!$B$2,-('month #1 only'!$B$2*2)))))))*E438</f>
        <v>0</v>
      </c>
      <c r="T438" s="71">
        <f>(IF(N438="WON-EW",(((L438-1)*'month #1 only'!$B$2)*(1-$B$3))+(((M438-1)*'month #1 only'!$B$2)*(1-$B$3)),IF(N438="WON",(((L438-1)*'month #1 only'!$B$2)*(1-$B$3)),IF(N438="PLACED",(((M438-1)*'month #1 only'!$B$2)*(1-$B$3))-'month #1 only'!$B$2,IF(Q438=0,-'month #1 only'!$B$2,-('month #1 only'!$B$2*2))))))*E438</f>
        <v>0</v>
      </c>
    </row>
    <row r="439" spans="8:20" x14ac:dyDescent="0.2">
      <c r="H439" s="68"/>
      <c r="I439" s="68"/>
      <c r="J439" s="68"/>
      <c r="K439" s="68"/>
      <c r="N439" s="54"/>
      <c r="O439" s="68">
        <f>((G439-1)*(1-(IF(H439="no",0,'month #1 only'!$B$3)))+1)</f>
        <v>5.0000000000000044E-2</v>
      </c>
      <c r="P439" s="68">
        <f t="shared" si="6"/>
        <v>0</v>
      </c>
      <c r="Q439" s="69">
        <f>IF(Table13[[#This Row],[Runners]]&lt;5,0,IF(Table13[[#This Row],[Runners]]&lt;8,0.25,IF(Table13[[#This Row],[Runners]]&lt;12,0.2,IF(Table13[[#This Row],[Handicap?]]="Yes",0.25,0.2))))</f>
        <v>0</v>
      </c>
      <c r="R439" s="70">
        <f>(IF(N439="WON-EW",((((F439-1)*Q439)*'month #1 only'!$B$2)+('month #1 only'!$B$2*(F439-1))),IF(N439="WON",((((F439-1)*Q439)*'month #1 only'!$B$2)+('month #1 only'!$B$2*(F439-1))),IF(N439="PLACED",((((F439-1)*Q439)*'month #1 only'!$B$2)-'month #1 only'!$B$2),IF(Q439=0,-'month #1 only'!$B$2,IF(Q439=0,-'month #1 only'!$B$2,-('month #1 only'!$B$2*2)))))))*E439</f>
        <v>0</v>
      </c>
      <c r="S439" s="71">
        <f>(IF(N439="WON-EW",((((O439-1)*Q439)*'month #1 only'!$B$2)+('month #1 only'!$B$2*(O439-1))),IF(N439="WON",((((O439-1)*Q439)*'month #1 only'!$B$2)+('month #1 only'!$B$2*(O439-1))),IF(N439="PLACED",((((O439-1)*Q439)*'month #1 only'!$B$2)-'month #1 only'!$B$2),IF(Q439=0,-'month #1 only'!$B$2,IF(Q439=0,-'month #1 only'!$B$2,-('month #1 only'!$B$2*2)))))))*E439</f>
        <v>0</v>
      </c>
      <c r="T439" s="71">
        <f>(IF(N439="WON-EW",(((L439-1)*'month #1 only'!$B$2)*(1-$B$3))+(((M439-1)*'month #1 only'!$B$2)*(1-$B$3)),IF(N439="WON",(((L439-1)*'month #1 only'!$B$2)*(1-$B$3)),IF(N439="PLACED",(((M439-1)*'month #1 only'!$B$2)*(1-$B$3))-'month #1 only'!$B$2,IF(Q439=0,-'month #1 only'!$B$2,-('month #1 only'!$B$2*2))))))*E439</f>
        <v>0</v>
      </c>
    </row>
    <row r="440" spans="8:20" x14ac:dyDescent="0.2">
      <c r="H440" s="68"/>
      <c r="I440" s="68"/>
      <c r="J440" s="68"/>
      <c r="K440" s="68"/>
      <c r="N440" s="54"/>
      <c r="O440" s="68">
        <f>((G440-1)*(1-(IF(H440="no",0,'month #1 only'!$B$3)))+1)</f>
        <v>5.0000000000000044E-2</v>
      </c>
      <c r="P440" s="68">
        <f t="shared" si="6"/>
        <v>0</v>
      </c>
      <c r="Q440" s="69">
        <f>IF(Table13[[#This Row],[Runners]]&lt;5,0,IF(Table13[[#This Row],[Runners]]&lt;8,0.25,IF(Table13[[#This Row],[Runners]]&lt;12,0.2,IF(Table13[[#This Row],[Handicap?]]="Yes",0.25,0.2))))</f>
        <v>0</v>
      </c>
      <c r="R440" s="70">
        <f>(IF(N440="WON-EW",((((F440-1)*Q440)*'month #1 only'!$B$2)+('month #1 only'!$B$2*(F440-1))),IF(N440="WON",((((F440-1)*Q440)*'month #1 only'!$B$2)+('month #1 only'!$B$2*(F440-1))),IF(N440="PLACED",((((F440-1)*Q440)*'month #1 only'!$B$2)-'month #1 only'!$B$2),IF(Q440=0,-'month #1 only'!$B$2,IF(Q440=0,-'month #1 only'!$B$2,-('month #1 only'!$B$2*2)))))))*E440</f>
        <v>0</v>
      </c>
      <c r="S440" s="71">
        <f>(IF(N440="WON-EW",((((O440-1)*Q440)*'month #1 only'!$B$2)+('month #1 only'!$B$2*(O440-1))),IF(N440="WON",((((O440-1)*Q440)*'month #1 only'!$B$2)+('month #1 only'!$B$2*(O440-1))),IF(N440="PLACED",((((O440-1)*Q440)*'month #1 only'!$B$2)-'month #1 only'!$B$2),IF(Q440=0,-'month #1 only'!$B$2,IF(Q440=0,-'month #1 only'!$B$2,-('month #1 only'!$B$2*2)))))))*E440</f>
        <v>0</v>
      </c>
      <c r="T440" s="71">
        <f>(IF(N440="WON-EW",(((L440-1)*'month #1 only'!$B$2)*(1-$B$3))+(((M440-1)*'month #1 only'!$B$2)*(1-$B$3)),IF(N440="WON",(((L440-1)*'month #1 only'!$B$2)*(1-$B$3)),IF(N440="PLACED",(((M440-1)*'month #1 only'!$B$2)*(1-$B$3))-'month #1 only'!$B$2,IF(Q440=0,-'month #1 only'!$B$2,-('month #1 only'!$B$2*2))))))*E440</f>
        <v>0</v>
      </c>
    </row>
    <row r="441" spans="8:20" x14ac:dyDescent="0.2">
      <c r="H441" s="68"/>
      <c r="I441" s="68"/>
      <c r="J441" s="68"/>
      <c r="K441" s="68"/>
      <c r="N441" s="54"/>
      <c r="O441" s="68">
        <f>((G441-1)*(1-(IF(H441="no",0,'month #1 only'!$B$3)))+1)</f>
        <v>5.0000000000000044E-2</v>
      </c>
      <c r="P441" s="68">
        <f t="shared" si="6"/>
        <v>0</v>
      </c>
      <c r="Q441" s="69">
        <f>IF(Table13[[#This Row],[Runners]]&lt;5,0,IF(Table13[[#This Row],[Runners]]&lt;8,0.25,IF(Table13[[#This Row],[Runners]]&lt;12,0.2,IF(Table13[[#This Row],[Handicap?]]="Yes",0.25,0.2))))</f>
        <v>0</v>
      </c>
      <c r="R441" s="70">
        <f>(IF(N441="WON-EW",((((F441-1)*Q441)*'month #1 only'!$B$2)+('month #1 only'!$B$2*(F441-1))),IF(N441="WON",((((F441-1)*Q441)*'month #1 only'!$B$2)+('month #1 only'!$B$2*(F441-1))),IF(N441="PLACED",((((F441-1)*Q441)*'month #1 only'!$B$2)-'month #1 only'!$B$2),IF(Q441=0,-'month #1 only'!$B$2,IF(Q441=0,-'month #1 only'!$B$2,-('month #1 only'!$B$2*2)))))))*E441</f>
        <v>0</v>
      </c>
      <c r="S441" s="71">
        <f>(IF(N441="WON-EW",((((O441-1)*Q441)*'month #1 only'!$B$2)+('month #1 only'!$B$2*(O441-1))),IF(N441="WON",((((O441-1)*Q441)*'month #1 only'!$B$2)+('month #1 only'!$B$2*(O441-1))),IF(N441="PLACED",((((O441-1)*Q441)*'month #1 only'!$B$2)-'month #1 only'!$B$2),IF(Q441=0,-'month #1 only'!$B$2,IF(Q441=0,-'month #1 only'!$B$2,-('month #1 only'!$B$2*2)))))))*E441</f>
        <v>0</v>
      </c>
      <c r="T441" s="71">
        <f>(IF(N441="WON-EW",(((L441-1)*'month #1 only'!$B$2)*(1-$B$3))+(((M441-1)*'month #1 only'!$B$2)*(1-$B$3)),IF(N441="WON",(((L441-1)*'month #1 only'!$B$2)*(1-$B$3)),IF(N441="PLACED",(((M441-1)*'month #1 only'!$B$2)*(1-$B$3))-'month #1 only'!$B$2,IF(Q441=0,-'month #1 only'!$B$2,-('month #1 only'!$B$2*2))))))*E441</f>
        <v>0</v>
      </c>
    </row>
    <row r="442" spans="8:20" x14ac:dyDescent="0.2">
      <c r="H442" s="68"/>
      <c r="I442" s="68"/>
      <c r="J442" s="68"/>
      <c r="K442" s="68"/>
      <c r="N442" s="54"/>
      <c r="O442" s="68">
        <f>((G442-1)*(1-(IF(H442="no",0,'month #1 only'!$B$3)))+1)</f>
        <v>5.0000000000000044E-2</v>
      </c>
      <c r="P442" s="68">
        <f t="shared" si="6"/>
        <v>0</v>
      </c>
      <c r="Q442" s="69">
        <f>IF(Table13[[#This Row],[Runners]]&lt;5,0,IF(Table13[[#This Row],[Runners]]&lt;8,0.25,IF(Table13[[#This Row],[Runners]]&lt;12,0.2,IF(Table13[[#This Row],[Handicap?]]="Yes",0.25,0.2))))</f>
        <v>0</v>
      </c>
      <c r="R442" s="70">
        <f>(IF(N442="WON-EW",((((F442-1)*Q442)*'month #1 only'!$B$2)+('month #1 only'!$B$2*(F442-1))),IF(N442="WON",((((F442-1)*Q442)*'month #1 only'!$B$2)+('month #1 only'!$B$2*(F442-1))),IF(N442="PLACED",((((F442-1)*Q442)*'month #1 only'!$B$2)-'month #1 only'!$B$2),IF(Q442=0,-'month #1 only'!$B$2,IF(Q442=0,-'month #1 only'!$B$2,-('month #1 only'!$B$2*2)))))))*E442</f>
        <v>0</v>
      </c>
      <c r="S442" s="71">
        <f>(IF(N442="WON-EW",((((O442-1)*Q442)*'month #1 only'!$B$2)+('month #1 only'!$B$2*(O442-1))),IF(N442="WON",((((O442-1)*Q442)*'month #1 only'!$B$2)+('month #1 only'!$B$2*(O442-1))),IF(N442="PLACED",((((O442-1)*Q442)*'month #1 only'!$B$2)-'month #1 only'!$B$2),IF(Q442=0,-'month #1 only'!$B$2,IF(Q442=0,-'month #1 only'!$B$2,-('month #1 only'!$B$2*2)))))))*E442</f>
        <v>0</v>
      </c>
      <c r="T442" s="71">
        <f>(IF(N442="WON-EW",(((L442-1)*'month #1 only'!$B$2)*(1-$B$3))+(((M442-1)*'month #1 only'!$B$2)*(1-$B$3)),IF(N442="WON",(((L442-1)*'month #1 only'!$B$2)*(1-$B$3)),IF(N442="PLACED",(((M442-1)*'month #1 only'!$B$2)*(1-$B$3))-'month #1 only'!$B$2,IF(Q442=0,-'month #1 only'!$B$2,-('month #1 only'!$B$2*2))))))*E442</f>
        <v>0</v>
      </c>
    </row>
    <row r="443" spans="8:20" x14ac:dyDescent="0.2">
      <c r="H443" s="68"/>
      <c r="I443" s="68"/>
      <c r="J443" s="68"/>
      <c r="K443" s="68"/>
      <c r="N443" s="54"/>
      <c r="O443" s="68">
        <f>((G443-1)*(1-(IF(H443="no",0,'month #1 only'!$B$3)))+1)</f>
        <v>5.0000000000000044E-2</v>
      </c>
      <c r="P443" s="68">
        <f t="shared" si="6"/>
        <v>0</v>
      </c>
      <c r="Q443" s="69">
        <f>IF(Table13[[#This Row],[Runners]]&lt;5,0,IF(Table13[[#This Row],[Runners]]&lt;8,0.25,IF(Table13[[#This Row],[Runners]]&lt;12,0.2,IF(Table13[[#This Row],[Handicap?]]="Yes",0.25,0.2))))</f>
        <v>0</v>
      </c>
      <c r="R443" s="70">
        <f>(IF(N443="WON-EW",((((F443-1)*Q443)*'month #1 only'!$B$2)+('month #1 only'!$B$2*(F443-1))),IF(N443="WON",((((F443-1)*Q443)*'month #1 only'!$B$2)+('month #1 only'!$B$2*(F443-1))),IF(N443="PLACED",((((F443-1)*Q443)*'month #1 only'!$B$2)-'month #1 only'!$B$2),IF(Q443=0,-'month #1 only'!$B$2,IF(Q443=0,-'month #1 only'!$B$2,-('month #1 only'!$B$2*2)))))))*E443</f>
        <v>0</v>
      </c>
      <c r="S443" s="71">
        <f>(IF(N443="WON-EW",((((O443-1)*Q443)*'month #1 only'!$B$2)+('month #1 only'!$B$2*(O443-1))),IF(N443="WON",((((O443-1)*Q443)*'month #1 only'!$B$2)+('month #1 only'!$B$2*(O443-1))),IF(N443="PLACED",((((O443-1)*Q443)*'month #1 only'!$B$2)-'month #1 only'!$B$2),IF(Q443=0,-'month #1 only'!$B$2,IF(Q443=0,-'month #1 only'!$B$2,-('month #1 only'!$B$2*2)))))))*E443</f>
        <v>0</v>
      </c>
      <c r="T443" s="71">
        <f>(IF(N443="WON-EW",(((L443-1)*'month #1 only'!$B$2)*(1-$B$3))+(((M443-1)*'month #1 only'!$B$2)*(1-$B$3)),IF(N443="WON",(((L443-1)*'month #1 only'!$B$2)*(1-$B$3)),IF(N443="PLACED",(((M443-1)*'month #1 only'!$B$2)*(1-$B$3))-'month #1 only'!$B$2,IF(Q443=0,-'month #1 only'!$B$2,-('month #1 only'!$B$2*2))))))*E443</f>
        <v>0</v>
      </c>
    </row>
    <row r="444" spans="8:20" x14ac:dyDescent="0.2">
      <c r="H444" s="68"/>
      <c r="I444" s="68"/>
      <c r="J444" s="68"/>
      <c r="K444" s="68"/>
      <c r="N444" s="54"/>
      <c r="O444" s="68">
        <f>((G444-1)*(1-(IF(H444="no",0,'month #1 only'!$B$3)))+1)</f>
        <v>5.0000000000000044E-2</v>
      </c>
      <c r="P444" s="68">
        <f t="shared" si="6"/>
        <v>0</v>
      </c>
      <c r="Q444" s="69">
        <f>IF(Table13[[#This Row],[Runners]]&lt;5,0,IF(Table13[[#This Row],[Runners]]&lt;8,0.25,IF(Table13[[#This Row],[Runners]]&lt;12,0.2,IF(Table13[[#This Row],[Handicap?]]="Yes",0.25,0.2))))</f>
        <v>0</v>
      </c>
      <c r="R444" s="70">
        <f>(IF(N444="WON-EW",((((F444-1)*Q444)*'month #1 only'!$B$2)+('month #1 only'!$B$2*(F444-1))),IF(N444="WON",((((F444-1)*Q444)*'month #1 only'!$B$2)+('month #1 only'!$B$2*(F444-1))),IF(N444="PLACED",((((F444-1)*Q444)*'month #1 only'!$B$2)-'month #1 only'!$B$2),IF(Q444=0,-'month #1 only'!$B$2,IF(Q444=0,-'month #1 only'!$B$2,-('month #1 only'!$B$2*2)))))))*E444</f>
        <v>0</v>
      </c>
      <c r="S444" s="71">
        <f>(IF(N444="WON-EW",((((O444-1)*Q444)*'month #1 only'!$B$2)+('month #1 only'!$B$2*(O444-1))),IF(N444="WON",((((O444-1)*Q444)*'month #1 only'!$B$2)+('month #1 only'!$B$2*(O444-1))),IF(N444="PLACED",((((O444-1)*Q444)*'month #1 only'!$B$2)-'month #1 only'!$B$2),IF(Q444=0,-'month #1 only'!$B$2,IF(Q444=0,-'month #1 only'!$B$2,-('month #1 only'!$B$2*2)))))))*E444</f>
        <v>0</v>
      </c>
      <c r="T444" s="71">
        <f>(IF(N444="WON-EW",(((L444-1)*'month #1 only'!$B$2)*(1-$B$3))+(((M444-1)*'month #1 only'!$B$2)*(1-$B$3)),IF(N444="WON",(((L444-1)*'month #1 only'!$B$2)*(1-$B$3)),IF(N444="PLACED",(((M444-1)*'month #1 only'!$B$2)*(1-$B$3))-'month #1 only'!$B$2,IF(Q444=0,-'month #1 only'!$B$2,-('month #1 only'!$B$2*2))))))*E444</f>
        <v>0</v>
      </c>
    </row>
    <row r="445" spans="8:20" x14ac:dyDescent="0.2">
      <c r="H445" s="68"/>
      <c r="I445" s="68"/>
      <c r="J445" s="68"/>
      <c r="K445" s="68"/>
      <c r="N445" s="54"/>
      <c r="O445" s="68">
        <f>((G445-1)*(1-(IF(H445="no",0,'month #1 only'!$B$3)))+1)</f>
        <v>5.0000000000000044E-2</v>
      </c>
      <c r="P445" s="68">
        <f t="shared" si="6"/>
        <v>0</v>
      </c>
      <c r="Q445" s="69">
        <f>IF(Table13[[#This Row],[Runners]]&lt;5,0,IF(Table13[[#This Row],[Runners]]&lt;8,0.25,IF(Table13[[#This Row],[Runners]]&lt;12,0.2,IF(Table13[[#This Row],[Handicap?]]="Yes",0.25,0.2))))</f>
        <v>0</v>
      </c>
      <c r="R445" s="70">
        <f>(IF(N445="WON-EW",((((F445-1)*Q445)*'month #1 only'!$B$2)+('month #1 only'!$B$2*(F445-1))),IF(N445="WON",((((F445-1)*Q445)*'month #1 only'!$B$2)+('month #1 only'!$B$2*(F445-1))),IF(N445="PLACED",((((F445-1)*Q445)*'month #1 only'!$B$2)-'month #1 only'!$B$2),IF(Q445=0,-'month #1 only'!$B$2,IF(Q445=0,-'month #1 only'!$B$2,-('month #1 only'!$B$2*2)))))))*E445</f>
        <v>0</v>
      </c>
      <c r="S445" s="71">
        <f>(IF(N445="WON-EW",((((O445-1)*Q445)*'month #1 only'!$B$2)+('month #1 only'!$B$2*(O445-1))),IF(N445="WON",((((O445-1)*Q445)*'month #1 only'!$B$2)+('month #1 only'!$B$2*(O445-1))),IF(N445="PLACED",((((O445-1)*Q445)*'month #1 only'!$B$2)-'month #1 only'!$B$2),IF(Q445=0,-'month #1 only'!$B$2,IF(Q445=0,-'month #1 only'!$B$2,-('month #1 only'!$B$2*2)))))))*E445</f>
        <v>0</v>
      </c>
      <c r="T445" s="71">
        <f>(IF(N445="WON-EW",(((L445-1)*'month #1 only'!$B$2)*(1-$B$3))+(((M445-1)*'month #1 only'!$B$2)*(1-$B$3)),IF(N445="WON",(((L445-1)*'month #1 only'!$B$2)*(1-$B$3)),IF(N445="PLACED",(((M445-1)*'month #1 only'!$B$2)*(1-$B$3))-'month #1 only'!$B$2,IF(Q445=0,-'month #1 only'!$B$2,-('month #1 only'!$B$2*2))))))*E445</f>
        <v>0</v>
      </c>
    </row>
    <row r="446" spans="8:20" x14ac:dyDescent="0.2">
      <c r="H446" s="68"/>
      <c r="I446" s="68"/>
      <c r="J446" s="68"/>
      <c r="K446" s="68"/>
      <c r="N446" s="54"/>
      <c r="O446" s="68">
        <f>((G446-1)*(1-(IF(H446="no",0,'month #1 only'!$B$3)))+1)</f>
        <v>5.0000000000000044E-2</v>
      </c>
      <c r="P446" s="68">
        <f t="shared" si="6"/>
        <v>0</v>
      </c>
      <c r="Q446" s="69">
        <f>IF(Table13[[#This Row],[Runners]]&lt;5,0,IF(Table13[[#This Row],[Runners]]&lt;8,0.25,IF(Table13[[#This Row],[Runners]]&lt;12,0.2,IF(Table13[[#This Row],[Handicap?]]="Yes",0.25,0.2))))</f>
        <v>0</v>
      </c>
      <c r="R446" s="70">
        <f>(IF(N446="WON-EW",((((F446-1)*Q446)*'month #1 only'!$B$2)+('month #1 only'!$B$2*(F446-1))),IF(N446="WON",((((F446-1)*Q446)*'month #1 only'!$B$2)+('month #1 only'!$B$2*(F446-1))),IF(N446="PLACED",((((F446-1)*Q446)*'month #1 only'!$B$2)-'month #1 only'!$B$2),IF(Q446=0,-'month #1 only'!$B$2,IF(Q446=0,-'month #1 only'!$B$2,-('month #1 only'!$B$2*2)))))))*E446</f>
        <v>0</v>
      </c>
      <c r="S446" s="71">
        <f>(IF(N446="WON-EW",((((O446-1)*Q446)*'month #1 only'!$B$2)+('month #1 only'!$B$2*(O446-1))),IF(N446="WON",((((O446-1)*Q446)*'month #1 only'!$B$2)+('month #1 only'!$B$2*(O446-1))),IF(N446="PLACED",((((O446-1)*Q446)*'month #1 only'!$B$2)-'month #1 only'!$B$2),IF(Q446=0,-'month #1 only'!$B$2,IF(Q446=0,-'month #1 only'!$B$2,-('month #1 only'!$B$2*2)))))))*E446</f>
        <v>0</v>
      </c>
      <c r="T446" s="71">
        <f>(IF(N446="WON-EW",(((L446-1)*'month #1 only'!$B$2)*(1-$B$3))+(((M446-1)*'month #1 only'!$B$2)*(1-$B$3)),IF(N446="WON",(((L446-1)*'month #1 only'!$B$2)*(1-$B$3)),IF(N446="PLACED",(((M446-1)*'month #1 only'!$B$2)*(1-$B$3))-'month #1 only'!$B$2,IF(Q446=0,-'month #1 only'!$B$2,-('month #1 only'!$B$2*2))))))*E446</f>
        <v>0</v>
      </c>
    </row>
    <row r="447" spans="8:20" x14ac:dyDescent="0.2">
      <c r="H447" s="68"/>
      <c r="I447" s="68"/>
      <c r="J447" s="68"/>
      <c r="K447" s="68"/>
      <c r="N447" s="54"/>
      <c r="O447" s="68">
        <f>((G447-1)*(1-(IF(H447="no",0,'month #1 only'!$B$3)))+1)</f>
        <v>5.0000000000000044E-2</v>
      </c>
      <c r="P447" s="68">
        <f t="shared" si="6"/>
        <v>0</v>
      </c>
      <c r="Q447" s="69">
        <f>IF(Table13[[#This Row],[Runners]]&lt;5,0,IF(Table13[[#This Row],[Runners]]&lt;8,0.25,IF(Table13[[#This Row],[Runners]]&lt;12,0.2,IF(Table13[[#This Row],[Handicap?]]="Yes",0.25,0.2))))</f>
        <v>0</v>
      </c>
      <c r="R447" s="70">
        <f>(IF(N447="WON-EW",((((F447-1)*Q447)*'month #1 only'!$B$2)+('month #1 only'!$B$2*(F447-1))),IF(N447="WON",((((F447-1)*Q447)*'month #1 only'!$B$2)+('month #1 only'!$B$2*(F447-1))),IF(N447="PLACED",((((F447-1)*Q447)*'month #1 only'!$B$2)-'month #1 only'!$B$2),IF(Q447=0,-'month #1 only'!$B$2,IF(Q447=0,-'month #1 only'!$B$2,-('month #1 only'!$B$2*2)))))))*E447</f>
        <v>0</v>
      </c>
      <c r="S447" s="71">
        <f>(IF(N447="WON-EW",((((O447-1)*Q447)*'month #1 only'!$B$2)+('month #1 only'!$B$2*(O447-1))),IF(N447="WON",((((O447-1)*Q447)*'month #1 only'!$B$2)+('month #1 only'!$B$2*(O447-1))),IF(N447="PLACED",((((O447-1)*Q447)*'month #1 only'!$B$2)-'month #1 only'!$B$2),IF(Q447=0,-'month #1 only'!$B$2,IF(Q447=0,-'month #1 only'!$B$2,-('month #1 only'!$B$2*2)))))))*E447</f>
        <v>0</v>
      </c>
      <c r="T447" s="71">
        <f>(IF(N447="WON-EW",(((L447-1)*'month #1 only'!$B$2)*(1-$B$3))+(((M447-1)*'month #1 only'!$B$2)*(1-$B$3)),IF(N447="WON",(((L447-1)*'month #1 only'!$B$2)*(1-$B$3)),IF(N447="PLACED",(((M447-1)*'month #1 only'!$B$2)*(1-$B$3))-'month #1 only'!$B$2,IF(Q447=0,-'month #1 only'!$B$2,-('month #1 only'!$B$2*2))))))*E447</f>
        <v>0</v>
      </c>
    </row>
    <row r="448" spans="8:20" x14ac:dyDescent="0.2">
      <c r="H448" s="68"/>
      <c r="I448" s="68"/>
      <c r="J448" s="68"/>
      <c r="K448" s="68"/>
      <c r="N448" s="54"/>
      <c r="O448" s="68">
        <f>((G448-1)*(1-(IF(H448="no",0,'month #1 only'!$B$3)))+1)</f>
        <v>5.0000000000000044E-2</v>
      </c>
      <c r="P448" s="68">
        <f t="shared" si="6"/>
        <v>0</v>
      </c>
      <c r="Q448" s="69">
        <f>IF(Table13[[#This Row],[Runners]]&lt;5,0,IF(Table13[[#This Row],[Runners]]&lt;8,0.25,IF(Table13[[#This Row],[Runners]]&lt;12,0.2,IF(Table13[[#This Row],[Handicap?]]="Yes",0.25,0.2))))</f>
        <v>0</v>
      </c>
      <c r="R448" s="70">
        <f>(IF(N448="WON-EW",((((F448-1)*Q448)*'month #1 only'!$B$2)+('month #1 only'!$B$2*(F448-1))),IF(N448="WON",((((F448-1)*Q448)*'month #1 only'!$B$2)+('month #1 only'!$B$2*(F448-1))),IF(N448="PLACED",((((F448-1)*Q448)*'month #1 only'!$B$2)-'month #1 only'!$B$2),IF(Q448=0,-'month #1 only'!$B$2,IF(Q448=0,-'month #1 only'!$B$2,-('month #1 only'!$B$2*2)))))))*E448</f>
        <v>0</v>
      </c>
      <c r="S448" s="71">
        <f>(IF(N448="WON-EW",((((O448-1)*Q448)*'month #1 only'!$B$2)+('month #1 only'!$B$2*(O448-1))),IF(N448="WON",((((O448-1)*Q448)*'month #1 only'!$B$2)+('month #1 only'!$B$2*(O448-1))),IF(N448="PLACED",((((O448-1)*Q448)*'month #1 only'!$B$2)-'month #1 only'!$B$2),IF(Q448=0,-'month #1 only'!$B$2,IF(Q448=0,-'month #1 only'!$B$2,-('month #1 only'!$B$2*2)))))))*E448</f>
        <v>0</v>
      </c>
      <c r="T448" s="71">
        <f>(IF(N448="WON-EW",(((L448-1)*'month #1 only'!$B$2)*(1-$B$3))+(((M448-1)*'month #1 only'!$B$2)*(1-$B$3)),IF(N448="WON",(((L448-1)*'month #1 only'!$B$2)*(1-$B$3)),IF(N448="PLACED",(((M448-1)*'month #1 only'!$B$2)*(1-$B$3))-'month #1 only'!$B$2,IF(Q448=0,-'month #1 only'!$B$2,-('month #1 only'!$B$2*2))))))*E448</f>
        <v>0</v>
      </c>
    </row>
    <row r="449" spans="8:20" x14ac:dyDescent="0.2">
      <c r="H449" s="68"/>
      <c r="I449" s="68"/>
      <c r="J449" s="68"/>
      <c r="K449" s="68"/>
      <c r="N449" s="54"/>
      <c r="O449" s="68">
        <f>((G449-1)*(1-(IF(H449="no",0,'month #1 only'!$B$3)))+1)</f>
        <v>5.0000000000000044E-2</v>
      </c>
      <c r="P449" s="68">
        <f t="shared" si="6"/>
        <v>0</v>
      </c>
      <c r="Q449" s="69">
        <f>IF(Table13[[#This Row],[Runners]]&lt;5,0,IF(Table13[[#This Row],[Runners]]&lt;8,0.25,IF(Table13[[#This Row],[Runners]]&lt;12,0.2,IF(Table13[[#This Row],[Handicap?]]="Yes",0.25,0.2))))</f>
        <v>0</v>
      </c>
      <c r="R449" s="70">
        <f>(IF(N449="WON-EW",((((F449-1)*Q449)*'month #1 only'!$B$2)+('month #1 only'!$B$2*(F449-1))),IF(N449="WON",((((F449-1)*Q449)*'month #1 only'!$B$2)+('month #1 only'!$B$2*(F449-1))),IF(N449="PLACED",((((F449-1)*Q449)*'month #1 only'!$B$2)-'month #1 only'!$B$2),IF(Q449=0,-'month #1 only'!$B$2,IF(Q449=0,-'month #1 only'!$B$2,-('month #1 only'!$B$2*2)))))))*E449</f>
        <v>0</v>
      </c>
      <c r="S449" s="71">
        <f>(IF(N449="WON-EW",((((O449-1)*Q449)*'month #1 only'!$B$2)+('month #1 only'!$B$2*(O449-1))),IF(N449="WON",((((O449-1)*Q449)*'month #1 only'!$B$2)+('month #1 only'!$B$2*(O449-1))),IF(N449="PLACED",((((O449-1)*Q449)*'month #1 only'!$B$2)-'month #1 only'!$B$2),IF(Q449=0,-'month #1 only'!$B$2,IF(Q449=0,-'month #1 only'!$B$2,-('month #1 only'!$B$2*2)))))))*E449</f>
        <v>0</v>
      </c>
      <c r="T449" s="71">
        <f>(IF(N449="WON-EW",(((L449-1)*'month #1 only'!$B$2)*(1-$B$3))+(((M449-1)*'month #1 only'!$B$2)*(1-$B$3)),IF(N449="WON",(((L449-1)*'month #1 only'!$B$2)*(1-$B$3)),IF(N449="PLACED",(((M449-1)*'month #1 only'!$B$2)*(1-$B$3))-'month #1 only'!$B$2,IF(Q449=0,-'month #1 only'!$B$2,-('month #1 only'!$B$2*2))))))*E449</f>
        <v>0</v>
      </c>
    </row>
    <row r="450" spans="8:20" x14ac:dyDescent="0.2">
      <c r="H450" s="68"/>
      <c r="I450" s="68"/>
      <c r="J450" s="68"/>
      <c r="K450" s="68"/>
      <c r="N450" s="54"/>
      <c r="O450" s="68">
        <f>((G450-1)*(1-(IF(H450="no",0,'month #1 only'!$B$3)))+1)</f>
        <v>5.0000000000000044E-2</v>
      </c>
      <c r="P450" s="68">
        <f t="shared" si="6"/>
        <v>0</v>
      </c>
      <c r="Q450" s="69">
        <f>IF(Table13[[#This Row],[Runners]]&lt;5,0,IF(Table13[[#This Row],[Runners]]&lt;8,0.25,IF(Table13[[#This Row],[Runners]]&lt;12,0.2,IF(Table13[[#This Row],[Handicap?]]="Yes",0.25,0.2))))</f>
        <v>0</v>
      </c>
      <c r="R450" s="70">
        <f>(IF(N450="WON-EW",((((F450-1)*Q450)*'month #1 only'!$B$2)+('month #1 only'!$B$2*(F450-1))),IF(N450="WON",((((F450-1)*Q450)*'month #1 only'!$B$2)+('month #1 only'!$B$2*(F450-1))),IF(N450="PLACED",((((F450-1)*Q450)*'month #1 only'!$B$2)-'month #1 only'!$B$2),IF(Q450=0,-'month #1 only'!$B$2,IF(Q450=0,-'month #1 only'!$B$2,-('month #1 only'!$B$2*2)))))))*E450</f>
        <v>0</v>
      </c>
      <c r="S450" s="71">
        <f>(IF(N450="WON-EW",((((O450-1)*Q450)*'month #1 only'!$B$2)+('month #1 only'!$B$2*(O450-1))),IF(N450="WON",((((O450-1)*Q450)*'month #1 only'!$B$2)+('month #1 only'!$B$2*(O450-1))),IF(N450="PLACED",((((O450-1)*Q450)*'month #1 only'!$B$2)-'month #1 only'!$B$2),IF(Q450=0,-'month #1 only'!$B$2,IF(Q450=0,-'month #1 only'!$B$2,-('month #1 only'!$B$2*2)))))))*E450</f>
        <v>0</v>
      </c>
      <c r="T450" s="71">
        <f>(IF(N450="WON-EW",(((L450-1)*'month #1 only'!$B$2)*(1-$B$3))+(((M450-1)*'month #1 only'!$B$2)*(1-$B$3)),IF(N450="WON",(((L450-1)*'month #1 only'!$B$2)*(1-$B$3)),IF(N450="PLACED",(((M450-1)*'month #1 only'!$B$2)*(1-$B$3))-'month #1 only'!$B$2,IF(Q450=0,-'month #1 only'!$B$2,-('month #1 only'!$B$2*2))))))*E450</f>
        <v>0</v>
      </c>
    </row>
    <row r="451" spans="8:20" x14ac:dyDescent="0.2">
      <c r="H451" s="68"/>
      <c r="I451" s="68"/>
      <c r="J451" s="68"/>
      <c r="K451" s="68"/>
      <c r="N451" s="54"/>
      <c r="O451" s="68">
        <f>((G451-1)*(1-(IF(H451="no",0,'month #1 only'!$B$3)))+1)</f>
        <v>5.0000000000000044E-2</v>
      </c>
      <c r="P451" s="68">
        <f t="shared" si="6"/>
        <v>0</v>
      </c>
      <c r="Q451" s="69">
        <f>IF(Table13[[#This Row],[Runners]]&lt;5,0,IF(Table13[[#This Row],[Runners]]&lt;8,0.25,IF(Table13[[#This Row],[Runners]]&lt;12,0.2,IF(Table13[[#This Row],[Handicap?]]="Yes",0.25,0.2))))</f>
        <v>0</v>
      </c>
      <c r="R451" s="70">
        <f>(IF(N451="WON-EW",((((F451-1)*Q451)*'month #1 only'!$B$2)+('month #1 only'!$B$2*(F451-1))),IF(N451="WON",((((F451-1)*Q451)*'month #1 only'!$B$2)+('month #1 only'!$B$2*(F451-1))),IF(N451="PLACED",((((F451-1)*Q451)*'month #1 only'!$B$2)-'month #1 only'!$B$2),IF(Q451=0,-'month #1 only'!$B$2,IF(Q451=0,-'month #1 only'!$B$2,-('month #1 only'!$B$2*2)))))))*E451</f>
        <v>0</v>
      </c>
      <c r="S451" s="71">
        <f>(IF(N451="WON-EW",((((O451-1)*Q451)*'month #1 only'!$B$2)+('month #1 only'!$B$2*(O451-1))),IF(N451="WON",((((O451-1)*Q451)*'month #1 only'!$B$2)+('month #1 only'!$B$2*(O451-1))),IF(N451="PLACED",((((O451-1)*Q451)*'month #1 only'!$B$2)-'month #1 only'!$B$2),IF(Q451=0,-'month #1 only'!$B$2,IF(Q451=0,-'month #1 only'!$B$2,-('month #1 only'!$B$2*2)))))))*E451</f>
        <v>0</v>
      </c>
      <c r="T451" s="71">
        <f>(IF(N451="WON-EW",(((L451-1)*'month #1 only'!$B$2)*(1-$B$3))+(((M451-1)*'month #1 only'!$B$2)*(1-$B$3)),IF(N451="WON",(((L451-1)*'month #1 only'!$B$2)*(1-$B$3)),IF(N451="PLACED",(((M451-1)*'month #1 only'!$B$2)*(1-$B$3))-'month #1 only'!$B$2,IF(Q451=0,-'month #1 only'!$B$2,-('month #1 only'!$B$2*2))))))*E451</f>
        <v>0</v>
      </c>
    </row>
    <row r="452" spans="8:20" x14ac:dyDescent="0.2">
      <c r="H452" s="68"/>
      <c r="I452" s="68"/>
      <c r="J452" s="68"/>
      <c r="K452" s="68"/>
      <c r="N452" s="54"/>
      <c r="O452" s="68">
        <f>((G452-1)*(1-(IF(H452="no",0,'month #1 only'!$B$3)))+1)</f>
        <v>5.0000000000000044E-2</v>
      </c>
      <c r="P452" s="68">
        <f t="shared" si="6"/>
        <v>0</v>
      </c>
      <c r="Q452" s="69">
        <f>IF(Table13[[#This Row],[Runners]]&lt;5,0,IF(Table13[[#This Row],[Runners]]&lt;8,0.25,IF(Table13[[#This Row],[Runners]]&lt;12,0.2,IF(Table13[[#This Row],[Handicap?]]="Yes",0.25,0.2))))</f>
        <v>0</v>
      </c>
      <c r="R452" s="70">
        <f>(IF(N452="WON-EW",((((F452-1)*Q452)*'month #1 only'!$B$2)+('month #1 only'!$B$2*(F452-1))),IF(N452="WON",((((F452-1)*Q452)*'month #1 only'!$B$2)+('month #1 only'!$B$2*(F452-1))),IF(N452="PLACED",((((F452-1)*Q452)*'month #1 only'!$B$2)-'month #1 only'!$B$2),IF(Q452=0,-'month #1 only'!$B$2,IF(Q452=0,-'month #1 only'!$B$2,-('month #1 only'!$B$2*2)))))))*E452</f>
        <v>0</v>
      </c>
      <c r="S452" s="71">
        <f>(IF(N452="WON-EW",((((O452-1)*Q452)*'month #1 only'!$B$2)+('month #1 only'!$B$2*(O452-1))),IF(N452="WON",((((O452-1)*Q452)*'month #1 only'!$B$2)+('month #1 only'!$B$2*(O452-1))),IF(N452="PLACED",((((O452-1)*Q452)*'month #1 only'!$B$2)-'month #1 only'!$B$2),IF(Q452=0,-'month #1 only'!$B$2,IF(Q452=0,-'month #1 only'!$B$2,-('month #1 only'!$B$2*2)))))))*E452</f>
        <v>0</v>
      </c>
      <c r="T452" s="71">
        <f>(IF(N452="WON-EW",(((L452-1)*'month #1 only'!$B$2)*(1-$B$3))+(((M452-1)*'month #1 only'!$B$2)*(1-$B$3)),IF(N452="WON",(((L452-1)*'month #1 only'!$B$2)*(1-$B$3)),IF(N452="PLACED",(((M452-1)*'month #1 only'!$B$2)*(1-$B$3))-'month #1 only'!$B$2,IF(Q452=0,-'month #1 only'!$B$2,-('month #1 only'!$B$2*2))))))*E452</f>
        <v>0</v>
      </c>
    </row>
    <row r="453" spans="8:20" x14ac:dyDescent="0.2">
      <c r="H453" s="68"/>
      <c r="I453" s="68"/>
      <c r="J453" s="68"/>
      <c r="K453" s="68"/>
      <c r="N453" s="54"/>
      <c r="O453" s="68">
        <f>((G453-1)*(1-(IF(H453="no",0,'month #1 only'!$B$3)))+1)</f>
        <v>5.0000000000000044E-2</v>
      </c>
      <c r="P453" s="68">
        <f t="shared" si="6"/>
        <v>0</v>
      </c>
      <c r="Q453" s="69">
        <f>IF(Table13[[#This Row],[Runners]]&lt;5,0,IF(Table13[[#This Row],[Runners]]&lt;8,0.25,IF(Table13[[#This Row],[Runners]]&lt;12,0.2,IF(Table13[[#This Row],[Handicap?]]="Yes",0.25,0.2))))</f>
        <v>0</v>
      </c>
      <c r="R453" s="70">
        <f>(IF(N453="WON-EW",((((F453-1)*Q453)*'month #1 only'!$B$2)+('month #1 only'!$B$2*(F453-1))),IF(N453="WON",((((F453-1)*Q453)*'month #1 only'!$B$2)+('month #1 only'!$B$2*(F453-1))),IF(N453="PLACED",((((F453-1)*Q453)*'month #1 only'!$B$2)-'month #1 only'!$B$2),IF(Q453=0,-'month #1 only'!$B$2,IF(Q453=0,-'month #1 only'!$B$2,-('month #1 only'!$B$2*2)))))))*E453</f>
        <v>0</v>
      </c>
      <c r="S453" s="71">
        <f>(IF(N453="WON-EW",((((O453-1)*Q453)*'month #1 only'!$B$2)+('month #1 only'!$B$2*(O453-1))),IF(N453="WON",((((O453-1)*Q453)*'month #1 only'!$B$2)+('month #1 only'!$B$2*(O453-1))),IF(N453="PLACED",((((O453-1)*Q453)*'month #1 only'!$B$2)-'month #1 only'!$B$2),IF(Q453=0,-'month #1 only'!$B$2,IF(Q453=0,-'month #1 only'!$B$2,-('month #1 only'!$B$2*2)))))))*E453</f>
        <v>0</v>
      </c>
      <c r="T453" s="71">
        <f>(IF(N453="WON-EW",(((L453-1)*'month #1 only'!$B$2)*(1-$B$3))+(((M453-1)*'month #1 only'!$B$2)*(1-$B$3)),IF(N453="WON",(((L453-1)*'month #1 only'!$B$2)*(1-$B$3)),IF(N453="PLACED",(((M453-1)*'month #1 only'!$B$2)*(1-$B$3))-'month #1 only'!$B$2,IF(Q453=0,-'month #1 only'!$B$2,-('month #1 only'!$B$2*2))))))*E453</f>
        <v>0</v>
      </c>
    </row>
    <row r="454" spans="8:20" x14ac:dyDescent="0.2">
      <c r="H454" s="68"/>
      <c r="I454" s="68"/>
      <c r="J454" s="68"/>
      <c r="K454" s="68"/>
      <c r="N454" s="54"/>
      <c r="O454" s="68">
        <f>((G454-1)*(1-(IF(H454="no",0,'month #1 only'!$B$3)))+1)</f>
        <v>5.0000000000000044E-2</v>
      </c>
      <c r="P454" s="68">
        <f t="shared" si="6"/>
        <v>0</v>
      </c>
      <c r="Q454" s="69">
        <f>IF(Table13[[#This Row],[Runners]]&lt;5,0,IF(Table13[[#This Row],[Runners]]&lt;8,0.25,IF(Table13[[#This Row],[Runners]]&lt;12,0.2,IF(Table13[[#This Row],[Handicap?]]="Yes",0.25,0.2))))</f>
        <v>0</v>
      </c>
      <c r="R454" s="70">
        <f>(IF(N454="WON-EW",((((F454-1)*Q454)*'month #1 only'!$B$2)+('month #1 only'!$B$2*(F454-1))),IF(N454="WON",((((F454-1)*Q454)*'month #1 only'!$B$2)+('month #1 only'!$B$2*(F454-1))),IF(N454="PLACED",((((F454-1)*Q454)*'month #1 only'!$B$2)-'month #1 only'!$B$2),IF(Q454=0,-'month #1 only'!$B$2,IF(Q454=0,-'month #1 only'!$B$2,-('month #1 only'!$B$2*2)))))))*E454</f>
        <v>0</v>
      </c>
      <c r="S454" s="71">
        <f>(IF(N454="WON-EW",((((O454-1)*Q454)*'month #1 only'!$B$2)+('month #1 only'!$B$2*(O454-1))),IF(N454="WON",((((O454-1)*Q454)*'month #1 only'!$B$2)+('month #1 only'!$B$2*(O454-1))),IF(N454="PLACED",((((O454-1)*Q454)*'month #1 only'!$B$2)-'month #1 only'!$B$2),IF(Q454=0,-'month #1 only'!$B$2,IF(Q454=0,-'month #1 only'!$B$2,-('month #1 only'!$B$2*2)))))))*E454</f>
        <v>0</v>
      </c>
      <c r="T454" s="71">
        <f>(IF(N454="WON-EW",(((L454-1)*'month #1 only'!$B$2)*(1-$B$3))+(((M454-1)*'month #1 only'!$B$2)*(1-$B$3)),IF(N454="WON",(((L454-1)*'month #1 only'!$B$2)*(1-$B$3)),IF(N454="PLACED",(((M454-1)*'month #1 only'!$B$2)*(1-$B$3))-'month #1 only'!$B$2,IF(Q454=0,-'month #1 only'!$B$2,-('month #1 only'!$B$2*2))))))*E454</f>
        <v>0</v>
      </c>
    </row>
    <row r="455" spans="8:20" x14ac:dyDescent="0.2">
      <c r="H455" s="68"/>
      <c r="I455" s="68"/>
      <c r="J455" s="68"/>
      <c r="K455" s="68"/>
      <c r="N455" s="54"/>
      <c r="O455" s="68">
        <f>((G455-1)*(1-(IF(H455="no",0,'month #1 only'!$B$3)))+1)</f>
        <v>5.0000000000000044E-2</v>
      </c>
      <c r="P455" s="68">
        <f t="shared" si="6"/>
        <v>0</v>
      </c>
      <c r="Q455" s="69">
        <f>IF(Table13[[#This Row],[Runners]]&lt;5,0,IF(Table13[[#This Row],[Runners]]&lt;8,0.25,IF(Table13[[#This Row],[Runners]]&lt;12,0.2,IF(Table13[[#This Row],[Handicap?]]="Yes",0.25,0.2))))</f>
        <v>0</v>
      </c>
      <c r="R455" s="70">
        <f>(IF(N455="WON-EW",((((F455-1)*Q455)*'month #1 only'!$B$2)+('month #1 only'!$B$2*(F455-1))),IF(N455="WON",((((F455-1)*Q455)*'month #1 only'!$B$2)+('month #1 only'!$B$2*(F455-1))),IF(N455="PLACED",((((F455-1)*Q455)*'month #1 only'!$B$2)-'month #1 only'!$B$2),IF(Q455=0,-'month #1 only'!$B$2,IF(Q455=0,-'month #1 only'!$B$2,-('month #1 only'!$B$2*2)))))))*E455</f>
        <v>0</v>
      </c>
      <c r="S455" s="71">
        <f>(IF(N455="WON-EW",((((O455-1)*Q455)*'month #1 only'!$B$2)+('month #1 only'!$B$2*(O455-1))),IF(N455="WON",((((O455-1)*Q455)*'month #1 only'!$B$2)+('month #1 only'!$B$2*(O455-1))),IF(N455="PLACED",((((O455-1)*Q455)*'month #1 only'!$B$2)-'month #1 only'!$B$2),IF(Q455=0,-'month #1 only'!$B$2,IF(Q455=0,-'month #1 only'!$B$2,-('month #1 only'!$B$2*2)))))))*E455</f>
        <v>0</v>
      </c>
      <c r="T455" s="71">
        <f>(IF(N455="WON-EW",(((L455-1)*'month #1 only'!$B$2)*(1-$B$3))+(((M455-1)*'month #1 only'!$B$2)*(1-$B$3)),IF(N455="WON",(((L455-1)*'month #1 only'!$B$2)*(1-$B$3)),IF(N455="PLACED",(((M455-1)*'month #1 only'!$B$2)*(1-$B$3))-'month #1 only'!$B$2,IF(Q455=0,-'month #1 only'!$B$2,-('month #1 only'!$B$2*2))))))*E455</f>
        <v>0</v>
      </c>
    </row>
    <row r="456" spans="8:20" x14ac:dyDescent="0.2">
      <c r="H456" s="68"/>
      <c r="I456" s="68"/>
      <c r="J456" s="68"/>
      <c r="K456" s="68"/>
      <c r="N456" s="54"/>
      <c r="O456" s="68">
        <f>((G456-1)*(1-(IF(H456="no",0,'month #1 only'!$B$3)))+1)</f>
        <v>5.0000000000000044E-2</v>
      </c>
      <c r="P456" s="68">
        <f t="shared" ref="P456:P519" si="7">E456*IF(I456="yes",2,1)</f>
        <v>0</v>
      </c>
      <c r="Q456" s="69">
        <f>IF(Table13[[#This Row],[Runners]]&lt;5,0,IF(Table13[[#This Row],[Runners]]&lt;8,0.25,IF(Table13[[#This Row],[Runners]]&lt;12,0.2,IF(Table13[[#This Row],[Handicap?]]="Yes",0.25,0.2))))</f>
        <v>0</v>
      </c>
      <c r="R456" s="70">
        <f>(IF(N456="WON-EW",((((F456-1)*Q456)*'month #1 only'!$B$2)+('month #1 only'!$B$2*(F456-1))),IF(N456="WON",((((F456-1)*Q456)*'month #1 only'!$B$2)+('month #1 only'!$B$2*(F456-1))),IF(N456="PLACED",((((F456-1)*Q456)*'month #1 only'!$B$2)-'month #1 only'!$B$2),IF(Q456=0,-'month #1 only'!$B$2,IF(Q456=0,-'month #1 only'!$B$2,-('month #1 only'!$B$2*2)))))))*E456</f>
        <v>0</v>
      </c>
      <c r="S456" s="71">
        <f>(IF(N456="WON-EW",((((O456-1)*Q456)*'month #1 only'!$B$2)+('month #1 only'!$B$2*(O456-1))),IF(N456="WON",((((O456-1)*Q456)*'month #1 only'!$B$2)+('month #1 only'!$B$2*(O456-1))),IF(N456="PLACED",((((O456-1)*Q456)*'month #1 only'!$B$2)-'month #1 only'!$B$2),IF(Q456=0,-'month #1 only'!$B$2,IF(Q456=0,-'month #1 only'!$B$2,-('month #1 only'!$B$2*2)))))))*E456</f>
        <v>0</v>
      </c>
      <c r="T456" s="71">
        <f>(IF(N456="WON-EW",(((L456-1)*'month #1 only'!$B$2)*(1-$B$3))+(((M456-1)*'month #1 only'!$B$2)*(1-$B$3)),IF(N456="WON",(((L456-1)*'month #1 only'!$B$2)*(1-$B$3)),IF(N456="PLACED",(((M456-1)*'month #1 only'!$B$2)*(1-$B$3))-'month #1 only'!$B$2,IF(Q456=0,-'month #1 only'!$B$2,-('month #1 only'!$B$2*2))))))*E456</f>
        <v>0</v>
      </c>
    </row>
    <row r="457" spans="8:20" x14ac:dyDescent="0.2">
      <c r="H457" s="68"/>
      <c r="I457" s="68"/>
      <c r="J457" s="68"/>
      <c r="K457" s="68"/>
      <c r="N457" s="54"/>
      <c r="O457" s="68">
        <f>((G457-1)*(1-(IF(H457="no",0,'month #1 only'!$B$3)))+1)</f>
        <v>5.0000000000000044E-2</v>
      </c>
      <c r="P457" s="68">
        <f t="shared" si="7"/>
        <v>0</v>
      </c>
      <c r="Q457" s="69">
        <f>IF(Table13[[#This Row],[Runners]]&lt;5,0,IF(Table13[[#This Row],[Runners]]&lt;8,0.25,IF(Table13[[#This Row],[Runners]]&lt;12,0.2,IF(Table13[[#This Row],[Handicap?]]="Yes",0.25,0.2))))</f>
        <v>0</v>
      </c>
      <c r="R457" s="70">
        <f>(IF(N457="WON-EW",((((F457-1)*Q457)*'month #1 only'!$B$2)+('month #1 only'!$B$2*(F457-1))),IF(N457="WON",((((F457-1)*Q457)*'month #1 only'!$B$2)+('month #1 only'!$B$2*(F457-1))),IF(N457="PLACED",((((F457-1)*Q457)*'month #1 only'!$B$2)-'month #1 only'!$B$2),IF(Q457=0,-'month #1 only'!$B$2,IF(Q457=0,-'month #1 only'!$B$2,-('month #1 only'!$B$2*2)))))))*E457</f>
        <v>0</v>
      </c>
      <c r="S457" s="71">
        <f>(IF(N457="WON-EW",((((O457-1)*Q457)*'month #1 only'!$B$2)+('month #1 only'!$B$2*(O457-1))),IF(N457="WON",((((O457-1)*Q457)*'month #1 only'!$B$2)+('month #1 only'!$B$2*(O457-1))),IF(N457="PLACED",((((O457-1)*Q457)*'month #1 only'!$B$2)-'month #1 only'!$B$2),IF(Q457=0,-'month #1 only'!$B$2,IF(Q457=0,-'month #1 only'!$B$2,-('month #1 only'!$B$2*2)))))))*E457</f>
        <v>0</v>
      </c>
      <c r="T457" s="71">
        <f>(IF(N457="WON-EW",(((L457-1)*'month #1 only'!$B$2)*(1-$B$3))+(((M457-1)*'month #1 only'!$B$2)*(1-$B$3)),IF(N457="WON",(((L457-1)*'month #1 only'!$B$2)*(1-$B$3)),IF(N457="PLACED",(((M457-1)*'month #1 only'!$B$2)*(1-$B$3))-'month #1 only'!$B$2,IF(Q457=0,-'month #1 only'!$B$2,-('month #1 only'!$B$2*2))))))*E457</f>
        <v>0</v>
      </c>
    </row>
    <row r="458" spans="8:20" x14ac:dyDescent="0.2">
      <c r="H458" s="68"/>
      <c r="I458" s="68"/>
      <c r="J458" s="68"/>
      <c r="K458" s="68"/>
      <c r="N458" s="54"/>
      <c r="O458" s="68">
        <f>((G458-1)*(1-(IF(H458="no",0,'month #1 only'!$B$3)))+1)</f>
        <v>5.0000000000000044E-2</v>
      </c>
      <c r="P458" s="68">
        <f t="shared" si="7"/>
        <v>0</v>
      </c>
      <c r="Q458" s="69">
        <f>IF(Table13[[#This Row],[Runners]]&lt;5,0,IF(Table13[[#This Row],[Runners]]&lt;8,0.25,IF(Table13[[#This Row],[Runners]]&lt;12,0.2,IF(Table13[[#This Row],[Handicap?]]="Yes",0.25,0.2))))</f>
        <v>0</v>
      </c>
      <c r="R458" s="70">
        <f>(IF(N458="WON-EW",((((F458-1)*Q458)*'month #1 only'!$B$2)+('month #1 only'!$B$2*(F458-1))),IF(N458="WON",((((F458-1)*Q458)*'month #1 only'!$B$2)+('month #1 only'!$B$2*(F458-1))),IF(N458="PLACED",((((F458-1)*Q458)*'month #1 only'!$B$2)-'month #1 only'!$B$2),IF(Q458=0,-'month #1 only'!$B$2,IF(Q458=0,-'month #1 only'!$B$2,-('month #1 only'!$B$2*2)))))))*E458</f>
        <v>0</v>
      </c>
      <c r="S458" s="71">
        <f>(IF(N458="WON-EW",((((O458-1)*Q458)*'month #1 only'!$B$2)+('month #1 only'!$B$2*(O458-1))),IF(N458="WON",((((O458-1)*Q458)*'month #1 only'!$B$2)+('month #1 only'!$B$2*(O458-1))),IF(N458="PLACED",((((O458-1)*Q458)*'month #1 only'!$B$2)-'month #1 only'!$B$2),IF(Q458=0,-'month #1 only'!$B$2,IF(Q458=0,-'month #1 only'!$B$2,-('month #1 only'!$B$2*2)))))))*E458</f>
        <v>0</v>
      </c>
      <c r="T458" s="71">
        <f>(IF(N458="WON-EW",(((L458-1)*'month #1 only'!$B$2)*(1-$B$3))+(((M458-1)*'month #1 only'!$B$2)*(1-$B$3)),IF(N458="WON",(((L458-1)*'month #1 only'!$B$2)*(1-$B$3)),IF(N458="PLACED",(((M458-1)*'month #1 only'!$B$2)*(1-$B$3))-'month #1 only'!$B$2,IF(Q458=0,-'month #1 only'!$B$2,-('month #1 only'!$B$2*2))))))*E458</f>
        <v>0</v>
      </c>
    </row>
    <row r="459" spans="8:20" x14ac:dyDescent="0.2">
      <c r="H459" s="68"/>
      <c r="I459" s="68"/>
      <c r="J459" s="68"/>
      <c r="K459" s="68"/>
      <c r="N459" s="54"/>
      <c r="O459" s="68">
        <f>((G459-1)*(1-(IF(H459="no",0,'month #1 only'!$B$3)))+1)</f>
        <v>5.0000000000000044E-2</v>
      </c>
      <c r="P459" s="68">
        <f t="shared" si="7"/>
        <v>0</v>
      </c>
      <c r="Q459" s="69">
        <f>IF(Table13[[#This Row],[Runners]]&lt;5,0,IF(Table13[[#This Row],[Runners]]&lt;8,0.25,IF(Table13[[#This Row],[Runners]]&lt;12,0.2,IF(Table13[[#This Row],[Handicap?]]="Yes",0.25,0.2))))</f>
        <v>0</v>
      </c>
      <c r="R459" s="70">
        <f>(IF(N459="WON-EW",((((F459-1)*Q459)*'month #1 only'!$B$2)+('month #1 only'!$B$2*(F459-1))),IF(N459="WON",((((F459-1)*Q459)*'month #1 only'!$B$2)+('month #1 only'!$B$2*(F459-1))),IF(N459="PLACED",((((F459-1)*Q459)*'month #1 only'!$B$2)-'month #1 only'!$B$2),IF(Q459=0,-'month #1 only'!$B$2,IF(Q459=0,-'month #1 only'!$B$2,-('month #1 only'!$B$2*2)))))))*E459</f>
        <v>0</v>
      </c>
      <c r="S459" s="71">
        <f>(IF(N459="WON-EW",((((O459-1)*Q459)*'month #1 only'!$B$2)+('month #1 only'!$B$2*(O459-1))),IF(N459="WON",((((O459-1)*Q459)*'month #1 only'!$B$2)+('month #1 only'!$B$2*(O459-1))),IF(N459="PLACED",((((O459-1)*Q459)*'month #1 only'!$B$2)-'month #1 only'!$B$2),IF(Q459=0,-'month #1 only'!$B$2,IF(Q459=0,-'month #1 only'!$B$2,-('month #1 only'!$B$2*2)))))))*E459</f>
        <v>0</v>
      </c>
      <c r="T459" s="71">
        <f>(IF(N459="WON-EW",(((L459-1)*'month #1 only'!$B$2)*(1-$B$3))+(((M459-1)*'month #1 only'!$B$2)*(1-$B$3)),IF(N459="WON",(((L459-1)*'month #1 only'!$B$2)*(1-$B$3)),IF(N459="PLACED",(((M459-1)*'month #1 only'!$B$2)*(1-$B$3))-'month #1 only'!$B$2,IF(Q459=0,-'month #1 only'!$B$2,-('month #1 only'!$B$2*2))))))*E459</f>
        <v>0</v>
      </c>
    </row>
    <row r="460" spans="8:20" x14ac:dyDescent="0.2">
      <c r="H460" s="68"/>
      <c r="I460" s="68"/>
      <c r="J460" s="68"/>
      <c r="K460" s="68"/>
      <c r="N460" s="54"/>
      <c r="O460" s="68">
        <f>((G460-1)*(1-(IF(H460="no",0,'month #1 only'!$B$3)))+1)</f>
        <v>5.0000000000000044E-2</v>
      </c>
      <c r="P460" s="68">
        <f t="shared" si="7"/>
        <v>0</v>
      </c>
      <c r="Q460" s="69">
        <f>IF(Table13[[#This Row],[Runners]]&lt;5,0,IF(Table13[[#This Row],[Runners]]&lt;8,0.25,IF(Table13[[#This Row],[Runners]]&lt;12,0.2,IF(Table13[[#This Row],[Handicap?]]="Yes",0.25,0.2))))</f>
        <v>0</v>
      </c>
      <c r="R460" s="70">
        <f>(IF(N460="WON-EW",((((F460-1)*Q460)*'month #1 only'!$B$2)+('month #1 only'!$B$2*(F460-1))),IF(N460="WON",((((F460-1)*Q460)*'month #1 only'!$B$2)+('month #1 only'!$B$2*(F460-1))),IF(N460="PLACED",((((F460-1)*Q460)*'month #1 only'!$B$2)-'month #1 only'!$B$2),IF(Q460=0,-'month #1 only'!$B$2,IF(Q460=0,-'month #1 only'!$B$2,-('month #1 only'!$B$2*2)))))))*E460</f>
        <v>0</v>
      </c>
      <c r="S460" s="71">
        <f>(IF(N460="WON-EW",((((O460-1)*Q460)*'month #1 only'!$B$2)+('month #1 only'!$B$2*(O460-1))),IF(N460="WON",((((O460-1)*Q460)*'month #1 only'!$B$2)+('month #1 only'!$B$2*(O460-1))),IF(N460="PLACED",((((O460-1)*Q460)*'month #1 only'!$B$2)-'month #1 only'!$B$2),IF(Q460=0,-'month #1 only'!$B$2,IF(Q460=0,-'month #1 only'!$B$2,-('month #1 only'!$B$2*2)))))))*E460</f>
        <v>0</v>
      </c>
      <c r="T460" s="71">
        <f>(IF(N460="WON-EW",(((L460-1)*'month #1 only'!$B$2)*(1-$B$3))+(((M460-1)*'month #1 only'!$B$2)*(1-$B$3)),IF(N460="WON",(((L460-1)*'month #1 only'!$B$2)*(1-$B$3)),IF(N460="PLACED",(((M460-1)*'month #1 only'!$B$2)*(1-$B$3))-'month #1 only'!$B$2,IF(Q460=0,-'month #1 only'!$B$2,-('month #1 only'!$B$2*2))))))*E460</f>
        <v>0</v>
      </c>
    </row>
    <row r="461" spans="8:20" x14ac:dyDescent="0.2">
      <c r="H461" s="68"/>
      <c r="I461" s="68"/>
      <c r="J461" s="68"/>
      <c r="K461" s="68"/>
      <c r="N461" s="54"/>
      <c r="O461" s="68">
        <f>((G461-1)*(1-(IF(H461="no",0,'month #1 only'!$B$3)))+1)</f>
        <v>5.0000000000000044E-2</v>
      </c>
      <c r="P461" s="68">
        <f t="shared" si="7"/>
        <v>0</v>
      </c>
      <c r="Q461" s="69">
        <f>IF(Table13[[#This Row],[Runners]]&lt;5,0,IF(Table13[[#This Row],[Runners]]&lt;8,0.25,IF(Table13[[#This Row],[Runners]]&lt;12,0.2,IF(Table13[[#This Row],[Handicap?]]="Yes",0.25,0.2))))</f>
        <v>0</v>
      </c>
      <c r="R461" s="70">
        <f>(IF(N461="WON-EW",((((F461-1)*Q461)*'month #1 only'!$B$2)+('month #1 only'!$B$2*(F461-1))),IF(N461="WON",((((F461-1)*Q461)*'month #1 only'!$B$2)+('month #1 only'!$B$2*(F461-1))),IF(N461="PLACED",((((F461-1)*Q461)*'month #1 only'!$B$2)-'month #1 only'!$B$2),IF(Q461=0,-'month #1 only'!$B$2,IF(Q461=0,-'month #1 only'!$B$2,-('month #1 only'!$B$2*2)))))))*E461</f>
        <v>0</v>
      </c>
      <c r="S461" s="71">
        <f>(IF(N461="WON-EW",((((O461-1)*Q461)*'month #1 only'!$B$2)+('month #1 only'!$B$2*(O461-1))),IF(N461="WON",((((O461-1)*Q461)*'month #1 only'!$B$2)+('month #1 only'!$B$2*(O461-1))),IF(N461="PLACED",((((O461-1)*Q461)*'month #1 only'!$B$2)-'month #1 only'!$B$2),IF(Q461=0,-'month #1 only'!$B$2,IF(Q461=0,-'month #1 only'!$B$2,-('month #1 only'!$B$2*2)))))))*E461</f>
        <v>0</v>
      </c>
      <c r="T461" s="71">
        <f>(IF(N461="WON-EW",(((L461-1)*'month #1 only'!$B$2)*(1-$B$3))+(((M461-1)*'month #1 only'!$B$2)*(1-$B$3)),IF(N461="WON",(((L461-1)*'month #1 only'!$B$2)*(1-$B$3)),IF(N461="PLACED",(((M461-1)*'month #1 only'!$B$2)*(1-$B$3))-'month #1 only'!$B$2,IF(Q461=0,-'month #1 only'!$B$2,-('month #1 only'!$B$2*2))))))*E461</f>
        <v>0</v>
      </c>
    </row>
    <row r="462" spans="8:20" x14ac:dyDescent="0.2">
      <c r="H462" s="68"/>
      <c r="I462" s="68"/>
      <c r="J462" s="68"/>
      <c r="K462" s="68"/>
      <c r="N462" s="54"/>
      <c r="O462" s="68">
        <f>((G462-1)*(1-(IF(H462="no",0,'month #1 only'!$B$3)))+1)</f>
        <v>5.0000000000000044E-2</v>
      </c>
      <c r="P462" s="68">
        <f t="shared" si="7"/>
        <v>0</v>
      </c>
      <c r="Q462" s="69">
        <f>IF(Table13[[#This Row],[Runners]]&lt;5,0,IF(Table13[[#This Row],[Runners]]&lt;8,0.25,IF(Table13[[#This Row],[Runners]]&lt;12,0.2,IF(Table13[[#This Row],[Handicap?]]="Yes",0.25,0.2))))</f>
        <v>0</v>
      </c>
      <c r="R462" s="70">
        <f>(IF(N462="WON-EW",((((F462-1)*Q462)*'month #1 only'!$B$2)+('month #1 only'!$B$2*(F462-1))),IF(N462="WON",((((F462-1)*Q462)*'month #1 only'!$B$2)+('month #1 only'!$B$2*(F462-1))),IF(N462="PLACED",((((F462-1)*Q462)*'month #1 only'!$B$2)-'month #1 only'!$B$2),IF(Q462=0,-'month #1 only'!$B$2,IF(Q462=0,-'month #1 only'!$B$2,-('month #1 only'!$B$2*2)))))))*E462</f>
        <v>0</v>
      </c>
      <c r="S462" s="71">
        <f>(IF(N462="WON-EW",((((O462-1)*Q462)*'month #1 only'!$B$2)+('month #1 only'!$B$2*(O462-1))),IF(N462="WON",((((O462-1)*Q462)*'month #1 only'!$B$2)+('month #1 only'!$B$2*(O462-1))),IF(N462="PLACED",((((O462-1)*Q462)*'month #1 only'!$B$2)-'month #1 only'!$B$2),IF(Q462=0,-'month #1 only'!$B$2,IF(Q462=0,-'month #1 only'!$B$2,-('month #1 only'!$B$2*2)))))))*E462</f>
        <v>0</v>
      </c>
      <c r="T462" s="71">
        <f>(IF(N462="WON-EW",(((L462-1)*'month #1 only'!$B$2)*(1-$B$3))+(((M462-1)*'month #1 only'!$B$2)*(1-$B$3)),IF(N462="WON",(((L462-1)*'month #1 only'!$B$2)*(1-$B$3)),IF(N462="PLACED",(((M462-1)*'month #1 only'!$B$2)*(1-$B$3))-'month #1 only'!$B$2,IF(Q462=0,-'month #1 only'!$B$2,-('month #1 only'!$B$2*2))))))*E462</f>
        <v>0</v>
      </c>
    </row>
    <row r="463" spans="8:20" x14ac:dyDescent="0.2">
      <c r="H463" s="68"/>
      <c r="I463" s="68"/>
      <c r="J463" s="68"/>
      <c r="K463" s="68"/>
      <c r="N463" s="54"/>
      <c r="O463" s="68">
        <f>((G463-1)*(1-(IF(H463="no",0,'month #1 only'!$B$3)))+1)</f>
        <v>5.0000000000000044E-2</v>
      </c>
      <c r="P463" s="68">
        <f t="shared" si="7"/>
        <v>0</v>
      </c>
      <c r="Q463" s="69">
        <f>IF(Table13[[#This Row],[Runners]]&lt;5,0,IF(Table13[[#This Row],[Runners]]&lt;8,0.25,IF(Table13[[#This Row],[Runners]]&lt;12,0.2,IF(Table13[[#This Row],[Handicap?]]="Yes",0.25,0.2))))</f>
        <v>0</v>
      </c>
      <c r="R463" s="70">
        <f>(IF(N463="WON-EW",((((F463-1)*Q463)*'month #1 only'!$B$2)+('month #1 only'!$B$2*(F463-1))),IF(N463="WON",((((F463-1)*Q463)*'month #1 only'!$B$2)+('month #1 only'!$B$2*(F463-1))),IF(N463="PLACED",((((F463-1)*Q463)*'month #1 only'!$B$2)-'month #1 only'!$B$2),IF(Q463=0,-'month #1 only'!$B$2,IF(Q463=0,-'month #1 only'!$B$2,-('month #1 only'!$B$2*2)))))))*E463</f>
        <v>0</v>
      </c>
      <c r="S463" s="71">
        <f>(IF(N463="WON-EW",((((O463-1)*Q463)*'month #1 only'!$B$2)+('month #1 only'!$B$2*(O463-1))),IF(N463="WON",((((O463-1)*Q463)*'month #1 only'!$B$2)+('month #1 only'!$B$2*(O463-1))),IF(N463="PLACED",((((O463-1)*Q463)*'month #1 only'!$B$2)-'month #1 only'!$B$2),IF(Q463=0,-'month #1 only'!$B$2,IF(Q463=0,-'month #1 only'!$B$2,-('month #1 only'!$B$2*2)))))))*E463</f>
        <v>0</v>
      </c>
      <c r="T463" s="71">
        <f>(IF(N463="WON-EW",(((L463-1)*'month #1 only'!$B$2)*(1-$B$3))+(((M463-1)*'month #1 only'!$B$2)*(1-$B$3)),IF(N463="WON",(((L463-1)*'month #1 only'!$B$2)*(1-$B$3)),IF(N463="PLACED",(((M463-1)*'month #1 only'!$B$2)*(1-$B$3))-'month #1 only'!$B$2,IF(Q463=0,-'month #1 only'!$B$2,-('month #1 only'!$B$2*2))))))*E463</f>
        <v>0</v>
      </c>
    </row>
    <row r="464" spans="8:20" x14ac:dyDescent="0.2">
      <c r="H464" s="68"/>
      <c r="I464" s="68"/>
      <c r="J464" s="68"/>
      <c r="K464" s="68"/>
      <c r="N464" s="54"/>
      <c r="O464" s="68">
        <f>((G464-1)*(1-(IF(H464="no",0,'month #1 only'!$B$3)))+1)</f>
        <v>5.0000000000000044E-2</v>
      </c>
      <c r="P464" s="68">
        <f t="shared" si="7"/>
        <v>0</v>
      </c>
      <c r="Q464" s="69">
        <f>IF(Table13[[#This Row],[Runners]]&lt;5,0,IF(Table13[[#This Row],[Runners]]&lt;8,0.25,IF(Table13[[#This Row],[Runners]]&lt;12,0.2,IF(Table13[[#This Row],[Handicap?]]="Yes",0.25,0.2))))</f>
        <v>0</v>
      </c>
      <c r="R464" s="70">
        <f>(IF(N464="WON-EW",((((F464-1)*Q464)*'month #1 only'!$B$2)+('month #1 only'!$B$2*(F464-1))),IF(N464="WON",((((F464-1)*Q464)*'month #1 only'!$B$2)+('month #1 only'!$B$2*(F464-1))),IF(N464="PLACED",((((F464-1)*Q464)*'month #1 only'!$B$2)-'month #1 only'!$B$2),IF(Q464=0,-'month #1 only'!$B$2,IF(Q464=0,-'month #1 only'!$B$2,-('month #1 only'!$B$2*2)))))))*E464</f>
        <v>0</v>
      </c>
      <c r="S464" s="71">
        <f>(IF(N464="WON-EW",((((O464-1)*Q464)*'month #1 only'!$B$2)+('month #1 only'!$B$2*(O464-1))),IF(N464="WON",((((O464-1)*Q464)*'month #1 only'!$B$2)+('month #1 only'!$B$2*(O464-1))),IF(N464="PLACED",((((O464-1)*Q464)*'month #1 only'!$B$2)-'month #1 only'!$B$2),IF(Q464=0,-'month #1 only'!$B$2,IF(Q464=0,-'month #1 only'!$B$2,-('month #1 only'!$B$2*2)))))))*E464</f>
        <v>0</v>
      </c>
      <c r="T464" s="71">
        <f>(IF(N464="WON-EW",(((L464-1)*'month #1 only'!$B$2)*(1-$B$3))+(((M464-1)*'month #1 only'!$B$2)*(1-$B$3)),IF(N464="WON",(((L464-1)*'month #1 only'!$B$2)*(1-$B$3)),IF(N464="PLACED",(((M464-1)*'month #1 only'!$B$2)*(1-$B$3))-'month #1 only'!$B$2,IF(Q464=0,-'month #1 only'!$B$2,-('month #1 only'!$B$2*2))))))*E464</f>
        <v>0</v>
      </c>
    </row>
    <row r="465" spans="8:20" x14ac:dyDescent="0.2">
      <c r="H465" s="68"/>
      <c r="I465" s="68"/>
      <c r="J465" s="68"/>
      <c r="K465" s="68"/>
      <c r="N465" s="54"/>
      <c r="O465" s="68">
        <f>((G465-1)*(1-(IF(H465="no",0,'month #1 only'!$B$3)))+1)</f>
        <v>5.0000000000000044E-2</v>
      </c>
      <c r="P465" s="68">
        <f t="shared" si="7"/>
        <v>0</v>
      </c>
      <c r="Q465" s="69">
        <f>IF(Table13[[#This Row],[Runners]]&lt;5,0,IF(Table13[[#This Row],[Runners]]&lt;8,0.25,IF(Table13[[#This Row],[Runners]]&lt;12,0.2,IF(Table13[[#This Row],[Handicap?]]="Yes",0.25,0.2))))</f>
        <v>0</v>
      </c>
      <c r="R465" s="70">
        <f>(IF(N465="WON-EW",((((F465-1)*Q465)*'month #1 only'!$B$2)+('month #1 only'!$B$2*(F465-1))),IF(N465="WON",((((F465-1)*Q465)*'month #1 only'!$B$2)+('month #1 only'!$B$2*(F465-1))),IF(N465="PLACED",((((F465-1)*Q465)*'month #1 only'!$B$2)-'month #1 only'!$B$2),IF(Q465=0,-'month #1 only'!$B$2,IF(Q465=0,-'month #1 only'!$B$2,-('month #1 only'!$B$2*2)))))))*E465</f>
        <v>0</v>
      </c>
      <c r="S465" s="71">
        <f>(IF(N465="WON-EW",((((O465-1)*Q465)*'month #1 only'!$B$2)+('month #1 only'!$B$2*(O465-1))),IF(N465="WON",((((O465-1)*Q465)*'month #1 only'!$B$2)+('month #1 only'!$B$2*(O465-1))),IF(N465="PLACED",((((O465-1)*Q465)*'month #1 only'!$B$2)-'month #1 only'!$B$2),IF(Q465=0,-'month #1 only'!$B$2,IF(Q465=0,-'month #1 only'!$B$2,-('month #1 only'!$B$2*2)))))))*E465</f>
        <v>0</v>
      </c>
      <c r="T465" s="71">
        <f>(IF(N465="WON-EW",(((L465-1)*'month #1 only'!$B$2)*(1-$B$3))+(((M465-1)*'month #1 only'!$B$2)*(1-$B$3)),IF(N465="WON",(((L465-1)*'month #1 only'!$B$2)*(1-$B$3)),IF(N465="PLACED",(((M465-1)*'month #1 only'!$B$2)*(1-$B$3))-'month #1 only'!$B$2,IF(Q465=0,-'month #1 only'!$B$2,-('month #1 only'!$B$2*2))))))*E465</f>
        <v>0</v>
      </c>
    </row>
    <row r="466" spans="8:20" x14ac:dyDescent="0.2">
      <c r="H466" s="68"/>
      <c r="I466" s="68"/>
      <c r="J466" s="68"/>
      <c r="K466" s="68"/>
      <c r="N466" s="54"/>
      <c r="O466" s="68">
        <f>((G466-1)*(1-(IF(H466="no",0,'month #1 only'!$B$3)))+1)</f>
        <v>5.0000000000000044E-2</v>
      </c>
      <c r="P466" s="68">
        <f t="shared" si="7"/>
        <v>0</v>
      </c>
      <c r="Q466" s="69">
        <f>IF(Table13[[#This Row],[Runners]]&lt;5,0,IF(Table13[[#This Row],[Runners]]&lt;8,0.25,IF(Table13[[#This Row],[Runners]]&lt;12,0.2,IF(Table13[[#This Row],[Handicap?]]="Yes",0.25,0.2))))</f>
        <v>0</v>
      </c>
      <c r="R466" s="70">
        <f>(IF(N466="WON-EW",((((F466-1)*Q466)*'month #1 only'!$B$2)+('month #1 only'!$B$2*(F466-1))),IF(N466="WON",((((F466-1)*Q466)*'month #1 only'!$B$2)+('month #1 only'!$B$2*(F466-1))),IF(N466="PLACED",((((F466-1)*Q466)*'month #1 only'!$B$2)-'month #1 only'!$B$2),IF(Q466=0,-'month #1 only'!$B$2,IF(Q466=0,-'month #1 only'!$B$2,-('month #1 only'!$B$2*2)))))))*E466</f>
        <v>0</v>
      </c>
      <c r="S466" s="71">
        <f>(IF(N466="WON-EW",((((O466-1)*Q466)*'month #1 only'!$B$2)+('month #1 only'!$B$2*(O466-1))),IF(N466="WON",((((O466-1)*Q466)*'month #1 only'!$B$2)+('month #1 only'!$B$2*(O466-1))),IF(N466="PLACED",((((O466-1)*Q466)*'month #1 only'!$B$2)-'month #1 only'!$B$2),IF(Q466=0,-'month #1 only'!$B$2,IF(Q466=0,-'month #1 only'!$B$2,-('month #1 only'!$B$2*2)))))))*E466</f>
        <v>0</v>
      </c>
      <c r="T466" s="71">
        <f>(IF(N466="WON-EW",(((L466-1)*'month #1 only'!$B$2)*(1-$B$3))+(((M466-1)*'month #1 only'!$B$2)*(1-$B$3)),IF(N466="WON",(((L466-1)*'month #1 only'!$B$2)*(1-$B$3)),IF(N466="PLACED",(((M466-1)*'month #1 only'!$B$2)*(1-$B$3))-'month #1 only'!$B$2,IF(Q466=0,-'month #1 only'!$B$2,-('month #1 only'!$B$2*2))))))*E466</f>
        <v>0</v>
      </c>
    </row>
    <row r="467" spans="8:20" x14ac:dyDescent="0.2">
      <c r="H467" s="68"/>
      <c r="I467" s="68"/>
      <c r="J467" s="68"/>
      <c r="K467" s="68"/>
      <c r="N467" s="54"/>
      <c r="O467" s="68">
        <f>((G467-1)*(1-(IF(H467="no",0,'month #1 only'!$B$3)))+1)</f>
        <v>5.0000000000000044E-2</v>
      </c>
      <c r="P467" s="68">
        <f t="shared" si="7"/>
        <v>0</v>
      </c>
      <c r="Q467" s="69">
        <f>IF(Table13[[#This Row],[Runners]]&lt;5,0,IF(Table13[[#This Row],[Runners]]&lt;8,0.25,IF(Table13[[#This Row],[Runners]]&lt;12,0.2,IF(Table13[[#This Row],[Handicap?]]="Yes",0.25,0.2))))</f>
        <v>0</v>
      </c>
      <c r="R467" s="70">
        <f>(IF(N467="WON-EW",((((F467-1)*Q467)*'month #1 only'!$B$2)+('month #1 only'!$B$2*(F467-1))),IF(N467="WON",((((F467-1)*Q467)*'month #1 only'!$B$2)+('month #1 only'!$B$2*(F467-1))),IF(N467="PLACED",((((F467-1)*Q467)*'month #1 only'!$B$2)-'month #1 only'!$B$2),IF(Q467=0,-'month #1 only'!$B$2,IF(Q467=0,-'month #1 only'!$B$2,-('month #1 only'!$B$2*2)))))))*E467</f>
        <v>0</v>
      </c>
      <c r="S467" s="71">
        <f>(IF(N467="WON-EW",((((O467-1)*Q467)*'month #1 only'!$B$2)+('month #1 only'!$B$2*(O467-1))),IF(N467="WON",((((O467-1)*Q467)*'month #1 only'!$B$2)+('month #1 only'!$B$2*(O467-1))),IF(N467="PLACED",((((O467-1)*Q467)*'month #1 only'!$B$2)-'month #1 only'!$B$2),IF(Q467=0,-'month #1 only'!$B$2,IF(Q467=0,-'month #1 only'!$B$2,-('month #1 only'!$B$2*2)))))))*E467</f>
        <v>0</v>
      </c>
      <c r="T467" s="71">
        <f>(IF(N467="WON-EW",(((L467-1)*'month #1 only'!$B$2)*(1-$B$3))+(((M467-1)*'month #1 only'!$B$2)*(1-$B$3)),IF(N467="WON",(((L467-1)*'month #1 only'!$B$2)*(1-$B$3)),IF(N467="PLACED",(((M467-1)*'month #1 only'!$B$2)*(1-$B$3))-'month #1 only'!$B$2,IF(Q467=0,-'month #1 only'!$B$2,-('month #1 only'!$B$2*2))))))*E467</f>
        <v>0</v>
      </c>
    </row>
    <row r="468" spans="8:20" x14ac:dyDescent="0.2">
      <c r="H468" s="68"/>
      <c r="I468" s="68"/>
      <c r="J468" s="68"/>
      <c r="K468" s="68"/>
      <c r="N468" s="54"/>
      <c r="O468" s="68">
        <f>((G468-1)*(1-(IF(H468="no",0,'month #1 only'!$B$3)))+1)</f>
        <v>5.0000000000000044E-2</v>
      </c>
      <c r="P468" s="68">
        <f t="shared" si="7"/>
        <v>0</v>
      </c>
      <c r="Q468" s="69">
        <f>IF(Table13[[#This Row],[Runners]]&lt;5,0,IF(Table13[[#This Row],[Runners]]&lt;8,0.25,IF(Table13[[#This Row],[Runners]]&lt;12,0.2,IF(Table13[[#This Row],[Handicap?]]="Yes",0.25,0.2))))</f>
        <v>0</v>
      </c>
      <c r="R468" s="70">
        <f>(IF(N468="WON-EW",((((F468-1)*Q468)*'month #1 only'!$B$2)+('month #1 only'!$B$2*(F468-1))),IF(N468="WON",((((F468-1)*Q468)*'month #1 only'!$B$2)+('month #1 only'!$B$2*(F468-1))),IF(N468="PLACED",((((F468-1)*Q468)*'month #1 only'!$B$2)-'month #1 only'!$B$2),IF(Q468=0,-'month #1 only'!$B$2,IF(Q468=0,-'month #1 only'!$B$2,-('month #1 only'!$B$2*2)))))))*E468</f>
        <v>0</v>
      </c>
      <c r="S468" s="71">
        <f>(IF(N468="WON-EW",((((O468-1)*Q468)*'month #1 only'!$B$2)+('month #1 only'!$B$2*(O468-1))),IF(N468="WON",((((O468-1)*Q468)*'month #1 only'!$B$2)+('month #1 only'!$B$2*(O468-1))),IF(N468="PLACED",((((O468-1)*Q468)*'month #1 only'!$B$2)-'month #1 only'!$B$2),IF(Q468=0,-'month #1 only'!$B$2,IF(Q468=0,-'month #1 only'!$B$2,-('month #1 only'!$B$2*2)))))))*E468</f>
        <v>0</v>
      </c>
      <c r="T468" s="71">
        <f>(IF(N468="WON-EW",(((L468-1)*'month #1 only'!$B$2)*(1-$B$3))+(((M468-1)*'month #1 only'!$B$2)*(1-$B$3)),IF(N468="WON",(((L468-1)*'month #1 only'!$B$2)*(1-$B$3)),IF(N468="PLACED",(((M468-1)*'month #1 only'!$B$2)*(1-$B$3))-'month #1 only'!$B$2,IF(Q468=0,-'month #1 only'!$B$2,-('month #1 only'!$B$2*2))))))*E468</f>
        <v>0</v>
      </c>
    </row>
    <row r="469" spans="8:20" x14ac:dyDescent="0.2">
      <c r="H469" s="68"/>
      <c r="I469" s="68"/>
      <c r="J469" s="68"/>
      <c r="K469" s="68"/>
      <c r="N469" s="54"/>
      <c r="O469" s="68">
        <f>((G469-1)*(1-(IF(H469="no",0,'month #1 only'!$B$3)))+1)</f>
        <v>5.0000000000000044E-2</v>
      </c>
      <c r="P469" s="68">
        <f t="shared" si="7"/>
        <v>0</v>
      </c>
      <c r="Q469" s="69">
        <f>IF(Table13[[#This Row],[Runners]]&lt;5,0,IF(Table13[[#This Row],[Runners]]&lt;8,0.25,IF(Table13[[#This Row],[Runners]]&lt;12,0.2,IF(Table13[[#This Row],[Handicap?]]="Yes",0.25,0.2))))</f>
        <v>0</v>
      </c>
      <c r="R469" s="70">
        <f>(IF(N469="WON-EW",((((F469-1)*Q469)*'month #1 only'!$B$2)+('month #1 only'!$B$2*(F469-1))),IF(N469="WON",((((F469-1)*Q469)*'month #1 only'!$B$2)+('month #1 only'!$B$2*(F469-1))),IF(N469="PLACED",((((F469-1)*Q469)*'month #1 only'!$B$2)-'month #1 only'!$B$2),IF(Q469=0,-'month #1 only'!$B$2,IF(Q469=0,-'month #1 only'!$B$2,-('month #1 only'!$B$2*2)))))))*E469</f>
        <v>0</v>
      </c>
      <c r="S469" s="71">
        <f>(IF(N469="WON-EW",((((O469-1)*Q469)*'month #1 only'!$B$2)+('month #1 only'!$B$2*(O469-1))),IF(N469="WON",((((O469-1)*Q469)*'month #1 only'!$B$2)+('month #1 only'!$B$2*(O469-1))),IF(N469="PLACED",((((O469-1)*Q469)*'month #1 only'!$B$2)-'month #1 only'!$B$2),IF(Q469=0,-'month #1 only'!$B$2,IF(Q469=0,-'month #1 only'!$B$2,-('month #1 only'!$B$2*2)))))))*E469</f>
        <v>0</v>
      </c>
      <c r="T469" s="71">
        <f>(IF(N469="WON-EW",(((L469-1)*'month #1 only'!$B$2)*(1-$B$3))+(((M469-1)*'month #1 only'!$B$2)*(1-$B$3)),IF(N469="WON",(((L469-1)*'month #1 only'!$B$2)*(1-$B$3)),IF(N469="PLACED",(((M469-1)*'month #1 only'!$B$2)*(1-$B$3))-'month #1 only'!$B$2,IF(Q469=0,-'month #1 only'!$B$2,-('month #1 only'!$B$2*2))))))*E469</f>
        <v>0</v>
      </c>
    </row>
    <row r="470" spans="8:20" x14ac:dyDescent="0.2">
      <c r="H470" s="68"/>
      <c r="I470" s="68"/>
      <c r="J470" s="68"/>
      <c r="K470" s="68"/>
      <c r="N470" s="54"/>
      <c r="O470" s="68">
        <f>((G470-1)*(1-(IF(H470="no",0,'month #1 only'!$B$3)))+1)</f>
        <v>5.0000000000000044E-2</v>
      </c>
      <c r="P470" s="68">
        <f t="shared" si="7"/>
        <v>0</v>
      </c>
      <c r="Q470" s="69">
        <f>IF(Table13[[#This Row],[Runners]]&lt;5,0,IF(Table13[[#This Row],[Runners]]&lt;8,0.25,IF(Table13[[#This Row],[Runners]]&lt;12,0.2,IF(Table13[[#This Row],[Handicap?]]="Yes",0.25,0.2))))</f>
        <v>0</v>
      </c>
      <c r="R470" s="70">
        <f>(IF(N470="WON-EW",((((F470-1)*Q470)*'month #1 only'!$B$2)+('month #1 only'!$B$2*(F470-1))),IF(N470="WON",((((F470-1)*Q470)*'month #1 only'!$B$2)+('month #1 only'!$B$2*(F470-1))),IF(N470="PLACED",((((F470-1)*Q470)*'month #1 only'!$B$2)-'month #1 only'!$B$2),IF(Q470=0,-'month #1 only'!$B$2,IF(Q470=0,-'month #1 only'!$B$2,-('month #1 only'!$B$2*2)))))))*E470</f>
        <v>0</v>
      </c>
      <c r="S470" s="71">
        <f>(IF(N470="WON-EW",((((O470-1)*Q470)*'month #1 only'!$B$2)+('month #1 only'!$B$2*(O470-1))),IF(N470="WON",((((O470-1)*Q470)*'month #1 only'!$B$2)+('month #1 only'!$B$2*(O470-1))),IF(N470="PLACED",((((O470-1)*Q470)*'month #1 only'!$B$2)-'month #1 only'!$B$2),IF(Q470=0,-'month #1 only'!$B$2,IF(Q470=0,-'month #1 only'!$B$2,-('month #1 only'!$B$2*2)))))))*E470</f>
        <v>0</v>
      </c>
      <c r="T470" s="71">
        <f>(IF(N470="WON-EW",(((L470-1)*'month #1 only'!$B$2)*(1-$B$3))+(((M470-1)*'month #1 only'!$B$2)*(1-$B$3)),IF(N470="WON",(((L470-1)*'month #1 only'!$B$2)*(1-$B$3)),IF(N470="PLACED",(((M470-1)*'month #1 only'!$B$2)*(1-$B$3))-'month #1 only'!$B$2,IF(Q470=0,-'month #1 only'!$B$2,-('month #1 only'!$B$2*2))))))*E470</f>
        <v>0</v>
      </c>
    </row>
    <row r="471" spans="8:20" x14ac:dyDescent="0.2">
      <c r="H471" s="68"/>
      <c r="I471" s="68"/>
      <c r="J471" s="68"/>
      <c r="K471" s="68"/>
      <c r="N471" s="54"/>
      <c r="O471" s="68">
        <f>((G471-1)*(1-(IF(H471="no",0,'month #1 only'!$B$3)))+1)</f>
        <v>5.0000000000000044E-2</v>
      </c>
      <c r="P471" s="68">
        <f t="shared" si="7"/>
        <v>0</v>
      </c>
      <c r="Q471" s="69">
        <f>IF(Table13[[#This Row],[Runners]]&lt;5,0,IF(Table13[[#This Row],[Runners]]&lt;8,0.25,IF(Table13[[#This Row],[Runners]]&lt;12,0.2,IF(Table13[[#This Row],[Handicap?]]="Yes",0.25,0.2))))</f>
        <v>0</v>
      </c>
      <c r="R471" s="70">
        <f>(IF(N471="WON-EW",((((F471-1)*Q471)*'month #1 only'!$B$2)+('month #1 only'!$B$2*(F471-1))),IF(N471="WON",((((F471-1)*Q471)*'month #1 only'!$B$2)+('month #1 only'!$B$2*(F471-1))),IF(N471="PLACED",((((F471-1)*Q471)*'month #1 only'!$B$2)-'month #1 only'!$B$2),IF(Q471=0,-'month #1 only'!$B$2,IF(Q471=0,-'month #1 only'!$B$2,-('month #1 only'!$B$2*2)))))))*E471</f>
        <v>0</v>
      </c>
      <c r="S471" s="71">
        <f>(IF(N471="WON-EW",((((O471-1)*Q471)*'month #1 only'!$B$2)+('month #1 only'!$B$2*(O471-1))),IF(N471="WON",((((O471-1)*Q471)*'month #1 only'!$B$2)+('month #1 only'!$B$2*(O471-1))),IF(N471="PLACED",((((O471-1)*Q471)*'month #1 only'!$B$2)-'month #1 only'!$B$2),IF(Q471=0,-'month #1 only'!$B$2,IF(Q471=0,-'month #1 only'!$B$2,-('month #1 only'!$B$2*2)))))))*E471</f>
        <v>0</v>
      </c>
      <c r="T471" s="71">
        <f>(IF(N471="WON-EW",(((L471-1)*'month #1 only'!$B$2)*(1-$B$3))+(((M471-1)*'month #1 only'!$B$2)*(1-$B$3)),IF(N471="WON",(((L471-1)*'month #1 only'!$B$2)*(1-$B$3)),IF(N471="PLACED",(((M471-1)*'month #1 only'!$B$2)*(1-$B$3))-'month #1 only'!$B$2,IF(Q471=0,-'month #1 only'!$B$2,-('month #1 only'!$B$2*2))))))*E471</f>
        <v>0</v>
      </c>
    </row>
    <row r="472" spans="8:20" x14ac:dyDescent="0.2">
      <c r="H472" s="68"/>
      <c r="I472" s="68"/>
      <c r="J472" s="68"/>
      <c r="K472" s="68"/>
      <c r="N472" s="54"/>
      <c r="O472" s="68">
        <f>((G472-1)*(1-(IF(H472="no",0,'month #1 only'!$B$3)))+1)</f>
        <v>5.0000000000000044E-2</v>
      </c>
      <c r="P472" s="68">
        <f t="shared" si="7"/>
        <v>0</v>
      </c>
      <c r="Q472" s="69">
        <f>IF(Table13[[#This Row],[Runners]]&lt;5,0,IF(Table13[[#This Row],[Runners]]&lt;8,0.25,IF(Table13[[#This Row],[Runners]]&lt;12,0.2,IF(Table13[[#This Row],[Handicap?]]="Yes",0.25,0.2))))</f>
        <v>0</v>
      </c>
      <c r="R472" s="70">
        <f>(IF(N472="WON-EW",((((F472-1)*Q472)*'month #1 only'!$B$2)+('month #1 only'!$B$2*(F472-1))),IF(N472="WON",((((F472-1)*Q472)*'month #1 only'!$B$2)+('month #1 only'!$B$2*(F472-1))),IF(N472="PLACED",((((F472-1)*Q472)*'month #1 only'!$B$2)-'month #1 only'!$B$2),IF(Q472=0,-'month #1 only'!$B$2,IF(Q472=0,-'month #1 only'!$B$2,-('month #1 only'!$B$2*2)))))))*E472</f>
        <v>0</v>
      </c>
      <c r="S472" s="71">
        <f>(IF(N472="WON-EW",((((O472-1)*Q472)*'month #1 only'!$B$2)+('month #1 only'!$B$2*(O472-1))),IF(N472="WON",((((O472-1)*Q472)*'month #1 only'!$B$2)+('month #1 only'!$B$2*(O472-1))),IF(N472="PLACED",((((O472-1)*Q472)*'month #1 only'!$B$2)-'month #1 only'!$B$2),IF(Q472=0,-'month #1 only'!$B$2,IF(Q472=0,-'month #1 only'!$B$2,-('month #1 only'!$B$2*2)))))))*E472</f>
        <v>0</v>
      </c>
      <c r="T472" s="71">
        <f>(IF(N472="WON-EW",(((L472-1)*'month #1 only'!$B$2)*(1-$B$3))+(((M472-1)*'month #1 only'!$B$2)*(1-$B$3)),IF(N472="WON",(((L472-1)*'month #1 only'!$B$2)*(1-$B$3)),IF(N472="PLACED",(((M472-1)*'month #1 only'!$B$2)*(1-$B$3))-'month #1 only'!$B$2,IF(Q472=0,-'month #1 only'!$B$2,-('month #1 only'!$B$2*2))))))*E472</f>
        <v>0</v>
      </c>
    </row>
    <row r="473" spans="8:20" x14ac:dyDescent="0.2">
      <c r="H473" s="68"/>
      <c r="I473" s="68"/>
      <c r="J473" s="68"/>
      <c r="K473" s="68"/>
      <c r="N473" s="54"/>
      <c r="O473" s="68">
        <f>((G473-1)*(1-(IF(H473="no",0,'month #1 only'!$B$3)))+1)</f>
        <v>5.0000000000000044E-2</v>
      </c>
      <c r="P473" s="68">
        <f t="shared" si="7"/>
        <v>0</v>
      </c>
      <c r="Q473" s="69">
        <f>IF(Table13[[#This Row],[Runners]]&lt;5,0,IF(Table13[[#This Row],[Runners]]&lt;8,0.25,IF(Table13[[#This Row],[Runners]]&lt;12,0.2,IF(Table13[[#This Row],[Handicap?]]="Yes",0.25,0.2))))</f>
        <v>0</v>
      </c>
      <c r="R473" s="70">
        <f>(IF(N473="WON-EW",((((F473-1)*Q473)*'month #1 only'!$B$2)+('month #1 only'!$B$2*(F473-1))),IF(N473="WON",((((F473-1)*Q473)*'month #1 only'!$B$2)+('month #1 only'!$B$2*(F473-1))),IF(N473="PLACED",((((F473-1)*Q473)*'month #1 only'!$B$2)-'month #1 only'!$B$2),IF(Q473=0,-'month #1 only'!$B$2,IF(Q473=0,-'month #1 only'!$B$2,-('month #1 only'!$B$2*2)))))))*E473</f>
        <v>0</v>
      </c>
      <c r="S473" s="71">
        <f>(IF(N473="WON-EW",((((O473-1)*Q473)*'month #1 only'!$B$2)+('month #1 only'!$B$2*(O473-1))),IF(N473="WON",((((O473-1)*Q473)*'month #1 only'!$B$2)+('month #1 only'!$B$2*(O473-1))),IF(N473="PLACED",((((O473-1)*Q473)*'month #1 only'!$B$2)-'month #1 only'!$B$2),IF(Q473=0,-'month #1 only'!$B$2,IF(Q473=0,-'month #1 only'!$B$2,-('month #1 only'!$B$2*2)))))))*E473</f>
        <v>0</v>
      </c>
      <c r="T473" s="71">
        <f>(IF(N473="WON-EW",(((L473-1)*'month #1 only'!$B$2)*(1-$B$3))+(((M473-1)*'month #1 only'!$B$2)*(1-$B$3)),IF(N473="WON",(((L473-1)*'month #1 only'!$B$2)*(1-$B$3)),IF(N473="PLACED",(((M473-1)*'month #1 only'!$B$2)*(1-$B$3))-'month #1 only'!$B$2,IF(Q473=0,-'month #1 only'!$B$2,-('month #1 only'!$B$2*2))))))*E473</f>
        <v>0</v>
      </c>
    </row>
    <row r="474" spans="8:20" x14ac:dyDescent="0.2">
      <c r="H474" s="68"/>
      <c r="I474" s="68"/>
      <c r="J474" s="68"/>
      <c r="K474" s="68"/>
      <c r="N474" s="54"/>
      <c r="O474" s="68">
        <f>((G474-1)*(1-(IF(H474="no",0,'month #1 only'!$B$3)))+1)</f>
        <v>5.0000000000000044E-2</v>
      </c>
      <c r="P474" s="68">
        <f t="shared" si="7"/>
        <v>0</v>
      </c>
      <c r="Q474" s="69">
        <f>IF(Table13[[#This Row],[Runners]]&lt;5,0,IF(Table13[[#This Row],[Runners]]&lt;8,0.25,IF(Table13[[#This Row],[Runners]]&lt;12,0.2,IF(Table13[[#This Row],[Handicap?]]="Yes",0.25,0.2))))</f>
        <v>0</v>
      </c>
      <c r="R474" s="70">
        <f>(IF(N474="WON-EW",((((F474-1)*Q474)*'month #1 only'!$B$2)+('month #1 only'!$B$2*(F474-1))),IF(N474="WON",((((F474-1)*Q474)*'month #1 only'!$B$2)+('month #1 only'!$B$2*(F474-1))),IF(N474="PLACED",((((F474-1)*Q474)*'month #1 only'!$B$2)-'month #1 only'!$B$2),IF(Q474=0,-'month #1 only'!$B$2,IF(Q474=0,-'month #1 only'!$B$2,-('month #1 only'!$B$2*2)))))))*E474</f>
        <v>0</v>
      </c>
      <c r="S474" s="71">
        <f>(IF(N474="WON-EW",((((O474-1)*Q474)*'month #1 only'!$B$2)+('month #1 only'!$B$2*(O474-1))),IF(N474="WON",((((O474-1)*Q474)*'month #1 only'!$B$2)+('month #1 only'!$B$2*(O474-1))),IF(N474="PLACED",((((O474-1)*Q474)*'month #1 only'!$B$2)-'month #1 only'!$B$2),IF(Q474=0,-'month #1 only'!$B$2,IF(Q474=0,-'month #1 only'!$B$2,-('month #1 only'!$B$2*2)))))))*E474</f>
        <v>0</v>
      </c>
      <c r="T474" s="71">
        <f>(IF(N474="WON-EW",(((L474-1)*'month #1 only'!$B$2)*(1-$B$3))+(((M474-1)*'month #1 only'!$B$2)*(1-$B$3)),IF(N474="WON",(((L474-1)*'month #1 only'!$B$2)*(1-$B$3)),IF(N474="PLACED",(((M474-1)*'month #1 only'!$B$2)*(1-$B$3))-'month #1 only'!$B$2,IF(Q474=0,-'month #1 only'!$B$2,-('month #1 only'!$B$2*2))))))*E474</f>
        <v>0</v>
      </c>
    </row>
    <row r="475" spans="8:20" x14ac:dyDescent="0.2">
      <c r="H475" s="68"/>
      <c r="I475" s="68"/>
      <c r="J475" s="68"/>
      <c r="K475" s="68"/>
      <c r="N475" s="54"/>
      <c r="O475" s="68">
        <f>((G475-1)*(1-(IF(H475="no",0,'month #1 only'!$B$3)))+1)</f>
        <v>5.0000000000000044E-2</v>
      </c>
      <c r="P475" s="68">
        <f t="shared" si="7"/>
        <v>0</v>
      </c>
      <c r="Q475" s="69">
        <f>IF(Table13[[#This Row],[Runners]]&lt;5,0,IF(Table13[[#This Row],[Runners]]&lt;8,0.25,IF(Table13[[#This Row],[Runners]]&lt;12,0.2,IF(Table13[[#This Row],[Handicap?]]="Yes",0.25,0.2))))</f>
        <v>0</v>
      </c>
      <c r="R475" s="70">
        <f>(IF(N475="WON-EW",((((F475-1)*Q475)*'month #1 only'!$B$2)+('month #1 only'!$B$2*(F475-1))),IF(N475="WON",((((F475-1)*Q475)*'month #1 only'!$B$2)+('month #1 only'!$B$2*(F475-1))),IF(N475="PLACED",((((F475-1)*Q475)*'month #1 only'!$B$2)-'month #1 only'!$B$2),IF(Q475=0,-'month #1 only'!$B$2,IF(Q475=0,-'month #1 only'!$B$2,-('month #1 only'!$B$2*2)))))))*E475</f>
        <v>0</v>
      </c>
      <c r="S475" s="71">
        <f>(IF(N475="WON-EW",((((O475-1)*Q475)*'month #1 only'!$B$2)+('month #1 only'!$B$2*(O475-1))),IF(N475="WON",((((O475-1)*Q475)*'month #1 only'!$B$2)+('month #1 only'!$B$2*(O475-1))),IF(N475="PLACED",((((O475-1)*Q475)*'month #1 only'!$B$2)-'month #1 only'!$B$2),IF(Q475=0,-'month #1 only'!$B$2,IF(Q475=0,-'month #1 only'!$B$2,-('month #1 only'!$B$2*2)))))))*E475</f>
        <v>0</v>
      </c>
      <c r="T475" s="71">
        <f>(IF(N475="WON-EW",(((L475-1)*'month #1 only'!$B$2)*(1-$B$3))+(((M475-1)*'month #1 only'!$B$2)*(1-$B$3)),IF(N475="WON",(((L475-1)*'month #1 only'!$B$2)*(1-$B$3)),IF(N475="PLACED",(((M475-1)*'month #1 only'!$B$2)*(1-$B$3))-'month #1 only'!$B$2,IF(Q475=0,-'month #1 only'!$B$2,-('month #1 only'!$B$2*2))))))*E475</f>
        <v>0</v>
      </c>
    </row>
    <row r="476" spans="8:20" x14ac:dyDescent="0.2">
      <c r="H476" s="68"/>
      <c r="I476" s="68"/>
      <c r="J476" s="68"/>
      <c r="K476" s="68"/>
      <c r="N476" s="54"/>
      <c r="O476" s="68">
        <f>((G476-1)*(1-(IF(H476="no",0,'month #1 only'!$B$3)))+1)</f>
        <v>5.0000000000000044E-2</v>
      </c>
      <c r="P476" s="68">
        <f t="shared" si="7"/>
        <v>0</v>
      </c>
      <c r="Q476" s="69">
        <f>IF(Table13[[#This Row],[Runners]]&lt;5,0,IF(Table13[[#This Row],[Runners]]&lt;8,0.25,IF(Table13[[#This Row],[Runners]]&lt;12,0.2,IF(Table13[[#This Row],[Handicap?]]="Yes",0.25,0.2))))</f>
        <v>0</v>
      </c>
      <c r="R476" s="70">
        <f>(IF(N476="WON-EW",((((F476-1)*Q476)*'month #1 only'!$B$2)+('month #1 only'!$B$2*(F476-1))),IF(N476="WON",((((F476-1)*Q476)*'month #1 only'!$B$2)+('month #1 only'!$B$2*(F476-1))),IF(N476="PLACED",((((F476-1)*Q476)*'month #1 only'!$B$2)-'month #1 only'!$B$2),IF(Q476=0,-'month #1 only'!$B$2,IF(Q476=0,-'month #1 only'!$B$2,-('month #1 only'!$B$2*2)))))))*E476</f>
        <v>0</v>
      </c>
      <c r="S476" s="71">
        <f>(IF(N476="WON-EW",((((O476-1)*Q476)*'month #1 only'!$B$2)+('month #1 only'!$B$2*(O476-1))),IF(N476="WON",((((O476-1)*Q476)*'month #1 only'!$B$2)+('month #1 only'!$B$2*(O476-1))),IF(N476="PLACED",((((O476-1)*Q476)*'month #1 only'!$B$2)-'month #1 only'!$B$2),IF(Q476=0,-'month #1 only'!$B$2,IF(Q476=0,-'month #1 only'!$B$2,-('month #1 only'!$B$2*2)))))))*E476</f>
        <v>0</v>
      </c>
      <c r="T476" s="71">
        <f>(IF(N476="WON-EW",(((L476-1)*'month #1 only'!$B$2)*(1-$B$3))+(((M476-1)*'month #1 only'!$B$2)*(1-$B$3)),IF(N476="WON",(((L476-1)*'month #1 only'!$B$2)*(1-$B$3)),IF(N476="PLACED",(((M476-1)*'month #1 only'!$B$2)*(1-$B$3))-'month #1 only'!$B$2,IF(Q476=0,-'month #1 only'!$B$2,-('month #1 only'!$B$2*2))))))*E476</f>
        <v>0</v>
      </c>
    </row>
    <row r="477" spans="8:20" x14ac:dyDescent="0.2">
      <c r="H477" s="68"/>
      <c r="I477" s="68"/>
      <c r="J477" s="68"/>
      <c r="K477" s="68"/>
      <c r="N477" s="54"/>
      <c r="O477" s="68">
        <f>((G477-1)*(1-(IF(H477="no",0,'month #1 only'!$B$3)))+1)</f>
        <v>5.0000000000000044E-2</v>
      </c>
      <c r="P477" s="68">
        <f t="shared" si="7"/>
        <v>0</v>
      </c>
      <c r="Q477" s="69">
        <f>IF(Table13[[#This Row],[Runners]]&lt;5,0,IF(Table13[[#This Row],[Runners]]&lt;8,0.25,IF(Table13[[#This Row],[Runners]]&lt;12,0.2,IF(Table13[[#This Row],[Handicap?]]="Yes",0.25,0.2))))</f>
        <v>0</v>
      </c>
      <c r="R477" s="70">
        <f>(IF(N477="WON-EW",((((F477-1)*Q477)*'month #1 only'!$B$2)+('month #1 only'!$B$2*(F477-1))),IF(N477="WON",((((F477-1)*Q477)*'month #1 only'!$B$2)+('month #1 only'!$B$2*(F477-1))),IF(N477="PLACED",((((F477-1)*Q477)*'month #1 only'!$B$2)-'month #1 only'!$B$2),IF(Q477=0,-'month #1 only'!$B$2,IF(Q477=0,-'month #1 only'!$B$2,-('month #1 only'!$B$2*2)))))))*E477</f>
        <v>0</v>
      </c>
      <c r="S477" s="71">
        <f>(IF(N477="WON-EW",((((O477-1)*Q477)*'month #1 only'!$B$2)+('month #1 only'!$B$2*(O477-1))),IF(N477="WON",((((O477-1)*Q477)*'month #1 only'!$B$2)+('month #1 only'!$B$2*(O477-1))),IF(N477="PLACED",((((O477-1)*Q477)*'month #1 only'!$B$2)-'month #1 only'!$B$2),IF(Q477=0,-'month #1 only'!$B$2,IF(Q477=0,-'month #1 only'!$B$2,-('month #1 only'!$B$2*2)))))))*E477</f>
        <v>0</v>
      </c>
      <c r="T477" s="71">
        <f>(IF(N477="WON-EW",(((L477-1)*'month #1 only'!$B$2)*(1-$B$3))+(((M477-1)*'month #1 only'!$B$2)*(1-$B$3)),IF(N477="WON",(((L477-1)*'month #1 only'!$B$2)*(1-$B$3)),IF(N477="PLACED",(((M477-1)*'month #1 only'!$B$2)*(1-$B$3))-'month #1 only'!$B$2,IF(Q477=0,-'month #1 only'!$B$2,-('month #1 only'!$B$2*2))))))*E477</f>
        <v>0</v>
      </c>
    </row>
    <row r="478" spans="8:20" x14ac:dyDescent="0.2">
      <c r="H478" s="68"/>
      <c r="I478" s="68"/>
      <c r="J478" s="68"/>
      <c r="K478" s="68"/>
      <c r="N478" s="54"/>
      <c r="O478" s="68">
        <f>((G478-1)*(1-(IF(H478="no",0,'month #1 only'!$B$3)))+1)</f>
        <v>5.0000000000000044E-2</v>
      </c>
      <c r="P478" s="68">
        <f t="shared" si="7"/>
        <v>0</v>
      </c>
      <c r="Q478" s="69">
        <f>IF(Table13[[#This Row],[Runners]]&lt;5,0,IF(Table13[[#This Row],[Runners]]&lt;8,0.25,IF(Table13[[#This Row],[Runners]]&lt;12,0.2,IF(Table13[[#This Row],[Handicap?]]="Yes",0.25,0.2))))</f>
        <v>0</v>
      </c>
      <c r="R478" s="70">
        <f>(IF(N478="WON-EW",((((F478-1)*Q478)*'month #1 only'!$B$2)+('month #1 only'!$B$2*(F478-1))),IF(N478="WON",((((F478-1)*Q478)*'month #1 only'!$B$2)+('month #1 only'!$B$2*(F478-1))),IF(N478="PLACED",((((F478-1)*Q478)*'month #1 only'!$B$2)-'month #1 only'!$B$2),IF(Q478=0,-'month #1 only'!$B$2,IF(Q478=0,-'month #1 only'!$B$2,-('month #1 only'!$B$2*2)))))))*E478</f>
        <v>0</v>
      </c>
      <c r="S478" s="71">
        <f>(IF(N478="WON-EW",((((O478-1)*Q478)*'month #1 only'!$B$2)+('month #1 only'!$B$2*(O478-1))),IF(N478="WON",((((O478-1)*Q478)*'month #1 only'!$B$2)+('month #1 only'!$B$2*(O478-1))),IF(N478="PLACED",((((O478-1)*Q478)*'month #1 only'!$B$2)-'month #1 only'!$B$2),IF(Q478=0,-'month #1 only'!$B$2,IF(Q478=0,-'month #1 only'!$B$2,-('month #1 only'!$B$2*2)))))))*E478</f>
        <v>0</v>
      </c>
      <c r="T478" s="71">
        <f>(IF(N478="WON-EW",(((L478-1)*'month #1 only'!$B$2)*(1-$B$3))+(((M478-1)*'month #1 only'!$B$2)*(1-$B$3)),IF(N478="WON",(((L478-1)*'month #1 only'!$B$2)*(1-$B$3)),IF(N478="PLACED",(((M478-1)*'month #1 only'!$B$2)*(1-$B$3))-'month #1 only'!$B$2,IF(Q478=0,-'month #1 only'!$B$2,-('month #1 only'!$B$2*2))))))*E478</f>
        <v>0</v>
      </c>
    </row>
    <row r="479" spans="8:20" x14ac:dyDescent="0.2">
      <c r="H479" s="68"/>
      <c r="I479" s="68"/>
      <c r="J479" s="68"/>
      <c r="K479" s="68"/>
      <c r="N479" s="54"/>
      <c r="O479" s="68">
        <f>((G479-1)*(1-(IF(H479="no",0,'month #1 only'!$B$3)))+1)</f>
        <v>5.0000000000000044E-2</v>
      </c>
      <c r="P479" s="68">
        <f t="shared" si="7"/>
        <v>0</v>
      </c>
      <c r="Q479" s="69">
        <f>IF(Table13[[#This Row],[Runners]]&lt;5,0,IF(Table13[[#This Row],[Runners]]&lt;8,0.25,IF(Table13[[#This Row],[Runners]]&lt;12,0.2,IF(Table13[[#This Row],[Handicap?]]="Yes",0.25,0.2))))</f>
        <v>0</v>
      </c>
      <c r="R479" s="70">
        <f>(IF(N479="WON-EW",((((F479-1)*Q479)*'month #1 only'!$B$2)+('month #1 only'!$B$2*(F479-1))),IF(N479="WON",((((F479-1)*Q479)*'month #1 only'!$B$2)+('month #1 only'!$B$2*(F479-1))),IF(N479="PLACED",((((F479-1)*Q479)*'month #1 only'!$B$2)-'month #1 only'!$B$2),IF(Q479=0,-'month #1 only'!$B$2,IF(Q479=0,-'month #1 only'!$B$2,-('month #1 only'!$B$2*2)))))))*E479</f>
        <v>0</v>
      </c>
      <c r="S479" s="71">
        <f>(IF(N479="WON-EW",((((O479-1)*Q479)*'month #1 only'!$B$2)+('month #1 only'!$B$2*(O479-1))),IF(N479="WON",((((O479-1)*Q479)*'month #1 only'!$B$2)+('month #1 only'!$B$2*(O479-1))),IF(N479="PLACED",((((O479-1)*Q479)*'month #1 only'!$B$2)-'month #1 only'!$B$2),IF(Q479=0,-'month #1 only'!$B$2,IF(Q479=0,-'month #1 only'!$B$2,-('month #1 only'!$B$2*2)))))))*E479</f>
        <v>0</v>
      </c>
      <c r="T479" s="71">
        <f>(IF(N479="WON-EW",(((L479-1)*'month #1 only'!$B$2)*(1-$B$3))+(((M479-1)*'month #1 only'!$B$2)*(1-$B$3)),IF(N479="WON",(((L479-1)*'month #1 only'!$B$2)*(1-$B$3)),IF(N479="PLACED",(((M479-1)*'month #1 only'!$B$2)*(1-$B$3))-'month #1 only'!$B$2,IF(Q479=0,-'month #1 only'!$B$2,-('month #1 only'!$B$2*2))))))*E479</f>
        <v>0</v>
      </c>
    </row>
    <row r="480" spans="8:20" x14ac:dyDescent="0.2">
      <c r="H480" s="68"/>
      <c r="I480" s="68"/>
      <c r="J480" s="68"/>
      <c r="K480" s="68"/>
      <c r="N480" s="54"/>
      <c r="O480" s="68">
        <f>((G480-1)*(1-(IF(H480="no",0,'month #1 only'!$B$3)))+1)</f>
        <v>5.0000000000000044E-2</v>
      </c>
      <c r="P480" s="68">
        <f t="shared" si="7"/>
        <v>0</v>
      </c>
      <c r="Q480" s="69">
        <f>IF(Table13[[#This Row],[Runners]]&lt;5,0,IF(Table13[[#This Row],[Runners]]&lt;8,0.25,IF(Table13[[#This Row],[Runners]]&lt;12,0.2,IF(Table13[[#This Row],[Handicap?]]="Yes",0.25,0.2))))</f>
        <v>0</v>
      </c>
      <c r="R480" s="70">
        <f>(IF(N480="WON-EW",((((F480-1)*Q480)*'month #1 only'!$B$2)+('month #1 only'!$B$2*(F480-1))),IF(N480="WON",((((F480-1)*Q480)*'month #1 only'!$B$2)+('month #1 only'!$B$2*(F480-1))),IF(N480="PLACED",((((F480-1)*Q480)*'month #1 only'!$B$2)-'month #1 only'!$B$2),IF(Q480=0,-'month #1 only'!$B$2,IF(Q480=0,-'month #1 only'!$B$2,-('month #1 only'!$B$2*2)))))))*E480</f>
        <v>0</v>
      </c>
      <c r="S480" s="71">
        <f>(IF(N480="WON-EW",((((O480-1)*Q480)*'month #1 only'!$B$2)+('month #1 only'!$B$2*(O480-1))),IF(N480="WON",((((O480-1)*Q480)*'month #1 only'!$B$2)+('month #1 only'!$B$2*(O480-1))),IF(N480="PLACED",((((O480-1)*Q480)*'month #1 only'!$B$2)-'month #1 only'!$B$2),IF(Q480=0,-'month #1 only'!$B$2,IF(Q480=0,-'month #1 only'!$B$2,-('month #1 only'!$B$2*2)))))))*E480</f>
        <v>0</v>
      </c>
      <c r="T480" s="71">
        <f>(IF(N480="WON-EW",(((L480-1)*'month #1 only'!$B$2)*(1-$B$3))+(((M480-1)*'month #1 only'!$B$2)*(1-$B$3)),IF(N480="WON",(((L480-1)*'month #1 only'!$B$2)*(1-$B$3)),IF(N480="PLACED",(((M480-1)*'month #1 only'!$B$2)*(1-$B$3))-'month #1 only'!$B$2,IF(Q480=0,-'month #1 only'!$B$2,-('month #1 only'!$B$2*2))))))*E480</f>
        <v>0</v>
      </c>
    </row>
    <row r="481" spans="8:20" x14ac:dyDescent="0.2">
      <c r="H481" s="68"/>
      <c r="I481" s="68"/>
      <c r="J481" s="68"/>
      <c r="K481" s="68"/>
      <c r="N481" s="54"/>
      <c r="O481" s="68">
        <f>((G481-1)*(1-(IF(H481="no",0,'month #1 only'!$B$3)))+1)</f>
        <v>5.0000000000000044E-2</v>
      </c>
      <c r="P481" s="68">
        <f t="shared" si="7"/>
        <v>0</v>
      </c>
      <c r="Q481" s="69">
        <f>IF(Table13[[#This Row],[Runners]]&lt;5,0,IF(Table13[[#This Row],[Runners]]&lt;8,0.25,IF(Table13[[#This Row],[Runners]]&lt;12,0.2,IF(Table13[[#This Row],[Handicap?]]="Yes",0.25,0.2))))</f>
        <v>0</v>
      </c>
      <c r="R481" s="70">
        <f>(IF(N481="WON-EW",((((F481-1)*Q481)*'month #1 only'!$B$2)+('month #1 only'!$B$2*(F481-1))),IF(N481="WON",((((F481-1)*Q481)*'month #1 only'!$B$2)+('month #1 only'!$B$2*(F481-1))),IF(N481="PLACED",((((F481-1)*Q481)*'month #1 only'!$B$2)-'month #1 only'!$B$2),IF(Q481=0,-'month #1 only'!$B$2,IF(Q481=0,-'month #1 only'!$B$2,-('month #1 only'!$B$2*2)))))))*E481</f>
        <v>0</v>
      </c>
      <c r="S481" s="71">
        <f>(IF(N481="WON-EW",((((O481-1)*Q481)*'month #1 only'!$B$2)+('month #1 only'!$B$2*(O481-1))),IF(N481="WON",((((O481-1)*Q481)*'month #1 only'!$B$2)+('month #1 only'!$B$2*(O481-1))),IF(N481="PLACED",((((O481-1)*Q481)*'month #1 only'!$B$2)-'month #1 only'!$B$2),IF(Q481=0,-'month #1 only'!$B$2,IF(Q481=0,-'month #1 only'!$B$2,-('month #1 only'!$B$2*2)))))))*E481</f>
        <v>0</v>
      </c>
      <c r="T481" s="71">
        <f>(IF(N481="WON-EW",(((L481-1)*'month #1 only'!$B$2)*(1-$B$3))+(((M481-1)*'month #1 only'!$B$2)*(1-$B$3)),IF(N481="WON",(((L481-1)*'month #1 only'!$B$2)*(1-$B$3)),IF(N481="PLACED",(((M481-1)*'month #1 only'!$B$2)*(1-$B$3))-'month #1 only'!$B$2,IF(Q481=0,-'month #1 only'!$B$2,-('month #1 only'!$B$2*2))))))*E481</f>
        <v>0</v>
      </c>
    </row>
    <row r="482" spans="8:20" x14ac:dyDescent="0.2">
      <c r="H482" s="68"/>
      <c r="I482" s="68"/>
      <c r="J482" s="68"/>
      <c r="K482" s="68"/>
      <c r="N482" s="54"/>
      <c r="O482" s="68">
        <f>((G482-1)*(1-(IF(H482="no",0,'month #1 only'!$B$3)))+1)</f>
        <v>5.0000000000000044E-2</v>
      </c>
      <c r="P482" s="68">
        <f t="shared" si="7"/>
        <v>0</v>
      </c>
      <c r="Q482" s="69">
        <f>IF(Table13[[#This Row],[Runners]]&lt;5,0,IF(Table13[[#This Row],[Runners]]&lt;8,0.25,IF(Table13[[#This Row],[Runners]]&lt;12,0.2,IF(Table13[[#This Row],[Handicap?]]="Yes",0.25,0.2))))</f>
        <v>0</v>
      </c>
      <c r="R482" s="70">
        <f>(IF(N482="WON-EW",((((F482-1)*Q482)*'month #1 only'!$B$2)+('month #1 only'!$B$2*(F482-1))),IF(N482="WON",((((F482-1)*Q482)*'month #1 only'!$B$2)+('month #1 only'!$B$2*(F482-1))),IF(N482="PLACED",((((F482-1)*Q482)*'month #1 only'!$B$2)-'month #1 only'!$B$2),IF(Q482=0,-'month #1 only'!$B$2,IF(Q482=0,-'month #1 only'!$B$2,-('month #1 only'!$B$2*2)))))))*E482</f>
        <v>0</v>
      </c>
      <c r="S482" s="71">
        <f>(IF(N482="WON-EW",((((O482-1)*Q482)*'month #1 only'!$B$2)+('month #1 only'!$B$2*(O482-1))),IF(N482="WON",((((O482-1)*Q482)*'month #1 only'!$B$2)+('month #1 only'!$B$2*(O482-1))),IF(N482="PLACED",((((O482-1)*Q482)*'month #1 only'!$B$2)-'month #1 only'!$B$2),IF(Q482=0,-'month #1 only'!$B$2,IF(Q482=0,-'month #1 only'!$B$2,-('month #1 only'!$B$2*2)))))))*E482</f>
        <v>0</v>
      </c>
      <c r="T482" s="71">
        <f>(IF(N482="WON-EW",(((L482-1)*'month #1 only'!$B$2)*(1-$B$3))+(((M482-1)*'month #1 only'!$B$2)*(1-$B$3)),IF(N482="WON",(((L482-1)*'month #1 only'!$B$2)*(1-$B$3)),IF(N482="PLACED",(((M482-1)*'month #1 only'!$B$2)*(1-$B$3))-'month #1 only'!$B$2,IF(Q482=0,-'month #1 only'!$B$2,-('month #1 only'!$B$2*2))))))*E482</f>
        <v>0</v>
      </c>
    </row>
    <row r="483" spans="8:20" x14ac:dyDescent="0.2">
      <c r="H483" s="68"/>
      <c r="I483" s="68"/>
      <c r="J483" s="68"/>
      <c r="K483" s="68"/>
      <c r="N483" s="54"/>
      <c r="O483" s="68">
        <f>((G483-1)*(1-(IF(H483="no",0,'month #1 only'!$B$3)))+1)</f>
        <v>5.0000000000000044E-2</v>
      </c>
      <c r="P483" s="68">
        <f t="shared" si="7"/>
        <v>0</v>
      </c>
      <c r="Q483" s="69">
        <f>IF(Table13[[#This Row],[Runners]]&lt;5,0,IF(Table13[[#This Row],[Runners]]&lt;8,0.25,IF(Table13[[#This Row],[Runners]]&lt;12,0.2,IF(Table13[[#This Row],[Handicap?]]="Yes",0.25,0.2))))</f>
        <v>0</v>
      </c>
      <c r="R483" s="70">
        <f>(IF(N483="WON-EW",((((F483-1)*Q483)*'month #1 only'!$B$2)+('month #1 only'!$B$2*(F483-1))),IF(N483="WON",((((F483-1)*Q483)*'month #1 only'!$B$2)+('month #1 only'!$B$2*(F483-1))),IF(N483="PLACED",((((F483-1)*Q483)*'month #1 only'!$B$2)-'month #1 only'!$B$2),IF(Q483=0,-'month #1 only'!$B$2,IF(Q483=0,-'month #1 only'!$B$2,-('month #1 only'!$B$2*2)))))))*E483</f>
        <v>0</v>
      </c>
      <c r="S483" s="71">
        <f>(IF(N483="WON-EW",((((O483-1)*Q483)*'month #1 only'!$B$2)+('month #1 only'!$B$2*(O483-1))),IF(N483="WON",((((O483-1)*Q483)*'month #1 only'!$B$2)+('month #1 only'!$B$2*(O483-1))),IF(N483="PLACED",((((O483-1)*Q483)*'month #1 only'!$B$2)-'month #1 only'!$B$2),IF(Q483=0,-'month #1 only'!$B$2,IF(Q483=0,-'month #1 only'!$B$2,-('month #1 only'!$B$2*2)))))))*E483</f>
        <v>0</v>
      </c>
      <c r="T483" s="71">
        <f>(IF(N483="WON-EW",(((L483-1)*'month #1 only'!$B$2)*(1-$B$3))+(((M483-1)*'month #1 only'!$B$2)*(1-$B$3)),IF(N483="WON",(((L483-1)*'month #1 only'!$B$2)*(1-$B$3)),IF(N483="PLACED",(((M483-1)*'month #1 only'!$B$2)*(1-$B$3))-'month #1 only'!$B$2,IF(Q483=0,-'month #1 only'!$B$2,-('month #1 only'!$B$2*2))))))*E483</f>
        <v>0</v>
      </c>
    </row>
    <row r="484" spans="8:20" x14ac:dyDescent="0.2">
      <c r="H484" s="68"/>
      <c r="I484" s="68"/>
      <c r="J484" s="68"/>
      <c r="K484" s="68"/>
      <c r="N484" s="54"/>
      <c r="O484" s="68">
        <f>((G484-1)*(1-(IF(H484="no",0,'month #1 only'!$B$3)))+1)</f>
        <v>5.0000000000000044E-2</v>
      </c>
      <c r="P484" s="68">
        <f t="shared" si="7"/>
        <v>0</v>
      </c>
      <c r="Q484" s="69">
        <f>IF(Table13[[#This Row],[Runners]]&lt;5,0,IF(Table13[[#This Row],[Runners]]&lt;8,0.25,IF(Table13[[#This Row],[Runners]]&lt;12,0.2,IF(Table13[[#This Row],[Handicap?]]="Yes",0.25,0.2))))</f>
        <v>0</v>
      </c>
      <c r="R484" s="70">
        <f>(IF(N484="WON-EW",((((F484-1)*Q484)*'month #1 only'!$B$2)+('month #1 only'!$B$2*(F484-1))),IF(N484="WON",((((F484-1)*Q484)*'month #1 only'!$B$2)+('month #1 only'!$B$2*(F484-1))),IF(N484="PLACED",((((F484-1)*Q484)*'month #1 only'!$B$2)-'month #1 only'!$B$2),IF(Q484=0,-'month #1 only'!$B$2,IF(Q484=0,-'month #1 only'!$B$2,-('month #1 only'!$B$2*2)))))))*E484</f>
        <v>0</v>
      </c>
      <c r="S484" s="71">
        <f>(IF(N484="WON-EW",((((O484-1)*Q484)*'month #1 only'!$B$2)+('month #1 only'!$B$2*(O484-1))),IF(N484="WON",((((O484-1)*Q484)*'month #1 only'!$B$2)+('month #1 only'!$B$2*(O484-1))),IF(N484="PLACED",((((O484-1)*Q484)*'month #1 only'!$B$2)-'month #1 only'!$B$2),IF(Q484=0,-'month #1 only'!$B$2,IF(Q484=0,-'month #1 only'!$B$2,-('month #1 only'!$B$2*2)))))))*E484</f>
        <v>0</v>
      </c>
      <c r="T484" s="71">
        <f>(IF(N484="WON-EW",(((L484-1)*'month #1 only'!$B$2)*(1-$B$3))+(((M484-1)*'month #1 only'!$B$2)*(1-$B$3)),IF(N484="WON",(((L484-1)*'month #1 only'!$B$2)*(1-$B$3)),IF(N484="PLACED",(((M484-1)*'month #1 only'!$B$2)*(1-$B$3))-'month #1 only'!$B$2,IF(Q484=0,-'month #1 only'!$B$2,-('month #1 only'!$B$2*2))))))*E484</f>
        <v>0</v>
      </c>
    </row>
    <row r="485" spans="8:20" x14ac:dyDescent="0.2">
      <c r="H485" s="68"/>
      <c r="I485" s="68"/>
      <c r="J485" s="68"/>
      <c r="K485" s="68"/>
      <c r="N485" s="54"/>
      <c r="O485" s="68">
        <f>((G485-1)*(1-(IF(H485="no",0,'month #1 only'!$B$3)))+1)</f>
        <v>5.0000000000000044E-2</v>
      </c>
      <c r="P485" s="68">
        <f t="shared" si="7"/>
        <v>0</v>
      </c>
      <c r="Q485" s="69">
        <f>IF(Table13[[#This Row],[Runners]]&lt;5,0,IF(Table13[[#This Row],[Runners]]&lt;8,0.25,IF(Table13[[#This Row],[Runners]]&lt;12,0.2,IF(Table13[[#This Row],[Handicap?]]="Yes",0.25,0.2))))</f>
        <v>0</v>
      </c>
      <c r="R485" s="70">
        <f>(IF(N485="WON-EW",((((F485-1)*Q485)*'month #1 only'!$B$2)+('month #1 only'!$B$2*(F485-1))),IF(N485="WON",((((F485-1)*Q485)*'month #1 only'!$B$2)+('month #1 only'!$B$2*(F485-1))),IF(N485="PLACED",((((F485-1)*Q485)*'month #1 only'!$B$2)-'month #1 only'!$B$2),IF(Q485=0,-'month #1 only'!$B$2,IF(Q485=0,-'month #1 only'!$B$2,-('month #1 only'!$B$2*2)))))))*E485</f>
        <v>0</v>
      </c>
      <c r="S485" s="71">
        <f>(IF(N485="WON-EW",((((O485-1)*Q485)*'month #1 only'!$B$2)+('month #1 only'!$B$2*(O485-1))),IF(N485="WON",((((O485-1)*Q485)*'month #1 only'!$B$2)+('month #1 only'!$B$2*(O485-1))),IF(N485="PLACED",((((O485-1)*Q485)*'month #1 only'!$B$2)-'month #1 only'!$B$2),IF(Q485=0,-'month #1 only'!$B$2,IF(Q485=0,-'month #1 only'!$B$2,-('month #1 only'!$B$2*2)))))))*E485</f>
        <v>0</v>
      </c>
      <c r="T485" s="71">
        <f>(IF(N485="WON-EW",(((L485-1)*'month #1 only'!$B$2)*(1-$B$3))+(((M485-1)*'month #1 only'!$B$2)*(1-$B$3)),IF(N485="WON",(((L485-1)*'month #1 only'!$B$2)*(1-$B$3)),IF(N485="PLACED",(((M485-1)*'month #1 only'!$B$2)*(1-$B$3))-'month #1 only'!$B$2,IF(Q485=0,-'month #1 only'!$B$2,-('month #1 only'!$B$2*2))))))*E485</f>
        <v>0</v>
      </c>
    </row>
    <row r="486" spans="8:20" x14ac:dyDescent="0.2">
      <c r="H486" s="68"/>
      <c r="I486" s="68"/>
      <c r="J486" s="68"/>
      <c r="K486" s="68"/>
      <c r="N486" s="54"/>
      <c r="O486" s="68">
        <f>((G486-1)*(1-(IF(H486="no",0,'month #1 only'!$B$3)))+1)</f>
        <v>5.0000000000000044E-2</v>
      </c>
      <c r="P486" s="68">
        <f t="shared" si="7"/>
        <v>0</v>
      </c>
      <c r="Q486" s="69">
        <f>IF(Table13[[#This Row],[Runners]]&lt;5,0,IF(Table13[[#This Row],[Runners]]&lt;8,0.25,IF(Table13[[#This Row],[Runners]]&lt;12,0.2,IF(Table13[[#This Row],[Handicap?]]="Yes",0.25,0.2))))</f>
        <v>0</v>
      </c>
      <c r="R486" s="70">
        <f>(IF(N486="WON-EW",((((F486-1)*Q486)*'month #1 only'!$B$2)+('month #1 only'!$B$2*(F486-1))),IF(N486="WON",((((F486-1)*Q486)*'month #1 only'!$B$2)+('month #1 only'!$B$2*(F486-1))),IF(N486="PLACED",((((F486-1)*Q486)*'month #1 only'!$B$2)-'month #1 only'!$B$2),IF(Q486=0,-'month #1 only'!$B$2,IF(Q486=0,-'month #1 only'!$B$2,-('month #1 only'!$B$2*2)))))))*E486</f>
        <v>0</v>
      </c>
      <c r="S486" s="71">
        <f>(IF(N486="WON-EW",((((O486-1)*Q486)*'month #1 only'!$B$2)+('month #1 only'!$B$2*(O486-1))),IF(N486="WON",((((O486-1)*Q486)*'month #1 only'!$B$2)+('month #1 only'!$B$2*(O486-1))),IF(N486="PLACED",((((O486-1)*Q486)*'month #1 only'!$B$2)-'month #1 only'!$B$2),IF(Q486=0,-'month #1 only'!$B$2,IF(Q486=0,-'month #1 only'!$B$2,-('month #1 only'!$B$2*2)))))))*E486</f>
        <v>0</v>
      </c>
      <c r="T486" s="71">
        <f>(IF(N486="WON-EW",(((L486-1)*'month #1 only'!$B$2)*(1-$B$3))+(((M486-1)*'month #1 only'!$B$2)*(1-$B$3)),IF(N486="WON",(((L486-1)*'month #1 only'!$B$2)*(1-$B$3)),IF(N486="PLACED",(((M486-1)*'month #1 only'!$B$2)*(1-$B$3))-'month #1 only'!$B$2,IF(Q486=0,-'month #1 only'!$B$2,-('month #1 only'!$B$2*2))))))*E486</f>
        <v>0</v>
      </c>
    </row>
    <row r="487" spans="8:20" x14ac:dyDescent="0.2">
      <c r="H487" s="68"/>
      <c r="I487" s="68"/>
      <c r="J487" s="68"/>
      <c r="K487" s="68"/>
      <c r="N487" s="54"/>
      <c r="O487" s="68">
        <f>((G487-1)*(1-(IF(H487="no",0,'month #1 only'!$B$3)))+1)</f>
        <v>5.0000000000000044E-2</v>
      </c>
      <c r="P487" s="68">
        <f t="shared" si="7"/>
        <v>0</v>
      </c>
      <c r="Q487" s="69">
        <f>IF(Table13[[#This Row],[Runners]]&lt;5,0,IF(Table13[[#This Row],[Runners]]&lt;8,0.25,IF(Table13[[#This Row],[Runners]]&lt;12,0.2,IF(Table13[[#This Row],[Handicap?]]="Yes",0.25,0.2))))</f>
        <v>0</v>
      </c>
      <c r="R487" s="70">
        <f>(IF(N487="WON-EW",((((F487-1)*Q487)*'month #1 only'!$B$2)+('month #1 only'!$B$2*(F487-1))),IF(N487="WON",((((F487-1)*Q487)*'month #1 only'!$B$2)+('month #1 only'!$B$2*(F487-1))),IF(N487="PLACED",((((F487-1)*Q487)*'month #1 only'!$B$2)-'month #1 only'!$B$2),IF(Q487=0,-'month #1 only'!$B$2,IF(Q487=0,-'month #1 only'!$B$2,-('month #1 only'!$B$2*2)))))))*E487</f>
        <v>0</v>
      </c>
      <c r="S487" s="71">
        <f>(IF(N487="WON-EW",((((O487-1)*Q487)*'month #1 only'!$B$2)+('month #1 only'!$B$2*(O487-1))),IF(N487="WON",((((O487-1)*Q487)*'month #1 only'!$B$2)+('month #1 only'!$B$2*(O487-1))),IF(N487="PLACED",((((O487-1)*Q487)*'month #1 only'!$B$2)-'month #1 only'!$B$2),IF(Q487=0,-'month #1 only'!$B$2,IF(Q487=0,-'month #1 only'!$B$2,-('month #1 only'!$B$2*2)))))))*E487</f>
        <v>0</v>
      </c>
      <c r="T487" s="71">
        <f>(IF(N487="WON-EW",(((L487-1)*'month #1 only'!$B$2)*(1-$B$3))+(((M487-1)*'month #1 only'!$B$2)*(1-$B$3)),IF(N487="WON",(((L487-1)*'month #1 only'!$B$2)*(1-$B$3)),IF(N487="PLACED",(((M487-1)*'month #1 only'!$B$2)*(1-$B$3))-'month #1 only'!$B$2,IF(Q487=0,-'month #1 only'!$B$2,-('month #1 only'!$B$2*2))))))*E487</f>
        <v>0</v>
      </c>
    </row>
    <row r="488" spans="8:20" x14ac:dyDescent="0.2">
      <c r="H488" s="68"/>
      <c r="I488" s="68"/>
      <c r="J488" s="68"/>
      <c r="K488" s="68"/>
      <c r="N488" s="54"/>
      <c r="O488" s="68">
        <f>((G488-1)*(1-(IF(H488="no",0,'month #1 only'!$B$3)))+1)</f>
        <v>5.0000000000000044E-2</v>
      </c>
      <c r="P488" s="68">
        <f t="shared" si="7"/>
        <v>0</v>
      </c>
      <c r="Q488" s="69">
        <f>IF(Table13[[#This Row],[Runners]]&lt;5,0,IF(Table13[[#This Row],[Runners]]&lt;8,0.25,IF(Table13[[#This Row],[Runners]]&lt;12,0.2,IF(Table13[[#This Row],[Handicap?]]="Yes",0.25,0.2))))</f>
        <v>0</v>
      </c>
      <c r="R488" s="70">
        <f>(IF(N488="WON-EW",((((F488-1)*Q488)*'month #1 only'!$B$2)+('month #1 only'!$B$2*(F488-1))),IF(N488="WON",((((F488-1)*Q488)*'month #1 only'!$B$2)+('month #1 only'!$B$2*(F488-1))),IF(N488="PLACED",((((F488-1)*Q488)*'month #1 only'!$B$2)-'month #1 only'!$B$2),IF(Q488=0,-'month #1 only'!$B$2,IF(Q488=0,-'month #1 only'!$B$2,-('month #1 only'!$B$2*2)))))))*E488</f>
        <v>0</v>
      </c>
      <c r="S488" s="71">
        <f>(IF(N488="WON-EW",((((O488-1)*Q488)*'month #1 only'!$B$2)+('month #1 only'!$B$2*(O488-1))),IF(N488="WON",((((O488-1)*Q488)*'month #1 only'!$B$2)+('month #1 only'!$B$2*(O488-1))),IF(N488="PLACED",((((O488-1)*Q488)*'month #1 only'!$B$2)-'month #1 only'!$B$2),IF(Q488=0,-'month #1 only'!$B$2,IF(Q488=0,-'month #1 only'!$B$2,-('month #1 only'!$B$2*2)))))))*E488</f>
        <v>0</v>
      </c>
      <c r="T488" s="71">
        <f>(IF(N488="WON-EW",(((L488-1)*'month #1 only'!$B$2)*(1-$B$3))+(((M488-1)*'month #1 only'!$B$2)*(1-$B$3)),IF(N488="WON",(((L488-1)*'month #1 only'!$B$2)*(1-$B$3)),IF(N488="PLACED",(((M488-1)*'month #1 only'!$B$2)*(1-$B$3))-'month #1 only'!$B$2,IF(Q488=0,-'month #1 only'!$B$2,-('month #1 only'!$B$2*2))))))*E488</f>
        <v>0</v>
      </c>
    </row>
    <row r="489" spans="8:20" x14ac:dyDescent="0.2">
      <c r="H489" s="68"/>
      <c r="I489" s="68"/>
      <c r="J489" s="68"/>
      <c r="K489" s="68"/>
      <c r="N489" s="54"/>
      <c r="O489" s="68">
        <f>((G489-1)*(1-(IF(H489="no",0,'month #1 only'!$B$3)))+1)</f>
        <v>5.0000000000000044E-2</v>
      </c>
      <c r="P489" s="68">
        <f t="shared" si="7"/>
        <v>0</v>
      </c>
      <c r="Q489" s="69">
        <f>IF(Table13[[#This Row],[Runners]]&lt;5,0,IF(Table13[[#This Row],[Runners]]&lt;8,0.25,IF(Table13[[#This Row],[Runners]]&lt;12,0.2,IF(Table13[[#This Row],[Handicap?]]="Yes",0.25,0.2))))</f>
        <v>0</v>
      </c>
      <c r="R489" s="70">
        <f>(IF(N489="WON-EW",((((F489-1)*Q489)*'month #1 only'!$B$2)+('month #1 only'!$B$2*(F489-1))),IF(N489="WON",((((F489-1)*Q489)*'month #1 only'!$B$2)+('month #1 only'!$B$2*(F489-1))),IF(N489="PLACED",((((F489-1)*Q489)*'month #1 only'!$B$2)-'month #1 only'!$B$2),IF(Q489=0,-'month #1 only'!$B$2,IF(Q489=0,-'month #1 only'!$B$2,-('month #1 only'!$B$2*2)))))))*E489</f>
        <v>0</v>
      </c>
      <c r="S489" s="71">
        <f>(IF(N489="WON-EW",((((O489-1)*Q489)*'month #1 only'!$B$2)+('month #1 only'!$B$2*(O489-1))),IF(N489="WON",((((O489-1)*Q489)*'month #1 only'!$B$2)+('month #1 only'!$B$2*(O489-1))),IF(N489="PLACED",((((O489-1)*Q489)*'month #1 only'!$B$2)-'month #1 only'!$B$2),IF(Q489=0,-'month #1 only'!$B$2,IF(Q489=0,-'month #1 only'!$B$2,-('month #1 only'!$B$2*2)))))))*E489</f>
        <v>0</v>
      </c>
      <c r="T489" s="71">
        <f>(IF(N489="WON-EW",(((L489-1)*'month #1 only'!$B$2)*(1-$B$3))+(((M489-1)*'month #1 only'!$B$2)*(1-$B$3)),IF(N489="WON",(((L489-1)*'month #1 only'!$B$2)*(1-$B$3)),IF(N489="PLACED",(((M489-1)*'month #1 only'!$B$2)*(1-$B$3))-'month #1 only'!$B$2,IF(Q489=0,-'month #1 only'!$B$2,-('month #1 only'!$B$2*2))))))*E489</f>
        <v>0</v>
      </c>
    </row>
    <row r="490" spans="8:20" x14ac:dyDescent="0.2">
      <c r="H490" s="68"/>
      <c r="I490" s="68"/>
      <c r="J490" s="68"/>
      <c r="K490" s="68"/>
      <c r="N490" s="54"/>
      <c r="O490" s="68">
        <f>((G490-1)*(1-(IF(H490="no",0,'month #1 only'!$B$3)))+1)</f>
        <v>5.0000000000000044E-2</v>
      </c>
      <c r="P490" s="68">
        <f t="shared" si="7"/>
        <v>0</v>
      </c>
      <c r="Q490" s="69">
        <f>IF(Table13[[#This Row],[Runners]]&lt;5,0,IF(Table13[[#This Row],[Runners]]&lt;8,0.25,IF(Table13[[#This Row],[Runners]]&lt;12,0.2,IF(Table13[[#This Row],[Handicap?]]="Yes",0.25,0.2))))</f>
        <v>0</v>
      </c>
      <c r="R490" s="70">
        <f>(IF(N490="WON-EW",((((F490-1)*Q490)*'month #1 only'!$B$2)+('month #1 only'!$B$2*(F490-1))),IF(N490="WON",((((F490-1)*Q490)*'month #1 only'!$B$2)+('month #1 only'!$B$2*(F490-1))),IF(N490="PLACED",((((F490-1)*Q490)*'month #1 only'!$B$2)-'month #1 only'!$B$2),IF(Q490=0,-'month #1 only'!$B$2,IF(Q490=0,-'month #1 only'!$B$2,-('month #1 only'!$B$2*2)))))))*E490</f>
        <v>0</v>
      </c>
      <c r="S490" s="71">
        <f>(IF(N490="WON-EW",((((O490-1)*Q490)*'month #1 only'!$B$2)+('month #1 only'!$B$2*(O490-1))),IF(N490="WON",((((O490-1)*Q490)*'month #1 only'!$B$2)+('month #1 only'!$B$2*(O490-1))),IF(N490="PLACED",((((O490-1)*Q490)*'month #1 only'!$B$2)-'month #1 only'!$B$2),IF(Q490=0,-'month #1 only'!$B$2,IF(Q490=0,-'month #1 only'!$B$2,-('month #1 only'!$B$2*2)))))))*E490</f>
        <v>0</v>
      </c>
      <c r="T490" s="71">
        <f>(IF(N490="WON-EW",(((L490-1)*'month #1 only'!$B$2)*(1-$B$3))+(((M490-1)*'month #1 only'!$B$2)*(1-$B$3)),IF(N490="WON",(((L490-1)*'month #1 only'!$B$2)*(1-$B$3)),IF(N490="PLACED",(((M490-1)*'month #1 only'!$B$2)*(1-$B$3))-'month #1 only'!$B$2,IF(Q490=0,-'month #1 only'!$B$2,-('month #1 only'!$B$2*2))))))*E490</f>
        <v>0</v>
      </c>
    </row>
    <row r="491" spans="8:20" x14ac:dyDescent="0.2">
      <c r="H491" s="68"/>
      <c r="I491" s="68"/>
      <c r="J491" s="68"/>
      <c r="K491" s="68"/>
      <c r="N491" s="54"/>
      <c r="O491" s="68">
        <f>((G491-1)*(1-(IF(H491="no",0,'month #1 only'!$B$3)))+1)</f>
        <v>5.0000000000000044E-2</v>
      </c>
      <c r="P491" s="68">
        <f t="shared" si="7"/>
        <v>0</v>
      </c>
      <c r="Q491" s="69">
        <f>IF(Table13[[#This Row],[Runners]]&lt;5,0,IF(Table13[[#This Row],[Runners]]&lt;8,0.25,IF(Table13[[#This Row],[Runners]]&lt;12,0.2,IF(Table13[[#This Row],[Handicap?]]="Yes",0.25,0.2))))</f>
        <v>0</v>
      </c>
      <c r="R491" s="70">
        <f>(IF(N491="WON-EW",((((F491-1)*Q491)*'month #1 only'!$B$2)+('month #1 only'!$B$2*(F491-1))),IF(N491="WON",((((F491-1)*Q491)*'month #1 only'!$B$2)+('month #1 only'!$B$2*(F491-1))),IF(N491="PLACED",((((F491-1)*Q491)*'month #1 only'!$B$2)-'month #1 only'!$B$2),IF(Q491=0,-'month #1 only'!$B$2,IF(Q491=0,-'month #1 only'!$B$2,-('month #1 only'!$B$2*2)))))))*E491</f>
        <v>0</v>
      </c>
      <c r="S491" s="71">
        <f>(IF(N491="WON-EW",((((O491-1)*Q491)*'month #1 only'!$B$2)+('month #1 only'!$B$2*(O491-1))),IF(N491="WON",((((O491-1)*Q491)*'month #1 only'!$B$2)+('month #1 only'!$B$2*(O491-1))),IF(N491="PLACED",((((O491-1)*Q491)*'month #1 only'!$B$2)-'month #1 only'!$B$2),IF(Q491=0,-'month #1 only'!$B$2,IF(Q491=0,-'month #1 only'!$B$2,-('month #1 only'!$B$2*2)))))))*E491</f>
        <v>0</v>
      </c>
      <c r="T491" s="71">
        <f>(IF(N491="WON-EW",(((L491-1)*'month #1 only'!$B$2)*(1-$B$3))+(((M491-1)*'month #1 only'!$B$2)*(1-$B$3)),IF(N491="WON",(((L491-1)*'month #1 only'!$B$2)*(1-$B$3)),IF(N491="PLACED",(((M491-1)*'month #1 only'!$B$2)*(1-$B$3))-'month #1 only'!$B$2,IF(Q491=0,-'month #1 only'!$B$2,-('month #1 only'!$B$2*2))))))*E491</f>
        <v>0</v>
      </c>
    </row>
    <row r="492" spans="8:20" x14ac:dyDescent="0.2">
      <c r="H492" s="68"/>
      <c r="I492" s="68"/>
      <c r="J492" s="68"/>
      <c r="K492" s="68"/>
      <c r="N492" s="54"/>
      <c r="O492" s="68">
        <f>((G492-1)*(1-(IF(H492="no",0,'month #1 only'!$B$3)))+1)</f>
        <v>5.0000000000000044E-2</v>
      </c>
      <c r="P492" s="68">
        <f t="shared" si="7"/>
        <v>0</v>
      </c>
      <c r="Q492" s="69">
        <f>IF(Table13[[#This Row],[Runners]]&lt;5,0,IF(Table13[[#This Row],[Runners]]&lt;8,0.25,IF(Table13[[#This Row],[Runners]]&lt;12,0.2,IF(Table13[[#This Row],[Handicap?]]="Yes",0.25,0.2))))</f>
        <v>0</v>
      </c>
      <c r="R492" s="70">
        <f>(IF(N492="WON-EW",((((F492-1)*Q492)*'month #1 only'!$B$2)+('month #1 only'!$B$2*(F492-1))),IF(N492="WON",((((F492-1)*Q492)*'month #1 only'!$B$2)+('month #1 only'!$B$2*(F492-1))),IF(N492="PLACED",((((F492-1)*Q492)*'month #1 only'!$B$2)-'month #1 only'!$B$2),IF(Q492=0,-'month #1 only'!$B$2,IF(Q492=0,-'month #1 only'!$B$2,-('month #1 only'!$B$2*2)))))))*E492</f>
        <v>0</v>
      </c>
      <c r="S492" s="71">
        <f>(IF(N492="WON-EW",((((O492-1)*Q492)*'month #1 only'!$B$2)+('month #1 only'!$B$2*(O492-1))),IF(N492="WON",((((O492-1)*Q492)*'month #1 only'!$B$2)+('month #1 only'!$B$2*(O492-1))),IF(N492="PLACED",((((O492-1)*Q492)*'month #1 only'!$B$2)-'month #1 only'!$B$2),IF(Q492=0,-'month #1 only'!$B$2,IF(Q492=0,-'month #1 only'!$B$2,-('month #1 only'!$B$2*2)))))))*E492</f>
        <v>0</v>
      </c>
      <c r="T492" s="71">
        <f>(IF(N492="WON-EW",(((L492-1)*'month #1 only'!$B$2)*(1-$B$3))+(((M492-1)*'month #1 only'!$B$2)*(1-$B$3)),IF(N492="WON",(((L492-1)*'month #1 only'!$B$2)*(1-$B$3)),IF(N492="PLACED",(((M492-1)*'month #1 only'!$B$2)*(1-$B$3))-'month #1 only'!$B$2,IF(Q492=0,-'month #1 only'!$B$2,-('month #1 only'!$B$2*2))))))*E492</f>
        <v>0</v>
      </c>
    </row>
    <row r="493" spans="8:20" x14ac:dyDescent="0.2">
      <c r="H493" s="68"/>
      <c r="I493" s="68"/>
      <c r="J493" s="68"/>
      <c r="K493" s="68"/>
      <c r="N493" s="54"/>
      <c r="O493" s="68">
        <f>((G493-1)*(1-(IF(H493="no",0,'month #1 only'!$B$3)))+1)</f>
        <v>5.0000000000000044E-2</v>
      </c>
      <c r="P493" s="68">
        <f t="shared" si="7"/>
        <v>0</v>
      </c>
      <c r="Q493" s="69">
        <f>IF(Table13[[#This Row],[Runners]]&lt;5,0,IF(Table13[[#This Row],[Runners]]&lt;8,0.25,IF(Table13[[#This Row],[Runners]]&lt;12,0.2,IF(Table13[[#This Row],[Handicap?]]="Yes",0.25,0.2))))</f>
        <v>0</v>
      </c>
      <c r="R493" s="70">
        <f>(IF(N493="WON-EW",((((F493-1)*Q493)*'month #1 only'!$B$2)+('month #1 only'!$B$2*(F493-1))),IF(N493="WON",((((F493-1)*Q493)*'month #1 only'!$B$2)+('month #1 only'!$B$2*(F493-1))),IF(N493="PLACED",((((F493-1)*Q493)*'month #1 only'!$B$2)-'month #1 only'!$B$2),IF(Q493=0,-'month #1 only'!$B$2,IF(Q493=0,-'month #1 only'!$B$2,-('month #1 only'!$B$2*2)))))))*E493</f>
        <v>0</v>
      </c>
      <c r="S493" s="71">
        <f>(IF(N493="WON-EW",((((O493-1)*Q493)*'month #1 only'!$B$2)+('month #1 only'!$B$2*(O493-1))),IF(N493="WON",((((O493-1)*Q493)*'month #1 only'!$B$2)+('month #1 only'!$B$2*(O493-1))),IF(N493="PLACED",((((O493-1)*Q493)*'month #1 only'!$B$2)-'month #1 only'!$B$2),IF(Q493=0,-'month #1 only'!$B$2,IF(Q493=0,-'month #1 only'!$B$2,-('month #1 only'!$B$2*2)))))))*E493</f>
        <v>0</v>
      </c>
      <c r="T493" s="71">
        <f>(IF(N493="WON-EW",(((L493-1)*'month #1 only'!$B$2)*(1-$B$3))+(((M493-1)*'month #1 only'!$B$2)*(1-$B$3)),IF(N493="WON",(((L493-1)*'month #1 only'!$B$2)*(1-$B$3)),IF(N493="PLACED",(((M493-1)*'month #1 only'!$B$2)*(1-$B$3))-'month #1 only'!$B$2,IF(Q493=0,-'month #1 only'!$B$2,-('month #1 only'!$B$2*2))))))*E493</f>
        <v>0</v>
      </c>
    </row>
    <row r="494" spans="8:20" x14ac:dyDescent="0.2">
      <c r="H494" s="68"/>
      <c r="I494" s="68"/>
      <c r="J494" s="68"/>
      <c r="K494" s="68"/>
      <c r="N494" s="54"/>
      <c r="O494" s="68">
        <f>((G494-1)*(1-(IF(H494="no",0,'month #1 only'!$B$3)))+1)</f>
        <v>5.0000000000000044E-2</v>
      </c>
      <c r="P494" s="68">
        <f t="shared" si="7"/>
        <v>0</v>
      </c>
      <c r="Q494" s="69">
        <f>IF(Table13[[#This Row],[Runners]]&lt;5,0,IF(Table13[[#This Row],[Runners]]&lt;8,0.25,IF(Table13[[#This Row],[Runners]]&lt;12,0.2,IF(Table13[[#This Row],[Handicap?]]="Yes",0.25,0.2))))</f>
        <v>0</v>
      </c>
      <c r="R494" s="70">
        <f>(IF(N494="WON-EW",((((F494-1)*Q494)*'month #1 only'!$B$2)+('month #1 only'!$B$2*(F494-1))),IF(N494="WON",((((F494-1)*Q494)*'month #1 only'!$B$2)+('month #1 only'!$B$2*(F494-1))),IF(N494="PLACED",((((F494-1)*Q494)*'month #1 only'!$B$2)-'month #1 only'!$B$2),IF(Q494=0,-'month #1 only'!$B$2,IF(Q494=0,-'month #1 only'!$B$2,-('month #1 only'!$B$2*2)))))))*E494</f>
        <v>0</v>
      </c>
      <c r="S494" s="71">
        <f>(IF(N494="WON-EW",((((O494-1)*Q494)*'month #1 only'!$B$2)+('month #1 only'!$B$2*(O494-1))),IF(N494="WON",((((O494-1)*Q494)*'month #1 only'!$B$2)+('month #1 only'!$B$2*(O494-1))),IF(N494="PLACED",((((O494-1)*Q494)*'month #1 only'!$B$2)-'month #1 only'!$B$2),IF(Q494=0,-'month #1 only'!$B$2,IF(Q494=0,-'month #1 only'!$B$2,-('month #1 only'!$B$2*2)))))))*E494</f>
        <v>0</v>
      </c>
      <c r="T494" s="71">
        <f>(IF(N494="WON-EW",(((L494-1)*'month #1 only'!$B$2)*(1-$B$3))+(((M494-1)*'month #1 only'!$B$2)*(1-$B$3)),IF(N494="WON",(((L494-1)*'month #1 only'!$B$2)*(1-$B$3)),IF(N494="PLACED",(((M494-1)*'month #1 only'!$B$2)*(1-$B$3))-'month #1 only'!$B$2,IF(Q494=0,-'month #1 only'!$B$2,-('month #1 only'!$B$2*2))))))*E494</f>
        <v>0</v>
      </c>
    </row>
    <row r="495" spans="8:20" x14ac:dyDescent="0.2">
      <c r="H495" s="68"/>
      <c r="I495" s="68"/>
      <c r="J495" s="68"/>
      <c r="K495" s="68"/>
      <c r="N495" s="54"/>
      <c r="O495" s="68">
        <f>((G495-1)*(1-(IF(H495="no",0,'month #1 only'!$B$3)))+1)</f>
        <v>5.0000000000000044E-2</v>
      </c>
      <c r="P495" s="68">
        <f t="shared" si="7"/>
        <v>0</v>
      </c>
      <c r="Q495" s="69">
        <f>IF(Table13[[#This Row],[Runners]]&lt;5,0,IF(Table13[[#This Row],[Runners]]&lt;8,0.25,IF(Table13[[#This Row],[Runners]]&lt;12,0.2,IF(Table13[[#This Row],[Handicap?]]="Yes",0.25,0.2))))</f>
        <v>0</v>
      </c>
      <c r="R495" s="70">
        <f>(IF(N495="WON-EW",((((F495-1)*Q495)*'month #1 only'!$B$2)+('month #1 only'!$B$2*(F495-1))),IF(N495="WON",((((F495-1)*Q495)*'month #1 only'!$B$2)+('month #1 only'!$B$2*(F495-1))),IF(N495="PLACED",((((F495-1)*Q495)*'month #1 only'!$B$2)-'month #1 only'!$B$2),IF(Q495=0,-'month #1 only'!$B$2,IF(Q495=0,-'month #1 only'!$B$2,-('month #1 only'!$B$2*2)))))))*E495</f>
        <v>0</v>
      </c>
      <c r="S495" s="71">
        <f>(IF(N495="WON-EW",((((O495-1)*Q495)*'month #1 only'!$B$2)+('month #1 only'!$B$2*(O495-1))),IF(N495="WON",((((O495-1)*Q495)*'month #1 only'!$B$2)+('month #1 only'!$B$2*(O495-1))),IF(N495="PLACED",((((O495-1)*Q495)*'month #1 only'!$B$2)-'month #1 only'!$B$2),IF(Q495=0,-'month #1 only'!$B$2,IF(Q495=0,-'month #1 only'!$B$2,-('month #1 only'!$B$2*2)))))))*E495</f>
        <v>0</v>
      </c>
      <c r="T495" s="71">
        <f>(IF(N495="WON-EW",(((L495-1)*'month #1 only'!$B$2)*(1-$B$3))+(((M495-1)*'month #1 only'!$B$2)*(1-$B$3)),IF(N495="WON",(((L495-1)*'month #1 only'!$B$2)*(1-$B$3)),IF(N495="PLACED",(((M495-1)*'month #1 only'!$B$2)*(1-$B$3))-'month #1 only'!$B$2,IF(Q495=0,-'month #1 only'!$B$2,-('month #1 only'!$B$2*2))))))*E495</f>
        <v>0</v>
      </c>
    </row>
    <row r="496" spans="8:20" x14ac:dyDescent="0.2">
      <c r="H496" s="68"/>
      <c r="I496" s="68"/>
      <c r="J496" s="68"/>
      <c r="K496" s="68"/>
      <c r="N496" s="54"/>
      <c r="O496" s="68">
        <f>((G496-1)*(1-(IF(H496="no",0,'month #1 only'!$B$3)))+1)</f>
        <v>5.0000000000000044E-2</v>
      </c>
      <c r="P496" s="68">
        <f t="shared" si="7"/>
        <v>0</v>
      </c>
      <c r="Q496" s="69">
        <f>IF(Table13[[#This Row],[Runners]]&lt;5,0,IF(Table13[[#This Row],[Runners]]&lt;8,0.25,IF(Table13[[#This Row],[Runners]]&lt;12,0.2,IF(Table13[[#This Row],[Handicap?]]="Yes",0.25,0.2))))</f>
        <v>0</v>
      </c>
      <c r="R496" s="70">
        <f>(IF(N496="WON-EW",((((F496-1)*Q496)*'month #1 only'!$B$2)+('month #1 only'!$B$2*(F496-1))),IF(N496="WON",((((F496-1)*Q496)*'month #1 only'!$B$2)+('month #1 only'!$B$2*(F496-1))),IF(N496="PLACED",((((F496-1)*Q496)*'month #1 only'!$B$2)-'month #1 only'!$B$2),IF(Q496=0,-'month #1 only'!$B$2,IF(Q496=0,-'month #1 only'!$B$2,-('month #1 only'!$B$2*2)))))))*E496</f>
        <v>0</v>
      </c>
      <c r="S496" s="71">
        <f>(IF(N496="WON-EW",((((O496-1)*Q496)*'month #1 only'!$B$2)+('month #1 only'!$B$2*(O496-1))),IF(N496="WON",((((O496-1)*Q496)*'month #1 only'!$B$2)+('month #1 only'!$B$2*(O496-1))),IF(N496="PLACED",((((O496-1)*Q496)*'month #1 only'!$B$2)-'month #1 only'!$B$2),IF(Q496=0,-'month #1 only'!$B$2,IF(Q496=0,-'month #1 only'!$B$2,-('month #1 only'!$B$2*2)))))))*E496</f>
        <v>0</v>
      </c>
      <c r="T496" s="71">
        <f>(IF(N496="WON-EW",(((L496-1)*'month #1 only'!$B$2)*(1-$B$3))+(((M496-1)*'month #1 only'!$B$2)*(1-$B$3)),IF(N496="WON",(((L496-1)*'month #1 only'!$B$2)*(1-$B$3)),IF(N496="PLACED",(((M496-1)*'month #1 only'!$B$2)*(1-$B$3))-'month #1 only'!$B$2,IF(Q496=0,-'month #1 only'!$B$2,-('month #1 only'!$B$2*2))))))*E496</f>
        <v>0</v>
      </c>
    </row>
    <row r="497" spans="8:20" x14ac:dyDescent="0.2">
      <c r="H497" s="68"/>
      <c r="I497" s="68"/>
      <c r="J497" s="68"/>
      <c r="K497" s="68"/>
      <c r="N497" s="54"/>
      <c r="O497" s="68">
        <f>((G497-1)*(1-(IF(H497="no",0,'month #1 only'!$B$3)))+1)</f>
        <v>5.0000000000000044E-2</v>
      </c>
      <c r="P497" s="68">
        <f t="shared" si="7"/>
        <v>0</v>
      </c>
      <c r="Q497" s="69">
        <f>IF(Table13[[#This Row],[Runners]]&lt;5,0,IF(Table13[[#This Row],[Runners]]&lt;8,0.25,IF(Table13[[#This Row],[Runners]]&lt;12,0.2,IF(Table13[[#This Row],[Handicap?]]="Yes",0.25,0.2))))</f>
        <v>0</v>
      </c>
      <c r="R497" s="70">
        <f>(IF(N497="WON-EW",((((F497-1)*Q497)*'month #1 only'!$B$2)+('month #1 only'!$B$2*(F497-1))),IF(N497="WON",((((F497-1)*Q497)*'month #1 only'!$B$2)+('month #1 only'!$B$2*(F497-1))),IF(N497="PLACED",((((F497-1)*Q497)*'month #1 only'!$B$2)-'month #1 only'!$B$2),IF(Q497=0,-'month #1 only'!$B$2,IF(Q497=0,-'month #1 only'!$B$2,-('month #1 only'!$B$2*2)))))))*E497</f>
        <v>0</v>
      </c>
      <c r="S497" s="71">
        <f>(IF(N497="WON-EW",((((O497-1)*Q497)*'month #1 only'!$B$2)+('month #1 only'!$B$2*(O497-1))),IF(N497="WON",((((O497-1)*Q497)*'month #1 only'!$B$2)+('month #1 only'!$B$2*(O497-1))),IF(N497="PLACED",((((O497-1)*Q497)*'month #1 only'!$B$2)-'month #1 only'!$B$2),IF(Q497=0,-'month #1 only'!$B$2,IF(Q497=0,-'month #1 only'!$B$2,-('month #1 only'!$B$2*2)))))))*E497</f>
        <v>0</v>
      </c>
      <c r="T497" s="71">
        <f>(IF(N497="WON-EW",(((L497-1)*'month #1 only'!$B$2)*(1-$B$3))+(((M497-1)*'month #1 only'!$B$2)*(1-$B$3)),IF(N497="WON",(((L497-1)*'month #1 only'!$B$2)*(1-$B$3)),IF(N497="PLACED",(((M497-1)*'month #1 only'!$B$2)*(1-$B$3))-'month #1 only'!$B$2,IF(Q497=0,-'month #1 only'!$B$2,-('month #1 only'!$B$2*2))))))*E497</f>
        <v>0</v>
      </c>
    </row>
    <row r="498" spans="8:20" x14ac:dyDescent="0.2">
      <c r="H498" s="68"/>
      <c r="I498" s="68"/>
      <c r="J498" s="68"/>
      <c r="K498" s="68"/>
      <c r="N498" s="54"/>
      <c r="O498" s="68">
        <f>((G498-1)*(1-(IF(H498="no",0,'month #1 only'!$B$3)))+1)</f>
        <v>5.0000000000000044E-2</v>
      </c>
      <c r="P498" s="68">
        <f t="shared" si="7"/>
        <v>0</v>
      </c>
      <c r="Q498" s="69">
        <f>IF(Table13[[#This Row],[Runners]]&lt;5,0,IF(Table13[[#This Row],[Runners]]&lt;8,0.25,IF(Table13[[#This Row],[Runners]]&lt;12,0.2,IF(Table13[[#This Row],[Handicap?]]="Yes",0.25,0.2))))</f>
        <v>0</v>
      </c>
      <c r="R498" s="70">
        <f>(IF(N498="WON-EW",((((F498-1)*Q498)*'month #1 only'!$B$2)+('month #1 only'!$B$2*(F498-1))),IF(N498="WON",((((F498-1)*Q498)*'month #1 only'!$B$2)+('month #1 only'!$B$2*(F498-1))),IF(N498="PLACED",((((F498-1)*Q498)*'month #1 only'!$B$2)-'month #1 only'!$B$2),IF(Q498=0,-'month #1 only'!$B$2,IF(Q498=0,-'month #1 only'!$B$2,-('month #1 only'!$B$2*2)))))))*E498</f>
        <v>0</v>
      </c>
      <c r="S498" s="71">
        <f>(IF(N498="WON-EW",((((O498-1)*Q498)*'month #1 only'!$B$2)+('month #1 only'!$B$2*(O498-1))),IF(N498="WON",((((O498-1)*Q498)*'month #1 only'!$B$2)+('month #1 only'!$B$2*(O498-1))),IF(N498="PLACED",((((O498-1)*Q498)*'month #1 only'!$B$2)-'month #1 only'!$B$2),IF(Q498=0,-'month #1 only'!$B$2,IF(Q498=0,-'month #1 only'!$B$2,-('month #1 only'!$B$2*2)))))))*E498</f>
        <v>0</v>
      </c>
      <c r="T498" s="71">
        <f>(IF(N498="WON-EW",(((L498-1)*'month #1 only'!$B$2)*(1-$B$3))+(((M498-1)*'month #1 only'!$B$2)*(1-$B$3)),IF(N498="WON",(((L498-1)*'month #1 only'!$B$2)*(1-$B$3)),IF(N498="PLACED",(((M498-1)*'month #1 only'!$B$2)*(1-$B$3))-'month #1 only'!$B$2,IF(Q498=0,-'month #1 only'!$B$2,-('month #1 only'!$B$2*2))))))*E498</f>
        <v>0</v>
      </c>
    </row>
    <row r="499" spans="8:20" x14ac:dyDescent="0.2">
      <c r="H499" s="68"/>
      <c r="I499" s="68"/>
      <c r="J499" s="68"/>
      <c r="K499" s="68"/>
      <c r="N499" s="54"/>
      <c r="O499" s="68">
        <f>((G499-1)*(1-(IF(H499="no",0,'month #1 only'!$B$3)))+1)</f>
        <v>5.0000000000000044E-2</v>
      </c>
      <c r="P499" s="68">
        <f t="shared" si="7"/>
        <v>0</v>
      </c>
      <c r="Q499" s="69">
        <f>IF(Table13[[#This Row],[Runners]]&lt;5,0,IF(Table13[[#This Row],[Runners]]&lt;8,0.25,IF(Table13[[#This Row],[Runners]]&lt;12,0.2,IF(Table13[[#This Row],[Handicap?]]="Yes",0.25,0.2))))</f>
        <v>0</v>
      </c>
      <c r="R499" s="70">
        <f>(IF(N499="WON-EW",((((F499-1)*Q499)*'month #1 only'!$B$2)+('month #1 only'!$B$2*(F499-1))),IF(N499="WON",((((F499-1)*Q499)*'month #1 only'!$B$2)+('month #1 only'!$B$2*(F499-1))),IF(N499="PLACED",((((F499-1)*Q499)*'month #1 only'!$B$2)-'month #1 only'!$B$2),IF(Q499=0,-'month #1 only'!$B$2,IF(Q499=0,-'month #1 only'!$B$2,-('month #1 only'!$B$2*2)))))))*E499</f>
        <v>0</v>
      </c>
      <c r="S499" s="71">
        <f>(IF(N499="WON-EW",((((O499-1)*Q499)*'month #1 only'!$B$2)+('month #1 only'!$B$2*(O499-1))),IF(N499="WON",((((O499-1)*Q499)*'month #1 only'!$B$2)+('month #1 only'!$B$2*(O499-1))),IF(N499="PLACED",((((O499-1)*Q499)*'month #1 only'!$B$2)-'month #1 only'!$B$2),IF(Q499=0,-'month #1 only'!$B$2,IF(Q499=0,-'month #1 only'!$B$2,-('month #1 only'!$B$2*2)))))))*E499</f>
        <v>0</v>
      </c>
      <c r="T499" s="71">
        <f>(IF(N499="WON-EW",(((L499-1)*'month #1 only'!$B$2)*(1-$B$3))+(((M499-1)*'month #1 only'!$B$2)*(1-$B$3)),IF(N499="WON",(((L499-1)*'month #1 only'!$B$2)*(1-$B$3)),IF(N499="PLACED",(((M499-1)*'month #1 only'!$B$2)*(1-$B$3))-'month #1 only'!$B$2,IF(Q499=0,-'month #1 only'!$B$2,-('month #1 only'!$B$2*2))))))*E499</f>
        <v>0</v>
      </c>
    </row>
    <row r="500" spans="8:20" x14ac:dyDescent="0.2">
      <c r="H500" s="68"/>
      <c r="I500" s="68"/>
      <c r="J500" s="68"/>
      <c r="K500" s="68"/>
      <c r="N500" s="54"/>
      <c r="O500" s="68">
        <f>((G500-1)*(1-(IF(H500="no",0,'month #1 only'!$B$3)))+1)</f>
        <v>5.0000000000000044E-2</v>
      </c>
      <c r="P500" s="68">
        <f t="shared" si="7"/>
        <v>0</v>
      </c>
      <c r="Q500" s="69">
        <f>IF(Table13[[#This Row],[Runners]]&lt;5,0,IF(Table13[[#This Row],[Runners]]&lt;8,0.25,IF(Table13[[#This Row],[Runners]]&lt;12,0.2,IF(Table13[[#This Row],[Handicap?]]="Yes",0.25,0.2))))</f>
        <v>0</v>
      </c>
      <c r="R500" s="70">
        <f>(IF(N500="WON-EW",((((F500-1)*Q500)*'month #1 only'!$B$2)+('month #1 only'!$B$2*(F500-1))),IF(N500="WON",((((F500-1)*Q500)*'month #1 only'!$B$2)+('month #1 only'!$B$2*(F500-1))),IF(N500="PLACED",((((F500-1)*Q500)*'month #1 only'!$B$2)-'month #1 only'!$B$2),IF(Q500=0,-'month #1 only'!$B$2,IF(Q500=0,-'month #1 only'!$B$2,-('month #1 only'!$B$2*2)))))))*E500</f>
        <v>0</v>
      </c>
      <c r="S500" s="71">
        <f>(IF(N500="WON-EW",((((O500-1)*Q500)*'month #1 only'!$B$2)+('month #1 only'!$B$2*(O500-1))),IF(N500="WON",((((O500-1)*Q500)*'month #1 only'!$B$2)+('month #1 only'!$B$2*(O500-1))),IF(N500="PLACED",((((O500-1)*Q500)*'month #1 only'!$B$2)-'month #1 only'!$B$2),IF(Q500=0,-'month #1 only'!$B$2,IF(Q500=0,-'month #1 only'!$B$2,-('month #1 only'!$B$2*2)))))))*E500</f>
        <v>0</v>
      </c>
      <c r="T500" s="71">
        <f>(IF(N500="WON-EW",(((L500-1)*'month #1 only'!$B$2)*(1-$B$3))+(((M500-1)*'month #1 only'!$B$2)*(1-$B$3)),IF(N500="WON",(((L500-1)*'month #1 only'!$B$2)*(1-$B$3)),IF(N500="PLACED",(((M500-1)*'month #1 only'!$B$2)*(1-$B$3))-'month #1 only'!$B$2,IF(Q500=0,-'month #1 only'!$B$2,-('month #1 only'!$B$2*2))))))*E500</f>
        <v>0</v>
      </c>
    </row>
    <row r="501" spans="8:20" x14ac:dyDescent="0.2">
      <c r="H501" s="68"/>
      <c r="I501" s="68"/>
      <c r="J501" s="68"/>
      <c r="K501" s="68"/>
      <c r="N501" s="54"/>
      <c r="O501" s="68">
        <f>((G501-1)*(1-(IF(H501="no",0,'month #1 only'!$B$3)))+1)</f>
        <v>5.0000000000000044E-2</v>
      </c>
      <c r="P501" s="68">
        <f t="shared" si="7"/>
        <v>0</v>
      </c>
      <c r="Q501" s="69">
        <f>IF(Table13[[#This Row],[Runners]]&lt;5,0,IF(Table13[[#This Row],[Runners]]&lt;8,0.25,IF(Table13[[#This Row],[Runners]]&lt;12,0.2,IF(Table13[[#This Row],[Handicap?]]="Yes",0.25,0.2))))</f>
        <v>0</v>
      </c>
      <c r="R501" s="70">
        <f>(IF(N501="WON-EW",((((F501-1)*Q501)*'month #1 only'!$B$2)+('month #1 only'!$B$2*(F501-1))),IF(N501="WON",((((F501-1)*Q501)*'month #1 only'!$B$2)+('month #1 only'!$B$2*(F501-1))),IF(N501="PLACED",((((F501-1)*Q501)*'month #1 only'!$B$2)-'month #1 only'!$B$2),IF(Q501=0,-'month #1 only'!$B$2,IF(Q501=0,-'month #1 only'!$B$2,-('month #1 only'!$B$2*2)))))))*E501</f>
        <v>0</v>
      </c>
      <c r="S501" s="71">
        <f>(IF(N501="WON-EW",((((O501-1)*Q501)*'month #1 only'!$B$2)+('month #1 only'!$B$2*(O501-1))),IF(N501="WON",((((O501-1)*Q501)*'month #1 only'!$B$2)+('month #1 only'!$B$2*(O501-1))),IF(N501="PLACED",((((O501-1)*Q501)*'month #1 only'!$B$2)-'month #1 only'!$B$2),IF(Q501=0,-'month #1 only'!$B$2,IF(Q501=0,-'month #1 only'!$B$2,-('month #1 only'!$B$2*2)))))))*E501</f>
        <v>0</v>
      </c>
      <c r="T501" s="71">
        <f>(IF(N501="WON-EW",(((L501-1)*'month #1 only'!$B$2)*(1-$B$3))+(((M501-1)*'month #1 only'!$B$2)*(1-$B$3)),IF(N501="WON",(((L501-1)*'month #1 only'!$B$2)*(1-$B$3)),IF(N501="PLACED",(((M501-1)*'month #1 only'!$B$2)*(1-$B$3))-'month #1 only'!$B$2,IF(Q501=0,-'month #1 only'!$B$2,-('month #1 only'!$B$2*2))))))*E501</f>
        <v>0</v>
      </c>
    </row>
    <row r="502" spans="8:20" x14ac:dyDescent="0.2">
      <c r="H502" s="68"/>
      <c r="I502" s="68"/>
      <c r="J502" s="68"/>
      <c r="K502" s="68"/>
      <c r="N502" s="54"/>
      <c r="O502" s="68">
        <f>((G502-1)*(1-(IF(H502="no",0,'month #1 only'!$B$3)))+1)</f>
        <v>5.0000000000000044E-2</v>
      </c>
      <c r="P502" s="68">
        <f t="shared" si="7"/>
        <v>0</v>
      </c>
      <c r="Q502" s="69">
        <f>IF(Table13[[#This Row],[Runners]]&lt;5,0,IF(Table13[[#This Row],[Runners]]&lt;8,0.25,IF(Table13[[#This Row],[Runners]]&lt;12,0.2,IF(Table13[[#This Row],[Handicap?]]="Yes",0.25,0.2))))</f>
        <v>0</v>
      </c>
      <c r="R502" s="70">
        <f>(IF(N502="WON-EW",((((F502-1)*Q502)*'month #1 only'!$B$2)+('month #1 only'!$B$2*(F502-1))),IF(N502="WON",((((F502-1)*Q502)*'month #1 only'!$B$2)+('month #1 only'!$B$2*(F502-1))),IF(N502="PLACED",((((F502-1)*Q502)*'month #1 only'!$B$2)-'month #1 only'!$B$2),IF(Q502=0,-'month #1 only'!$B$2,IF(Q502=0,-'month #1 only'!$B$2,-('month #1 only'!$B$2*2)))))))*E502</f>
        <v>0</v>
      </c>
      <c r="S502" s="71">
        <f>(IF(N502="WON-EW",((((O502-1)*Q502)*'month #1 only'!$B$2)+('month #1 only'!$B$2*(O502-1))),IF(N502="WON",((((O502-1)*Q502)*'month #1 only'!$B$2)+('month #1 only'!$B$2*(O502-1))),IF(N502="PLACED",((((O502-1)*Q502)*'month #1 only'!$B$2)-'month #1 only'!$B$2),IF(Q502=0,-'month #1 only'!$B$2,IF(Q502=0,-'month #1 only'!$B$2,-('month #1 only'!$B$2*2)))))))*E502</f>
        <v>0</v>
      </c>
      <c r="T502" s="71">
        <f>(IF(N502="WON-EW",(((L502-1)*'month #1 only'!$B$2)*(1-$B$3))+(((M502-1)*'month #1 only'!$B$2)*(1-$B$3)),IF(N502="WON",(((L502-1)*'month #1 only'!$B$2)*(1-$B$3)),IF(N502="PLACED",(((M502-1)*'month #1 only'!$B$2)*(1-$B$3))-'month #1 only'!$B$2,IF(Q502=0,-'month #1 only'!$B$2,-('month #1 only'!$B$2*2))))))*E502</f>
        <v>0</v>
      </c>
    </row>
    <row r="503" spans="8:20" x14ac:dyDescent="0.2">
      <c r="H503" s="68"/>
      <c r="I503" s="68"/>
      <c r="J503" s="68"/>
      <c r="K503" s="68"/>
      <c r="N503" s="54"/>
      <c r="O503" s="68">
        <f>((G503-1)*(1-(IF(H503="no",0,'month #1 only'!$B$3)))+1)</f>
        <v>5.0000000000000044E-2</v>
      </c>
      <c r="P503" s="68">
        <f t="shared" si="7"/>
        <v>0</v>
      </c>
      <c r="Q503" s="69">
        <f>IF(Table13[[#This Row],[Runners]]&lt;5,0,IF(Table13[[#This Row],[Runners]]&lt;8,0.25,IF(Table13[[#This Row],[Runners]]&lt;12,0.2,IF(Table13[[#This Row],[Handicap?]]="Yes",0.25,0.2))))</f>
        <v>0</v>
      </c>
      <c r="R503" s="70">
        <f>(IF(N503="WON-EW",((((F503-1)*Q503)*'month #1 only'!$B$2)+('month #1 only'!$B$2*(F503-1))),IF(N503="WON",((((F503-1)*Q503)*'month #1 only'!$B$2)+('month #1 only'!$B$2*(F503-1))),IF(N503="PLACED",((((F503-1)*Q503)*'month #1 only'!$B$2)-'month #1 only'!$B$2),IF(Q503=0,-'month #1 only'!$B$2,IF(Q503=0,-'month #1 only'!$B$2,-('month #1 only'!$B$2*2)))))))*E503</f>
        <v>0</v>
      </c>
      <c r="S503" s="71">
        <f>(IF(N503="WON-EW",((((O503-1)*Q503)*'month #1 only'!$B$2)+('month #1 only'!$B$2*(O503-1))),IF(N503="WON",((((O503-1)*Q503)*'month #1 only'!$B$2)+('month #1 only'!$B$2*(O503-1))),IF(N503="PLACED",((((O503-1)*Q503)*'month #1 only'!$B$2)-'month #1 only'!$B$2),IF(Q503=0,-'month #1 only'!$B$2,IF(Q503=0,-'month #1 only'!$B$2,-('month #1 only'!$B$2*2)))))))*E503</f>
        <v>0</v>
      </c>
      <c r="T503" s="71">
        <f>(IF(N503="WON-EW",(((L503-1)*'month #1 only'!$B$2)*(1-$B$3))+(((M503-1)*'month #1 only'!$B$2)*(1-$B$3)),IF(N503="WON",(((L503-1)*'month #1 only'!$B$2)*(1-$B$3)),IF(N503="PLACED",(((M503-1)*'month #1 only'!$B$2)*(1-$B$3))-'month #1 only'!$B$2,IF(Q503=0,-'month #1 only'!$B$2,-('month #1 only'!$B$2*2))))))*E503</f>
        <v>0</v>
      </c>
    </row>
    <row r="504" spans="8:20" x14ac:dyDescent="0.2">
      <c r="H504" s="68"/>
      <c r="I504" s="68"/>
      <c r="J504" s="68"/>
      <c r="K504" s="68"/>
      <c r="N504" s="54"/>
      <c r="O504" s="68">
        <f>((G504-1)*(1-(IF(H504="no",0,'month #1 only'!$B$3)))+1)</f>
        <v>5.0000000000000044E-2</v>
      </c>
      <c r="P504" s="68">
        <f t="shared" si="7"/>
        <v>0</v>
      </c>
      <c r="Q504" s="69">
        <f>IF(Table13[[#This Row],[Runners]]&lt;5,0,IF(Table13[[#This Row],[Runners]]&lt;8,0.25,IF(Table13[[#This Row],[Runners]]&lt;12,0.2,IF(Table13[[#This Row],[Handicap?]]="Yes",0.25,0.2))))</f>
        <v>0</v>
      </c>
      <c r="R504" s="70">
        <f>(IF(N504="WON-EW",((((F504-1)*Q504)*'month #1 only'!$B$2)+('month #1 only'!$B$2*(F504-1))),IF(N504="WON",((((F504-1)*Q504)*'month #1 only'!$B$2)+('month #1 only'!$B$2*(F504-1))),IF(N504="PLACED",((((F504-1)*Q504)*'month #1 only'!$B$2)-'month #1 only'!$B$2),IF(Q504=0,-'month #1 only'!$B$2,IF(Q504=0,-'month #1 only'!$B$2,-('month #1 only'!$B$2*2)))))))*E504</f>
        <v>0</v>
      </c>
      <c r="S504" s="71">
        <f>(IF(N504="WON-EW",((((O504-1)*Q504)*'month #1 only'!$B$2)+('month #1 only'!$B$2*(O504-1))),IF(N504="WON",((((O504-1)*Q504)*'month #1 only'!$B$2)+('month #1 only'!$B$2*(O504-1))),IF(N504="PLACED",((((O504-1)*Q504)*'month #1 only'!$B$2)-'month #1 only'!$B$2),IF(Q504=0,-'month #1 only'!$B$2,IF(Q504=0,-'month #1 only'!$B$2,-('month #1 only'!$B$2*2)))))))*E504</f>
        <v>0</v>
      </c>
      <c r="T504" s="71">
        <f>(IF(N504="WON-EW",(((L504-1)*'month #1 only'!$B$2)*(1-$B$3))+(((M504-1)*'month #1 only'!$B$2)*(1-$B$3)),IF(N504="WON",(((L504-1)*'month #1 only'!$B$2)*(1-$B$3)),IF(N504="PLACED",(((M504-1)*'month #1 only'!$B$2)*(1-$B$3))-'month #1 only'!$B$2,IF(Q504=0,-'month #1 only'!$B$2,-('month #1 only'!$B$2*2))))))*E504</f>
        <v>0</v>
      </c>
    </row>
    <row r="505" spans="8:20" x14ac:dyDescent="0.2">
      <c r="H505" s="68"/>
      <c r="I505" s="68"/>
      <c r="J505" s="68"/>
      <c r="K505" s="68"/>
      <c r="N505" s="54"/>
      <c r="O505" s="68">
        <f>((G505-1)*(1-(IF(H505="no",0,'month #1 only'!$B$3)))+1)</f>
        <v>5.0000000000000044E-2</v>
      </c>
      <c r="P505" s="68">
        <f t="shared" si="7"/>
        <v>0</v>
      </c>
      <c r="Q505" s="69">
        <f>IF(Table13[[#This Row],[Runners]]&lt;5,0,IF(Table13[[#This Row],[Runners]]&lt;8,0.25,IF(Table13[[#This Row],[Runners]]&lt;12,0.2,IF(Table13[[#This Row],[Handicap?]]="Yes",0.25,0.2))))</f>
        <v>0</v>
      </c>
      <c r="R505" s="70">
        <f>(IF(N505="WON-EW",((((F505-1)*Q505)*'month #1 only'!$B$2)+('month #1 only'!$B$2*(F505-1))),IF(N505="WON",((((F505-1)*Q505)*'month #1 only'!$B$2)+('month #1 only'!$B$2*(F505-1))),IF(N505="PLACED",((((F505-1)*Q505)*'month #1 only'!$B$2)-'month #1 only'!$B$2),IF(Q505=0,-'month #1 only'!$B$2,IF(Q505=0,-'month #1 only'!$B$2,-('month #1 only'!$B$2*2)))))))*E505</f>
        <v>0</v>
      </c>
      <c r="S505" s="71">
        <f>(IF(N505="WON-EW",((((O505-1)*Q505)*'month #1 only'!$B$2)+('month #1 only'!$B$2*(O505-1))),IF(N505="WON",((((O505-1)*Q505)*'month #1 only'!$B$2)+('month #1 only'!$B$2*(O505-1))),IF(N505="PLACED",((((O505-1)*Q505)*'month #1 only'!$B$2)-'month #1 only'!$B$2),IF(Q505=0,-'month #1 only'!$B$2,IF(Q505=0,-'month #1 only'!$B$2,-('month #1 only'!$B$2*2)))))))*E505</f>
        <v>0</v>
      </c>
      <c r="T505" s="71">
        <f>(IF(N505="WON-EW",(((L505-1)*'month #1 only'!$B$2)*(1-$B$3))+(((M505-1)*'month #1 only'!$B$2)*(1-$B$3)),IF(N505="WON",(((L505-1)*'month #1 only'!$B$2)*(1-$B$3)),IF(N505="PLACED",(((M505-1)*'month #1 only'!$B$2)*(1-$B$3))-'month #1 only'!$B$2,IF(Q505=0,-'month #1 only'!$B$2,-('month #1 only'!$B$2*2))))))*E505</f>
        <v>0</v>
      </c>
    </row>
    <row r="506" spans="8:20" x14ac:dyDescent="0.2">
      <c r="H506" s="68"/>
      <c r="I506" s="68"/>
      <c r="J506" s="68"/>
      <c r="K506" s="68"/>
      <c r="N506" s="54"/>
      <c r="O506" s="68">
        <f>((G506-1)*(1-(IF(H506="no",0,'month #1 only'!$B$3)))+1)</f>
        <v>5.0000000000000044E-2</v>
      </c>
      <c r="P506" s="68">
        <f t="shared" si="7"/>
        <v>0</v>
      </c>
      <c r="Q506" s="69">
        <f>IF(Table13[[#This Row],[Runners]]&lt;5,0,IF(Table13[[#This Row],[Runners]]&lt;8,0.25,IF(Table13[[#This Row],[Runners]]&lt;12,0.2,IF(Table13[[#This Row],[Handicap?]]="Yes",0.25,0.2))))</f>
        <v>0</v>
      </c>
      <c r="R506" s="70">
        <f>(IF(N506="WON-EW",((((F506-1)*Q506)*'month #1 only'!$B$2)+('month #1 only'!$B$2*(F506-1))),IF(N506="WON",((((F506-1)*Q506)*'month #1 only'!$B$2)+('month #1 only'!$B$2*(F506-1))),IF(N506="PLACED",((((F506-1)*Q506)*'month #1 only'!$B$2)-'month #1 only'!$B$2),IF(Q506=0,-'month #1 only'!$B$2,IF(Q506=0,-'month #1 only'!$B$2,-('month #1 only'!$B$2*2)))))))*E506</f>
        <v>0</v>
      </c>
      <c r="S506" s="71">
        <f>(IF(N506="WON-EW",((((O506-1)*Q506)*'month #1 only'!$B$2)+('month #1 only'!$B$2*(O506-1))),IF(N506="WON",((((O506-1)*Q506)*'month #1 only'!$B$2)+('month #1 only'!$B$2*(O506-1))),IF(N506="PLACED",((((O506-1)*Q506)*'month #1 only'!$B$2)-'month #1 only'!$B$2),IF(Q506=0,-'month #1 only'!$B$2,IF(Q506=0,-'month #1 only'!$B$2,-('month #1 only'!$B$2*2)))))))*E506</f>
        <v>0</v>
      </c>
      <c r="T506" s="71">
        <f>(IF(N506="WON-EW",(((L506-1)*'month #1 only'!$B$2)*(1-$B$3))+(((M506-1)*'month #1 only'!$B$2)*(1-$B$3)),IF(N506="WON",(((L506-1)*'month #1 only'!$B$2)*(1-$B$3)),IF(N506="PLACED",(((M506-1)*'month #1 only'!$B$2)*(1-$B$3))-'month #1 only'!$B$2,IF(Q506=0,-'month #1 only'!$B$2,-('month #1 only'!$B$2*2))))))*E506</f>
        <v>0</v>
      </c>
    </row>
    <row r="507" spans="8:20" x14ac:dyDescent="0.2">
      <c r="H507" s="68"/>
      <c r="I507" s="68"/>
      <c r="J507" s="68"/>
      <c r="K507" s="68"/>
      <c r="N507" s="54"/>
      <c r="O507" s="68">
        <f>((G507-1)*(1-(IF(H507="no",0,'month #1 only'!$B$3)))+1)</f>
        <v>5.0000000000000044E-2</v>
      </c>
      <c r="P507" s="68">
        <f t="shared" si="7"/>
        <v>0</v>
      </c>
      <c r="Q507" s="69">
        <f>IF(Table13[[#This Row],[Runners]]&lt;5,0,IF(Table13[[#This Row],[Runners]]&lt;8,0.25,IF(Table13[[#This Row],[Runners]]&lt;12,0.2,IF(Table13[[#This Row],[Handicap?]]="Yes",0.25,0.2))))</f>
        <v>0</v>
      </c>
      <c r="R507" s="70">
        <f>(IF(N507="WON-EW",((((F507-1)*Q507)*'month #1 only'!$B$2)+('month #1 only'!$B$2*(F507-1))),IF(N507="WON",((((F507-1)*Q507)*'month #1 only'!$B$2)+('month #1 only'!$B$2*(F507-1))),IF(N507="PLACED",((((F507-1)*Q507)*'month #1 only'!$B$2)-'month #1 only'!$B$2),IF(Q507=0,-'month #1 only'!$B$2,IF(Q507=0,-'month #1 only'!$B$2,-('month #1 only'!$B$2*2)))))))*E507</f>
        <v>0</v>
      </c>
      <c r="S507" s="71">
        <f>(IF(N507="WON-EW",((((O507-1)*Q507)*'month #1 only'!$B$2)+('month #1 only'!$B$2*(O507-1))),IF(N507="WON",((((O507-1)*Q507)*'month #1 only'!$B$2)+('month #1 only'!$B$2*(O507-1))),IF(N507="PLACED",((((O507-1)*Q507)*'month #1 only'!$B$2)-'month #1 only'!$B$2),IF(Q507=0,-'month #1 only'!$B$2,IF(Q507=0,-'month #1 only'!$B$2,-('month #1 only'!$B$2*2)))))))*E507</f>
        <v>0</v>
      </c>
      <c r="T507" s="71">
        <f>(IF(N507="WON-EW",(((L507-1)*'month #1 only'!$B$2)*(1-$B$3))+(((M507-1)*'month #1 only'!$B$2)*(1-$B$3)),IF(N507="WON",(((L507-1)*'month #1 only'!$B$2)*(1-$B$3)),IF(N507="PLACED",(((M507-1)*'month #1 only'!$B$2)*(1-$B$3))-'month #1 only'!$B$2,IF(Q507=0,-'month #1 only'!$B$2,-('month #1 only'!$B$2*2))))))*E507</f>
        <v>0</v>
      </c>
    </row>
    <row r="508" spans="8:20" x14ac:dyDescent="0.2">
      <c r="H508" s="68"/>
      <c r="I508" s="68"/>
      <c r="J508" s="68"/>
      <c r="K508" s="68"/>
      <c r="N508" s="54"/>
      <c r="O508" s="68">
        <f>((G508-1)*(1-(IF(H508="no",0,'month #1 only'!$B$3)))+1)</f>
        <v>5.0000000000000044E-2</v>
      </c>
      <c r="P508" s="68">
        <f t="shared" si="7"/>
        <v>0</v>
      </c>
      <c r="Q508" s="69">
        <f>IF(Table13[[#This Row],[Runners]]&lt;5,0,IF(Table13[[#This Row],[Runners]]&lt;8,0.25,IF(Table13[[#This Row],[Runners]]&lt;12,0.2,IF(Table13[[#This Row],[Handicap?]]="Yes",0.25,0.2))))</f>
        <v>0</v>
      </c>
      <c r="R508" s="70">
        <f>(IF(N508="WON-EW",((((F508-1)*Q508)*'month #1 only'!$B$2)+('month #1 only'!$B$2*(F508-1))),IF(N508="WON",((((F508-1)*Q508)*'month #1 only'!$B$2)+('month #1 only'!$B$2*(F508-1))),IF(N508="PLACED",((((F508-1)*Q508)*'month #1 only'!$B$2)-'month #1 only'!$B$2),IF(Q508=0,-'month #1 only'!$B$2,IF(Q508=0,-'month #1 only'!$B$2,-('month #1 only'!$B$2*2)))))))*E508</f>
        <v>0</v>
      </c>
      <c r="S508" s="71">
        <f>(IF(N508="WON-EW",((((O508-1)*Q508)*'month #1 only'!$B$2)+('month #1 only'!$B$2*(O508-1))),IF(N508="WON",((((O508-1)*Q508)*'month #1 only'!$B$2)+('month #1 only'!$B$2*(O508-1))),IF(N508="PLACED",((((O508-1)*Q508)*'month #1 only'!$B$2)-'month #1 only'!$B$2),IF(Q508=0,-'month #1 only'!$B$2,IF(Q508=0,-'month #1 only'!$B$2,-('month #1 only'!$B$2*2)))))))*E508</f>
        <v>0</v>
      </c>
      <c r="T508" s="71">
        <f>(IF(N508="WON-EW",(((L508-1)*'month #1 only'!$B$2)*(1-$B$3))+(((M508-1)*'month #1 only'!$B$2)*(1-$B$3)),IF(N508="WON",(((L508-1)*'month #1 only'!$B$2)*(1-$B$3)),IF(N508="PLACED",(((M508-1)*'month #1 only'!$B$2)*(1-$B$3))-'month #1 only'!$B$2,IF(Q508=0,-'month #1 only'!$B$2,-('month #1 only'!$B$2*2))))))*E508</f>
        <v>0</v>
      </c>
    </row>
    <row r="509" spans="8:20" x14ac:dyDescent="0.2">
      <c r="H509" s="68"/>
      <c r="I509" s="68"/>
      <c r="J509" s="68"/>
      <c r="K509" s="68"/>
      <c r="N509" s="54"/>
      <c r="O509" s="68">
        <f>((G509-1)*(1-(IF(H509="no",0,'month #1 only'!$B$3)))+1)</f>
        <v>5.0000000000000044E-2</v>
      </c>
      <c r="P509" s="68">
        <f t="shared" si="7"/>
        <v>0</v>
      </c>
      <c r="Q509" s="69">
        <f>IF(Table13[[#This Row],[Runners]]&lt;5,0,IF(Table13[[#This Row],[Runners]]&lt;8,0.25,IF(Table13[[#This Row],[Runners]]&lt;12,0.2,IF(Table13[[#This Row],[Handicap?]]="Yes",0.25,0.2))))</f>
        <v>0</v>
      </c>
      <c r="R509" s="70">
        <f>(IF(N509="WON-EW",((((F509-1)*Q509)*'month #1 only'!$B$2)+('month #1 only'!$B$2*(F509-1))),IF(N509="WON",((((F509-1)*Q509)*'month #1 only'!$B$2)+('month #1 only'!$B$2*(F509-1))),IF(N509="PLACED",((((F509-1)*Q509)*'month #1 only'!$B$2)-'month #1 only'!$B$2),IF(Q509=0,-'month #1 only'!$B$2,IF(Q509=0,-'month #1 only'!$B$2,-('month #1 only'!$B$2*2)))))))*E509</f>
        <v>0</v>
      </c>
      <c r="S509" s="71">
        <f>(IF(N509="WON-EW",((((O509-1)*Q509)*'month #1 only'!$B$2)+('month #1 only'!$B$2*(O509-1))),IF(N509="WON",((((O509-1)*Q509)*'month #1 only'!$B$2)+('month #1 only'!$B$2*(O509-1))),IF(N509="PLACED",((((O509-1)*Q509)*'month #1 only'!$B$2)-'month #1 only'!$B$2),IF(Q509=0,-'month #1 only'!$B$2,IF(Q509=0,-'month #1 only'!$B$2,-('month #1 only'!$B$2*2)))))))*E509</f>
        <v>0</v>
      </c>
      <c r="T509" s="71">
        <f>(IF(N509="WON-EW",(((L509-1)*'month #1 only'!$B$2)*(1-$B$3))+(((M509-1)*'month #1 only'!$B$2)*(1-$B$3)),IF(N509="WON",(((L509-1)*'month #1 only'!$B$2)*(1-$B$3)),IF(N509="PLACED",(((M509-1)*'month #1 only'!$B$2)*(1-$B$3))-'month #1 only'!$B$2,IF(Q509=0,-'month #1 only'!$B$2,-('month #1 only'!$B$2*2))))))*E509</f>
        <v>0</v>
      </c>
    </row>
    <row r="510" spans="8:20" x14ac:dyDescent="0.2">
      <c r="H510" s="68"/>
      <c r="I510" s="68"/>
      <c r="J510" s="68"/>
      <c r="K510" s="68"/>
      <c r="N510" s="54"/>
      <c r="O510" s="68">
        <f>((G510-1)*(1-(IF(H510="no",0,'month #1 only'!$B$3)))+1)</f>
        <v>5.0000000000000044E-2</v>
      </c>
      <c r="P510" s="68">
        <f t="shared" si="7"/>
        <v>0</v>
      </c>
      <c r="Q510" s="69">
        <f>IF(Table13[[#This Row],[Runners]]&lt;5,0,IF(Table13[[#This Row],[Runners]]&lt;8,0.25,IF(Table13[[#This Row],[Runners]]&lt;12,0.2,IF(Table13[[#This Row],[Handicap?]]="Yes",0.25,0.2))))</f>
        <v>0</v>
      </c>
      <c r="R510" s="70">
        <f>(IF(N510="WON-EW",((((F510-1)*Q510)*'month #1 only'!$B$2)+('month #1 only'!$B$2*(F510-1))),IF(N510="WON",((((F510-1)*Q510)*'month #1 only'!$B$2)+('month #1 only'!$B$2*(F510-1))),IF(N510="PLACED",((((F510-1)*Q510)*'month #1 only'!$B$2)-'month #1 only'!$B$2),IF(Q510=0,-'month #1 only'!$B$2,IF(Q510=0,-'month #1 only'!$B$2,-('month #1 only'!$B$2*2)))))))*E510</f>
        <v>0</v>
      </c>
      <c r="S510" s="71">
        <f>(IF(N510="WON-EW",((((O510-1)*Q510)*'month #1 only'!$B$2)+('month #1 only'!$B$2*(O510-1))),IF(N510="WON",((((O510-1)*Q510)*'month #1 only'!$B$2)+('month #1 only'!$B$2*(O510-1))),IF(N510="PLACED",((((O510-1)*Q510)*'month #1 only'!$B$2)-'month #1 only'!$B$2),IF(Q510=0,-'month #1 only'!$B$2,IF(Q510=0,-'month #1 only'!$B$2,-('month #1 only'!$B$2*2)))))))*E510</f>
        <v>0</v>
      </c>
      <c r="T510" s="71">
        <f>(IF(N510="WON-EW",(((L510-1)*'month #1 only'!$B$2)*(1-$B$3))+(((M510-1)*'month #1 only'!$B$2)*(1-$B$3)),IF(N510="WON",(((L510-1)*'month #1 only'!$B$2)*(1-$B$3)),IF(N510="PLACED",(((M510-1)*'month #1 only'!$B$2)*(1-$B$3))-'month #1 only'!$B$2,IF(Q510=0,-'month #1 only'!$B$2,-('month #1 only'!$B$2*2))))))*E510</f>
        <v>0</v>
      </c>
    </row>
    <row r="511" spans="8:20" x14ac:dyDescent="0.2">
      <c r="H511" s="68"/>
      <c r="I511" s="68"/>
      <c r="J511" s="68"/>
      <c r="K511" s="68"/>
      <c r="N511" s="54"/>
      <c r="O511" s="68">
        <f>((G511-1)*(1-(IF(H511="no",0,'month #1 only'!$B$3)))+1)</f>
        <v>5.0000000000000044E-2</v>
      </c>
      <c r="P511" s="68">
        <f t="shared" si="7"/>
        <v>0</v>
      </c>
      <c r="Q511" s="69">
        <f>IF(Table13[[#This Row],[Runners]]&lt;5,0,IF(Table13[[#This Row],[Runners]]&lt;8,0.25,IF(Table13[[#This Row],[Runners]]&lt;12,0.2,IF(Table13[[#This Row],[Handicap?]]="Yes",0.25,0.2))))</f>
        <v>0</v>
      </c>
      <c r="R511" s="70">
        <f>(IF(N511="WON-EW",((((F511-1)*Q511)*'month #1 only'!$B$2)+('month #1 only'!$B$2*(F511-1))),IF(N511="WON",((((F511-1)*Q511)*'month #1 only'!$B$2)+('month #1 only'!$B$2*(F511-1))),IF(N511="PLACED",((((F511-1)*Q511)*'month #1 only'!$B$2)-'month #1 only'!$B$2),IF(Q511=0,-'month #1 only'!$B$2,IF(Q511=0,-'month #1 only'!$B$2,-('month #1 only'!$B$2*2)))))))*E511</f>
        <v>0</v>
      </c>
      <c r="S511" s="71">
        <f>(IF(N511="WON-EW",((((O511-1)*Q511)*'month #1 only'!$B$2)+('month #1 only'!$B$2*(O511-1))),IF(N511="WON",((((O511-1)*Q511)*'month #1 only'!$B$2)+('month #1 only'!$B$2*(O511-1))),IF(N511="PLACED",((((O511-1)*Q511)*'month #1 only'!$B$2)-'month #1 only'!$B$2),IF(Q511=0,-'month #1 only'!$B$2,IF(Q511=0,-'month #1 only'!$B$2,-('month #1 only'!$B$2*2)))))))*E511</f>
        <v>0</v>
      </c>
      <c r="T511" s="71">
        <f>(IF(N511="WON-EW",(((L511-1)*'month #1 only'!$B$2)*(1-$B$3))+(((M511-1)*'month #1 only'!$B$2)*(1-$B$3)),IF(N511="WON",(((L511-1)*'month #1 only'!$B$2)*(1-$B$3)),IF(N511="PLACED",(((M511-1)*'month #1 only'!$B$2)*(1-$B$3))-'month #1 only'!$B$2,IF(Q511=0,-'month #1 only'!$B$2,-('month #1 only'!$B$2*2))))))*E511</f>
        <v>0</v>
      </c>
    </row>
    <row r="512" spans="8:20" x14ac:dyDescent="0.2">
      <c r="H512" s="68"/>
      <c r="I512" s="68"/>
      <c r="J512" s="68"/>
      <c r="K512" s="68"/>
      <c r="N512" s="54"/>
      <c r="O512" s="68">
        <f>((G512-1)*(1-(IF(H512="no",0,'month #1 only'!$B$3)))+1)</f>
        <v>5.0000000000000044E-2</v>
      </c>
      <c r="P512" s="68">
        <f t="shared" si="7"/>
        <v>0</v>
      </c>
      <c r="Q512" s="69">
        <f>IF(Table13[[#This Row],[Runners]]&lt;5,0,IF(Table13[[#This Row],[Runners]]&lt;8,0.25,IF(Table13[[#This Row],[Runners]]&lt;12,0.2,IF(Table13[[#This Row],[Handicap?]]="Yes",0.25,0.2))))</f>
        <v>0</v>
      </c>
      <c r="R512" s="70">
        <f>(IF(N512="WON-EW",((((F512-1)*Q512)*'month #1 only'!$B$2)+('month #1 only'!$B$2*(F512-1))),IF(N512="WON",((((F512-1)*Q512)*'month #1 only'!$B$2)+('month #1 only'!$B$2*(F512-1))),IF(N512="PLACED",((((F512-1)*Q512)*'month #1 only'!$B$2)-'month #1 only'!$B$2),IF(Q512=0,-'month #1 only'!$B$2,IF(Q512=0,-'month #1 only'!$B$2,-('month #1 only'!$B$2*2)))))))*E512</f>
        <v>0</v>
      </c>
      <c r="S512" s="71">
        <f>(IF(N512="WON-EW",((((O512-1)*Q512)*'month #1 only'!$B$2)+('month #1 only'!$B$2*(O512-1))),IF(N512="WON",((((O512-1)*Q512)*'month #1 only'!$B$2)+('month #1 only'!$B$2*(O512-1))),IF(N512="PLACED",((((O512-1)*Q512)*'month #1 only'!$B$2)-'month #1 only'!$B$2),IF(Q512=0,-'month #1 only'!$B$2,IF(Q512=0,-'month #1 only'!$B$2,-('month #1 only'!$B$2*2)))))))*E512</f>
        <v>0</v>
      </c>
      <c r="T512" s="71">
        <f>(IF(N512="WON-EW",(((L512-1)*'month #1 only'!$B$2)*(1-$B$3))+(((M512-1)*'month #1 only'!$B$2)*(1-$B$3)),IF(N512="WON",(((L512-1)*'month #1 only'!$B$2)*(1-$B$3)),IF(N512="PLACED",(((M512-1)*'month #1 only'!$B$2)*(1-$B$3))-'month #1 only'!$B$2,IF(Q512=0,-'month #1 only'!$B$2,-('month #1 only'!$B$2*2))))))*E512</f>
        <v>0</v>
      </c>
    </row>
    <row r="513" spans="8:20" x14ac:dyDescent="0.2">
      <c r="H513" s="68"/>
      <c r="I513" s="68"/>
      <c r="J513" s="68"/>
      <c r="K513" s="68"/>
      <c r="N513" s="54"/>
      <c r="O513" s="68">
        <f>((G513-1)*(1-(IF(H513="no",0,'month #1 only'!$B$3)))+1)</f>
        <v>5.0000000000000044E-2</v>
      </c>
      <c r="P513" s="68">
        <f t="shared" si="7"/>
        <v>0</v>
      </c>
      <c r="Q513" s="69">
        <f>IF(Table13[[#This Row],[Runners]]&lt;5,0,IF(Table13[[#This Row],[Runners]]&lt;8,0.25,IF(Table13[[#This Row],[Runners]]&lt;12,0.2,IF(Table13[[#This Row],[Handicap?]]="Yes",0.25,0.2))))</f>
        <v>0</v>
      </c>
      <c r="R513" s="70">
        <f>(IF(N513="WON-EW",((((F513-1)*Q513)*'month #1 only'!$B$2)+('month #1 only'!$B$2*(F513-1))),IF(N513="WON",((((F513-1)*Q513)*'month #1 only'!$B$2)+('month #1 only'!$B$2*(F513-1))),IF(N513="PLACED",((((F513-1)*Q513)*'month #1 only'!$B$2)-'month #1 only'!$B$2),IF(Q513=0,-'month #1 only'!$B$2,IF(Q513=0,-'month #1 only'!$B$2,-('month #1 only'!$B$2*2)))))))*E513</f>
        <v>0</v>
      </c>
      <c r="S513" s="71">
        <f>(IF(N513="WON-EW",((((O513-1)*Q513)*'month #1 only'!$B$2)+('month #1 only'!$B$2*(O513-1))),IF(N513="WON",((((O513-1)*Q513)*'month #1 only'!$B$2)+('month #1 only'!$B$2*(O513-1))),IF(N513="PLACED",((((O513-1)*Q513)*'month #1 only'!$B$2)-'month #1 only'!$B$2),IF(Q513=0,-'month #1 only'!$B$2,IF(Q513=0,-'month #1 only'!$B$2,-('month #1 only'!$B$2*2)))))))*E513</f>
        <v>0</v>
      </c>
      <c r="T513" s="71">
        <f>(IF(N513="WON-EW",(((L513-1)*'month #1 only'!$B$2)*(1-$B$3))+(((M513-1)*'month #1 only'!$B$2)*(1-$B$3)),IF(N513="WON",(((L513-1)*'month #1 only'!$B$2)*(1-$B$3)),IF(N513="PLACED",(((M513-1)*'month #1 only'!$B$2)*(1-$B$3))-'month #1 only'!$B$2,IF(Q513=0,-'month #1 only'!$B$2,-('month #1 only'!$B$2*2))))))*E513</f>
        <v>0</v>
      </c>
    </row>
    <row r="514" spans="8:20" x14ac:dyDescent="0.2">
      <c r="H514" s="68"/>
      <c r="I514" s="68"/>
      <c r="J514" s="68"/>
      <c r="K514" s="68"/>
      <c r="N514" s="54"/>
      <c r="O514" s="68">
        <f>((G514-1)*(1-(IF(H514="no",0,'month #1 only'!$B$3)))+1)</f>
        <v>5.0000000000000044E-2</v>
      </c>
      <c r="P514" s="68">
        <f t="shared" si="7"/>
        <v>0</v>
      </c>
      <c r="Q514" s="69">
        <f>IF(Table13[[#This Row],[Runners]]&lt;5,0,IF(Table13[[#This Row],[Runners]]&lt;8,0.25,IF(Table13[[#This Row],[Runners]]&lt;12,0.2,IF(Table13[[#This Row],[Handicap?]]="Yes",0.25,0.2))))</f>
        <v>0</v>
      </c>
      <c r="R514" s="70">
        <f>(IF(N514="WON-EW",((((F514-1)*Q514)*'month #1 only'!$B$2)+('month #1 only'!$B$2*(F514-1))),IF(N514="WON",((((F514-1)*Q514)*'month #1 only'!$B$2)+('month #1 only'!$B$2*(F514-1))),IF(N514="PLACED",((((F514-1)*Q514)*'month #1 only'!$B$2)-'month #1 only'!$B$2),IF(Q514=0,-'month #1 only'!$B$2,IF(Q514=0,-'month #1 only'!$B$2,-('month #1 only'!$B$2*2)))))))*E514</f>
        <v>0</v>
      </c>
      <c r="S514" s="71">
        <f>(IF(N514="WON-EW",((((O514-1)*Q514)*'month #1 only'!$B$2)+('month #1 only'!$B$2*(O514-1))),IF(N514="WON",((((O514-1)*Q514)*'month #1 only'!$B$2)+('month #1 only'!$B$2*(O514-1))),IF(N514="PLACED",((((O514-1)*Q514)*'month #1 only'!$B$2)-'month #1 only'!$B$2),IF(Q514=0,-'month #1 only'!$B$2,IF(Q514=0,-'month #1 only'!$B$2,-('month #1 only'!$B$2*2)))))))*E514</f>
        <v>0</v>
      </c>
      <c r="T514" s="71">
        <f>(IF(N514="WON-EW",(((L514-1)*'month #1 only'!$B$2)*(1-$B$3))+(((M514-1)*'month #1 only'!$B$2)*(1-$B$3)),IF(N514="WON",(((L514-1)*'month #1 only'!$B$2)*(1-$B$3)),IF(N514="PLACED",(((M514-1)*'month #1 only'!$B$2)*(1-$B$3))-'month #1 only'!$B$2,IF(Q514=0,-'month #1 only'!$B$2,-('month #1 only'!$B$2*2))))))*E514</f>
        <v>0</v>
      </c>
    </row>
    <row r="515" spans="8:20" x14ac:dyDescent="0.2">
      <c r="H515" s="68"/>
      <c r="I515" s="68"/>
      <c r="J515" s="68"/>
      <c r="K515" s="68"/>
      <c r="N515" s="54"/>
      <c r="O515" s="68">
        <f>((G515-1)*(1-(IF(H515="no",0,'month #1 only'!$B$3)))+1)</f>
        <v>5.0000000000000044E-2</v>
      </c>
      <c r="P515" s="68">
        <f t="shared" si="7"/>
        <v>0</v>
      </c>
      <c r="Q515" s="69">
        <f>IF(Table13[[#This Row],[Runners]]&lt;5,0,IF(Table13[[#This Row],[Runners]]&lt;8,0.25,IF(Table13[[#This Row],[Runners]]&lt;12,0.2,IF(Table13[[#This Row],[Handicap?]]="Yes",0.25,0.2))))</f>
        <v>0</v>
      </c>
      <c r="R515" s="70">
        <f>(IF(N515="WON-EW",((((F515-1)*Q515)*'month #1 only'!$B$2)+('month #1 only'!$B$2*(F515-1))),IF(N515="WON",((((F515-1)*Q515)*'month #1 only'!$B$2)+('month #1 only'!$B$2*(F515-1))),IF(N515="PLACED",((((F515-1)*Q515)*'month #1 only'!$B$2)-'month #1 only'!$B$2),IF(Q515=0,-'month #1 only'!$B$2,IF(Q515=0,-'month #1 only'!$B$2,-('month #1 only'!$B$2*2)))))))*E515</f>
        <v>0</v>
      </c>
      <c r="S515" s="71">
        <f>(IF(N515="WON-EW",((((O515-1)*Q515)*'month #1 only'!$B$2)+('month #1 only'!$B$2*(O515-1))),IF(N515="WON",((((O515-1)*Q515)*'month #1 only'!$B$2)+('month #1 only'!$B$2*(O515-1))),IF(N515="PLACED",((((O515-1)*Q515)*'month #1 only'!$B$2)-'month #1 only'!$B$2),IF(Q515=0,-'month #1 only'!$B$2,IF(Q515=0,-'month #1 only'!$B$2,-('month #1 only'!$B$2*2)))))))*E515</f>
        <v>0</v>
      </c>
      <c r="T515" s="71">
        <f>(IF(N515="WON-EW",(((L515-1)*'month #1 only'!$B$2)*(1-$B$3))+(((M515-1)*'month #1 only'!$B$2)*(1-$B$3)),IF(N515="WON",(((L515-1)*'month #1 only'!$B$2)*(1-$B$3)),IF(N515="PLACED",(((M515-1)*'month #1 only'!$B$2)*(1-$B$3))-'month #1 only'!$B$2,IF(Q515=0,-'month #1 only'!$B$2,-('month #1 only'!$B$2*2))))))*E515</f>
        <v>0</v>
      </c>
    </row>
    <row r="516" spans="8:20" x14ac:dyDescent="0.2">
      <c r="H516" s="68"/>
      <c r="I516" s="68"/>
      <c r="J516" s="68"/>
      <c r="K516" s="68"/>
      <c r="N516" s="54"/>
      <c r="O516" s="68">
        <f>((G516-1)*(1-(IF(H516="no",0,'month #1 only'!$B$3)))+1)</f>
        <v>5.0000000000000044E-2</v>
      </c>
      <c r="P516" s="68">
        <f t="shared" si="7"/>
        <v>0</v>
      </c>
      <c r="Q516" s="69">
        <f>IF(Table13[[#This Row],[Runners]]&lt;5,0,IF(Table13[[#This Row],[Runners]]&lt;8,0.25,IF(Table13[[#This Row],[Runners]]&lt;12,0.2,IF(Table13[[#This Row],[Handicap?]]="Yes",0.25,0.2))))</f>
        <v>0</v>
      </c>
      <c r="R516" s="70">
        <f>(IF(N516="WON-EW",((((F516-1)*Q516)*'month #1 only'!$B$2)+('month #1 only'!$B$2*(F516-1))),IF(N516="WON",((((F516-1)*Q516)*'month #1 only'!$B$2)+('month #1 only'!$B$2*(F516-1))),IF(N516="PLACED",((((F516-1)*Q516)*'month #1 only'!$B$2)-'month #1 only'!$B$2),IF(Q516=0,-'month #1 only'!$B$2,IF(Q516=0,-'month #1 only'!$B$2,-('month #1 only'!$B$2*2)))))))*E516</f>
        <v>0</v>
      </c>
      <c r="S516" s="71">
        <f>(IF(N516="WON-EW",((((O516-1)*Q516)*'month #1 only'!$B$2)+('month #1 only'!$B$2*(O516-1))),IF(N516="WON",((((O516-1)*Q516)*'month #1 only'!$B$2)+('month #1 only'!$B$2*(O516-1))),IF(N516="PLACED",((((O516-1)*Q516)*'month #1 only'!$B$2)-'month #1 only'!$B$2),IF(Q516=0,-'month #1 only'!$B$2,IF(Q516=0,-'month #1 only'!$B$2,-('month #1 only'!$B$2*2)))))))*E516</f>
        <v>0</v>
      </c>
      <c r="T516" s="71">
        <f>(IF(N516="WON-EW",(((L516-1)*'month #1 only'!$B$2)*(1-$B$3))+(((M516-1)*'month #1 only'!$B$2)*(1-$B$3)),IF(N516="WON",(((L516-1)*'month #1 only'!$B$2)*(1-$B$3)),IF(N516="PLACED",(((M516-1)*'month #1 only'!$B$2)*(1-$B$3))-'month #1 only'!$B$2,IF(Q516=0,-'month #1 only'!$B$2,-('month #1 only'!$B$2*2))))))*E516</f>
        <v>0</v>
      </c>
    </row>
    <row r="517" spans="8:20" x14ac:dyDescent="0.2">
      <c r="H517" s="68"/>
      <c r="I517" s="68"/>
      <c r="J517" s="68"/>
      <c r="K517" s="68"/>
      <c r="N517" s="54"/>
      <c r="O517" s="68">
        <f>((G517-1)*(1-(IF(H517="no",0,'month #1 only'!$B$3)))+1)</f>
        <v>5.0000000000000044E-2</v>
      </c>
      <c r="P517" s="68">
        <f t="shared" si="7"/>
        <v>0</v>
      </c>
      <c r="Q517" s="69">
        <f>IF(Table13[[#This Row],[Runners]]&lt;5,0,IF(Table13[[#This Row],[Runners]]&lt;8,0.25,IF(Table13[[#This Row],[Runners]]&lt;12,0.2,IF(Table13[[#This Row],[Handicap?]]="Yes",0.25,0.2))))</f>
        <v>0</v>
      </c>
      <c r="R517" s="70">
        <f>(IF(N517="WON-EW",((((F517-1)*Q517)*'month #1 only'!$B$2)+('month #1 only'!$B$2*(F517-1))),IF(N517="WON",((((F517-1)*Q517)*'month #1 only'!$B$2)+('month #1 only'!$B$2*(F517-1))),IF(N517="PLACED",((((F517-1)*Q517)*'month #1 only'!$B$2)-'month #1 only'!$B$2),IF(Q517=0,-'month #1 only'!$B$2,IF(Q517=0,-'month #1 only'!$B$2,-('month #1 only'!$B$2*2)))))))*E517</f>
        <v>0</v>
      </c>
      <c r="S517" s="71">
        <f>(IF(N517="WON-EW",((((O517-1)*Q517)*'month #1 only'!$B$2)+('month #1 only'!$B$2*(O517-1))),IF(N517="WON",((((O517-1)*Q517)*'month #1 only'!$B$2)+('month #1 only'!$B$2*(O517-1))),IF(N517="PLACED",((((O517-1)*Q517)*'month #1 only'!$B$2)-'month #1 only'!$B$2),IF(Q517=0,-'month #1 only'!$B$2,IF(Q517=0,-'month #1 only'!$B$2,-('month #1 only'!$B$2*2)))))))*E517</f>
        <v>0</v>
      </c>
      <c r="T517" s="71">
        <f>(IF(N517="WON-EW",(((L517-1)*'month #1 only'!$B$2)*(1-$B$3))+(((M517-1)*'month #1 only'!$B$2)*(1-$B$3)),IF(N517="WON",(((L517-1)*'month #1 only'!$B$2)*(1-$B$3)),IF(N517="PLACED",(((M517-1)*'month #1 only'!$B$2)*(1-$B$3))-'month #1 only'!$B$2,IF(Q517=0,-'month #1 only'!$B$2,-('month #1 only'!$B$2*2))))))*E517</f>
        <v>0</v>
      </c>
    </row>
    <row r="518" spans="8:20" x14ac:dyDescent="0.2">
      <c r="H518" s="68"/>
      <c r="I518" s="68"/>
      <c r="J518" s="68"/>
      <c r="K518" s="68"/>
      <c r="N518" s="54"/>
      <c r="O518" s="68">
        <f>((G518-1)*(1-(IF(H518="no",0,'month #1 only'!$B$3)))+1)</f>
        <v>5.0000000000000044E-2</v>
      </c>
      <c r="P518" s="68">
        <f t="shared" si="7"/>
        <v>0</v>
      </c>
      <c r="Q518" s="69">
        <f>IF(Table13[[#This Row],[Runners]]&lt;5,0,IF(Table13[[#This Row],[Runners]]&lt;8,0.25,IF(Table13[[#This Row],[Runners]]&lt;12,0.2,IF(Table13[[#This Row],[Handicap?]]="Yes",0.25,0.2))))</f>
        <v>0</v>
      </c>
      <c r="R518" s="70">
        <f>(IF(N518="WON-EW",((((F518-1)*Q518)*'month #1 only'!$B$2)+('month #1 only'!$B$2*(F518-1))),IF(N518="WON",((((F518-1)*Q518)*'month #1 only'!$B$2)+('month #1 only'!$B$2*(F518-1))),IF(N518="PLACED",((((F518-1)*Q518)*'month #1 only'!$B$2)-'month #1 only'!$B$2),IF(Q518=0,-'month #1 only'!$B$2,IF(Q518=0,-'month #1 only'!$B$2,-('month #1 only'!$B$2*2)))))))*E518</f>
        <v>0</v>
      </c>
      <c r="S518" s="71">
        <f>(IF(N518="WON-EW",((((O518-1)*Q518)*'month #1 only'!$B$2)+('month #1 only'!$B$2*(O518-1))),IF(N518="WON",((((O518-1)*Q518)*'month #1 only'!$B$2)+('month #1 only'!$B$2*(O518-1))),IF(N518="PLACED",((((O518-1)*Q518)*'month #1 only'!$B$2)-'month #1 only'!$B$2),IF(Q518=0,-'month #1 only'!$B$2,IF(Q518=0,-'month #1 only'!$B$2,-('month #1 only'!$B$2*2)))))))*E518</f>
        <v>0</v>
      </c>
      <c r="T518" s="71">
        <f>(IF(N518="WON-EW",(((L518-1)*'month #1 only'!$B$2)*(1-$B$3))+(((M518-1)*'month #1 only'!$B$2)*(1-$B$3)),IF(N518="WON",(((L518-1)*'month #1 only'!$B$2)*(1-$B$3)),IF(N518="PLACED",(((M518-1)*'month #1 only'!$B$2)*(1-$B$3))-'month #1 only'!$B$2,IF(Q518=0,-'month #1 only'!$B$2,-('month #1 only'!$B$2*2))))))*E518</f>
        <v>0</v>
      </c>
    </row>
    <row r="519" spans="8:20" x14ac:dyDescent="0.2">
      <c r="H519" s="68"/>
      <c r="I519" s="68"/>
      <c r="J519" s="68"/>
      <c r="K519" s="68"/>
      <c r="N519" s="54"/>
      <c r="O519" s="68">
        <f>((G519-1)*(1-(IF(H519="no",0,'month #1 only'!$B$3)))+1)</f>
        <v>5.0000000000000044E-2</v>
      </c>
      <c r="P519" s="68">
        <f t="shared" si="7"/>
        <v>0</v>
      </c>
      <c r="Q519" s="69">
        <f>IF(Table13[[#This Row],[Runners]]&lt;5,0,IF(Table13[[#This Row],[Runners]]&lt;8,0.25,IF(Table13[[#This Row],[Runners]]&lt;12,0.2,IF(Table13[[#This Row],[Handicap?]]="Yes",0.25,0.2))))</f>
        <v>0</v>
      </c>
      <c r="R519" s="70">
        <f>(IF(N519="WON-EW",((((F519-1)*Q519)*'month #1 only'!$B$2)+('month #1 only'!$B$2*(F519-1))),IF(N519="WON",((((F519-1)*Q519)*'month #1 only'!$B$2)+('month #1 only'!$B$2*(F519-1))),IF(N519="PLACED",((((F519-1)*Q519)*'month #1 only'!$B$2)-'month #1 only'!$B$2),IF(Q519=0,-'month #1 only'!$B$2,IF(Q519=0,-'month #1 only'!$B$2,-('month #1 only'!$B$2*2)))))))*E519</f>
        <v>0</v>
      </c>
      <c r="S519" s="71">
        <f>(IF(N519="WON-EW",((((O519-1)*Q519)*'month #1 only'!$B$2)+('month #1 only'!$B$2*(O519-1))),IF(N519="WON",((((O519-1)*Q519)*'month #1 only'!$B$2)+('month #1 only'!$B$2*(O519-1))),IF(N519="PLACED",((((O519-1)*Q519)*'month #1 only'!$B$2)-'month #1 only'!$B$2),IF(Q519=0,-'month #1 only'!$B$2,IF(Q519=0,-'month #1 only'!$B$2,-('month #1 only'!$B$2*2)))))))*E519</f>
        <v>0</v>
      </c>
      <c r="T519" s="71">
        <f>(IF(N519="WON-EW",(((L519-1)*'month #1 only'!$B$2)*(1-$B$3))+(((M519-1)*'month #1 only'!$B$2)*(1-$B$3)),IF(N519="WON",(((L519-1)*'month #1 only'!$B$2)*(1-$B$3)),IF(N519="PLACED",(((M519-1)*'month #1 only'!$B$2)*(1-$B$3))-'month #1 only'!$B$2,IF(Q519=0,-'month #1 only'!$B$2,-('month #1 only'!$B$2*2))))))*E519</f>
        <v>0</v>
      </c>
    </row>
    <row r="520" spans="8:20" x14ac:dyDescent="0.2">
      <c r="H520" s="68"/>
      <c r="I520" s="68"/>
      <c r="J520" s="68"/>
      <c r="K520" s="68"/>
      <c r="N520" s="54"/>
      <c r="O520" s="68">
        <f>((G520-1)*(1-(IF(H520="no",0,'month #1 only'!$B$3)))+1)</f>
        <v>5.0000000000000044E-2</v>
      </c>
      <c r="P520" s="68">
        <f t="shared" ref="P520:P583" si="8">E520*IF(I520="yes",2,1)</f>
        <v>0</v>
      </c>
      <c r="Q520" s="69">
        <f>IF(Table13[[#This Row],[Runners]]&lt;5,0,IF(Table13[[#This Row],[Runners]]&lt;8,0.25,IF(Table13[[#This Row],[Runners]]&lt;12,0.2,IF(Table13[[#This Row],[Handicap?]]="Yes",0.25,0.2))))</f>
        <v>0</v>
      </c>
      <c r="R520" s="70">
        <f>(IF(N520="WON-EW",((((F520-1)*Q520)*'month #1 only'!$B$2)+('month #1 only'!$B$2*(F520-1))),IF(N520="WON",((((F520-1)*Q520)*'month #1 only'!$B$2)+('month #1 only'!$B$2*(F520-1))),IF(N520="PLACED",((((F520-1)*Q520)*'month #1 only'!$B$2)-'month #1 only'!$B$2),IF(Q520=0,-'month #1 only'!$B$2,IF(Q520=0,-'month #1 only'!$B$2,-('month #1 only'!$B$2*2)))))))*E520</f>
        <v>0</v>
      </c>
      <c r="S520" s="71">
        <f>(IF(N520="WON-EW",((((O520-1)*Q520)*'month #1 only'!$B$2)+('month #1 only'!$B$2*(O520-1))),IF(N520="WON",((((O520-1)*Q520)*'month #1 only'!$B$2)+('month #1 only'!$B$2*(O520-1))),IF(N520="PLACED",((((O520-1)*Q520)*'month #1 only'!$B$2)-'month #1 only'!$B$2),IF(Q520=0,-'month #1 only'!$B$2,IF(Q520=0,-'month #1 only'!$B$2,-('month #1 only'!$B$2*2)))))))*E520</f>
        <v>0</v>
      </c>
      <c r="T520" s="71">
        <f>(IF(N520="WON-EW",(((L520-1)*'month #1 only'!$B$2)*(1-$B$3))+(((M520-1)*'month #1 only'!$B$2)*(1-$B$3)),IF(N520="WON",(((L520-1)*'month #1 only'!$B$2)*(1-$B$3)),IF(N520="PLACED",(((M520-1)*'month #1 only'!$B$2)*(1-$B$3))-'month #1 only'!$B$2,IF(Q520=0,-'month #1 only'!$B$2,-('month #1 only'!$B$2*2))))))*E520</f>
        <v>0</v>
      </c>
    </row>
    <row r="521" spans="8:20" x14ac:dyDescent="0.2">
      <c r="H521" s="68"/>
      <c r="I521" s="68"/>
      <c r="J521" s="68"/>
      <c r="K521" s="68"/>
      <c r="N521" s="54"/>
      <c r="O521" s="68">
        <f>((G521-1)*(1-(IF(H521="no",0,'month #1 only'!$B$3)))+1)</f>
        <v>5.0000000000000044E-2</v>
      </c>
      <c r="P521" s="68">
        <f t="shared" si="8"/>
        <v>0</v>
      </c>
      <c r="Q521" s="69">
        <f>IF(Table13[[#This Row],[Runners]]&lt;5,0,IF(Table13[[#This Row],[Runners]]&lt;8,0.25,IF(Table13[[#This Row],[Runners]]&lt;12,0.2,IF(Table13[[#This Row],[Handicap?]]="Yes",0.25,0.2))))</f>
        <v>0</v>
      </c>
      <c r="R521" s="70">
        <f>(IF(N521="WON-EW",((((F521-1)*Q521)*'month #1 only'!$B$2)+('month #1 only'!$B$2*(F521-1))),IF(N521="WON",((((F521-1)*Q521)*'month #1 only'!$B$2)+('month #1 only'!$B$2*(F521-1))),IF(N521="PLACED",((((F521-1)*Q521)*'month #1 only'!$B$2)-'month #1 only'!$B$2),IF(Q521=0,-'month #1 only'!$B$2,IF(Q521=0,-'month #1 only'!$B$2,-('month #1 only'!$B$2*2)))))))*E521</f>
        <v>0</v>
      </c>
      <c r="S521" s="71">
        <f>(IF(N521="WON-EW",((((O521-1)*Q521)*'month #1 only'!$B$2)+('month #1 only'!$B$2*(O521-1))),IF(N521="WON",((((O521-1)*Q521)*'month #1 only'!$B$2)+('month #1 only'!$B$2*(O521-1))),IF(N521="PLACED",((((O521-1)*Q521)*'month #1 only'!$B$2)-'month #1 only'!$B$2),IF(Q521=0,-'month #1 only'!$B$2,IF(Q521=0,-'month #1 only'!$B$2,-('month #1 only'!$B$2*2)))))))*E521</f>
        <v>0</v>
      </c>
      <c r="T521" s="71">
        <f>(IF(N521="WON-EW",(((L521-1)*'month #1 only'!$B$2)*(1-$B$3))+(((M521-1)*'month #1 only'!$B$2)*(1-$B$3)),IF(N521="WON",(((L521-1)*'month #1 only'!$B$2)*(1-$B$3)),IF(N521="PLACED",(((M521-1)*'month #1 only'!$B$2)*(1-$B$3))-'month #1 only'!$B$2,IF(Q521=0,-'month #1 only'!$B$2,-('month #1 only'!$B$2*2))))))*E521</f>
        <v>0</v>
      </c>
    </row>
    <row r="522" spans="8:20" x14ac:dyDescent="0.2">
      <c r="H522" s="68"/>
      <c r="I522" s="68"/>
      <c r="J522" s="68"/>
      <c r="K522" s="68"/>
      <c r="N522" s="54"/>
      <c r="O522" s="68">
        <f>((G522-1)*(1-(IF(H522="no",0,'month #1 only'!$B$3)))+1)</f>
        <v>5.0000000000000044E-2</v>
      </c>
      <c r="P522" s="68">
        <f t="shared" si="8"/>
        <v>0</v>
      </c>
      <c r="Q522" s="69">
        <f>IF(Table13[[#This Row],[Runners]]&lt;5,0,IF(Table13[[#This Row],[Runners]]&lt;8,0.25,IF(Table13[[#This Row],[Runners]]&lt;12,0.2,IF(Table13[[#This Row],[Handicap?]]="Yes",0.25,0.2))))</f>
        <v>0</v>
      </c>
      <c r="R522" s="70">
        <f>(IF(N522="WON-EW",((((F522-1)*Q522)*'month #1 only'!$B$2)+('month #1 only'!$B$2*(F522-1))),IF(N522="WON",((((F522-1)*Q522)*'month #1 only'!$B$2)+('month #1 only'!$B$2*(F522-1))),IF(N522="PLACED",((((F522-1)*Q522)*'month #1 only'!$B$2)-'month #1 only'!$B$2),IF(Q522=0,-'month #1 only'!$B$2,IF(Q522=0,-'month #1 only'!$B$2,-('month #1 only'!$B$2*2)))))))*E522</f>
        <v>0</v>
      </c>
      <c r="S522" s="71">
        <f>(IF(N522="WON-EW",((((O522-1)*Q522)*'month #1 only'!$B$2)+('month #1 only'!$B$2*(O522-1))),IF(N522="WON",((((O522-1)*Q522)*'month #1 only'!$B$2)+('month #1 only'!$B$2*(O522-1))),IF(N522="PLACED",((((O522-1)*Q522)*'month #1 only'!$B$2)-'month #1 only'!$B$2),IF(Q522=0,-'month #1 only'!$B$2,IF(Q522=0,-'month #1 only'!$B$2,-('month #1 only'!$B$2*2)))))))*E522</f>
        <v>0</v>
      </c>
      <c r="T522" s="71">
        <f>(IF(N522="WON-EW",(((L522-1)*'month #1 only'!$B$2)*(1-$B$3))+(((M522-1)*'month #1 only'!$B$2)*(1-$B$3)),IF(N522="WON",(((L522-1)*'month #1 only'!$B$2)*(1-$B$3)),IF(N522="PLACED",(((M522-1)*'month #1 only'!$B$2)*(1-$B$3))-'month #1 only'!$B$2,IF(Q522=0,-'month #1 only'!$B$2,-('month #1 only'!$B$2*2))))))*E522</f>
        <v>0</v>
      </c>
    </row>
    <row r="523" spans="8:20" x14ac:dyDescent="0.2">
      <c r="H523" s="68"/>
      <c r="I523" s="68"/>
      <c r="J523" s="68"/>
      <c r="K523" s="68"/>
      <c r="N523" s="54"/>
      <c r="O523" s="68">
        <f>((G523-1)*(1-(IF(H523="no",0,'month #1 only'!$B$3)))+1)</f>
        <v>5.0000000000000044E-2</v>
      </c>
      <c r="P523" s="68">
        <f t="shared" si="8"/>
        <v>0</v>
      </c>
      <c r="Q523" s="69">
        <f>IF(Table13[[#This Row],[Runners]]&lt;5,0,IF(Table13[[#This Row],[Runners]]&lt;8,0.25,IF(Table13[[#This Row],[Runners]]&lt;12,0.2,IF(Table13[[#This Row],[Handicap?]]="Yes",0.25,0.2))))</f>
        <v>0</v>
      </c>
      <c r="R523" s="70">
        <f>(IF(N523="WON-EW",((((F523-1)*Q523)*'month #1 only'!$B$2)+('month #1 only'!$B$2*(F523-1))),IF(N523="WON",((((F523-1)*Q523)*'month #1 only'!$B$2)+('month #1 only'!$B$2*(F523-1))),IF(N523="PLACED",((((F523-1)*Q523)*'month #1 only'!$B$2)-'month #1 only'!$B$2),IF(Q523=0,-'month #1 only'!$B$2,IF(Q523=0,-'month #1 only'!$B$2,-('month #1 only'!$B$2*2)))))))*E523</f>
        <v>0</v>
      </c>
      <c r="S523" s="71">
        <f>(IF(N523="WON-EW",((((O523-1)*Q523)*'month #1 only'!$B$2)+('month #1 only'!$B$2*(O523-1))),IF(N523="WON",((((O523-1)*Q523)*'month #1 only'!$B$2)+('month #1 only'!$B$2*(O523-1))),IF(N523="PLACED",((((O523-1)*Q523)*'month #1 only'!$B$2)-'month #1 only'!$B$2),IF(Q523=0,-'month #1 only'!$B$2,IF(Q523=0,-'month #1 only'!$B$2,-('month #1 only'!$B$2*2)))))))*E523</f>
        <v>0</v>
      </c>
      <c r="T523" s="71">
        <f>(IF(N523="WON-EW",(((L523-1)*'month #1 only'!$B$2)*(1-$B$3))+(((M523-1)*'month #1 only'!$B$2)*(1-$B$3)),IF(N523="WON",(((L523-1)*'month #1 only'!$B$2)*(1-$B$3)),IF(N523="PLACED",(((M523-1)*'month #1 only'!$B$2)*(1-$B$3))-'month #1 only'!$B$2,IF(Q523=0,-'month #1 only'!$B$2,-('month #1 only'!$B$2*2))))))*E523</f>
        <v>0</v>
      </c>
    </row>
    <row r="524" spans="8:20" x14ac:dyDescent="0.2">
      <c r="H524" s="68"/>
      <c r="I524" s="68"/>
      <c r="J524" s="68"/>
      <c r="K524" s="68"/>
      <c r="N524" s="54"/>
      <c r="O524" s="68">
        <f>((G524-1)*(1-(IF(H524="no",0,'month #1 only'!$B$3)))+1)</f>
        <v>5.0000000000000044E-2</v>
      </c>
      <c r="P524" s="68">
        <f t="shared" si="8"/>
        <v>0</v>
      </c>
      <c r="Q524" s="69">
        <f>IF(Table13[[#This Row],[Runners]]&lt;5,0,IF(Table13[[#This Row],[Runners]]&lt;8,0.25,IF(Table13[[#This Row],[Runners]]&lt;12,0.2,IF(Table13[[#This Row],[Handicap?]]="Yes",0.25,0.2))))</f>
        <v>0</v>
      </c>
      <c r="R524" s="70">
        <f>(IF(N524="WON-EW",((((F524-1)*Q524)*'month #1 only'!$B$2)+('month #1 only'!$B$2*(F524-1))),IF(N524="WON",((((F524-1)*Q524)*'month #1 only'!$B$2)+('month #1 only'!$B$2*(F524-1))),IF(N524="PLACED",((((F524-1)*Q524)*'month #1 only'!$B$2)-'month #1 only'!$B$2),IF(Q524=0,-'month #1 only'!$B$2,IF(Q524=0,-'month #1 only'!$B$2,-('month #1 only'!$B$2*2)))))))*E524</f>
        <v>0</v>
      </c>
      <c r="S524" s="71">
        <f>(IF(N524="WON-EW",((((O524-1)*Q524)*'month #1 only'!$B$2)+('month #1 only'!$B$2*(O524-1))),IF(N524="WON",((((O524-1)*Q524)*'month #1 only'!$B$2)+('month #1 only'!$B$2*(O524-1))),IF(N524="PLACED",((((O524-1)*Q524)*'month #1 only'!$B$2)-'month #1 only'!$B$2),IF(Q524=0,-'month #1 only'!$B$2,IF(Q524=0,-'month #1 only'!$B$2,-('month #1 only'!$B$2*2)))))))*E524</f>
        <v>0</v>
      </c>
      <c r="T524" s="71">
        <f>(IF(N524="WON-EW",(((L524-1)*'month #1 only'!$B$2)*(1-$B$3))+(((M524-1)*'month #1 only'!$B$2)*(1-$B$3)),IF(N524="WON",(((L524-1)*'month #1 only'!$B$2)*(1-$B$3)),IF(N524="PLACED",(((M524-1)*'month #1 only'!$B$2)*(1-$B$3))-'month #1 only'!$B$2,IF(Q524=0,-'month #1 only'!$B$2,-('month #1 only'!$B$2*2))))))*E524</f>
        <v>0</v>
      </c>
    </row>
    <row r="525" spans="8:20" x14ac:dyDescent="0.2">
      <c r="H525" s="68"/>
      <c r="I525" s="68"/>
      <c r="J525" s="68"/>
      <c r="K525" s="68"/>
      <c r="N525" s="54"/>
      <c r="O525" s="68">
        <f>((G525-1)*(1-(IF(H525="no",0,'month #1 only'!$B$3)))+1)</f>
        <v>5.0000000000000044E-2</v>
      </c>
      <c r="P525" s="68">
        <f t="shared" si="8"/>
        <v>0</v>
      </c>
      <c r="Q525" s="69">
        <f>IF(Table13[[#This Row],[Runners]]&lt;5,0,IF(Table13[[#This Row],[Runners]]&lt;8,0.25,IF(Table13[[#This Row],[Runners]]&lt;12,0.2,IF(Table13[[#This Row],[Handicap?]]="Yes",0.25,0.2))))</f>
        <v>0</v>
      </c>
      <c r="R525" s="70">
        <f>(IF(N525="WON-EW",((((F525-1)*Q525)*'month #1 only'!$B$2)+('month #1 only'!$B$2*(F525-1))),IF(N525="WON",((((F525-1)*Q525)*'month #1 only'!$B$2)+('month #1 only'!$B$2*(F525-1))),IF(N525="PLACED",((((F525-1)*Q525)*'month #1 only'!$B$2)-'month #1 only'!$B$2),IF(Q525=0,-'month #1 only'!$B$2,IF(Q525=0,-'month #1 only'!$B$2,-('month #1 only'!$B$2*2)))))))*E525</f>
        <v>0</v>
      </c>
      <c r="S525" s="71">
        <f>(IF(N525="WON-EW",((((O525-1)*Q525)*'month #1 only'!$B$2)+('month #1 only'!$B$2*(O525-1))),IF(N525="WON",((((O525-1)*Q525)*'month #1 only'!$B$2)+('month #1 only'!$B$2*(O525-1))),IF(N525="PLACED",((((O525-1)*Q525)*'month #1 only'!$B$2)-'month #1 only'!$B$2),IF(Q525=0,-'month #1 only'!$B$2,IF(Q525=0,-'month #1 only'!$B$2,-('month #1 only'!$B$2*2)))))))*E525</f>
        <v>0</v>
      </c>
      <c r="T525" s="71">
        <f>(IF(N525="WON-EW",(((L525-1)*'month #1 only'!$B$2)*(1-$B$3))+(((M525-1)*'month #1 only'!$B$2)*(1-$B$3)),IF(N525="WON",(((L525-1)*'month #1 only'!$B$2)*(1-$B$3)),IF(N525="PLACED",(((M525-1)*'month #1 only'!$B$2)*(1-$B$3))-'month #1 only'!$B$2,IF(Q525=0,-'month #1 only'!$B$2,-('month #1 only'!$B$2*2))))))*E525</f>
        <v>0</v>
      </c>
    </row>
    <row r="526" spans="8:20" x14ac:dyDescent="0.2">
      <c r="H526" s="68"/>
      <c r="I526" s="68"/>
      <c r="J526" s="68"/>
      <c r="K526" s="68"/>
      <c r="N526" s="54"/>
      <c r="O526" s="68">
        <f>((G526-1)*(1-(IF(H526="no",0,'month #1 only'!$B$3)))+1)</f>
        <v>5.0000000000000044E-2</v>
      </c>
      <c r="P526" s="68">
        <f t="shared" si="8"/>
        <v>0</v>
      </c>
      <c r="Q526" s="69">
        <f>IF(Table13[[#This Row],[Runners]]&lt;5,0,IF(Table13[[#This Row],[Runners]]&lt;8,0.25,IF(Table13[[#This Row],[Runners]]&lt;12,0.2,IF(Table13[[#This Row],[Handicap?]]="Yes",0.25,0.2))))</f>
        <v>0</v>
      </c>
      <c r="R526" s="70">
        <f>(IF(N526="WON-EW",((((F526-1)*Q526)*'month #1 only'!$B$2)+('month #1 only'!$B$2*(F526-1))),IF(N526="WON",((((F526-1)*Q526)*'month #1 only'!$B$2)+('month #1 only'!$B$2*(F526-1))),IF(N526="PLACED",((((F526-1)*Q526)*'month #1 only'!$B$2)-'month #1 only'!$B$2),IF(Q526=0,-'month #1 only'!$B$2,IF(Q526=0,-'month #1 only'!$B$2,-('month #1 only'!$B$2*2)))))))*E526</f>
        <v>0</v>
      </c>
      <c r="S526" s="71">
        <f>(IF(N526="WON-EW",((((O526-1)*Q526)*'month #1 only'!$B$2)+('month #1 only'!$B$2*(O526-1))),IF(N526="WON",((((O526-1)*Q526)*'month #1 only'!$B$2)+('month #1 only'!$B$2*(O526-1))),IF(N526="PLACED",((((O526-1)*Q526)*'month #1 only'!$B$2)-'month #1 only'!$B$2),IF(Q526=0,-'month #1 only'!$B$2,IF(Q526=0,-'month #1 only'!$B$2,-('month #1 only'!$B$2*2)))))))*E526</f>
        <v>0</v>
      </c>
      <c r="T526" s="71">
        <f>(IF(N526="WON-EW",(((L526-1)*'month #1 only'!$B$2)*(1-$B$3))+(((M526-1)*'month #1 only'!$B$2)*(1-$B$3)),IF(N526="WON",(((L526-1)*'month #1 only'!$B$2)*(1-$B$3)),IF(N526="PLACED",(((M526-1)*'month #1 only'!$B$2)*(1-$B$3))-'month #1 only'!$B$2,IF(Q526=0,-'month #1 only'!$B$2,-('month #1 only'!$B$2*2))))))*E526</f>
        <v>0</v>
      </c>
    </row>
    <row r="527" spans="8:20" x14ac:dyDescent="0.2">
      <c r="H527" s="68"/>
      <c r="I527" s="68"/>
      <c r="J527" s="68"/>
      <c r="K527" s="68"/>
      <c r="N527" s="54"/>
      <c r="O527" s="68">
        <f>((G527-1)*(1-(IF(H527="no",0,'month #1 only'!$B$3)))+1)</f>
        <v>5.0000000000000044E-2</v>
      </c>
      <c r="P527" s="68">
        <f t="shared" si="8"/>
        <v>0</v>
      </c>
      <c r="Q527" s="69">
        <f>IF(Table13[[#This Row],[Runners]]&lt;5,0,IF(Table13[[#This Row],[Runners]]&lt;8,0.25,IF(Table13[[#This Row],[Runners]]&lt;12,0.2,IF(Table13[[#This Row],[Handicap?]]="Yes",0.25,0.2))))</f>
        <v>0</v>
      </c>
      <c r="R527" s="70">
        <f>(IF(N527="WON-EW",((((F527-1)*Q527)*'month #1 only'!$B$2)+('month #1 only'!$B$2*(F527-1))),IF(N527="WON",((((F527-1)*Q527)*'month #1 only'!$B$2)+('month #1 only'!$B$2*(F527-1))),IF(N527="PLACED",((((F527-1)*Q527)*'month #1 only'!$B$2)-'month #1 only'!$B$2),IF(Q527=0,-'month #1 only'!$B$2,IF(Q527=0,-'month #1 only'!$B$2,-('month #1 only'!$B$2*2)))))))*E527</f>
        <v>0</v>
      </c>
      <c r="S527" s="71">
        <f>(IF(N527="WON-EW",((((O527-1)*Q527)*'month #1 only'!$B$2)+('month #1 only'!$B$2*(O527-1))),IF(N527="WON",((((O527-1)*Q527)*'month #1 only'!$B$2)+('month #1 only'!$B$2*(O527-1))),IF(N527="PLACED",((((O527-1)*Q527)*'month #1 only'!$B$2)-'month #1 only'!$B$2),IF(Q527=0,-'month #1 only'!$B$2,IF(Q527=0,-'month #1 only'!$B$2,-('month #1 only'!$B$2*2)))))))*E527</f>
        <v>0</v>
      </c>
      <c r="T527" s="71">
        <f>(IF(N527="WON-EW",(((L527-1)*'month #1 only'!$B$2)*(1-$B$3))+(((M527-1)*'month #1 only'!$B$2)*(1-$B$3)),IF(N527="WON",(((L527-1)*'month #1 only'!$B$2)*(1-$B$3)),IF(N527="PLACED",(((M527-1)*'month #1 only'!$B$2)*(1-$B$3))-'month #1 only'!$B$2,IF(Q527=0,-'month #1 only'!$B$2,-('month #1 only'!$B$2*2))))))*E527</f>
        <v>0</v>
      </c>
    </row>
    <row r="528" spans="8:20" x14ac:dyDescent="0.2">
      <c r="H528" s="68"/>
      <c r="I528" s="68"/>
      <c r="J528" s="68"/>
      <c r="K528" s="68"/>
      <c r="N528" s="54"/>
      <c r="O528" s="68">
        <f>((G528-1)*(1-(IF(H528="no",0,'month #1 only'!$B$3)))+1)</f>
        <v>5.0000000000000044E-2</v>
      </c>
      <c r="P528" s="68">
        <f t="shared" si="8"/>
        <v>0</v>
      </c>
      <c r="Q528" s="69">
        <f>IF(Table13[[#This Row],[Runners]]&lt;5,0,IF(Table13[[#This Row],[Runners]]&lt;8,0.25,IF(Table13[[#This Row],[Runners]]&lt;12,0.2,IF(Table13[[#This Row],[Handicap?]]="Yes",0.25,0.2))))</f>
        <v>0</v>
      </c>
      <c r="R528" s="70">
        <f>(IF(N528="WON-EW",((((F528-1)*Q528)*'month #1 only'!$B$2)+('month #1 only'!$B$2*(F528-1))),IF(N528="WON",((((F528-1)*Q528)*'month #1 only'!$B$2)+('month #1 only'!$B$2*(F528-1))),IF(N528="PLACED",((((F528-1)*Q528)*'month #1 only'!$B$2)-'month #1 only'!$B$2),IF(Q528=0,-'month #1 only'!$B$2,IF(Q528=0,-'month #1 only'!$B$2,-('month #1 only'!$B$2*2)))))))*E528</f>
        <v>0</v>
      </c>
      <c r="S528" s="71">
        <f>(IF(N528="WON-EW",((((O528-1)*Q528)*'month #1 only'!$B$2)+('month #1 only'!$B$2*(O528-1))),IF(N528="WON",((((O528-1)*Q528)*'month #1 only'!$B$2)+('month #1 only'!$B$2*(O528-1))),IF(N528="PLACED",((((O528-1)*Q528)*'month #1 only'!$B$2)-'month #1 only'!$B$2),IF(Q528=0,-'month #1 only'!$B$2,IF(Q528=0,-'month #1 only'!$B$2,-('month #1 only'!$B$2*2)))))))*E528</f>
        <v>0</v>
      </c>
      <c r="T528" s="71">
        <f>(IF(N528="WON-EW",(((L528-1)*'month #1 only'!$B$2)*(1-$B$3))+(((M528-1)*'month #1 only'!$B$2)*(1-$B$3)),IF(N528="WON",(((L528-1)*'month #1 only'!$B$2)*(1-$B$3)),IF(N528="PLACED",(((M528-1)*'month #1 only'!$B$2)*(1-$B$3))-'month #1 only'!$B$2,IF(Q528=0,-'month #1 only'!$B$2,-('month #1 only'!$B$2*2))))))*E528</f>
        <v>0</v>
      </c>
    </row>
    <row r="529" spans="8:20" x14ac:dyDescent="0.2">
      <c r="H529" s="68"/>
      <c r="I529" s="68"/>
      <c r="J529" s="68"/>
      <c r="K529" s="68"/>
      <c r="N529" s="54"/>
      <c r="O529" s="68">
        <f>((G529-1)*(1-(IF(H529="no",0,'month #1 only'!$B$3)))+1)</f>
        <v>5.0000000000000044E-2</v>
      </c>
      <c r="P529" s="68">
        <f t="shared" si="8"/>
        <v>0</v>
      </c>
      <c r="Q529" s="69">
        <f>IF(Table13[[#This Row],[Runners]]&lt;5,0,IF(Table13[[#This Row],[Runners]]&lt;8,0.25,IF(Table13[[#This Row],[Runners]]&lt;12,0.2,IF(Table13[[#This Row],[Handicap?]]="Yes",0.25,0.2))))</f>
        <v>0</v>
      </c>
      <c r="R529" s="70">
        <f>(IF(N529="WON-EW",((((F529-1)*Q529)*'month #1 only'!$B$2)+('month #1 only'!$B$2*(F529-1))),IF(N529="WON",((((F529-1)*Q529)*'month #1 only'!$B$2)+('month #1 only'!$B$2*(F529-1))),IF(N529="PLACED",((((F529-1)*Q529)*'month #1 only'!$B$2)-'month #1 only'!$B$2),IF(Q529=0,-'month #1 only'!$B$2,IF(Q529=0,-'month #1 only'!$B$2,-('month #1 only'!$B$2*2)))))))*E529</f>
        <v>0</v>
      </c>
      <c r="S529" s="71">
        <f>(IF(N529="WON-EW",((((O529-1)*Q529)*'month #1 only'!$B$2)+('month #1 only'!$B$2*(O529-1))),IF(N529="WON",((((O529-1)*Q529)*'month #1 only'!$B$2)+('month #1 only'!$B$2*(O529-1))),IF(N529="PLACED",((((O529-1)*Q529)*'month #1 only'!$B$2)-'month #1 only'!$B$2),IF(Q529=0,-'month #1 only'!$B$2,IF(Q529=0,-'month #1 only'!$B$2,-('month #1 only'!$B$2*2)))))))*E529</f>
        <v>0</v>
      </c>
      <c r="T529" s="71">
        <f>(IF(N529="WON-EW",(((L529-1)*'month #1 only'!$B$2)*(1-$B$3))+(((M529-1)*'month #1 only'!$B$2)*(1-$B$3)),IF(N529="WON",(((L529-1)*'month #1 only'!$B$2)*(1-$B$3)),IF(N529="PLACED",(((M529-1)*'month #1 only'!$B$2)*(1-$B$3))-'month #1 only'!$B$2,IF(Q529=0,-'month #1 only'!$B$2,-('month #1 only'!$B$2*2))))))*E529</f>
        <v>0</v>
      </c>
    </row>
    <row r="530" spans="8:20" x14ac:dyDescent="0.2">
      <c r="H530" s="68"/>
      <c r="I530" s="68"/>
      <c r="J530" s="68"/>
      <c r="K530" s="68"/>
      <c r="N530" s="54"/>
      <c r="O530" s="68">
        <f>((G530-1)*(1-(IF(H530="no",0,'month #1 only'!$B$3)))+1)</f>
        <v>5.0000000000000044E-2</v>
      </c>
      <c r="P530" s="68">
        <f t="shared" si="8"/>
        <v>0</v>
      </c>
      <c r="Q530" s="69">
        <f>IF(Table13[[#This Row],[Runners]]&lt;5,0,IF(Table13[[#This Row],[Runners]]&lt;8,0.25,IF(Table13[[#This Row],[Runners]]&lt;12,0.2,IF(Table13[[#This Row],[Handicap?]]="Yes",0.25,0.2))))</f>
        <v>0</v>
      </c>
      <c r="R530" s="70">
        <f>(IF(N530="WON-EW",((((F530-1)*Q530)*'month #1 only'!$B$2)+('month #1 only'!$B$2*(F530-1))),IF(N530="WON",((((F530-1)*Q530)*'month #1 only'!$B$2)+('month #1 only'!$B$2*(F530-1))),IF(N530="PLACED",((((F530-1)*Q530)*'month #1 only'!$B$2)-'month #1 only'!$B$2),IF(Q530=0,-'month #1 only'!$B$2,IF(Q530=0,-'month #1 only'!$B$2,-('month #1 only'!$B$2*2)))))))*E530</f>
        <v>0</v>
      </c>
      <c r="S530" s="71">
        <f>(IF(N530="WON-EW",((((O530-1)*Q530)*'month #1 only'!$B$2)+('month #1 only'!$B$2*(O530-1))),IF(N530="WON",((((O530-1)*Q530)*'month #1 only'!$B$2)+('month #1 only'!$B$2*(O530-1))),IF(N530="PLACED",((((O530-1)*Q530)*'month #1 only'!$B$2)-'month #1 only'!$B$2),IF(Q530=0,-'month #1 only'!$B$2,IF(Q530=0,-'month #1 only'!$B$2,-('month #1 only'!$B$2*2)))))))*E530</f>
        <v>0</v>
      </c>
      <c r="T530" s="71">
        <f>(IF(N530="WON-EW",(((L530-1)*'month #1 only'!$B$2)*(1-$B$3))+(((M530-1)*'month #1 only'!$B$2)*(1-$B$3)),IF(N530="WON",(((L530-1)*'month #1 only'!$B$2)*(1-$B$3)),IF(N530="PLACED",(((M530-1)*'month #1 only'!$B$2)*(1-$B$3))-'month #1 only'!$B$2,IF(Q530=0,-'month #1 only'!$B$2,-('month #1 only'!$B$2*2))))))*E530</f>
        <v>0</v>
      </c>
    </row>
    <row r="531" spans="8:20" x14ac:dyDescent="0.2">
      <c r="H531" s="68"/>
      <c r="I531" s="68"/>
      <c r="J531" s="68"/>
      <c r="K531" s="68"/>
      <c r="N531" s="54"/>
      <c r="O531" s="68">
        <f>((G531-1)*(1-(IF(H531="no",0,'month #1 only'!$B$3)))+1)</f>
        <v>5.0000000000000044E-2</v>
      </c>
      <c r="P531" s="68">
        <f t="shared" si="8"/>
        <v>0</v>
      </c>
      <c r="Q531" s="69">
        <f>IF(Table13[[#This Row],[Runners]]&lt;5,0,IF(Table13[[#This Row],[Runners]]&lt;8,0.25,IF(Table13[[#This Row],[Runners]]&lt;12,0.2,IF(Table13[[#This Row],[Handicap?]]="Yes",0.25,0.2))))</f>
        <v>0</v>
      </c>
      <c r="R531" s="70">
        <f>(IF(N531="WON-EW",((((F531-1)*Q531)*'month #1 only'!$B$2)+('month #1 only'!$B$2*(F531-1))),IF(N531="WON",((((F531-1)*Q531)*'month #1 only'!$B$2)+('month #1 only'!$B$2*(F531-1))),IF(N531="PLACED",((((F531-1)*Q531)*'month #1 only'!$B$2)-'month #1 only'!$B$2),IF(Q531=0,-'month #1 only'!$B$2,IF(Q531=0,-'month #1 only'!$B$2,-('month #1 only'!$B$2*2)))))))*E531</f>
        <v>0</v>
      </c>
      <c r="S531" s="71">
        <f>(IF(N531="WON-EW",((((O531-1)*Q531)*'month #1 only'!$B$2)+('month #1 only'!$B$2*(O531-1))),IF(N531="WON",((((O531-1)*Q531)*'month #1 only'!$B$2)+('month #1 only'!$B$2*(O531-1))),IF(N531="PLACED",((((O531-1)*Q531)*'month #1 only'!$B$2)-'month #1 only'!$B$2),IF(Q531=0,-'month #1 only'!$B$2,IF(Q531=0,-'month #1 only'!$B$2,-('month #1 only'!$B$2*2)))))))*E531</f>
        <v>0</v>
      </c>
      <c r="T531" s="71">
        <f>(IF(N531="WON-EW",(((L531-1)*'month #1 only'!$B$2)*(1-$B$3))+(((M531-1)*'month #1 only'!$B$2)*(1-$B$3)),IF(N531="WON",(((L531-1)*'month #1 only'!$B$2)*(1-$B$3)),IF(N531="PLACED",(((M531-1)*'month #1 only'!$B$2)*(1-$B$3))-'month #1 only'!$B$2,IF(Q531=0,-'month #1 only'!$B$2,-('month #1 only'!$B$2*2))))))*E531</f>
        <v>0</v>
      </c>
    </row>
    <row r="532" spans="8:20" x14ac:dyDescent="0.2">
      <c r="H532" s="68"/>
      <c r="I532" s="68"/>
      <c r="J532" s="68"/>
      <c r="K532" s="68"/>
      <c r="N532" s="54"/>
      <c r="O532" s="68">
        <f>((G532-1)*(1-(IF(H532="no",0,'month #1 only'!$B$3)))+1)</f>
        <v>5.0000000000000044E-2</v>
      </c>
      <c r="P532" s="68">
        <f t="shared" si="8"/>
        <v>0</v>
      </c>
      <c r="Q532" s="69">
        <f>IF(Table13[[#This Row],[Runners]]&lt;5,0,IF(Table13[[#This Row],[Runners]]&lt;8,0.25,IF(Table13[[#This Row],[Runners]]&lt;12,0.2,IF(Table13[[#This Row],[Handicap?]]="Yes",0.25,0.2))))</f>
        <v>0</v>
      </c>
      <c r="R532" s="70">
        <f>(IF(N532="WON-EW",((((F532-1)*Q532)*'month #1 only'!$B$2)+('month #1 only'!$B$2*(F532-1))),IF(N532="WON",((((F532-1)*Q532)*'month #1 only'!$B$2)+('month #1 only'!$B$2*(F532-1))),IF(N532="PLACED",((((F532-1)*Q532)*'month #1 only'!$B$2)-'month #1 only'!$B$2),IF(Q532=0,-'month #1 only'!$B$2,IF(Q532=0,-'month #1 only'!$B$2,-('month #1 only'!$B$2*2)))))))*E532</f>
        <v>0</v>
      </c>
      <c r="S532" s="71">
        <f>(IF(N532="WON-EW",((((O532-1)*Q532)*'month #1 only'!$B$2)+('month #1 only'!$B$2*(O532-1))),IF(N532="WON",((((O532-1)*Q532)*'month #1 only'!$B$2)+('month #1 only'!$B$2*(O532-1))),IF(N532="PLACED",((((O532-1)*Q532)*'month #1 only'!$B$2)-'month #1 only'!$B$2),IF(Q532=0,-'month #1 only'!$B$2,IF(Q532=0,-'month #1 only'!$B$2,-('month #1 only'!$B$2*2)))))))*E532</f>
        <v>0</v>
      </c>
      <c r="T532" s="71">
        <f>(IF(N532="WON-EW",(((L532-1)*'month #1 only'!$B$2)*(1-$B$3))+(((M532-1)*'month #1 only'!$B$2)*(1-$B$3)),IF(N532="WON",(((L532-1)*'month #1 only'!$B$2)*(1-$B$3)),IF(N532="PLACED",(((M532-1)*'month #1 only'!$B$2)*(1-$B$3))-'month #1 only'!$B$2,IF(Q532=0,-'month #1 only'!$B$2,-('month #1 only'!$B$2*2))))))*E532</f>
        <v>0</v>
      </c>
    </row>
    <row r="533" spans="8:20" x14ac:dyDescent="0.2">
      <c r="H533" s="68"/>
      <c r="I533" s="68"/>
      <c r="J533" s="68"/>
      <c r="K533" s="68"/>
      <c r="N533" s="54"/>
      <c r="O533" s="68">
        <f>((G533-1)*(1-(IF(H533="no",0,'month #1 only'!$B$3)))+1)</f>
        <v>5.0000000000000044E-2</v>
      </c>
      <c r="P533" s="68">
        <f t="shared" si="8"/>
        <v>0</v>
      </c>
      <c r="Q533" s="69">
        <f>IF(Table13[[#This Row],[Runners]]&lt;5,0,IF(Table13[[#This Row],[Runners]]&lt;8,0.25,IF(Table13[[#This Row],[Runners]]&lt;12,0.2,IF(Table13[[#This Row],[Handicap?]]="Yes",0.25,0.2))))</f>
        <v>0</v>
      </c>
      <c r="R533" s="70">
        <f>(IF(N533="WON-EW",((((F533-1)*Q533)*'month #1 only'!$B$2)+('month #1 only'!$B$2*(F533-1))),IF(N533="WON",((((F533-1)*Q533)*'month #1 only'!$B$2)+('month #1 only'!$B$2*(F533-1))),IF(N533="PLACED",((((F533-1)*Q533)*'month #1 only'!$B$2)-'month #1 only'!$B$2),IF(Q533=0,-'month #1 only'!$B$2,IF(Q533=0,-'month #1 only'!$B$2,-('month #1 only'!$B$2*2)))))))*E533</f>
        <v>0</v>
      </c>
      <c r="S533" s="71">
        <f>(IF(N533="WON-EW",((((O533-1)*Q533)*'month #1 only'!$B$2)+('month #1 only'!$B$2*(O533-1))),IF(N533="WON",((((O533-1)*Q533)*'month #1 only'!$B$2)+('month #1 only'!$B$2*(O533-1))),IF(N533="PLACED",((((O533-1)*Q533)*'month #1 only'!$B$2)-'month #1 only'!$B$2),IF(Q533=0,-'month #1 only'!$B$2,IF(Q533=0,-'month #1 only'!$B$2,-('month #1 only'!$B$2*2)))))))*E533</f>
        <v>0</v>
      </c>
      <c r="T533" s="71">
        <f>(IF(N533="WON-EW",(((L533-1)*'month #1 only'!$B$2)*(1-$B$3))+(((M533-1)*'month #1 only'!$B$2)*(1-$B$3)),IF(N533="WON",(((L533-1)*'month #1 only'!$B$2)*(1-$B$3)),IF(N533="PLACED",(((M533-1)*'month #1 only'!$B$2)*(1-$B$3))-'month #1 only'!$B$2,IF(Q533=0,-'month #1 only'!$B$2,-('month #1 only'!$B$2*2))))))*E533</f>
        <v>0</v>
      </c>
    </row>
    <row r="534" spans="8:20" x14ac:dyDescent="0.2">
      <c r="H534" s="68"/>
      <c r="I534" s="68"/>
      <c r="J534" s="68"/>
      <c r="K534" s="68"/>
      <c r="N534" s="54"/>
      <c r="O534" s="68">
        <f>((G534-1)*(1-(IF(H534="no",0,'month #1 only'!$B$3)))+1)</f>
        <v>5.0000000000000044E-2</v>
      </c>
      <c r="P534" s="68">
        <f t="shared" si="8"/>
        <v>0</v>
      </c>
      <c r="Q534" s="69">
        <f>IF(Table13[[#This Row],[Runners]]&lt;5,0,IF(Table13[[#This Row],[Runners]]&lt;8,0.25,IF(Table13[[#This Row],[Runners]]&lt;12,0.2,IF(Table13[[#This Row],[Handicap?]]="Yes",0.25,0.2))))</f>
        <v>0</v>
      </c>
      <c r="R534" s="70">
        <f>(IF(N534="WON-EW",((((F534-1)*Q534)*'month #1 only'!$B$2)+('month #1 only'!$B$2*(F534-1))),IF(N534="WON",((((F534-1)*Q534)*'month #1 only'!$B$2)+('month #1 only'!$B$2*(F534-1))),IF(N534="PLACED",((((F534-1)*Q534)*'month #1 only'!$B$2)-'month #1 only'!$B$2),IF(Q534=0,-'month #1 only'!$B$2,IF(Q534=0,-'month #1 only'!$B$2,-('month #1 only'!$B$2*2)))))))*E534</f>
        <v>0</v>
      </c>
      <c r="S534" s="71">
        <f>(IF(N534="WON-EW",((((O534-1)*Q534)*'month #1 only'!$B$2)+('month #1 only'!$B$2*(O534-1))),IF(N534="WON",((((O534-1)*Q534)*'month #1 only'!$B$2)+('month #1 only'!$B$2*(O534-1))),IF(N534="PLACED",((((O534-1)*Q534)*'month #1 only'!$B$2)-'month #1 only'!$B$2),IF(Q534=0,-'month #1 only'!$B$2,IF(Q534=0,-'month #1 only'!$B$2,-('month #1 only'!$B$2*2)))))))*E534</f>
        <v>0</v>
      </c>
      <c r="T534" s="71">
        <f>(IF(N534="WON-EW",(((L534-1)*'month #1 only'!$B$2)*(1-$B$3))+(((M534-1)*'month #1 only'!$B$2)*(1-$B$3)),IF(N534="WON",(((L534-1)*'month #1 only'!$B$2)*(1-$B$3)),IF(N534="PLACED",(((M534-1)*'month #1 only'!$B$2)*(1-$B$3))-'month #1 only'!$B$2,IF(Q534=0,-'month #1 only'!$B$2,-('month #1 only'!$B$2*2))))))*E534</f>
        <v>0</v>
      </c>
    </row>
    <row r="535" spans="8:20" x14ac:dyDescent="0.2">
      <c r="H535" s="68"/>
      <c r="I535" s="68"/>
      <c r="J535" s="68"/>
      <c r="K535" s="68"/>
      <c r="N535" s="54"/>
      <c r="O535" s="68">
        <f>((G535-1)*(1-(IF(H535="no",0,'month #1 only'!$B$3)))+1)</f>
        <v>5.0000000000000044E-2</v>
      </c>
      <c r="P535" s="68">
        <f t="shared" si="8"/>
        <v>0</v>
      </c>
      <c r="Q535" s="69">
        <f>IF(Table13[[#This Row],[Runners]]&lt;5,0,IF(Table13[[#This Row],[Runners]]&lt;8,0.25,IF(Table13[[#This Row],[Runners]]&lt;12,0.2,IF(Table13[[#This Row],[Handicap?]]="Yes",0.25,0.2))))</f>
        <v>0</v>
      </c>
      <c r="R535" s="70">
        <f>(IF(N535="WON-EW",((((F535-1)*Q535)*'month #1 only'!$B$2)+('month #1 only'!$B$2*(F535-1))),IF(N535="WON",((((F535-1)*Q535)*'month #1 only'!$B$2)+('month #1 only'!$B$2*(F535-1))),IF(N535="PLACED",((((F535-1)*Q535)*'month #1 only'!$B$2)-'month #1 only'!$B$2),IF(Q535=0,-'month #1 only'!$B$2,IF(Q535=0,-'month #1 only'!$B$2,-('month #1 only'!$B$2*2)))))))*E535</f>
        <v>0</v>
      </c>
      <c r="S535" s="71">
        <f>(IF(N535="WON-EW",((((O535-1)*Q535)*'month #1 only'!$B$2)+('month #1 only'!$B$2*(O535-1))),IF(N535="WON",((((O535-1)*Q535)*'month #1 only'!$B$2)+('month #1 only'!$B$2*(O535-1))),IF(N535="PLACED",((((O535-1)*Q535)*'month #1 only'!$B$2)-'month #1 only'!$B$2),IF(Q535=0,-'month #1 only'!$B$2,IF(Q535=0,-'month #1 only'!$B$2,-('month #1 only'!$B$2*2)))))))*E535</f>
        <v>0</v>
      </c>
      <c r="T535" s="71">
        <f>(IF(N535="WON-EW",(((L535-1)*'month #1 only'!$B$2)*(1-$B$3))+(((M535-1)*'month #1 only'!$B$2)*(1-$B$3)),IF(N535="WON",(((L535-1)*'month #1 only'!$B$2)*(1-$B$3)),IF(N535="PLACED",(((M535-1)*'month #1 only'!$B$2)*(1-$B$3))-'month #1 only'!$B$2,IF(Q535=0,-'month #1 only'!$B$2,-('month #1 only'!$B$2*2))))))*E535</f>
        <v>0</v>
      </c>
    </row>
    <row r="536" spans="8:20" x14ac:dyDescent="0.2">
      <c r="H536" s="68"/>
      <c r="I536" s="68"/>
      <c r="J536" s="68"/>
      <c r="K536" s="68"/>
      <c r="N536" s="54"/>
      <c r="O536" s="68">
        <f>((G536-1)*(1-(IF(H536="no",0,'month #1 only'!$B$3)))+1)</f>
        <v>5.0000000000000044E-2</v>
      </c>
      <c r="P536" s="68">
        <f t="shared" si="8"/>
        <v>0</v>
      </c>
      <c r="Q536" s="69">
        <f>IF(Table13[[#This Row],[Runners]]&lt;5,0,IF(Table13[[#This Row],[Runners]]&lt;8,0.25,IF(Table13[[#This Row],[Runners]]&lt;12,0.2,IF(Table13[[#This Row],[Handicap?]]="Yes",0.25,0.2))))</f>
        <v>0</v>
      </c>
      <c r="R536" s="70">
        <f>(IF(N536="WON-EW",((((F536-1)*Q536)*'month #1 only'!$B$2)+('month #1 only'!$B$2*(F536-1))),IF(N536="WON",((((F536-1)*Q536)*'month #1 only'!$B$2)+('month #1 only'!$B$2*(F536-1))),IF(N536="PLACED",((((F536-1)*Q536)*'month #1 only'!$B$2)-'month #1 only'!$B$2),IF(Q536=0,-'month #1 only'!$B$2,IF(Q536=0,-'month #1 only'!$B$2,-('month #1 only'!$B$2*2)))))))*E536</f>
        <v>0</v>
      </c>
      <c r="S536" s="71">
        <f>(IF(N536="WON-EW",((((O536-1)*Q536)*'month #1 only'!$B$2)+('month #1 only'!$B$2*(O536-1))),IF(N536="WON",((((O536-1)*Q536)*'month #1 only'!$B$2)+('month #1 only'!$B$2*(O536-1))),IF(N536="PLACED",((((O536-1)*Q536)*'month #1 only'!$B$2)-'month #1 only'!$B$2),IF(Q536=0,-'month #1 only'!$B$2,IF(Q536=0,-'month #1 only'!$B$2,-('month #1 only'!$B$2*2)))))))*E536</f>
        <v>0</v>
      </c>
      <c r="T536" s="71">
        <f>(IF(N536="WON-EW",(((L536-1)*'month #1 only'!$B$2)*(1-$B$3))+(((M536-1)*'month #1 only'!$B$2)*(1-$B$3)),IF(N536="WON",(((L536-1)*'month #1 only'!$B$2)*(1-$B$3)),IF(N536="PLACED",(((M536-1)*'month #1 only'!$B$2)*(1-$B$3))-'month #1 only'!$B$2,IF(Q536=0,-'month #1 only'!$B$2,-('month #1 only'!$B$2*2))))))*E536</f>
        <v>0</v>
      </c>
    </row>
    <row r="537" spans="8:20" x14ac:dyDescent="0.2">
      <c r="H537" s="68"/>
      <c r="I537" s="68"/>
      <c r="J537" s="68"/>
      <c r="K537" s="68"/>
      <c r="N537" s="54"/>
      <c r="O537" s="68">
        <f>((G537-1)*(1-(IF(H537="no",0,'month #1 only'!$B$3)))+1)</f>
        <v>5.0000000000000044E-2</v>
      </c>
      <c r="P537" s="68">
        <f t="shared" si="8"/>
        <v>0</v>
      </c>
      <c r="Q537" s="69">
        <f>IF(Table13[[#This Row],[Runners]]&lt;5,0,IF(Table13[[#This Row],[Runners]]&lt;8,0.25,IF(Table13[[#This Row],[Runners]]&lt;12,0.2,IF(Table13[[#This Row],[Handicap?]]="Yes",0.25,0.2))))</f>
        <v>0</v>
      </c>
      <c r="R537" s="70">
        <f>(IF(N537="WON-EW",((((F537-1)*Q537)*'month #1 only'!$B$2)+('month #1 only'!$B$2*(F537-1))),IF(N537="WON",((((F537-1)*Q537)*'month #1 only'!$B$2)+('month #1 only'!$B$2*(F537-1))),IF(N537="PLACED",((((F537-1)*Q537)*'month #1 only'!$B$2)-'month #1 only'!$B$2),IF(Q537=0,-'month #1 only'!$B$2,IF(Q537=0,-'month #1 only'!$B$2,-('month #1 only'!$B$2*2)))))))*E537</f>
        <v>0</v>
      </c>
      <c r="S537" s="71">
        <f>(IF(N537="WON-EW",((((O537-1)*Q537)*'month #1 only'!$B$2)+('month #1 only'!$B$2*(O537-1))),IF(N537="WON",((((O537-1)*Q537)*'month #1 only'!$B$2)+('month #1 only'!$B$2*(O537-1))),IF(N537="PLACED",((((O537-1)*Q537)*'month #1 only'!$B$2)-'month #1 only'!$B$2),IF(Q537=0,-'month #1 only'!$B$2,IF(Q537=0,-'month #1 only'!$B$2,-('month #1 only'!$B$2*2)))))))*E537</f>
        <v>0</v>
      </c>
      <c r="T537" s="71">
        <f>(IF(N537="WON-EW",(((L537-1)*'month #1 only'!$B$2)*(1-$B$3))+(((M537-1)*'month #1 only'!$B$2)*(1-$B$3)),IF(N537="WON",(((L537-1)*'month #1 only'!$B$2)*(1-$B$3)),IF(N537="PLACED",(((M537-1)*'month #1 only'!$B$2)*(1-$B$3))-'month #1 only'!$B$2,IF(Q537=0,-'month #1 only'!$B$2,-('month #1 only'!$B$2*2))))))*E537</f>
        <v>0</v>
      </c>
    </row>
    <row r="538" spans="8:20" x14ac:dyDescent="0.2">
      <c r="H538" s="68"/>
      <c r="I538" s="68"/>
      <c r="J538" s="68"/>
      <c r="K538" s="68"/>
      <c r="N538" s="54"/>
      <c r="O538" s="68">
        <f>((G538-1)*(1-(IF(H538="no",0,'month #1 only'!$B$3)))+1)</f>
        <v>5.0000000000000044E-2</v>
      </c>
      <c r="P538" s="68">
        <f t="shared" si="8"/>
        <v>0</v>
      </c>
      <c r="Q538" s="69">
        <f>IF(Table13[[#This Row],[Runners]]&lt;5,0,IF(Table13[[#This Row],[Runners]]&lt;8,0.25,IF(Table13[[#This Row],[Runners]]&lt;12,0.2,IF(Table13[[#This Row],[Handicap?]]="Yes",0.25,0.2))))</f>
        <v>0</v>
      </c>
      <c r="R538" s="70">
        <f>(IF(N538="WON-EW",((((F538-1)*Q538)*'month #1 only'!$B$2)+('month #1 only'!$B$2*(F538-1))),IF(N538="WON",((((F538-1)*Q538)*'month #1 only'!$B$2)+('month #1 only'!$B$2*(F538-1))),IF(N538="PLACED",((((F538-1)*Q538)*'month #1 only'!$B$2)-'month #1 only'!$B$2),IF(Q538=0,-'month #1 only'!$B$2,IF(Q538=0,-'month #1 only'!$B$2,-('month #1 only'!$B$2*2)))))))*E538</f>
        <v>0</v>
      </c>
      <c r="S538" s="71">
        <f>(IF(N538="WON-EW",((((O538-1)*Q538)*'month #1 only'!$B$2)+('month #1 only'!$B$2*(O538-1))),IF(N538="WON",((((O538-1)*Q538)*'month #1 only'!$B$2)+('month #1 only'!$B$2*(O538-1))),IF(N538="PLACED",((((O538-1)*Q538)*'month #1 only'!$B$2)-'month #1 only'!$B$2),IF(Q538=0,-'month #1 only'!$B$2,IF(Q538=0,-'month #1 only'!$B$2,-('month #1 only'!$B$2*2)))))))*E538</f>
        <v>0</v>
      </c>
      <c r="T538" s="71">
        <f>(IF(N538="WON-EW",(((L538-1)*'month #1 only'!$B$2)*(1-$B$3))+(((M538-1)*'month #1 only'!$B$2)*(1-$B$3)),IF(N538="WON",(((L538-1)*'month #1 only'!$B$2)*(1-$B$3)),IF(N538="PLACED",(((M538-1)*'month #1 only'!$B$2)*(1-$B$3))-'month #1 only'!$B$2,IF(Q538=0,-'month #1 only'!$B$2,-('month #1 only'!$B$2*2))))))*E538</f>
        <v>0</v>
      </c>
    </row>
    <row r="539" spans="8:20" x14ac:dyDescent="0.2">
      <c r="H539" s="68"/>
      <c r="I539" s="68"/>
      <c r="J539" s="68"/>
      <c r="K539" s="68"/>
      <c r="N539" s="54"/>
      <c r="O539" s="68">
        <f>((G539-1)*(1-(IF(H539="no",0,'month #1 only'!$B$3)))+1)</f>
        <v>5.0000000000000044E-2</v>
      </c>
      <c r="P539" s="68">
        <f t="shared" si="8"/>
        <v>0</v>
      </c>
      <c r="Q539" s="69">
        <f>IF(Table13[[#This Row],[Runners]]&lt;5,0,IF(Table13[[#This Row],[Runners]]&lt;8,0.25,IF(Table13[[#This Row],[Runners]]&lt;12,0.2,IF(Table13[[#This Row],[Handicap?]]="Yes",0.25,0.2))))</f>
        <v>0</v>
      </c>
      <c r="R539" s="70">
        <f>(IF(N539="WON-EW",((((F539-1)*Q539)*'month #1 only'!$B$2)+('month #1 only'!$B$2*(F539-1))),IF(N539="WON",((((F539-1)*Q539)*'month #1 only'!$B$2)+('month #1 only'!$B$2*(F539-1))),IF(N539="PLACED",((((F539-1)*Q539)*'month #1 only'!$B$2)-'month #1 only'!$B$2),IF(Q539=0,-'month #1 only'!$B$2,IF(Q539=0,-'month #1 only'!$B$2,-('month #1 only'!$B$2*2)))))))*E539</f>
        <v>0</v>
      </c>
      <c r="S539" s="71">
        <f>(IF(N539="WON-EW",((((O539-1)*Q539)*'month #1 only'!$B$2)+('month #1 only'!$B$2*(O539-1))),IF(N539="WON",((((O539-1)*Q539)*'month #1 only'!$B$2)+('month #1 only'!$B$2*(O539-1))),IF(N539="PLACED",((((O539-1)*Q539)*'month #1 only'!$B$2)-'month #1 only'!$B$2),IF(Q539=0,-'month #1 only'!$B$2,IF(Q539=0,-'month #1 only'!$B$2,-('month #1 only'!$B$2*2)))))))*E539</f>
        <v>0</v>
      </c>
      <c r="T539" s="71">
        <f>(IF(N539="WON-EW",(((L539-1)*'month #1 only'!$B$2)*(1-$B$3))+(((M539-1)*'month #1 only'!$B$2)*(1-$B$3)),IF(N539="WON",(((L539-1)*'month #1 only'!$B$2)*(1-$B$3)),IF(N539="PLACED",(((M539-1)*'month #1 only'!$B$2)*(1-$B$3))-'month #1 only'!$B$2,IF(Q539=0,-'month #1 only'!$B$2,-('month #1 only'!$B$2*2))))))*E539</f>
        <v>0</v>
      </c>
    </row>
    <row r="540" spans="8:20" x14ac:dyDescent="0.2">
      <c r="H540" s="68"/>
      <c r="I540" s="68"/>
      <c r="J540" s="68"/>
      <c r="K540" s="68"/>
      <c r="N540" s="54"/>
      <c r="O540" s="68">
        <f>((G540-1)*(1-(IF(H540="no",0,'month #1 only'!$B$3)))+1)</f>
        <v>5.0000000000000044E-2</v>
      </c>
      <c r="P540" s="68">
        <f t="shared" si="8"/>
        <v>0</v>
      </c>
      <c r="Q540" s="69">
        <f>IF(Table13[[#This Row],[Runners]]&lt;5,0,IF(Table13[[#This Row],[Runners]]&lt;8,0.25,IF(Table13[[#This Row],[Runners]]&lt;12,0.2,IF(Table13[[#This Row],[Handicap?]]="Yes",0.25,0.2))))</f>
        <v>0</v>
      </c>
      <c r="R540" s="70">
        <f>(IF(N540="WON-EW",((((F540-1)*Q540)*'month #1 only'!$B$2)+('month #1 only'!$B$2*(F540-1))),IF(N540="WON",((((F540-1)*Q540)*'month #1 only'!$B$2)+('month #1 only'!$B$2*(F540-1))),IF(N540="PLACED",((((F540-1)*Q540)*'month #1 only'!$B$2)-'month #1 only'!$B$2),IF(Q540=0,-'month #1 only'!$B$2,IF(Q540=0,-'month #1 only'!$B$2,-('month #1 only'!$B$2*2)))))))*E540</f>
        <v>0</v>
      </c>
      <c r="S540" s="71">
        <f>(IF(N540="WON-EW",((((O540-1)*Q540)*'month #1 only'!$B$2)+('month #1 only'!$B$2*(O540-1))),IF(N540="WON",((((O540-1)*Q540)*'month #1 only'!$B$2)+('month #1 only'!$B$2*(O540-1))),IF(N540="PLACED",((((O540-1)*Q540)*'month #1 only'!$B$2)-'month #1 only'!$B$2),IF(Q540=0,-'month #1 only'!$B$2,IF(Q540=0,-'month #1 only'!$B$2,-('month #1 only'!$B$2*2)))))))*E540</f>
        <v>0</v>
      </c>
      <c r="T540" s="71">
        <f>(IF(N540="WON-EW",(((L540-1)*'month #1 only'!$B$2)*(1-$B$3))+(((M540-1)*'month #1 only'!$B$2)*(1-$B$3)),IF(N540="WON",(((L540-1)*'month #1 only'!$B$2)*(1-$B$3)),IF(N540="PLACED",(((M540-1)*'month #1 only'!$B$2)*(1-$B$3))-'month #1 only'!$B$2,IF(Q540=0,-'month #1 only'!$B$2,-('month #1 only'!$B$2*2))))))*E540</f>
        <v>0</v>
      </c>
    </row>
    <row r="541" spans="8:20" x14ac:dyDescent="0.2">
      <c r="H541" s="68"/>
      <c r="I541" s="68"/>
      <c r="J541" s="68"/>
      <c r="K541" s="68"/>
      <c r="N541" s="54"/>
      <c r="O541" s="68">
        <f>((G541-1)*(1-(IF(H541="no",0,'month #1 only'!$B$3)))+1)</f>
        <v>5.0000000000000044E-2</v>
      </c>
      <c r="P541" s="68">
        <f t="shared" si="8"/>
        <v>0</v>
      </c>
      <c r="Q541" s="69">
        <f>IF(Table13[[#This Row],[Runners]]&lt;5,0,IF(Table13[[#This Row],[Runners]]&lt;8,0.25,IF(Table13[[#This Row],[Runners]]&lt;12,0.2,IF(Table13[[#This Row],[Handicap?]]="Yes",0.25,0.2))))</f>
        <v>0</v>
      </c>
      <c r="R541" s="70">
        <f>(IF(N541="WON-EW",((((F541-1)*Q541)*'month #1 only'!$B$2)+('month #1 only'!$B$2*(F541-1))),IF(N541="WON",((((F541-1)*Q541)*'month #1 only'!$B$2)+('month #1 only'!$B$2*(F541-1))),IF(N541="PLACED",((((F541-1)*Q541)*'month #1 only'!$B$2)-'month #1 only'!$B$2),IF(Q541=0,-'month #1 only'!$B$2,IF(Q541=0,-'month #1 only'!$B$2,-('month #1 only'!$B$2*2)))))))*E541</f>
        <v>0</v>
      </c>
      <c r="S541" s="71">
        <f>(IF(N541="WON-EW",((((O541-1)*Q541)*'month #1 only'!$B$2)+('month #1 only'!$B$2*(O541-1))),IF(N541="WON",((((O541-1)*Q541)*'month #1 only'!$B$2)+('month #1 only'!$B$2*(O541-1))),IF(N541="PLACED",((((O541-1)*Q541)*'month #1 only'!$B$2)-'month #1 only'!$B$2),IF(Q541=0,-'month #1 only'!$B$2,IF(Q541=0,-'month #1 only'!$B$2,-('month #1 only'!$B$2*2)))))))*E541</f>
        <v>0</v>
      </c>
      <c r="T541" s="71">
        <f>(IF(N541="WON-EW",(((L541-1)*'month #1 only'!$B$2)*(1-$B$3))+(((M541-1)*'month #1 only'!$B$2)*(1-$B$3)),IF(N541="WON",(((L541-1)*'month #1 only'!$B$2)*(1-$B$3)),IF(N541="PLACED",(((M541-1)*'month #1 only'!$B$2)*(1-$B$3))-'month #1 only'!$B$2,IF(Q541=0,-'month #1 only'!$B$2,-('month #1 only'!$B$2*2))))))*E541</f>
        <v>0</v>
      </c>
    </row>
    <row r="542" spans="8:20" x14ac:dyDescent="0.2">
      <c r="H542" s="68"/>
      <c r="I542" s="68"/>
      <c r="J542" s="68"/>
      <c r="K542" s="68"/>
      <c r="N542" s="54"/>
      <c r="O542" s="68">
        <f>((G542-1)*(1-(IF(H542="no",0,'month #1 only'!$B$3)))+1)</f>
        <v>5.0000000000000044E-2</v>
      </c>
      <c r="P542" s="68">
        <f t="shared" si="8"/>
        <v>0</v>
      </c>
      <c r="Q542" s="69">
        <f>IF(Table13[[#This Row],[Runners]]&lt;5,0,IF(Table13[[#This Row],[Runners]]&lt;8,0.25,IF(Table13[[#This Row],[Runners]]&lt;12,0.2,IF(Table13[[#This Row],[Handicap?]]="Yes",0.25,0.2))))</f>
        <v>0</v>
      </c>
      <c r="R542" s="70">
        <f>(IF(N542="WON-EW",((((F542-1)*Q542)*'month #1 only'!$B$2)+('month #1 only'!$B$2*(F542-1))),IF(N542="WON",((((F542-1)*Q542)*'month #1 only'!$B$2)+('month #1 only'!$B$2*(F542-1))),IF(N542="PLACED",((((F542-1)*Q542)*'month #1 only'!$B$2)-'month #1 only'!$B$2),IF(Q542=0,-'month #1 only'!$B$2,IF(Q542=0,-'month #1 only'!$B$2,-('month #1 only'!$B$2*2)))))))*E542</f>
        <v>0</v>
      </c>
      <c r="S542" s="71">
        <f>(IF(N542="WON-EW",((((O542-1)*Q542)*'month #1 only'!$B$2)+('month #1 only'!$B$2*(O542-1))),IF(N542="WON",((((O542-1)*Q542)*'month #1 only'!$B$2)+('month #1 only'!$B$2*(O542-1))),IF(N542="PLACED",((((O542-1)*Q542)*'month #1 only'!$B$2)-'month #1 only'!$B$2),IF(Q542=0,-'month #1 only'!$B$2,IF(Q542=0,-'month #1 only'!$B$2,-('month #1 only'!$B$2*2)))))))*E542</f>
        <v>0</v>
      </c>
      <c r="T542" s="71">
        <f>(IF(N542="WON-EW",(((L542-1)*'month #1 only'!$B$2)*(1-$B$3))+(((M542-1)*'month #1 only'!$B$2)*(1-$B$3)),IF(N542="WON",(((L542-1)*'month #1 only'!$B$2)*(1-$B$3)),IF(N542="PLACED",(((M542-1)*'month #1 only'!$B$2)*(1-$B$3))-'month #1 only'!$B$2,IF(Q542=0,-'month #1 only'!$B$2,-('month #1 only'!$B$2*2))))))*E542</f>
        <v>0</v>
      </c>
    </row>
    <row r="543" spans="8:20" x14ac:dyDescent="0.2">
      <c r="H543" s="68"/>
      <c r="I543" s="68"/>
      <c r="J543" s="68"/>
      <c r="K543" s="68"/>
      <c r="N543" s="54"/>
      <c r="O543" s="68">
        <f>((G543-1)*(1-(IF(H543="no",0,'month #1 only'!$B$3)))+1)</f>
        <v>5.0000000000000044E-2</v>
      </c>
      <c r="P543" s="68">
        <f t="shared" si="8"/>
        <v>0</v>
      </c>
      <c r="Q543" s="69">
        <f>IF(Table13[[#This Row],[Runners]]&lt;5,0,IF(Table13[[#This Row],[Runners]]&lt;8,0.25,IF(Table13[[#This Row],[Runners]]&lt;12,0.2,IF(Table13[[#This Row],[Handicap?]]="Yes",0.25,0.2))))</f>
        <v>0</v>
      </c>
      <c r="R543" s="70">
        <f>(IF(N543="WON-EW",((((F543-1)*Q543)*'month #1 only'!$B$2)+('month #1 only'!$B$2*(F543-1))),IF(N543="WON",((((F543-1)*Q543)*'month #1 only'!$B$2)+('month #1 only'!$B$2*(F543-1))),IF(N543="PLACED",((((F543-1)*Q543)*'month #1 only'!$B$2)-'month #1 only'!$B$2),IF(Q543=0,-'month #1 only'!$B$2,IF(Q543=0,-'month #1 only'!$B$2,-('month #1 only'!$B$2*2)))))))*E543</f>
        <v>0</v>
      </c>
      <c r="S543" s="71">
        <f>(IF(N543="WON-EW",((((O543-1)*Q543)*'month #1 only'!$B$2)+('month #1 only'!$B$2*(O543-1))),IF(N543="WON",((((O543-1)*Q543)*'month #1 only'!$B$2)+('month #1 only'!$B$2*(O543-1))),IF(N543="PLACED",((((O543-1)*Q543)*'month #1 only'!$B$2)-'month #1 only'!$B$2),IF(Q543=0,-'month #1 only'!$B$2,IF(Q543=0,-'month #1 only'!$B$2,-('month #1 only'!$B$2*2)))))))*E543</f>
        <v>0</v>
      </c>
      <c r="T543" s="71">
        <f>(IF(N543="WON-EW",(((L543-1)*'month #1 only'!$B$2)*(1-$B$3))+(((M543-1)*'month #1 only'!$B$2)*(1-$B$3)),IF(N543="WON",(((L543-1)*'month #1 only'!$B$2)*(1-$B$3)),IF(N543="PLACED",(((M543-1)*'month #1 only'!$B$2)*(1-$B$3))-'month #1 only'!$B$2,IF(Q543=0,-'month #1 only'!$B$2,-('month #1 only'!$B$2*2))))))*E543</f>
        <v>0</v>
      </c>
    </row>
    <row r="544" spans="8:20" x14ac:dyDescent="0.2">
      <c r="H544" s="68"/>
      <c r="I544" s="68"/>
      <c r="J544" s="68"/>
      <c r="K544" s="68"/>
      <c r="N544" s="54"/>
      <c r="O544" s="68">
        <f>((G544-1)*(1-(IF(H544="no",0,'month #1 only'!$B$3)))+1)</f>
        <v>5.0000000000000044E-2</v>
      </c>
      <c r="P544" s="68">
        <f t="shared" si="8"/>
        <v>0</v>
      </c>
      <c r="Q544" s="69">
        <f>IF(Table13[[#This Row],[Runners]]&lt;5,0,IF(Table13[[#This Row],[Runners]]&lt;8,0.25,IF(Table13[[#This Row],[Runners]]&lt;12,0.2,IF(Table13[[#This Row],[Handicap?]]="Yes",0.25,0.2))))</f>
        <v>0</v>
      </c>
      <c r="R544" s="70">
        <f>(IF(N544="WON-EW",((((F544-1)*Q544)*'month #1 only'!$B$2)+('month #1 only'!$B$2*(F544-1))),IF(N544="WON",((((F544-1)*Q544)*'month #1 only'!$B$2)+('month #1 only'!$B$2*(F544-1))),IF(N544="PLACED",((((F544-1)*Q544)*'month #1 only'!$B$2)-'month #1 only'!$B$2),IF(Q544=0,-'month #1 only'!$B$2,IF(Q544=0,-'month #1 only'!$B$2,-('month #1 only'!$B$2*2)))))))*E544</f>
        <v>0</v>
      </c>
      <c r="S544" s="71">
        <f>(IF(N544="WON-EW",((((O544-1)*Q544)*'month #1 only'!$B$2)+('month #1 only'!$B$2*(O544-1))),IF(N544="WON",((((O544-1)*Q544)*'month #1 only'!$B$2)+('month #1 only'!$B$2*(O544-1))),IF(N544="PLACED",((((O544-1)*Q544)*'month #1 only'!$B$2)-'month #1 only'!$B$2),IF(Q544=0,-'month #1 only'!$B$2,IF(Q544=0,-'month #1 only'!$B$2,-('month #1 only'!$B$2*2)))))))*E544</f>
        <v>0</v>
      </c>
      <c r="T544" s="71">
        <f>(IF(N544="WON-EW",(((L544-1)*'month #1 only'!$B$2)*(1-$B$3))+(((M544-1)*'month #1 only'!$B$2)*(1-$B$3)),IF(N544="WON",(((L544-1)*'month #1 only'!$B$2)*(1-$B$3)),IF(N544="PLACED",(((M544-1)*'month #1 only'!$B$2)*(1-$B$3))-'month #1 only'!$B$2,IF(Q544=0,-'month #1 only'!$B$2,-('month #1 only'!$B$2*2))))))*E544</f>
        <v>0</v>
      </c>
    </row>
    <row r="545" spans="8:20" x14ac:dyDescent="0.2">
      <c r="H545" s="68"/>
      <c r="I545" s="68"/>
      <c r="J545" s="68"/>
      <c r="K545" s="68"/>
      <c r="N545" s="54"/>
      <c r="O545" s="68">
        <f>((G545-1)*(1-(IF(H545="no",0,'month #1 only'!$B$3)))+1)</f>
        <v>5.0000000000000044E-2</v>
      </c>
      <c r="P545" s="68">
        <f t="shared" si="8"/>
        <v>0</v>
      </c>
      <c r="Q545" s="69">
        <f>IF(Table13[[#This Row],[Runners]]&lt;5,0,IF(Table13[[#This Row],[Runners]]&lt;8,0.25,IF(Table13[[#This Row],[Runners]]&lt;12,0.2,IF(Table13[[#This Row],[Handicap?]]="Yes",0.25,0.2))))</f>
        <v>0</v>
      </c>
      <c r="R545" s="70">
        <f>(IF(N545="WON-EW",((((F545-1)*Q545)*'month #1 only'!$B$2)+('month #1 only'!$B$2*(F545-1))),IF(N545="WON",((((F545-1)*Q545)*'month #1 only'!$B$2)+('month #1 only'!$B$2*(F545-1))),IF(N545="PLACED",((((F545-1)*Q545)*'month #1 only'!$B$2)-'month #1 only'!$B$2),IF(Q545=0,-'month #1 only'!$B$2,IF(Q545=0,-'month #1 only'!$B$2,-('month #1 only'!$B$2*2)))))))*E545</f>
        <v>0</v>
      </c>
      <c r="S545" s="71">
        <f>(IF(N545="WON-EW",((((O545-1)*Q545)*'month #1 only'!$B$2)+('month #1 only'!$B$2*(O545-1))),IF(N545="WON",((((O545-1)*Q545)*'month #1 only'!$B$2)+('month #1 only'!$B$2*(O545-1))),IF(N545="PLACED",((((O545-1)*Q545)*'month #1 only'!$B$2)-'month #1 only'!$B$2),IF(Q545=0,-'month #1 only'!$B$2,IF(Q545=0,-'month #1 only'!$B$2,-('month #1 only'!$B$2*2)))))))*E545</f>
        <v>0</v>
      </c>
      <c r="T545" s="71">
        <f>(IF(N545="WON-EW",(((L545-1)*'month #1 only'!$B$2)*(1-$B$3))+(((M545-1)*'month #1 only'!$B$2)*(1-$B$3)),IF(N545="WON",(((L545-1)*'month #1 only'!$B$2)*(1-$B$3)),IF(N545="PLACED",(((M545-1)*'month #1 only'!$B$2)*(1-$B$3))-'month #1 only'!$B$2,IF(Q545=0,-'month #1 only'!$B$2,-('month #1 only'!$B$2*2))))))*E545</f>
        <v>0</v>
      </c>
    </row>
    <row r="546" spans="8:20" x14ac:dyDescent="0.2">
      <c r="H546" s="68"/>
      <c r="I546" s="68"/>
      <c r="J546" s="68"/>
      <c r="K546" s="68"/>
      <c r="N546" s="54"/>
      <c r="O546" s="68">
        <f>((G546-1)*(1-(IF(H546="no",0,'month #1 only'!$B$3)))+1)</f>
        <v>5.0000000000000044E-2</v>
      </c>
      <c r="P546" s="68">
        <f t="shared" si="8"/>
        <v>0</v>
      </c>
      <c r="Q546" s="69">
        <f>IF(Table13[[#This Row],[Runners]]&lt;5,0,IF(Table13[[#This Row],[Runners]]&lt;8,0.25,IF(Table13[[#This Row],[Runners]]&lt;12,0.2,IF(Table13[[#This Row],[Handicap?]]="Yes",0.25,0.2))))</f>
        <v>0</v>
      </c>
      <c r="R546" s="70">
        <f>(IF(N546="WON-EW",((((F546-1)*Q546)*'month #1 only'!$B$2)+('month #1 only'!$B$2*(F546-1))),IF(N546="WON",((((F546-1)*Q546)*'month #1 only'!$B$2)+('month #1 only'!$B$2*(F546-1))),IF(N546="PLACED",((((F546-1)*Q546)*'month #1 only'!$B$2)-'month #1 only'!$B$2),IF(Q546=0,-'month #1 only'!$B$2,IF(Q546=0,-'month #1 only'!$B$2,-('month #1 only'!$B$2*2)))))))*E546</f>
        <v>0</v>
      </c>
      <c r="S546" s="71">
        <f>(IF(N546="WON-EW",((((O546-1)*Q546)*'month #1 only'!$B$2)+('month #1 only'!$B$2*(O546-1))),IF(N546="WON",((((O546-1)*Q546)*'month #1 only'!$B$2)+('month #1 only'!$B$2*(O546-1))),IF(N546="PLACED",((((O546-1)*Q546)*'month #1 only'!$B$2)-'month #1 only'!$B$2),IF(Q546=0,-'month #1 only'!$B$2,IF(Q546=0,-'month #1 only'!$B$2,-('month #1 only'!$B$2*2)))))))*E546</f>
        <v>0</v>
      </c>
      <c r="T546" s="71">
        <f>(IF(N546="WON-EW",(((L546-1)*'month #1 only'!$B$2)*(1-$B$3))+(((M546-1)*'month #1 only'!$B$2)*(1-$B$3)),IF(N546="WON",(((L546-1)*'month #1 only'!$B$2)*(1-$B$3)),IF(N546="PLACED",(((M546-1)*'month #1 only'!$B$2)*(1-$B$3))-'month #1 only'!$B$2,IF(Q546=0,-'month #1 only'!$B$2,-('month #1 only'!$B$2*2))))))*E546</f>
        <v>0</v>
      </c>
    </row>
    <row r="547" spans="8:20" x14ac:dyDescent="0.2">
      <c r="H547" s="68"/>
      <c r="I547" s="68"/>
      <c r="J547" s="68"/>
      <c r="K547" s="68"/>
      <c r="N547" s="54"/>
      <c r="O547" s="68">
        <f>((G547-1)*(1-(IF(H547="no",0,'month #1 only'!$B$3)))+1)</f>
        <v>5.0000000000000044E-2</v>
      </c>
      <c r="P547" s="68">
        <f t="shared" si="8"/>
        <v>0</v>
      </c>
      <c r="Q547" s="69">
        <f>IF(Table13[[#This Row],[Runners]]&lt;5,0,IF(Table13[[#This Row],[Runners]]&lt;8,0.25,IF(Table13[[#This Row],[Runners]]&lt;12,0.2,IF(Table13[[#This Row],[Handicap?]]="Yes",0.25,0.2))))</f>
        <v>0</v>
      </c>
      <c r="R547" s="70">
        <f>(IF(N547="WON-EW",((((F547-1)*Q547)*'month #1 only'!$B$2)+('month #1 only'!$B$2*(F547-1))),IF(N547="WON",((((F547-1)*Q547)*'month #1 only'!$B$2)+('month #1 only'!$B$2*(F547-1))),IF(N547="PLACED",((((F547-1)*Q547)*'month #1 only'!$B$2)-'month #1 only'!$B$2),IF(Q547=0,-'month #1 only'!$B$2,IF(Q547=0,-'month #1 only'!$B$2,-('month #1 only'!$B$2*2)))))))*E547</f>
        <v>0</v>
      </c>
      <c r="S547" s="71">
        <f>(IF(N547="WON-EW",((((O547-1)*Q547)*'month #1 only'!$B$2)+('month #1 only'!$B$2*(O547-1))),IF(N547="WON",((((O547-1)*Q547)*'month #1 only'!$B$2)+('month #1 only'!$B$2*(O547-1))),IF(N547="PLACED",((((O547-1)*Q547)*'month #1 only'!$B$2)-'month #1 only'!$B$2),IF(Q547=0,-'month #1 only'!$B$2,IF(Q547=0,-'month #1 only'!$B$2,-('month #1 only'!$B$2*2)))))))*E547</f>
        <v>0</v>
      </c>
      <c r="T547" s="71">
        <f>(IF(N547="WON-EW",(((L547-1)*'month #1 only'!$B$2)*(1-$B$3))+(((M547-1)*'month #1 only'!$B$2)*(1-$B$3)),IF(N547="WON",(((L547-1)*'month #1 only'!$B$2)*(1-$B$3)),IF(N547="PLACED",(((M547-1)*'month #1 only'!$B$2)*(1-$B$3))-'month #1 only'!$B$2,IF(Q547=0,-'month #1 only'!$B$2,-('month #1 only'!$B$2*2))))))*E547</f>
        <v>0</v>
      </c>
    </row>
    <row r="548" spans="8:20" x14ac:dyDescent="0.2">
      <c r="H548" s="68"/>
      <c r="I548" s="68"/>
      <c r="J548" s="68"/>
      <c r="K548" s="68"/>
      <c r="N548" s="54"/>
      <c r="O548" s="68">
        <f>((G548-1)*(1-(IF(H548="no",0,'month #1 only'!$B$3)))+1)</f>
        <v>5.0000000000000044E-2</v>
      </c>
      <c r="P548" s="68">
        <f t="shared" si="8"/>
        <v>0</v>
      </c>
      <c r="Q548" s="69">
        <f>IF(Table13[[#This Row],[Runners]]&lt;5,0,IF(Table13[[#This Row],[Runners]]&lt;8,0.25,IF(Table13[[#This Row],[Runners]]&lt;12,0.2,IF(Table13[[#This Row],[Handicap?]]="Yes",0.25,0.2))))</f>
        <v>0</v>
      </c>
      <c r="R548" s="70">
        <f>(IF(N548="WON-EW",((((F548-1)*Q548)*'month #1 only'!$B$2)+('month #1 only'!$B$2*(F548-1))),IF(N548="WON",((((F548-1)*Q548)*'month #1 only'!$B$2)+('month #1 only'!$B$2*(F548-1))),IF(N548="PLACED",((((F548-1)*Q548)*'month #1 only'!$B$2)-'month #1 only'!$B$2),IF(Q548=0,-'month #1 only'!$B$2,IF(Q548=0,-'month #1 only'!$B$2,-('month #1 only'!$B$2*2)))))))*E548</f>
        <v>0</v>
      </c>
      <c r="S548" s="71">
        <f>(IF(N548="WON-EW",((((O548-1)*Q548)*'month #1 only'!$B$2)+('month #1 only'!$B$2*(O548-1))),IF(N548="WON",((((O548-1)*Q548)*'month #1 only'!$B$2)+('month #1 only'!$B$2*(O548-1))),IF(N548="PLACED",((((O548-1)*Q548)*'month #1 only'!$B$2)-'month #1 only'!$B$2),IF(Q548=0,-'month #1 only'!$B$2,IF(Q548=0,-'month #1 only'!$B$2,-('month #1 only'!$B$2*2)))))))*E548</f>
        <v>0</v>
      </c>
      <c r="T548" s="71">
        <f>(IF(N548="WON-EW",(((L548-1)*'month #1 only'!$B$2)*(1-$B$3))+(((M548-1)*'month #1 only'!$B$2)*(1-$B$3)),IF(N548="WON",(((L548-1)*'month #1 only'!$B$2)*(1-$B$3)),IF(N548="PLACED",(((M548-1)*'month #1 only'!$B$2)*(1-$B$3))-'month #1 only'!$B$2,IF(Q548=0,-'month #1 only'!$B$2,-('month #1 only'!$B$2*2))))))*E548</f>
        <v>0</v>
      </c>
    </row>
    <row r="549" spans="8:20" x14ac:dyDescent="0.2">
      <c r="H549" s="68"/>
      <c r="I549" s="68"/>
      <c r="J549" s="68"/>
      <c r="K549" s="68"/>
      <c r="N549" s="54"/>
      <c r="O549" s="68">
        <f>((G549-1)*(1-(IF(H549="no",0,'month #1 only'!$B$3)))+1)</f>
        <v>5.0000000000000044E-2</v>
      </c>
      <c r="P549" s="68">
        <f t="shared" si="8"/>
        <v>0</v>
      </c>
      <c r="Q549" s="69">
        <f>IF(Table13[[#This Row],[Runners]]&lt;5,0,IF(Table13[[#This Row],[Runners]]&lt;8,0.25,IF(Table13[[#This Row],[Runners]]&lt;12,0.2,IF(Table13[[#This Row],[Handicap?]]="Yes",0.25,0.2))))</f>
        <v>0</v>
      </c>
      <c r="R549" s="70">
        <f>(IF(N549="WON-EW",((((F549-1)*Q549)*'month #1 only'!$B$2)+('month #1 only'!$B$2*(F549-1))),IF(N549="WON",((((F549-1)*Q549)*'month #1 only'!$B$2)+('month #1 only'!$B$2*(F549-1))),IF(N549="PLACED",((((F549-1)*Q549)*'month #1 only'!$B$2)-'month #1 only'!$B$2),IF(Q549=0,-'month #1 only'!$B$2,IF(Q549=0,-'month #1 only'!$B$2,-('month #1 only'!$B$2*2)))))))*E549</f>
        <v>0</v>
      </c>
      <c r="S549" s="71">
        <f>(IF(N549="WON-EW",((((O549-1)*Q549)*'month #1 only'!$B$2)+('month #1 only'!$B$2*(O549-1))),IF(N549="WON",((((O549-1)*Q549)*'month #1 only'!$B$2)+('month #1 only'!$B$2*(O549-1))),IF(N549="PLACED",((((O549-1)*Q549)*'month #1 only'!$B$2)-'month #1 only'!$B$2),IF(Q549=0,-'month #1 only'!$B$2,IF(Q549=0,-'month #1 only'!$B$2,-('month #1 only'!$B$2*2)))))))*E549</f>
        <v>0</v>
      </c>
      <c r="T549" s="71">
        <f>(IF(N549="WON-EW",(((L549-1)*'month #1 only'!$B$2)*(1-$B$3))+(((M549-1)*'month #1 only'!$B$2)*(1-$B$3)),IF(N549="WON",(((L549-1)*'month #1 only'!$B$2)*(1-$B$3)),IF(N549="PLACED",(((M549-1)*'month #1 only'!$B$2)*(1-$B$3))-'month #1 only'!$B$2,IF(Q549=0,-'month #1 only'!$B$2,-('month #1 only'!$B$2*2))))))*E549</f>
        <v>0</v>
      </c>
    </row>
    <row r="550" spans="8:20" x14ac:dyDescent="0.2">
      <c r="H550" s="68"/>
      <c r="I550" s="68"/>
      <c r="J550" s="68"/>
      <c r="K550" s="68"/>
      <c r="N550" s="54"/>
      <c r="O550" s="68">
        <f>((G550-1)*(1-(IF(H550="no",0,'month #1 only'!$B$3)))+1)</f>
        <v>5.0000000000000044E-2</v>
      </c>
      <c r="P550" s="68">
        <f t="shared" si="8"/>
        <v>0</v>
      </c>
      <c r="Q550" s="69">
        <f>IF(Table13[[#This Row],[Runners]]&lt;5,0,IF(Table13[[#This Row],[Runners]]&lt;8,0.25,IF(Table13[[#This Row],[Runners]]&lt;12,0.2,IF(Table13[[#This Row],[Handicap?]]="Yes",0.25,0.2))))</f>
        <v>0</v>
      </c>
      <c r="R550" s="70">
        <f>(IF(N550="WON-EW",((((F550-1)*Q550)*'month #1 only'!$B$2)+('month #1 only'!$B$2*(F550-1))),IF(N550="WON",((((F550-1)*Q550)*'month #1 only'!$B$2)+('month #1 only'!$B$2*(F550-1))),IF(N550="PLACED",((((F550-1)*Q550)*'month #1 only'!$B$2)-'month #1 only'!$B$2),IF(Q550=0,-'month #1 only'!$B$2,IF(Q550=0,-'month #1 only'!$B$2,-('month #1 only'!$B$2*2)))))))*E550</f>
        <v>0</v>
      </c>
      <c r="S550" s="71">
        <f>(IF(N550="WON-EW",((((O550-1)*Q550)*'month #1 only'!$B$2)+('month #1 only'!$B$2*(O550-1))),IF(N550="WON",((((O550-1)*Q550)*'month #1 only'!$B$2)+('month #1 only'!$B$2*(O550-1))),IF(N550="PLACED",((((O550-1)*Q550)*'month #1 only'!$B$2)-'month #1 only'!$B$2),IF(Q550=0,-'month #1 only'!$B$2,IF(Q550=0,-'month #1 only'!$B$2,-('month #1 only'!$B$2*2)))))))*E550</f>
        <v>0</v>
      </c>
      <c r="T550" s="71">
        <f>(IF(N550="WON-EW",(((L550-1)*'month #1 only'!$B$2)*(1-$B$3))+(((M550-1)*'month #1 only'!$B$2)*(1-$B$3)),IF(N550="WON",(((L550-1)*'month #1 only'!$B$2)*(1-$B$3)),IF(N550="PLACED",(((M550-1)*'month #1 only'!$B$2)*(1-$B$3))-'month #1 only'!$B$2,IF(Q550=0,-'month #1 only'!$B$2,-('month #1 only'!$B$2*2))))))*E550</f>
        <v>0</v>
      </c>
    </row>
    <row r="551" spans="8:20" x14ac:dyDescent="0.2">
      <c r="H551" s="68"/>
      <c r="I551" s="68"/>
      <c r="J551" s="68"/>
      <c r="K551" s="68"/>
      <c r="N551" s="54"/>
      <c r="O551" s="68">
        <f>((G551-1)*(1-(IF(H551="no",0,'month #1 only'!$B$3)))+1)</f>
        <v>5.0000000000000044E-2</v>
      </c>
      <c r="P551" s="68">
        <f t="shared" si="8"/>
        <v>0</v>
      </c>
      <c r="Q551" s="69">
        <f>IF(Table13[[#This Row],[Runners]]&lt;5,0,IF(Table13[[#This Row],[Runners]]&lt;8,0.25,IF(Table13[[#This Row],[Runners]]&lt;12,0.2,IF(Table13[[#This Row],[Handicap?]]="Yes",0.25,0.2))))</f>
        <v>0</v>
      </c>
      <c r="R551" s="70">
        <f>(IF(N551="WON-EW",((((F551-1)*Q551)*'month #1 only'!$B$2)+('month #1 only'!$B$2*(F551-1))),IF(N551="WON",((((F551-1)*Q551)*'month #1 only'!$B$2)+('month #1 only'!$B$2*(F551-1))),IF(N551="PLACED",((((F551-1)*Q551)*'month #1 only'!$B$2)-'month #1 only'!$B$2),IF(Q551=0,-'month #1 only'!$B$2,IF(Q551=0,-'month #1 only'!$B$2,-('month #1 only'!$B$2*2)))))))*E551</f>
        <v>0</v>
      </c>
      <c r="S551" s="71">
        <f>(IF(N551="WON-EW",((((O551-1)*Q551)*'month #1 only'!$B$2)+('month #1 only'!$B$2*(O551-1))),IF(N551="WON",((((O551-1)*Q551)*'month #1 only'!$B$2)+('month #1 only'!$B$2*(O551-1))),IF(N551="PLACED",((((O551-1)*Q551)*'month #1 only'!$B$2)-'month #1 only'!$B$2),IF(Q551=0,-'month #1 only'!$B$2,IF(Q551=0,-'month #1 only'!$B$2,-('month #1 only'!$B$2*2)))))))*E551</f>
        <v>0</v>
      </c>
      <c r="T551" s="71">
        <f>(IF(N551="WON-EW",(((L551-1)*'month #1 only'!$B$2)*(1-$B$3))+(((M551-1)*'month #1 only'!$B$2)*(1-$B$3)),IF(N551="WON",(((L551-1)*'month #1 only'!$B$2)*(1-$B$3)),IF(N551="PLACED",(((M551-1)*'month #1 only'!$B$2)*(1-$B$3))-'month #1 only'!$B$2,IF(Q551=0,-'month #1 only'!$B$2,-('month #1 only'!$B$2*2))))))*E551</f>
        <v>0</v>
      </c>
    </row>
    <row r="552" spans="8:20" x14ac:dyDescent="0.2">
      <c r="H552" s="68"/>
      <c r="I552" s="68"/>
      <c r="J552" s="68"/>
      <c r="K552" s="68"/>
      <c r="N552" s="54"/>
      <c r="O552" s="68">
        <f>((G552-1)*(1-(IF(H552="no",0,'month #1 only'!$B$3)))+1)</f>
        <v>5.0000000000000044E-2</v>
      </c>
      <c r="P552" s="68">
        <f t="shared" si="8"/>
        <v>0</v>
      </c>
      <c r="Q552" s="69">
        <f>IF(Table13[[#This Row],[Runners]]&lt;5,0,IF(Table13[[#This Row],[Runners]]&lt;8,0.25,IF(Table13[[#This Row],[Runners]]&lt;12,0.2,IF(Table13[[#This Row],[Handicap?]]="Yes",0.25,0.2))))</f>
        <v>0</v>
      </c>
      <c r="R552" s="70">
        <f>(IF(N552="WON-EW",((((F552-1)*Q552)*'month #1 only'!$B$2)+('month #1 only'!$B$2*(F552-1))),IF(N552="WON",((((F552-1)*Q552)*'month #1 only'!$B$2)+('month #1 only'!$B$2*(F552-1))),IF(N552="PLACED",((((F552-1)*Q552)*'month #1 only'!$B$2)-'month #1 only'!$B$2),IF(Q552=0,-'month #1 only'!$B$2,IF(Q552=0,-'month #1 only'!$B$2,-('month #1 only'!$B$2*2)))))))*E552</f>
        <v>0</v>
      </c>
      <c r="S552" s="71">
        <f>(IF(N552="WON-EW",((((O552-1)*Q552)*'month #1 only'!$B$2)+('month #1 only'!$B$2*(O552-1))),IF(N552="WON",((((O552-1)*Q552)*'month #1 only'!$B$2)+('month #1 only'!$B$2*(O552-1))),IF(N552="PLACED",((((O552-1)*Q552)*'month #1 only'!$B$2)-'month #1 only'!$B$2),IF(Q552=0,-'month #1 only'!$B$2,IF(Q552=0,-'month #1 only'!$B$2,-('month #1 only'!$B$2*2)))))))*E552</f>
        <v>0</v>
      </c>
      <c r="T552" s="71">
        <f>(IF(N552="WON-EW",(((L552-1)*'month #1 only'!$B$2)*(1-$B$3))+(((M552-1)*'month #1 only'!$B$2)*(1-$B$3)),IF(N552="WON",(((L552-1)*'month #1 only'!$B$2)*(1-$B$3)),IF(N552="PLACED",(((M552-1)*'month #1 only'!$B$2)*(1-$B$3))-'month #1 only'!$B$2,IF(Q552=0,-'month #1 only'!$B$2,-('month #1 only'!$B$2*2))))))*E552</f>
        <v>0</v>
      </c>
    </row>
    <row r="553" spans="8:20" x14ac:dyDescent="0.2">
      <c r="H553" s="68"/>
      <c r="I553" s="68"/>
      <c r="J553" s="68"/>
      <c r="K553" s="68"/>
      <c r="N553" s="54"/>
      <c r="O553" s="68">
        <f>((G553-1)*(1-(IF(H553="no",0,'month #1 only'!$B$3)))+1)</f>
        <v>5.0000000000000044E-2</v>
      </c>
      <c r="P553" s="68">
        <f t="shared" si="8"/>
        <v>0</v>
      </c>
      <c r="Q553" s="69">
        <f>IF(Table13[[#This Row],[Runners]]&lt;5,0,IF(Table13[[#This Row],[Runners]]&lt;8,0.25,IF(Table13[[#This Row],[Runners]]&lt;12,0.2,IF(Table13[[#This Row],[Handicap?]]="Yes",0.25,0.2))))</f>
        <v>0</v>
      </c>
      <c r="R553" s="70">
        <f>(IF(N553="WON-EW",((((F553-1)*Q553)*'month #1 only'!$B$2)+('month #1 only'!$B$2*(F553-1))),IF(N553="WON",((((F553-1)*Q553)*'month #1 only'!$B$2)+('month #1 only'!$B$2*(F553-1))),IF(N553="PLACED",((((F553-1)*Q553)*'month #1 only'!$B$2)-'month #1 only'!$B$2),IF(Q553=0,-'month #1 only'!$B$2,IF(Q553=0,-'month #1 only'!$B$2,-('month #1 only'!$B$2*2)))))))*E553</f>
        <v>0</v>
      </c>
      <c r="S553" s="71">
        <f>(IF(N553="WON-EW",((((O553-1)*Q553)*'month #1 only'!$B$2)+('month #1 only'!$B$2*(O553-1))),IF(N553="WON",((((O553-1)*Q553)*'month #1 only'!$B$2)+('month #1 only'!$B$2*(O553-1))),IF(N553="PLACED",((((O553-1)*Q553)*'month #1 only'!$B$2)-'month #1 only'!$B$2),IF(Q553=0,-'month #1 only'!$B$2,IF(Q553=0,-'month #1 only'!$B$2,-('month #1 only'!$B$2*2)))))))*E553</f>
        <v>0</v>
      </c>
      <c r="T553" s="71">
        <f>(IF(N553="WON-EW",(((L553-1)*'month #1 only'!$B$2)*(1-$B$3))+(((M553-1)*'month #1 only'!$B$2)*(1-$B$3)),IF(N553="WON",(((L553-1)*'month #1 only'!$B$2)*(1-$B$3)),IF(N553="PLACED",(((M553-1)*'month #1 only'!$B$2)*(1-$B$3))-'month #1 only'!$B$2,IF(Q553=0,-'month #1 only'!$B$2,-('month #1 only'!$B$2*2))))))*E553</f>
        <v>0</v>
      </c>
    </row>
    <row r="554" spans="8:20" x14ac:dyDescent="0.2">
      <c r="H554" s="68"/>
      <c r="I554" s="68"/>
      <c r="J554" s="68"/>
      <c r="K554" s="68"/>
      <c r="N554" s="54"/>
      <c r="O554" s="68">
        <f>((G554-1)*(1-(IF(H554="no",0,'month #1 only'!$B$3)))+1)</f>
        <v>5.0000000000000044E-2</v>
      </c>
      <c r="P554" s="68">
        <f t="shared" si="8"/>
        <v>0</v>
      </c>
      <c r="Q554" s="69">
        <f>IF(Table13[[#This Row],[Runners]]&lt;5,0,IF(Table13[[#This Row],[Runners]]&lt;8,0.25,IF(Table13[[#This Row],[Runners]]&lt;12,0.2,IF(Table13[[#This Row],[Handicap?]]="Yes",0.25,0.2))))</f>
        <v>0</v>
      </c>
      <c r="R554" s="70">
        <f>(IF(N554="WON-EW",((((F554-1)*Q554)*'month #1 only'!$B$2)+('month #1 only'!$B$2*(F554-1))),IF(N554="WON",((((F554-1)*Q554)*'month #1 only'!$B$2)+('month #1 only'!$B$2*(F554-1))),IF(N554="PLACED",((((F554-1)*Q554)*'month #1 only'!$B$2)-'month #1 only'!$B$2),IF(Q554=0,-'month #1 only'!$B$2,IF(Q554=0,-'month #1 only'!$B$2,-('month #1 only'!$B$2*2)))))))*E554</f>
        <v>0</v>
      </c>
      <c r="S554" s="71">
        <f>(IF(N554="WON-EW",((((O554-1)*Q554)*'month #1 only'!$B$2)+('month #1 only'!$B$2*(O554-1))),IF(N554="WON",((((O554-1)*Q554)*'month #1 only'!$B$2)+('month #1 only'!$B$2*(O554-1))),IF(N554="PLACED",((((O554-1)*Q554)*'month #1 only'!$B$2)-'month #1 only'!$B$2),IF(Q554=0,-'month #1 only'!$B$2,IF(Q554=0,-'month #1 only'!$B$2,-('month #1 only'!$B$2*2)))))))*E554</f>
        <v>0</v>
      </c>
      <c r="T554" s="71">
        <f>(IF(N554="WON-EW",(((L554-1)*'month #1 only'!$B$2)*(1-$B$3))+(((M554-1)*'month #1 only'!$B$2)*(1-$B$3)),IF(N554="WON",(((L554-1)*'month #1 only'!$B$2)*(1-$B$3)),IF(N554="PLACED",(((M554-1)*'month #1 only'!$B$2)*(1-$B$3))-'month #1 only'!$B$2,IF(Q554=0,-'month #1 only'!$B$2,-('month #1 only'!$B$2*2))))))*E554</f>
        <v>0</v>
      </c>
    </row>
    <row r="555" spans="8:20" x14ac:dyDescent="0.2">
      <c r="H555" s="68"/>
      <c r="I555" s="68"/>
      <c r="J555" s="68"/>
      <c r="K555" s="68"/>
      <c r="N555" s="54"/>
      <c r="O555" s="68">
        <f>((G555-1)*(1-(IF(H555="no",0,'month #1 only'!$B$3)))+1)</f>
        <v>5.0000000000000044E-2</v>
      </c>
      <c r="P555" s="68">
        <f t="shared" si="8"/>
        <v>0</v>
      </c>
      <c r="Q555" s="69">
        <f>IF(Table13[[#This Row],[Runners]]&lt;5,0,IF(Table13[[#This Row],[Runners]]&lt;8,0.25,IF(Table13[[#This Row],[Runners]]&lt;12,0.2,IF(Table13[[#This Row],[Handicap?]]="Yes",0.25,0.2))))</f>
        <v>0</v>
      </c>
      <c r="R555" s="70">
        <f>(IF(N555="WON-EW",((((F555-1)*Q555)*'month #1 only'!$B$2)+('month #1 only'!$B$2*(F555-1))),IF(N555="WON",((((F555-1)*Q555)*'month #1 only'!$B$2)+('month #1 only'!$B$2*(F555-1))),IF(N555="PLACED",((((F555-1)*Q555)*'month #1 only'!$B$2)-'month #1 only'!$B$2),IF(Q555=0,-'month #1 only'!$B$2,IF(Q555=0,-'month #1 only'!$B$2,-('month #1 only'!$B$2*2)))))))*E555</f>
        <v>0</v>
      </c>
      <c r="S555" s="71">
        <f>(IF(N555="WON-EW",((((O555-1)*Q555)*'month #1 only'!$B$2)+('month #1 only'!$B$2*(O555-1))),IF(N555="WON",((((O555-1)*Q555)*'month #1 only'!$B$2)+('month #1 only'!$B$2*(O555-1))),IF(N555="PLACED",((((O555-1)*Q555)*'month #1 only'!$B$2)-'month #1 only'!$B$2),IF(Q555=0,-'month #1 only'!$B$2,IF(Q555=0,-'month #1 only'!$B$2,-('month #1 only'!$B$2*2)))))))*E555</f>
        <v>0</v>
      </c>
      <c r="T555" s="71">
        <f>(IF(N555="WON-EW",(((L555-1)*'month #1 only'!$B$2)*(1-$B$3))+(((M555-1)*'month #1 only'!$B$2)*(1-$B$3)),IF(N555="WON",(((L555-1)*'month #1 only'!$B$2)*(1-$B$3)),IF(N555="PLACED",(((M555-1)*'month #1 only'!$B$2)*(1-$B$3))-'month #1 only'!$B$2,IF(Q555=0,-'month #1 only'!$B$2,-('month #1 only'!$B$2*2))))))*E555</f>
        <v>0</v>
      </c>
    </row>
    <row r="556" spans="8:20" x14ac:dyDescent="0.2">
      <c r="H556" s="68"/>
      <c r="I556" s="68"/>
      <c r="J556" s="68"/>
      <c r="K556" s="68"/>
      <c r="N556" s="54"/>
      <c r="O556" s="68">
        <f>((G556-1)*(1-(IF(H556="no",0,'month #1 only'!$B$3)))+1)</f>
        <v>5.0000000000000044E-2</v>
      </c>
      <c r="P556" s="68">
        <f t="shared" si="8"/>
        <v>0</v>
      </c>
      <c r="Q556" s="69">
        <f>IF(Table13[[#This Row],[Runners]]&lt;5,0,IF(Table13[[#This Row],[Runners]]&lt;8,0.25,IF(Table13[[#This Row],[Runners]]&lt;12,0.2,IF(Table13[[#This Row],[Handicap?]]="Yes",0.25,0.2))))</f>
        <v>0</v>
      </c>
      <c r="R556" s="70">
        <f>(IF(N556="WON-EW",((((F556-1)*Q556)*'month #1 only'!$B$2)+('month #1 only'!$B$2*(F556-1))),IF(N556="WON",((((F556-1)*Q556)*'month #1 only'!$B$2)+('month #1 only'!$B$2*(F556-1))),IF(N556="PLACED",((((F556-1)*Q556)*'month #1 only'!$B$2)-'month #1 only'!$B$2),IF(Q556=0,-'month #1 only'!$B$2,IF(Q556=0,-'month #1 only'!$B$2,-('month #1 only'!$B$2*2)))))))*E556</f>
        <v>0</v>
      </c>
      <c r="S556" s="71">
        <f>(IF(N556="WON-EW",((((O556-1)*Q556)*'month #1 only'!$B$2)+('month #1 only'!$B$2*(O556-1))),IF(N556="WON",((((O556-1)*Q556)*'month #1 only'!$B$2)+('month #1 only'!$B$2*(O556-1))),IF(N556="PLACED",((((O556-1)*Q556)*'month #1 only'!$B$2)-'month #1 only'!$B$2),IF(Q556=0,-'month #1 only'!$B$2,IF(Q556=0,-'month #1 only'!$B$2,-('month #1 only'!$B$2*2)))))))*E556</f>
        <v>0</v>
      </c>
      <c r="T556" s="71">
        <f>(IF(N556="WON-EW",(((L556-1)*'month #1 only'!$B$2)*(1-$B$3))+(((M556-1)*'month #1 only'!$B$2)*(1-$B$3)),IF(N556="WON",(((L556-1)*'month #1 only'!$B$2)*(1-$B$3)),IF(N556="PLACED",(((M556-1)*'month #1 only'!$B$2)*(1-$B$3))-'month #1 only'!$B$2,IF(Q556=0,-'month #1 only'!$B$2,-('month #1 only'!$B$2*2))))))*E556</f>
        <v>0</v>
      </c>
    </row>
    <row r="557" spans="8:20" x14ac:dyDescent="0.2">
      <c r="H557" s="68"/>
      <c r="I557" s="68"/>
      <c r="J557" s="68"/>
      <c r="K557" s="68"/>
      <c r="N557" s="54"/>
      <c r="O557" s="68">
        <f>((G557-1)*(1-(IF(H557="no",0,'month #1 only'!$B$3)))+1)</f>
        <v>5.0000000000000044E-2</v>
      </c>
      <c r="P557" s="68">
        <f t="shared" si="8"/>
        <v>0</v>
      </c>
      <c r="Q557" s="69">
        <f>IF(Table13[[#This Row],[Runners]]&lt;5,0,IF(Table13[[#This Row],[Runners]]&lt;8,0.25,IF(Table13[[#This Row],[Runners]]&lt;12,0.2,IF(Table13[[#This Row],[Handicap?]]="Yes",0.25,0.2))))</f>
        <v>0</v>
      </c>
      <c r="R557" s="70">
        <f>(IF(N557="WON-EW",((((F557-1)*Q557)*'month #1 only'!$B$2)+('month #1 only'!$B$2*(F557-1))),IF(N557="WON",((((F557-1)*Q557)*'month #1 only'!$B$2)+('month #1 only'!$B$2*(F557-1))),IF(N557="PLACED",((((F557-1)*Q557)*'month #1 only'!$B$2)-'month #1 only'!$B$2),IF(Q557=0,-'month #1 only'!$B$2,IF(Q557=0,-'month #1 only'!$B$2,-('month #1 only'!$B$2*2)))))))*E557</f>
        <v>0</v>
      </c>
      <c r="S557" s="71">
        <f>(IF(N557="WON-EW",((((O557-1)*Q557)*'month #1 only'!$B$2)+('month #1 only'!$B$2*(O557-1))),IF(N557="WON",((((O557-1)*Q557)*'month #1 only'!$B$2)+('month #1 only'!$B$2*(O557-1))),IF(N557="PLACED",((((O557-1)*Q557)*'month #1 only'!$B$2)-'month #1 only'!$B$2),IF(Q557=0,-'month #1 only'!$B$2,IF(Q557=0,-'month #1 only'!$B$2,-('month #1 only'!$B$2*2)))))))*E557</f>
        <v>0</v>
      </c>
      <c r="T557" s="71">
        <f>(IF(N557="WON-EW",(((L557-1)*'month #1 only'!$B$2)*(1-$B$3))+(((M557-1)*'month #1 only'!$B$2)*(1-$B$3)),IF(N557="WON",(((L557-1)*'month #1 only'!$B$2)*(1-$B$3)),IF(N557="PLACED",(((M557-1)*'month #1 only'!$B$2)*(1-$B$3))-'month #1 only'!$B$2,IF(Q557=0,-'month #1 only'!$B$2,-('month #1 only'!$B$2*2))))))*E557</f>
        <v>0</v>
      </c>
    </row>
    <row r="558" spans="8:20" x14ac:dyDescent="0.2">
      <c r="H558" s="68"/>
      <c r="I558" s="68"/>
      <c r="J558" s="68"/>
      <c r="K558" s="68"/>
      <c r="N558" s="54"/>
      <c r="O558" s="68">
        <f>((G558-1)*(1-(IF(H558="no",0,'month #1 only'!$B$3)))+1)</f>
        <v>5.0000000000000044E-2</v>
      </c>
      <c r="P558" s="68">
        <f t="shared" si="8"/>
        <v>0</v>
      </c>
      <c r="Q558" s="69">
        <f>IF(Table13[[#This Row],[Runners]]&lt;5,0,IF(Table13[[#This Row],[Runners]]&lt;8,0.25,IF(Table13[[#This Row],[Runners]]&lt;12,0.2,IF(Table13[[#This Row],[Handicap?]]="Yes",0.25,0.2))))</f>
        <v>0</v>
      </c>
      <c r="R558" s="70">
        <f>(IF(N558="WON-EW",((((F558-1)*Q558)*'month #1 only'!$B$2)+('month #1 only'!$B$2*(F558-1))),IF(N558="WON",((((F558-1)*Q558)*'month #1 only'!$B$2)+('month #1 only'!$B$2*(F558-1))),IF(N558="PLACED",((((F558-1)*Q558)*'month #1 only'!$B$2)-'month #1 only'!$B$2),IF(Q558=0,-'month #1 only'!$B$2,IF(Q558=0,-'month #1 only'!$B$2,-('month #1 only'!$B$2*2)))))))*E558</f>
        <v>0</v>
      </c>
      <c r="S558" s="71">
        <f>(IF(N558="WON-EW",((((O558-1)*Q558)*'month #1 only'!$B$2)+('month #1 only'!$B$2*(O558-1))),IF(N558="WON",((((O558-1)*Q558)*'month #1 only'!$B$2)+('month #1 only'!$B$2*(O558-1))),IF(N558="PLACED",((((O558-1)*Q558)*'month #1 only'!$B$2)-'month #1 only'!$B$2),IF(Q558=0,-'month #1 only'!$B$2,IF(Q558=0,-'month #1 only'!$B$2,-('month #1 only'!$B$2*2)))))))*E558</f>
        <v>0</v>
      </c>
      <c r="T558" s="71">
        <f>(IF(N558="WON-EW",(((L558-1)*'month #1 only'!$B$2)*(1-$B$3))+(((M558-1)*'month #1 only'!$B$2)*(1-$B$3)),IF(N558="WON",(((L558-1)*'month #1 only'!$B$2)*(1-$B$3)),IF(N558="PLACED",(((M558-1)*'month #1 only'!$B$2)*(1-$B$3))-'month #1 only'!$B$2,IF(Q558=0,-'month #1 only'!$B$2,-('month #1 only'!$B$2*2))))))*E558</f>
        <v>0</v>
      </c>
    </row>
    <row r="559" spans="8:20" x14ac:dyDescent="0.2">
      <c r="H559" s="68"/>
      <c r="I559" s="68"/>
      <c r="J559" s="68"/>
      <c r="K559" s="68"/>
      <c r="N559" s="54"/>
      <c r="O559" s="68">
        <f>((G559-1)*(1-(IF(H559="no",0,'month #1 only'!$B$3)))+1)</f>
        <v>5.0000000000000044E-2</v>
      </c>
      <c r="P559" s="68">
        <f t="shared" si="8"/>
        <v>0</v>
      </c>
      <c r="Q559" s="69">
        <f>IF(Table13[[#This Row],[Runners]]&lt;5,0,IF(Table13[[#This Row],[Runners]]&lt;8,0.25,IF(Table13[[#This Row],[Runners]]&lt;12,0.2,IF(Table13[[#This Row],[Handicap?]]="Yes",0.25,0.2))))</f>
        <v>0</v>
      </c>
      <c r="R559" s="70">
        <f>(IF(N559="WON-EW",((((F559-1)*Q559)*'month #1 only'!$B$2)+('month #1 only'!$B$2*(F559-1))),IF(N559="WON",((((F559-1)*Q559)*'month #1 only'!$B$2)+('month #1 only'!$B$2*(F559-1))),IF(N559="PLACED",((((F559-1)*Q559)*'month #1 only'!$B$2)-'month #1 only'!$B$2),IF(Q559=0,-'month #1 only'!$B$2,IF(Q559=0,-'month #1 only'!$B$2,-('month #1 only'!$B$2*2)))))))*E559</f>
        <v>0</v>
      </c>
      <c r="S559" s="71">
        <f>(IF(N559="WON-EW",((((O559-1)*Q559)*'month #1 only'!$B$2)+('month #1 only'!$B$2*(O559-1))),IF(N559="WON",((((O559-1)*Q559)*'month #1 only'!$B$2)+('month #1 only'!$B$2*(O559-1))),IF(N559="PLACED",((((O559-1)*Q559)*'month #1 only'!$B$2)-'month #1 only'!$B$2),IF(Q559=0,-'month #1 only'!$B$2,IF(Q559=0,-'month #1 only'!$B$2,-('month #1 only'!$B$2*2)))))))*E559</f>
        <v>0</v>
      </c>
      <c r="T559" s="71">
        <f>(IF(N559="WON-EW",(((L559-1)*'month #1 only'!$B$2)*(1-$B$3))+(((M559-1)*'month #1 only'!$B$2)*(1-$B$3)),IF(N559="WON",(((L559-1)*'month #1 only'!$B$2)*(1-$B$3)),IF(N559="PLACED",(((M559-1)*'month #1 only'!$B$2)*(1-$B$3))-'month #1 only'!$B$2,IF(Q559=0,-'month #1 only'!$B$2,-('month #1 only'!$B$2*2))))))*E559</f>
        <v>0</v>
      </c>
    </row>
    <row r="560" spans="8:20" x14ac:dyDescent="0.2">
      <c r="H560" s="68"/>
      <c r="I560" s="68"/>
      <c r="J560" s="68"/>
      <c r="K560" s="68"/>
      <c r="N560" s="54"/>
      <c r="O560" s="68">
        <f>((G560-1)*(1-(IF(H560="no",0,'month #1 only'!$B$3)))+1)</f>
        <v>5.0000000000000044E-2</v>
      </c>
      <c r="P560" s="68">
        <f t="shared" si="8"/>
        <v>0</v>
      </c>
      <c r="Q560" s="69">
        <f>IF(Table13[[#This Row],[Runners]]&lt;5,0,IF(Table13[[#This Row],[Runners]]&lt;8,0.25,IF(Table13[[#This Row],[Runners]]&lt;12,0.2,IF(Table13[[#This Row],[Handicap?]]="Yes",0.25,0.2))))</f>
        <v>0</v>
      </c>
      <c r="R560" s="70">
        <f>(IF(N560="WON-EW",((((F560-1)*Q560)*'month #1 only'!$B$2)+('month #1 only'!$B$2*(F560-1))),IF(N560="WON",((((F560-1)*Q560)*'month #1 only'!$B$2)+('month #1 only'!$B$2*(F560-1))),IF(N560="PLACED",((((F560-1)*Q560)*'month #1 only'!$B$2)-'month #1 only'!$B$2),IF(Q560=0,-'month #1 only'!$B$2,IF(Q560=0,-'month #1 only'!$B$2,-('month #1 only'!$B$2*2)))))))*E560</f>
        <v>0</v>
      </c>
      <c r="S560" s="71">
        <f>(IF(N560="WON-EW",((((O560-1)*Q560)*'month #1 only'!$B$2)+('month #1 only'!$B$2*(O560-1))),IF(N560="WON",((((O560-1)*Q560)*'month #1 only'!$B$2)+('month #1 only'!$B$2*(O560-1))),IF(N560="PLACED",((((O560-1)*Q560)*'month #1 only'!$B$2)-'month #1 only'!$B$2),IF(Q560=0,-'month #1 only'!$B$2,IF(Q560=0,-'month #1 only'!$B$2,-('month #1 only'!$B$2*2)))))))*E560</f>
        <v>0</v>
      </c>
      <c r="T560" s="71">
        <f>(IF(N560="WON-EW",(((L560-1)*'month #1 only'!$B$2)*(1-$B$3))+(((M560-1)*'month #1 only'!$B$2)*(1-$B$3)),IF(N560="WON",(((L560-1)*'month #1 only'!$B$2)*(1-$B$3)),IF(N560="PLACED",(((M560-1)*'month #1 only'!$B$2)*(1-$B$3))-'month #1 only'!$B$2,IF(Q560=0,-'month #1 only'!$B$2,-('month #1 only'!$B$2*2))))))*E560</f>
        <v>0</v>
      </c>
    </row>
    <row r="561" spans="8:20" x14ac:dyDescent="0.2">
      <c r="H561" s="68"/>
      <c r="I561" s="68"/>
      <c r="J561" s="68"/>
      <c r="K561" s="68"/>
      <c r="N561" s="54"/>
      <c r="O561" s="68">
        <f>((G561-1)*(1-(IF(H561="no",0,'month #1 only'!$B$3)))+1)</f>
        <v>5.0000000000000044E-2</v>
      </c>
      <c r="P561" s="68">
        <f t="shared" si="8"/>
        <v>0</v>
      </c>
      <c r="Q561" s="69">
        <f>IF(Table13[[#This Row],[Runners]]&lt;5,0,IF(Table13[[#This Row],[Runners]]&lt;8,0.25,IF(Table13[[#This Row],[Runners]]&lt;12,0.2,IF(Table13[[#This Row],[Handicap?]]="Yes",0.25,0.2))))</f>
        <v>0</v>
      </c>
      <c r="R561" s="70">
        <f>(IF(N561="WON-EW",((((F561-1)*Q561)*'month #1 only'!$B$2)+('month #1 only'!$B$2*(F561-1))),IF(N561="WON",((((F561-1)*Q561)*'month #1 only'!$B$2)+('month #1 only'!$B$2*(F561-1))),IF(N561="PLACED",((((F561-1)*Q561)*'month #1 only'!$B$2)-'month #1 only'!$B$2),IF(Q561=0,-'month #1 only'!$B$2,IF(Q561=0,-'month #1 only'!$B$2,-('month #1 only'!$B$2*2)))))))*E561</f>
        <v>0</v>
      </c>
      <c r="S561" s="71">
        <f>(IF(N561="WON-EW",((((O561-1)*Q561)*'month #1 only'!$B$2)+('month #1 only'!$B$2*(O561-1))),IF(N561="WON",((((O561-1)*Q561)*'month #1 only'!$B$2)+('month #1 only'!$B$2*(O561-1))),IF(N561="PLACED",((((O561-1)*Q561)*'month #1 only'!$B$2)-'month #1 only'!$B$2),IF(Q561=0,-'month #1 only'!$B$2,IF(Q561=0,-'month #1 only'!$B$2,-('month #1 only'!$B$2*2)))))))*E561</f>
        <v>0</v>
      </c>
      <c r="T561" s="71">
        <f>(IF(N561="WON-EW",(((L561-1)*'month #1 only'!$B$2)*(1-$B$3))+(((M561-1)*'month #1 only'!$B$2)*(1-$B$3)),IF(N561="WON",(((L561-1)*'month #1 only'!$B$2)*(1-$B$3)),IF(N561="PLACED",(((M561-1)*'month #1 only'!$B$2)*(1-$B$3))-'month #1 only'!$B$2,IF(Q561=0,-'month #1 only'!$B$2,-('month #1 only'!$B$2*2))))))*E561</f>
        <v>0</v>
      </c>
    </row>
    <row r="562" spans="8:20" x14ac:dyDescent="0.2">
      <c r="H562" s="68"/>
      <c r="I562" s="68"/>
      <c r="J562" s="68"/>
      <c r="K562" s="68"/>
      <c r="N562" s="54"/>
      <c r="O562" s="68">
        <f>((G562-1)*(1-(IF(H562="no",0,'month #1 only'!$B$3)))+1)</f>
        <v>5.0000000000000044E-2</v>
      </c>
      <c r="P562" s="68">
        <f t="shared" si="8"/>
        <v>0</v>
      </c>
      <c r="Q562" s="69">
        <f>IF(Table13[[#This Row],[Runners]]&lt;5,0,IF(Table13[[#This Row],[Runners]]&lt;8,0.25,IF(Table13[[#This Row],[Runners]]&lt;12,0.2,IF(Table13[[#This Row],[Handicap?]]="Yes",0.25,0.2))))</f>
        <v>0</v>
      </c>
      <c r="R562" s="70">
        <f>(IF(N562="WON-EW",((((F562-1)*Q562)*'month #1 only'!$B$2)+('month #1 only'!$B$2*(F562-1))),IF(N562="WON",((((F562-1)*Q562)*'month #1 only'!$B$2)+('month #1 only'!$B$2*(F562-1))),IF(N562="PLACED",((((F562-1)*Q562)*'month #1 only'!$B$2)-'month #1 only'!$B$2),IF(Q562=0,-'month #1 only'!$B$2,IF(Q562=0,-'month #1 only'!$B$2,-('month #1 only'!$B$2*2)))))))*E562</f>
        <v>0</v>
      </c>
      <c r="S562" s="71">
        <f>(IF(N562="WON-EW",((((O562-1)*Q562)*'month #1 only'!$B$2)+('month #1 only'!$B$2*(O562-1))),IF(N562="WON",((((O562-1)*Q562)*'month #1 only'!$B$2)+('month #1 only'!$B$2*(O562-1))),IF(N562="PLACED",((((O562-1)*Q562)*'month #1 only'!$B$2)-'month #1 only'!$B$2),IF(Q562=0,-'month #1 only'!$B$2,IF(Q562=0,-'month #1 only'!$B$2,-('month #1 only'!$B$2*2)))))))*E562</f>
        <v>0</v>
      </c>
      <c r="T562" s="71">
        <f>(IF(N562="WON-EW",(((L562-1)*'month #1 only'!$B$2)*(1-$B$3))+(((M562-1)*'month #1 only'!$B$2)*(1-$B$3)),IF(N562="WON",(((L562-1)*'month #1 only'!$B$2)*(1-$B$3)),IF(N562="PLACED",(((M562-1)*'month #1 only'!$B$2)*(1-$B$3))-'month #1 only'!$B$2,IF(Q562=0,-'month #1 only'!$B$2,-('month #1 only'!$B$2*2))))))*E562</f>
        <v>0</v>
      </c>
    </row>
    <row r="563" spans="8:20" x14ac:dyDescent="0.2">
      <c r="H563" s="68"/>
      <c r="I563" s="68"/>
      <c r="J563" s="68"/>
      <c r="K563" s="68"/>
      <c r="N563" s="54"/>
      <c r="O563" s="68">
        <f>((G563-1)*(1-(IF(H563="no",0,'month #1 only'!$B$3)))+1)</f>
        <v>5.0000000000000044E-2</v>
      </c>
      <c r="P563" s="68">
        <f t="shared" si="8"/>
        <v>0</v>
      </c>
      <c r="Q563" s="69">
        <f>IF(Table13[[#This Row],[Runners]]&lt;5,0,IF(Table13[[#This Row],[Runners]]&lt;8,0.25,IF(Table13[[#This Row],[Runners]]&lt;12,0.2,IF(Table13[[#This Row],[Handicap?]]="Yes",0.25,0.2))))</f>
        <v>0</v>
      </c>
      <c r="R563" s="70">
        <f>(IF(N563="WON-EW",((((F563-1)*Q563)*'month #1 only'!$B$2)+('month #1 only'!$B$2*(F563-1))),IF(N563="WON",((((F563-1)*Q563)*'month #1 only'!$B$2)+('month #1 only'!$B$2*(F563-1))),IF(N563="PLACED",((((F563-1)*Q563)*'month #1 only'!$B$2)-'month #1 only'!$B$2),IF(Q563=0,-'month #1 only'!$B$2,IF(Q563=0,-'month #1 only'!$B$2,-('month #1 only'!$B$2*2)))))))*E563</f>
        <v>0</v>
      </c>
      <c r="S563" s="71">
        <f>(IF(N563="WON-EW",((((O563-1)*Q563)*'month #1 only'!$B$2)+('month #1 only'!$B$2*(O563-1))),IF(N563="WON",((((O563-1)*Q563)*'month #1 only'!$B$2)+('month #1 only'!$B$2*(O563-1))),IF(N563="PLACED",((((O563-1)*Q563)*'month #1 only'!$B$2)-'month #1 only'!$B$2),IF(Q563=0,-'month #1 only'!$B$2,IF(Q563=0,-'month #1 only'!$B$2,-('month #1 only'!$B$2*2)))))))*E563</f>
        <v>0</v>
      </c>
      <c r="T563" s="71">
        <f>(IF(N563="WON-EW",(((L563-1)*'month #1 only'!$B$2)*(1-$B$3))+(((M563-1)*'month #1 only'!$B$2)*(1-$B$3)),IF(N563="WON",(((L563-1)*'month #1 only'!$B$2)*(1-$B$3)),IF(N563="PLACED",(((M563-1)*'month #1 only'!$B$2)*(1-$B$3))-'month #1 only'!$B$2,IF(Q563=0,-'month #1 only'!$B$2,-('month #1 only'!$B$2*2))))))*E563</f>
        <v>0</v>
      </c>
    </row>
    <row r="564" spans="8:20" x14ac:dyDescent="0.2">
      <c r="H564" s="68"/>
      <c r="I564" s="68"/>
      <c r="J564" s="68"/>
      <c r="K564" s="68"/>
      <c r="N564" s="54"/>
      <c r="O564" s="68">
        <f>((G564-1)*(1-(IF(H564="no",0,'month #1 only'!$B$3)))+1)</f>
        <v>5.0000000000000044E-2</v>
      </c>
      <c r="P564" s="68">
        <f t="shared" si="8"/>
        <v>0</v>
      </c>
      <c r="Q564" s="69">
        <f>IF(Table13[[#This Row],[Runners]]&lt;5,0,IF(Table13[[#This Row],[Runners]]&lt;8,0.25,IF(Table13[[#This Row],[Runners]]&lt;12,0.2,IF(Table13[[#This Row],[Handicap?]]="Yes",0.25,0.2))))</f>
        <v>0</v>
      </c>
      <c r="R564" s="70">
        <f>(IF(N564="WON-EW",((((F564-1)*Q564)*'month #1 only'!$B$2)+('month #1 only'!$B$2*(F564-1))),IF(N564="WON",((((F564-1)*Q564)*'month #1 only'!$B$2)+('month #1 only'!$B$2*(F564-1))),IF(N564="PLACED",((((F564-1)*Q564)*'month #1 only'!$B$2)-'month #1 only'!$B$2),IF(Q564=0,-'month #1 only'!$B$2,IF(Q564=0,-'month #1 only'!$B$2,-('month #1 only'!$B$2*2)))))))*E564</f>
        <v>0</v>
      </c>
      <c r="S564" s="71">
        <f>(IF(N564="WON-EW",((((O564-1)*Q564)*'month #1 only'!$B$2)+('month #1 only'!$B$2*(O564-1))),IF(N564="WON",((((O564-1)*Q564)*'month #1 only'!$B$2)+('month #1 only'!$B$2*(O564-1))),IF(N564="PLACED",((((O564-1)*Q564)*'month #1 only'!$B$2)-'month #1 only'!$B$2),IF(Q564=0,-'month #1 only'!$B$2,IF(Q564=0,-'month #1 only'!$B$2,-('month #1 only'!$B$2*2)))))))*E564</f>
        <v>0</v>
      </c>
      <c r="T564" s="71">
        <f>(IF(N564="WON-EW",(((L564-1)*'month #1 only'!$B$2)*(1-$B$3))+(((M564-1)*'month #1 only'!$B$2)*(1-$B$3)),IF(N564="WON",(((L564-1)*'month #1 only'!$B$2)*(1-$B$3)),IF(N564="PLACED",(((M564-1)*'month #1 only'!$B$2)*(1-$B$3))-'month #1 only'!$B$2,IF(Q564=0,-'month #1 only'!$B$2,-('month #1 only'!$B$2*2))))))*E564</f>
        <v>0</v>
      </c>
    </row>
    <row r="565" spans="8:20" x14ac:dyDescent="0.2">
      <c r="H565" s="68"/>
      <c r="I565" s="68"/>
      <c r="J565" s="68"/>
      <c r="K565" s="68"/>
      <c r="N565" s="54"/>
      <c r="O565" s="68">
        <f>((G565-1)*(1-(IF(H565="no",0,'month #1 only'!$B$3)))+1)</f>
        <v>5.0000000000000044E-2</v>
      </c>
      <c r="P565" s="68">
        <f t="shared" si="8"/>
        <v>0</v>
      </c>
      <c r="Q565" s="69">
        <f>IF(Table13[[#This Row],[Runners]]&lt;5,0,IF(Table13[[#This Row],[Runners]]&lt;8,0.25,IF(Table13[[#This Row],[Runners]]&lt;12,0.2,IF(Table13[[#This Row],[Handicap?]]="Yes",0.25,0.2))))</f>
        <v>0</v>
      </c>
      <c r="R565" s="70">
        <f>(IF(N565="WON-EW",((((F565-1)*Q565)*'month #1 only'!$B$2)+('month #1 only'!$B$2*(F565-1))),IF(N565="WON",((((F565-1)*Q565)*'month #1 only'!$B$2)+('month #1 only'!$B$2*(F565-1))),IF(N565="PLACED",((((F565-1)*Q565)*'month #1 only'!$B$2)-'month #1 only'!$B$2),IF(Q565=0,-'month #1 only'!$B$2,IF(Q565=0,-'month #1 only'!$B$2,-('month #1 only'!$B$2*2)))))))*E565</f>
        <v>0</v>
      </c>
      <c r="S565" s="71">
        <f>(IF(N565="WON-EW",((((O565-1)*Q565)*'month #1 only'!$B$2)+('month #1 only'!$B$2*(O565-1))),IF(N565="WON",((((O565-1)*Q565)*'month #1 only'!$B$2)+('month #1 only'!$B$2*(O565-1))),IF(N565="PLACED",((((O565-1)*Q565)*'month #1 only'!$B$2)-'month #1 only'!$B$2),IF(Q565=0,-'month #1 only'!$B$2,IF(Q565=0,-'month #1 only'!$B$2,-('month #1 only'!$B$2*2)))))))*E565</f>
        <v>0</v>
      </c>
      <c r="T565" s="71">
        <f>(IF(N565="WON-EW",(((L565-1)*'month #1 only'!$B$2)*(1-$B$3))+(((M565-1)*'month #1 only'!$B$2)*(1-$B$3)),IF(N565="WON",(((L565-1)*'month #1 only'!$B$2)*(1-$B$3)),IF(N565="PLACED",(((M565-1)*'month #1 only'!$B$2)*(1-$B$3))-'month #1 only'!$B$2,IF(Q565=0,-'month #1 only'!$B$2,-('month #1 only'!$B$2*2))))))*E565</f>
        <v>0</v>
      </c>
    </row>
    <row r="566" spans="8:20" x14ac:dyDescent="0.2">
      <c r="H566" s="68"/>
      <c r="I566" s="68"/>
      <c r="J566" s="68"/>
      <c r="K566" s="68"/>
      <c r="N566" s="54"/>
      <c r="O566" s="68">
        <f>((G566-1)*(1-(IF(H566="no",0,'month #1 only'!$B$3)))+1)</f>
        <v>5.0000000000000044E-2</v>
      </c>
      <c r="P566" s="68">
        <f t="shared" si="8"/>
        <v>0</v>
      </c>
      <c r="Q566" s="69">
        <f>IF(Table13[[#This Row],[Runners]]&lt;5,0,IF(Table13[[#This Row],[Runners]]&lt;8,0.25,IF(Table13[[#This Row],[Runners]]&lt;12,0.2,IF(Table13[[#This Row],[Handicap?]]="Yes",0.25,0.2))))</f>
        <v>0</v>
      </c>
      <c r="R566" s="70">
        <f>(IF(N566="WON-EW",((((F566-1)*Q566)*'month #1 only'!$B$2)+('month #1 only'!$B$2*(F566-1))),IF(N566="WON",((((F566-1)*Q566)*'month #1 only'!$B$2)+('month #1 only'!$B$2*(F566-1))),IF(N566="PLACED",((((F566-1)*Q566)*'month #1 only'!$B$2)-'month #1 only'!$B$2),IF(Q566=0,-'month #1 only'!$B$2,IF(Q566=0,-'month #1 only'!$B$2,-('month #1 only'!$B$2*2)))))))*E566</f>
        <v>0</v>
      </c>
      <c r="S566" s="71">
        <f>(IF(N566="WON-EW",((((O566-1)*Q566)*'month #1 only'!$B$2)+('month #1 only'!$B$2*(O566-1))),IF(N566="WON",((((O566-1)*Q566)*'month #1 only'!$B$2)+('month #1 only'!$B$2*(O566-1))),IF(N566="PLACED",((((O566-1)*Q566)*'month #1 only'!$B$2)-'month #1 only'!$B$2),IF(Q566=0,-'month #1 only'!$B$2,IF(Q566=0,-'month #1 only'!$B$2,-('month #1 only'!$B$2*2)))))))*E566</f>
        <v>0</v>
      </c>
      <c r="T566" s="71">
        <f>(IF(N566="WON-EW",(((L566-1)*'month #1 only'!$B$2)*(1-$B$3))+(((M566-1)*'month #1 only'!$B$2)*(1-$B$3)),IF(N566="WON",(((L566-1)*'month #1 only'!$B$2)*(1-$B$3)),IF(N566="PLACED",(((M566-1)*'month #1 only'!$B$2)*(1-$B$3))-'month #1 only'!$B$2,IF(Q566=0,-'month #1 only'!$B$2,-('month #1 only'!$B$2*2))))))*E566</f>
        <v>0</v>
      </c>
    </row>
    <row r="567" spans="8:20" x14ac:dyDescent="0.2">
      <c r="H567" s="68"/>
      <c r="I567" s="68"/>
      <c r="J567" s="68"/>
      <c r="K567" s="68"/>
      <c r="N567" s="54"/>
      <c r="O567" s="68">
        <f>((G567-1)*(1-(IF(H567="no",0,'month #1 only'!$B$3)))+1)</f>
        <v>5.0000000000000044E-2</v>
      </c>
      <c r="P567" s="68">
        <f t="shared" si="8"/>
        <v>0</v>
      </c>
      <c r="Q567" s="69">
        <f>IF(Table13[[#This Row],[Runners]]&lt;5,0,IF(Table13[[#This Row],[Runners]]&lt;8,0.25,IF(Table13[[#This Row],[Runners]]&lt;12,0.2,IF(Table13[[#This Row],[Handicap?]]="Yes",0.25,0.2))))</f>
        <v>0</v>
      </c>
      <c r="R567" s="70">
        <f>(IF(N567="WON-EW",((((F567-1)*Q567)*'month #1 only'!$B$2)+('month #1 only'!$B$2*(F567-1))),IF(N567="WON",((((F567-1)*Q567)*'month #1 only'!$B$2)+('month #1 only'!$B$2*(F567-1))),IF(N567="PLACED",((((F567-1)*Q567)*'month #1 only'!$B$2)-'month #1 only'!$B$2),IF(Q567=0,-'month #1 only'!$B$2,IF(Q567=0,-'month #1 only'!$B$2,-('month #1 only'!$B$2*2)))))))*E567</f>
        <v>0</v>
      </c>
      <c r="S567" s="71">
        <f>(IF(N567="WON-EW",((((O567-1)*Q567)*'month #1 only'!$B$2)+('month #1 only'!$B$2*(O567-1))),IF(N567="WON",((((O567-1)*Q567)*'month #1 only'!$B$2)+('month #1 only'!$B$2*(O567-1))),IF(N567="PLACED",((((O567-1)*Q567)*'month #1 only'!$B$2)-'month #1 only'!$B$2),IF(Q567=0,-'month #1 only'!$B$2,IF(Q567=0,-'month #1 only'!$B$2,-('month #1 only'!$B$2*2)))))))*E567</f>
        <v>0</v>
      </c>
      <c r="T567" s="71">
        <f>(IF(N567="WON-EW",(((L567-1)*'month #1 only'!$B$2)*(1-$B$3))+(((M567-1)*'month #1 only'!$B$2)*(1-$B$3)),IF(N567="WON",(((L567-1)*'month #1 only'!$B$2)*(1-$B$3)),IF(N567="PLACED",(((M567-1)*'month #1 only'!$B$2)*(1-$B$3))-'month #1 only'!$B$2,IF(Q567=0,-'month #1 only'!$B$2,-('month #1 only'!$B$2*2))))))*E567</f>
        <v>0</v>
      </c>
    </row>
    <row r="568" spans="8:20" x14ac:dyDescent="0.2">
      <c r="H568" s="68"/>
      <c r="I568" s="68"/>
      <c r="J568" s="68"/>
      <c r="K568" s="68"/>
      <c r="N568" s="54"/>
      <c r="O568" s="68">
        <f>((G568-1)*(1-(IF(H568="no",0,'month #1 only'!$B$3)))+1)</f>
        <v>5.0000000000000044E-2</v>
      </c>
      <c r="P568" s="68">
        <f t="shared" si="8"/>
        <v>0</v>
      </c>
      <c r="Q568" s="69">
        <f>IF(Table13[[#This Row],[Runners]]&lt;5,0,IF(Table13[[#This Row],[Runners]]&lt;8,0.25,IF(Table13[[#This Row],[Runners]]&lt;12,0.2,IF(Table13[[#This Row],[Handicap?]]="Yes",0.25,0.2))))</f>
        <v>0</v>
      </c>
      <c r="R568" s="70">
        <f>(IF(N568="WON-EW",((((F568-1)*Q568)*'month #1 only'!$B$2)+('month #1 only'!$B$2*(F568-1))),IF(N568="WON",((((F568-1)*Q568)*'month #1 only'!$B$2)+('month #1 only'!$B$2*(F568-1))),IF(N568="PLACED",((((F568-1)*Q568)*'month #1 only'!$B$2)-'month #1 only'!$B$2),IF(Q568=0,-'month #1 only'!$B$2,IF(Q568=0,-'month #1 only'!$B$2,-('month #1 only'!$B$2*2)))))))*E568</f>
        <v>0</v>
      </c>
      <c r="S568" s="71">
        <f>(IF(N568="WON-EW",((((O568-1)*Q568)*'month #1 only'!$B$2)+('month #1 only'!$B$2*(O568-1))),IF(N568="WON",((((O568-1)*Q568)*'month #1 only'!$B$2)+('month #1 only'!$B$2*(O568-1))),IF(N568="PLACED",((((O568-1)*Q568)*'month #1 only'!$B$2)-'month #1 only'!$B$2),IF(Q568=0,-'month #1 only'!$B$2,IF(Q568=0,-'month #1 only'!$B$2,-('month #1 only'!$B$2*2)))))))*E568</f>
        <v>0</v>
      </c>
      <c r="T568" s="71">
        <f>(IF(N568="WON-EW",(((L568-1)*'month #1 only'!$B$2)*(1-$B$3))+(((M568-1)*'month #1 only'!$B$2)*(1-$B$3)),IF(N568="WON",(((L568-1)*'month #1 only'!$B$2)*(1-$B$3)),IF(N568="PLACED",(((M568-1)*'month #1 only'!$B$2)*(1-$B$3))-'month #1 only'!$B$2,IF(Q568=0,-'month #1 only'!$B$2,-('month #1 only'!$B$2*2))))))*E568</f>
        <v>0</v>
      </c>
    </row>
    <row r="569" spans="8:20" x14ac:dyDescent="0.2">
      <c r="H569" s="68"/>
      <c r="I569" s="68"/>
      <c r="J569" s="68"/>
      <c r="K569" s="68"/>
      <c r="N569" s="54"/>
      <c r="O569" s="68">
        <f>((G569-1)*(1-(IF(H569="no",0,'month #1 only'!$B$3)))+1)</f>
        <v>5.0000000000000044E-2</v>
      </c>
      <c r="P569" s="68">
        <f t="shared" si="8"/>
        <v>0</v>
      </c>
      <c r="Q569" s="69">
        <f>IF(Table13[[#This Row],[Runners]]&lt;5,0,IF(Table13[[#This Row],[Runners]]&lt;8,0.25,IF(Table13[[#This Row],[Runners]]&lt;12,0.2,IF(Table13[[#This Row],[Handicap?]]="Yes",0.25,0.2))))</f>
        <v>0</v>
      </c>
      <c r="R569" s="70">
        <f>(IF(N569="WON-EW",((((F569-1)*Q569)*'month #1 only'!$B$2)+('month #1 only'!$B$2*(F569-1))),IF(N569="WON",((((F569-1)*Q569)*'month #1 only'!$B$2)+('month #1 only'!$B$2*(F569-1))),IF(N569="PLACED",((((F569-1)*Q569)*'month #1 only'!$B$2)-'month #1 only'!$B$2),IF(Q569=0,-'month #1 only'!$B$2,IF(Q569=0,-'month #1 only'!$B$2,-('month #1 only'!$B$2*2)))))))*E569</f>
        <v>0</v>
      </c>
      <c r="S569" s="71">
        <f>(IF(N569="WON-EW",((((O569-1)*Q569)*'month #1 only'!$B$2)+('month #1 only'!$B$2*(O569-1))),IF(N569="WON",((((O569-1)*Q569)*'month #1 only'!$B$2)+('month #1 only'!$B$2*(O569-1))),IF(N569="PLACED",((((O569-1)*Q569)*'month #1 only'!$B$2)-'month #1 only'!$B$2),IF(Q569=0,-'month #1 only'!$B$2,IF(Q569=0,-'month #1 only'!$B$2,-('month #1 only'!$B$2*2)))))))*E569</f>
        <v>0</v>
      </c>
      <c r="T569" s="71">
        <f>(IF(N569="WON-EW",(((L569-1)*'month #1 only'!$B$2)*(1-$B$3))+(((M569-1)*'month #1 only'!$B$2)*(1-$B$3)),IF(N569="WON",(((L569-1)*'month #1 only'!$B$2)*(1-$B$3)),IF(N569="PLACED",(((M569-1)*'month #1 only'!$B$2)*(1-$B$3))-'month #1 only'!$B$2,IF(Q569=0,-'month #1 only'!$B$2,-('month #1 only'!$B$2*2))))))*E569</f>
        <v>0</v>
      </c>
    </row>
    <row r="570" spans="8:20" x14ac:dyDescent="0.2">
      <c r="H570" s="68"/>
      <c r="I570" s="68"/>
      <c r="J570" s="68"/>
      <c r="K570" s="68"/>
      <c r="N570" s="54"/>
      <c r="O570" s="68">
        <f>((G570-1)*(1-(IF(H570="no",0,'month #1 only'!$B$3)))+1)</f>
        <v>5.0000000000000044E-2</v>
      </c>
      <c r="P570" s="68">
        <f t="shared" si="8"/>
        <v>0</v>
      </c>
      <c r="Q570" s="69">
        <f>IF(Table13[[#This Row],[Runners]]&lt;5,0,IF(Table13[[#This Row],[Runners]]&lt;8,0.25,IF(Table13[[#This Row],[Runners]]&lt;12,0.2,IF(Table13[[#This Row],[Handicap?]]="Yes",0.25,0.2))))</f>
        <v>0</v>
      </c>
      <c r="R570" s="70">
        <f>(IF(N570="WON-EW",((((F570-1)*Q570)*'month #1 only'!$B$2)+('month #1 only'!$B$2*(F570-1))),IF(N570="WON",((((F570-1)*Q570)*'month #1 only'!$B$2)+('month #1 only'!$B$2*(F570-1))),IF(N570="PLACED",((((F570-1)*Q570)*'month #1 only'!$B$2)-'month #1 only'!$B$2),IF(Q570=0,-'month #1 only'!$B$2,IF(Q570=0,-'month #1 only'!$B$2,-('month #1 only'!$B$2*2)))))))*E570</f>
        <v>0</v>
      </c>
      <c r="S570" s="71">
        <f>(IF(N570="WON-EW",((((O570-1)*Q570)*'month #1 only'!$B$2)+('month #1 only'!$B$2*(O570-1))),IF(N570="WON",((((O570-1)*Q570)*'month #1 only'!$B$2)+('month #1 only'!$B$2*(O570-1))),IF(N570="PLACED",((((O570-1)*Q570)*'month #1 only'!$B$2)-'month #1 only'!$B$2),IF(Q570=0,-'month #1 only'!$B$2,IF(Q570=0,-'month #1 only'!$B$2,-('month #1 only'!$B$2*2)))))))*E570</f>
        <v>0</v>
      </c>
      <c r="T570" s="71">
        <f>(IF(N570="WON-EW",(((L570-1)*'month #1 only'!$B$2)*(1-$B$3))+(((M570-1)*'month #1 only'!$B$2)*(1-$B$3)),IF(N570="WON",(((L570-1)*'month #1 only'!$B$2)*(1-$B$3)),IF(N570="PLACED",(((M570-1)*'month #1 only'!$B$2)*(1-$B$3))-'month #1 only'!$B$2,IF(Q570=0,-'month #1 only'!$B$2,-('month #1 only'!$B$2*2))))))*E570</f>
        <v>0</v>
      </c>
    </row>
    <row r="571" spans="8:20" x14ac:dyDescent="0.2">
      <c r="H571" s="68"/>
      <c r="I571" s="68"/>
      <c r="J571" s="68"/>
      <c r="K571" s="68"/>
      <c r="N571" s="54"/>
      <c r="O571" s="68">
        <f>((G571-1)*(1-(IF(H571="no",0,'month #1 only'!$B$3)))+1)</f>
        <v>5.0000000000000044E-2</v>
      </c>
      <c r="P571" s="68">
        <f t="shared" si="8"/>
        <v>0</v>
      </c>
      <c r="Q571" s="69">
        <f>IF(Table13[[#This Row],[Runners]]&lt;5,0,IF(Table13[[#This Row],[Runners]]&lt;8,0.25,IF(Table13[[#This Row],[Runners]]&lt;12,0.2,IF(Table13[[#This Row],[Handicap?]]="Yes",0.25,0.2))))</f>
        <v>0</v>
      </c>
      <c r="R571" s="70">
        <f>(IF(N571="WON-EW",((((F571-1)*Q571)*'month #1 only'!$B$2)+('month #1 only'!$B$2*(F571-1))),IF(N571="WON",((((F571-1)*Q571)*'month #1 only'!$B$2)+('month #1 only'!$B$2*(F571-1))),IF(N571="PLACED",((((F571-1)*Q571)*'month #1 only'!$B$2)-'month #1 only'!$B$2),IF(Q571=0,-'month #1 only'!$B$2,IF(Q571=0,-'month #1 only'!$B$2,-('month #1 only'!$B$2*2)))))))*E571</f>
        <v>0</v>
      </c>
      <c r="S571" s="71">
        <f>(IF(N571="WON-EW",((((O571-1)*Q571)*'month #1 only'!$B$2)+('month #1 only'!$B$2*(O571-1))),IF(N571="WON",((((O571-1)*Q571)*'month #1 only'!$B$2)+('month #1 only'!$B$2*(O571-1))),IF(N571="PLACED",((((O571-1)*Q571)*'month #1 only'!$B$2)-'month #1 only'!$B$2),IF(Q571=0,-'month #1 only'!$B$2,IF(Q571=0,-'month #1 only'!$B$2,-('month #1 only'!$B$2*2)))))))*E571</f>
        <v>0</v>
      </c>
      <c r="T571" s="71">
        <f>(IF(N571="WON-EW",(((L571-1)*'month #1 only'!$B$2)*(1-$B$3))+(((M571-1)*'month #1 only'!$B$2)*(1-$B$3)),IF(N571="WON",(((L571-1)*'month #1 only'!$B$2)*(1-$B$3)),IF(N571="PLACED",(((M571-1)*'month #1 only'!$B$2)*(1-$B$3))-'month #1 only'!$B$2,IF(Q571=0,-'month #1 only'!$B$2,-('month #1 only'!$B$2*2))))))*E571</f>
        <v>0</v>
      </c>
    </row>
    <row r="572" spans="8:20" x14ac:dyDescent="0.2">
      <c r="H572" s="68"/>
      <c r="I572" s="68"/>
      <c r="J572" s="68"/>
      <c r="K572" s="68"/>
      <c r="N572" s="54"/>
      <c r="O572" s="68">
        <f>((G572-1)*(1-(IF(H572="no",0,'month #1 only'!$B$3)))+1)</f>
        <v>5.0000000000000044E-2</v>
      </c>
      <c r="P572" s="68">
        <f t="shared" si="8"/>
        <v>0</v>
      </c>
      <c r="Q572" s="69">
        <f>IF(Table13[[#This Row],[Runners]]&lt;5,0,IF(Table13[[#This Row],[Runners]]&lt;8,0.25,IF(Table13[[#This Row],[Runners]]&lt;12,0.2,IF(Table13[[#This Row],[Handicap?]]="Yes",0.25,0.2))))</f>
        <v>0</v>
      </c>
      <c r="R572" s="70">
        <f>(IF(N572="WON-EW",((((F572-1)*Q572)*'month #1 only'!$B$2)+('month #1 only'!$B$2*(F572-1))),IF(N572="WON",((((F572-1)*Q572)*'month #1 only'!$B$2)+('month #1 only'!$B$2*(F572-1))),IF(N572="PLACED",((((F572-1)*Q572)*'month #1 only'!$B$2)-'month #1 only'!$B$2),IF(Q572=0,-'month #1 only'!$B$2,IF(Q572=0,-'month #1 only'!$B$2,-('month #1 only'!$B$2*2)))))))*E572</f>
        <v>0</v>
      </c>
      <c r="S572" s="71">
        <f>(IF(N572="WON-EW",((((O572-1)*Q572)*'month #1 only'!$B$2)+('month #1 only'!$B$2*(O572-1))),IF(N572="WON",((((O572-1)*Q572)*'month #1 only'!$B$2)+('month #1 only'!$B$2*(O572-1))),IF(N572="PLACED",((((O572-1)*Q572)*'month #1 only'!$B$2)-'month #1 only'!$B$2),IF(Q572=0,-'month #1 only'!$B$2,IF(Q572=0,-'month #1 only'!$B$2,-('month #1 only'!$B$2*2)))))))*E572</f>
        <v>0</v>
      </c>
      <c r="T572" s="71">
        <f>(IF(N572="WON-EW",(((L572-1)*'month #1 only'!$B$2)*(1-$B$3))+(((M572-1)*'month #1 only'!$B$2)*(1-$B$3)),IF(N572="WON",(((L572-1)*'month #1 only'!$B$2)*(1-$B$3)),IF(N572="PLACED",(((M572-1)*'month #1 only'!$B$2)*(1-$B$3))-'month #1 only'!$B$2,IF(Q572=0,-'month #1 only'!$B$2,-('month #1 only'!$B$2*2))))))*E572</f>
        <v>0</v>
      </c>
    </row>
    <row r="573" spans="8:20" x14ac:dyDescent="0.2">
      <c r="H573" s="68"/>
      <c r="I573" s="68"/>
      <c r="J573" s="68"/>
      <c r="K573" s="68"/>
      <c r="N573" s="54"/>
      <c r="O573" s="68">
        <f>((G573-1)*(1-(IF(H573="no",0,'month #1 only'!$B$3)))+1)</f>
        <v>5.0000000000000044E-2</v>
      </c>
      <c r="P573" s="68">
        <f t="shared" si="8"/>
        <v>0</v>
      </c>
      <c r="Q573" s="69">
        <f>IF(Table13[[#This Row],[Runners]]&lt;5,0,IF(Table13[[#This Row],[Runners]]&lt;8,0.25,IF(Table13[[#This Row],[Runners]]&lt;12,0.2,IF(Table13[[#This Row],[Handicap?]]="Yes",0.25,0.2))))</f>
        <v>0</v>
      </c>
      <c r="R573" s="70">
        <f>(IF(N573="WON-EW",((((F573-1)*Q573)*'month #1 only'!$B$2)+('month #1 only'!$B$2*(F573-1))),IF(N573="WON",((((F573-1)*Q573)*'month #1 only'!$B$2)+('month #1 only'!$B$2*(F573-1))),IF(N573="PLACED",((((F573-1)*Q573)*'month #1 only'!$B$2)-'month #1 only'!$B$2),IF(Q573=0,-'month #1 only'!$B$2,IF(Q573=0,-'month #1 only'!$B$2,-('month #1 only'!$B$2*2)))))))*E573</f>
        <v>0</v>
      </c>
      <c r="S573" s="71">
        <f>(IF(N573="WON-EW",((((O573-1)*Q573)*'month #1 only'!$B$2)+('month #1 only'!$B$2*(O573-1))),IF(N573="WON",((((O573-1)*Q573)*'month #1 only'!$B$2)+('month #1 only'!$B$2*(O573-1))),IF(N573="PLACED",((((O573-1)*Q573)*'month #1 only'!$B$2)-'month #1 only'!$B$2),IF(Q573=0,-'month #1 only'!$B$2,IF(Q573=0,-'month #1 only'!$B$2,-('month #1 only'!$B$2*2)))))))*E573</f>
        <v>0</v>
      </c>
      <c r="T573" s="71">
        <f>(IF(N573="WON-EW",(((L573-1)*'month #1 only'!$B$2)*(1-$B$3))+(((M573-1)*'month #1 only'!$B$2)*(1-$B$3)),IF(N573="WON",(((L573-1)*'month #1 only'!$B$2)*(1-$B$3)),IF(N573="PLACED",(((M573-1)*'month #1 only'!$B$2)*(1-$B$3))-'month #1 only'!$B$2,IF(Q573=0,-'month #1 only'!$B$2,-('month #1 only'!$B$2*2))))))*E573</f>
        <v>0</v>
      </c>
    </row>
    <row r="574" spans="8:20" x14ac:dyDescent="0.2">
      <c r="H574" s="68"/>
      <c r="I574" s="68"/>
      <c r="J574" s="68"/>
      <c r="K574" s="68"/>
      <c r="N574" s="54"/>
      <c r="O574" s="68">
        <f>((G574-1)*(1-(IF(H574="no",0,'month #1 only'!$B$3)))+1)</f>
        <v>5.0000000000000044E-2</v>
      </c>
      <c r="P574" s="68">
        <f t="shared" si="8"/>
        <v>0</v>
      </c>
      <c r="Q574" s="69">
        <f>IF(Table13[[#This Row],[Runners]]&lt;5,0,IF(Table13[[#This Row],[Runners]]&lt;8,0.25,IF(Table13[[#This Row],[Runners]]&lt;12,0.2,IF(Table13[[#This Row],[Handicap?]]="Yes",0.25,0.2))))</f>
        <v>0</v>
      </c>
      <c r="R574" s="70">
        <f>(IF(N574="WON-EW",((((F574-1)*Q574)*'month #1 only'!$B$2)+('month #1 only'!$B$2*(F574-1))),IF(N574="WON",((((F574-1)*Q574)*'month #1 only'!$B$2)+('month #1 only'!$B$2*(F574-1))),IF(N574="PLACED",((((F574-1)*Q574)*'month #1 only'!$B$2)-'month #1 only'!$B$2),IF(Q574=0,-'month #1 only'!$B$2,IF(Q574=0,-'month #1 only'!$B$2,-('month #1 only'!$B$2*2)))))))*E574</f>
        <v>0</v>
      </c>
      <c r="S574" s="71">
        <f>(IF(N574="WON-EW",((((O574-1)*Q574)*'month #1 only'!$B$2)+('month #1 only'!$B$2*(O574-1))),IF(N574="WON",((((O574-1)*Q574)*'month #1 only'!$B$2)+('month #1 only'!$B$2*(O574-1))),IF(N574="PLACED",((((O574-1)*Q574)*'month #1 only'!$B$2)-'month #1 only'!$B$2),IF(Q574=0,-'month #1 only'!$B$2,IF(Q574=0,-'month #1 only'!$B$2,-('month #1 only'!$B$2*2)))))))*E574</f>
        <v>0</v>
      </c>
      <c r="T574" s="71">
        <f>(IF(N574="WON-EW",(((L574-1)*'month #1 only'!$B$2)*(1-$B$3))+(((M574-1)*'month #1 only'!$B$2)*(1-$B$3)),IF(N574="WON",(((L574-1)*'month #1 only'!$B$2)*(1-$B$3)),IF(N574="PLACED",(((M574-1)*'month #1 only'!$B$2)*(1-$B$3))-'month #1 only'!$B$2,IF(Q574=0,-'month #1 only'!$B$2,-('month #1 only'!$B$2*2))))))*E574</f>
        <v>0</v>
      </c>
    </row>
    <row r="575" spans="8:20" x14ac:dyDescent="0.2">
      <c r="H575" s="68"/>
      <c r="I575" s="68"/>
      <c r="J575" s="68"/>
      <c r="K575" s="68"/>
      <c r="N575" s="54"/>
      <c r="O575" s="68">
        <f>((G575-1)*(1-(IF(H575="no",0,'month #1 only'!$B$3)))+1)</f>
        <v>5.0000000000000044E-2</v>
      </c>
      <c r="P575" s="68">
        <f t="shared" si="8"/>
        <v>0</v>
      </c>
      <c r="Q575" s="69">
        <f>IF(Table13[[#This Row],[Runners]]&lt;5,0,IF(Table13[[#This Row],[Runners]]&lt;8,0.25,IF(Table13[[#This Row],[Runners]]&lt;12,0.2,IF(Table13[[#This Row],[Handicap?]]="Yes",0.25,0.2))))</f>
        <v>0</v>
      </c>
      <c r="R575" s="70">
        <f>(IF(N575="WON-EW",((((F575-1)*Q575)*'month #1 only'!$B$2)+('month #1 only'!$B$2*(F575-1))),IF(N575="WON",((((F575-1)*Q575)*'month #1 only'!$B$2)+('month #1 only'!$B$2*(F575-1))),IF(N575="PLACED",((((F575-1)*Q575)*'month #1 only'!$B$2)-'month #1 only'!$B$2),IF(Q575=0,-'month #1 only'!$B$2,IF(Q575=0,-'month #1 only'!$B$2,-('month #1 only'!$B$2*2)))))))*E575</f>
        <v>0</v>
      </c>
      <c r="S575" s="71">
        <f>(IF(N575="WON-EW",((((O575-1)*Q575)*'month #1 only'!$B$2)+('month #1 only'!$B$2*(O575-1))),IF(N575="WON",((((O575-1)*Q575)*'month #1 only'!$B$2)+('month #1 only'!$B$2*(O575-1))),IF(N575="PLACED",((((O575-1)*Q575)*'month #1 only'!$B$2)-'month #1 only'!$B$2),IF(Q575=0,-'month #1 only'!$B$2,IF(Q575=0,-'month #1 only'!$B$2,-('month #1 only'!$B$2*2)))))))*E575</f>
        <v>0</v>
      </c>
      <c r="T575" s="71">
        <f>(IF(N575="WON-EW",(((L575-1)*'month #1 only'!$B$2)*(1-$B$3))+(((M575-1)*'month #1 only'!$B$2)*(1-$B$3)),IF(N575="WON",(((L575-1)*'month #1 only'!$B$2)*(1-$B$3)),IF(N575="PLACED",(((M575-1)*'month #1 only'!$B$2)*(1-$B$3))-'month #1 only'!$B$2,IF(Q575=0,-'month #1 only'!$B$2,-('month #1 only'!$B$2*2))))))*E575</f>
        <v>0</v>
      </c>
    </row>
    <row r="576" spans="8:20" x14ac:dyDescent="0.2">
      <c r="H576" s="68"/>
      <c r="I576" s="68"/>
      <c r="J576" s="68"/>
      <c r="K576" s="68"/>
      <c r="N576" s="54"/>
      <c r="O576" s="68">
        <f>((G576-1)*(1-(IF(H576="no",0,'month #1 only'!$B$3)))+1)</f>
        <v>5.0000000000000044E-2</v>
      </c>
      <c r="P576" s="68">
        <f t="shared" si="8"/>
        <v>0</v>
      </c>
      <c r="Q576" s="69">
        <f>IF(Table13[[#This Row],[Runners]]&lt;5,0,IF(Table13[[#This Row],[Runners]]&lt;8,0.25,IF(Table13[[#This Row],[Runners]]&lt;12,0.2,IF(Table13[[#This Row],[Handicap?]]="Yes",0.25,0.2))))</f>
        <v>0</v>
      </c>
      <c r="R576" s="70">
        <f>(IF(N576="WON-EW",((((F576-1)*Q576)*'month #1 only'!$B$2)+('month #1 only'!$B$2*(F576-1))),IF(N576="WON",((((F576-1)*Q576)*'month #1 only'!$B$2)+('month #1 only'!$B$2*(F576-1))),IF(N576="PLACED",((((F576-1)*Q576)*'month #1 only'!$B$2)-'month #1 only'!$B$2),IF(Q576=0,-'month #1 only'!$B$2,IF(Q576=0,-'month #1 only'!$B$2,-('month #1 only'!$B$2*2)))))))*E576</f>
        <v>0</v>
      </c>
      <c r="S576" s="71">
        <f>(IF(N576="WON-EW",((((O576-1)*Q576)*'month #1 only'!$B$2)+('month #1 only'!$B$2*(O576-1))),IF(N576="WON",((((O576-1)*Q576)*'month #1 only'!$B$2)+('month #1 only'!$B$2*(O576-1))),IF(N576="PLACED",((((O576-1)*Q576)*'month #1 only'!$B$2)-'month #1 only'!$B$2),IF(Q576=0,-'month #1 only'!$B$2,IF(Q576=0,-'month #1 only'!$B$2,-('month #1 only'!$B$2*2)))))))*E576</f>
        <v>0</v>
      </c>
      <c r="T576" s="71">
        <f>(IF(N576="WON-EW",(((L576-1)*'month #1 only'!$B$2)*(1-$B$3))+(((M576-1)*'month #1 only'!$B$2)*(1-$B$3)),IF(N576="WON",(((L576-1)*'month #1 only'!$B$2)*(1-$B$3)),IF(N576="PLACED",(((M576-1)*'month #1 only'!$B$2)*(1-$B$3))-'month #1 only'!$B$2,IF(Q576=0,-'month #1 only'!$B$2,-('month #1 only'!$B$2*2))))))*E576</f>
        <v>0</v>
      </c>
    </row>
    <row r="577" spans="8:20" x14ac:dyDescent="0.2">
      <c r="H577" s="68"/>
      <c r="I577" s="68"/>
      <c r="J577" s="68"/>
      <c r="K577" s="68"/>
      <c r="N577" s="54"/>
      <c r="O577" s="68">
        <f>((G577-1)*(1-(IF(H577="no",0,'month #1 only'!$B$3)))+1)</f>
        <v>5.0000000000000044E-2</v>
      </c>
      <c r="P577" s="68">
        <f t="shared" si="8"/>
        <v>0</v>
      </c>
      <c r="Q577" s="69">
        <f>IF(Table13[[#This Row],[Runners]]&lt;5,0,IF(Table13[[#This Row],[Runners]]&lt;8,0.25,IF(Table13[[#This Row],[Runners]]&lt;12,0.2,IF(Table13[[#This Row],[Handicap?]]="Yes",0.25,0.2))))</f>
        <v>0</v>
      </c>
      <c r="R577" s="70">
        <f>(IF(N577="WON-EW",((((F577-1)*Q577)*'month #1 only'!$B$2)+('month #1 only'!$B$2*(F577-1))),IF(N577="WON",((((F577-1)*Q577)*'month #1 only'!$B$2)+('month #1 only'!$B$2*(F577-1))),IF(N577="PLACED",((((F577-1)*Q577)*'month #1 only'!$B$2)-'month #1 only'!$B$2),IF(Q577=0,-'month #1 only'!$B$2,IF(Q577=0,-'month #1 only'!$B$2,-('month #1 only'!$B$2*2)))))))*E577</f>
        <v>0</v>
      </c>
      <c r="S577" s="71">
        <f>(IF(N577="WON-EW",((((O577-1)*Q577)*'month #1 only'!$B$2)+('month #1 only'!$B$2*(O577-1))),IF(N577="WON",((((O577-1)*Q577)*'month #1 only'!$B$2)+('month #1 only'!$B$2*(O577-1))),IF(N577="PLACED",((((O577-1)*Q577)*'month #1 only'!$B$2)-'month #1 only'!$B$2),IF(Q577=0,-'month #1 only'!$B$2,IF(Q577=0,-'month #1 only'!$B$2,-('month #1 only'!$B$2*2)))))))*E577</f>
        <v>0</v>
      </c>
      <c r="T577" s="71">
        <f>(IF(N577="WON-EW",(((L577-1)*'month #1 only'!$B$2)*(1-$B$3))+(((M577-1)*'month #1 only'!$B$2)*(1-$B$3)),IF(N577="WON",(((L577-1)*'month #1 only'!$B$2)*(1-$B$3)),IF(N577="PLACED",(((M577-1)*'month #1 only'!$B$2)*(1-$B$3))-'month #1 only'!$B$2,IF(Q577=0,-'month #1 only'!$B$2,-('month #1 only'!$B$2*2))))))*E577</f>
        <v>0</v>
      </c>
    </row>
    <row r="578" spans="8:20" x14ac:dyDescent="0.2">
      <c r="H578" s="68"/>
      <c r="I578" s="68"/>
      <c r="J578" s="68"/>
      <c r="K578" s="68"/>
      <c r="N578" s="54"/>
      <c r="O578" s="68">
        <f>((G578-1)*(1-(IF(H578="no",0,'month #1 only'!$B$3)))+1)</f>
        <v>5.0000000000000044E-2</v>
      </c>
      <c r="P578" s="68">
        <f t="shared" si="8"/>
        <v>0</v>
      </c>
      <c r="Q578" s="69">
        <f>IF(Table13[[#This Row],[Runners]]&lt;5,0,IF(Table13[[#This Row],[Runners]]&lt;8,0.25,IF(Table13[[#This Row],[Runners]]&lt;12,0.2,IF(Table13[[#This Row],[Handicap?]]="Yes",0.25,0.2))))</f>
        <v>0</v>
      </c>
      <c r="R578" s="70">
        <f>(IF(N578="WON-EW",((((F578-1)*Q578)*'month #1 only'!$B$2)+('month #1 only'!$B$2*(F578-1))),IF(N578="WON",((((F578-1)*Q578)*'month #1 only'!$B$2)+('month #1 only'!$B$2*(F578-1))),IF(N578="PLACED",((((F578-1)*Q578)*'month #1 only'!$B$2)-'month #1 only'!$B$2),IF(Q578=0,-'month #1 only'!$B$2,IF(Q578=0,-'month #1 only'!$B$2,-('month #1 only'!$B$2*2)))))))*E578</f>
        <v>0</v>
      </c>
      <c r="S578" s="71">
        <f>(IF(N578="WON-EW",((((O578-1)*Q578)*'month #1 only'!$B$2)+('month #1 only'!$B$2*(O578-1))),IF(N578="WON",((((O578-1)*Q578)*'month #1 only'!$B$2)+('month #1 only'!$B$2*(O578-1))),IF(N578="PLACED",((((O578-1)*Q578)*'month #1 only'!$B$2)-'month #1 only'!$B$2),IF(Q578=0,-'month #1 only'!$B$2,IF(Q578=0,-'month #1 only'!$B$2,-('month #1 only'!$B$2*2)))))))*E578</f>
        <v>0</v>
      </c>
      <c r="T578" s="71">
        <f>(IF(N578="WON-EW",(((L578-1)*'month #1 only'!$B$2)*(1-$B$3))+(((M578-1)*'month #1 only'!$B$2)*(1-$B$3)),IF(N578="WON",(((L578-1)*'month #1 only'!$B$2)*(1-$B$3)),IF(N578="PLACED",(((M578-1)*'month #1 only'!$B$2)*(1-$B$3))-'month #1 only'!$B$2,IF(Q578=0,-'month #1 only'!$B$2,-('month #1 only'!$B$2*2))))))*E578</f>
        <v>0</v>
      </c>
    </row>
    <row r="579" spans="8:20" x14ac:dyDescent="0.2">
      <c r="H579" s="68"/>
      <c r="I579" s="68"/>
      <c r="J579" s="68"/>
      <c r="K579" s="68"/>
      <c r="N579" s="54"/>
      <c r="O579" s="68">
        <f>((G579-1)*(1-(IF(H579="no",0,'month #1 only'!$B$3)))+1)</f>
        <v>5.0000000000000044E-2</v>
      </c>
      <c r="P579" s="68">
        <f t="shared" si="8"/>
        <v>0</v>
      </c>
      <c r="Q579" s="69">
        <f>IF(Table13[[#This Row],[Runners]]&lt;5,0,IF(Table13[[#This Row],[Runners]]&lt;8,0.25,IF(Table13[[#This Row],[Runners]]&lt;12,0.2,IF(Table13[[#This Row],[Handicap?]]="Yes",0.25,0.2))))</f>
        <v>0</v>
      </c>
      <c r="R579" s="70">
        <f>(IF(N579="WON-EW",((((F579-1)*Q579)*'month #1 only'!$B$2)+('month #1 only'!$B$2*(F579-1))),IF(N579="WON",((((F579-1)*Q579)*'month #1 only'!$B$2)+('month #1 only'!$B$2*(F579-1))),IF(N579="PLACED",((((F579-1)*Q579)*'month #1 only'!$B$2)-'month #1 only'!$B$2),IF(Q579=0,-'month #1 only'!$B$2,IF(Q579=0,-'month #1 only'!$B$2,-('month #1 only'!$B$2*2)))))))*E579</f>
        <v>0</v>
      </c>
      <c r="S579" s="71">
        <f>(IF(N579="WON-EW",((((O579-1)*Q579)*'month #1 only'!$B$2)+('month #1 only'!$B$2*(O579-1))),IF(N579="WON",((((O579-1)*Q579)*'month #1 only'!$B$2)+('month #1 only'!$B$2*(O579-1))),IF(N579="PLACED",((((O579-1)*Q579)*'month #1 only'!$B$2)-'month #1 only'!$B$2),IF(Q579=0,-'month #1 only'!$B$2,IF(Q579=0,-'month #1 only'!$B$2,-('month #1 only'!$B$2*2)))))))*E579</f>
        <v>0</v>
      </c>
      <c r="T579" s="71">
        <f>(IF(N579="WON-EW",(((L579-1)*'month #1 only'!$B$2)*(1-$B$3))+(((M579-1)*'month #1 only'!$B$2)*(1-$B$3)),IF(N579="WON",(((L579-1)*'month #1 only'!$B$2)*(1-$B$3)),IF(N579="PLACED",(((M579-1)*'month #1 only'!$B$2)*(1-$B$3))-'month #1 only'!$B$2,IF(Q579=0,-'month #1 only'!$B$2,-('month #1 only'!$B$2*2))))))*E579</f>
        <v>0</v>
      </c>
    </row>
    <row r="580" spans="8:20" x14ac:dyDescent="0.2">
      <c r="H580" s="68"/>
      <c r="I580" s="68"/>
      <c r="J580" s="68"/>
      <c r="K580" s="68"/>
      <c r="N580" s="54"/>
      <c r="O580" s="68">
        <f>((G580-1)*(1-(IF(H580="no",0,'month #1 only'!$B$3)))+1)</f>
        <v>5.0000000000000044E-2</v>
      </c>
      <c r="P580" s="68">
        <f t="shared" si="8"/>
        <v>0</v>
      </c>
      <c r="Q580" s="69">
        <f>IF(Table13[[#This Row],[Runners]]&lt;5,0,IF(Table13[[#This Row],[Runners]]&lt;8,0.25,IF(Table13[[#This Row],[Runners]]&lt;12,0.2,IF(Table13[[#This Row],[Handicap?]]="Yes",0.25,0.2))))</f>
        <v>0</v>
      </c>
      <c r="R580" s="70">
        <f>(IF(N580="WON-EW",((((F580-1)*Q580)*'month #1 only'!$B$2)+('month #1 only'!$B$2*(F580-1))),IF(N580="WON",((((F580-1)*Q580)*'month #1 only'!$B$2)+('month #1 only'!$B$2*(F580-1))),IF(N580="PLACED",((((F580-1)*Q580)*'month #1 only'!$B$2)-'month #1 only'!$B$2),IF(Q580=0,-'month #1 only'!$B$2,IF(Q580=0,-'month #1 only'!$B$2,-('month #1 only'!$B$2*2)))))))*E580</f>
        <v>0</v>
      </c>
      <c r="S580" s="71">
        <f>(IF(N580="WON-EW",((((O580-1)*Q580)*'month #1 only'!$B$2)+('month #1 only'!$B$2*(O580-1))),IF(N580="WON",((((O580-1)*Q580)*'month #1 only'!$B$2)+('month #1 only'!$B$2*(O580-1))),IF(N580="PLACED",((((O580-1)*Q580)*'month #1 only'!$B$2)-'month #1 only'!$B$2),IF(Q580=0,-'month #1 only'!$B$2,IF(Q580=0,-'month #1 only'!$B$2,-('month #1 only'!$B$2*2)))))))*E580</f>
        <v>0</v>
      </c>
      <c r="T580" s="71">
        <f>(IF(N580="WON-EW",(((L580-1)*'month #1 only'!$B$2)*(1-$B$3))+(((M580-1)*'month #1 only'!$B$2)*(1-$B$3)),IF(N580="WON",(((L580-1)*'month #1 only'!$B$2)*(1-$B$3)),IF(N580="PLACED",(((M580-1)*'month #1 only'!$B$2)*(1-$B$3))-'month #1 only'!$B$2,IF(Q580=0,-'month #1 only'!$B$2,-('month #1 only'!$B$2*2))))))*E580</f>
        <v>0</v>
      </c>
    </row>
    <row r="581" spans="8:20" x14ac:dyDescent="0.2">
      <c r="H581" s="68"/>
      <c r="I581" s="68"/>
      <c r="J581" s="68"/>
      <c r="K581" s="68"/>
      <c r="N581" s="54"/>
      <c r="O581" s="68">
        <f>((G581-1)*(1-(IF(H581="no",0,'month #1 only'!$B$3)))+1)</f>
        <v>5.0000000000000044E-2</v>
      </c>
      <c r="P581" s="68">
        <f t="shared" si="8"/>
        <v>0</v>
      </c>
      <c r="Q581" s="69">
        <f>IF(Table13[[#This Row],[Runners]]&lt;5,0,IF(Table13[[#This Row],[Runners]]&lt;8,0.25,IF(Table13[[#This Row],[Runners]]&lt;12,0.2,IF(Table13[[#This Row],[Handicap?]]="Yes",0.25,0.2))))</f>
        <v>0</v>
      </c>
      <c r="R581" s="70">
        <f>(IF(N581="WON-EW",((((F581-1)*Q581)*'month #1 only'!$B$2)+('month #1 only'!$B$2*(F581-1))),IF(N581="WON",((((F581-1)*Q581)*'month #1 only'!$B$2)+('month #1 only'!$B$2*(F581-1))),IF(N581="PLACED",((((F581-1)*Q581)*'month #1 only'!$B$2)-'month #1 only'!$B$2),IF(Q581=0,-'month #1 only'!$B$2,IF(Q581=0,-'month #1 only'!$B$2,-('month #1 only'!$B$2*2)))))))*E581</f>
        <v>0</v>
      </c>
      <c r="S581" s="71">
        <f>(IF(N581="WON-EW",((((O581-1)*Q581)*'month #1 only'!$B$2)+('month #1 only'!$B$2*(O581-1))),IF(N581="WON",((((O581-1)*Q581)*'month #1 only'!$B$2)+('month #1 only'!$B$2*(O581-1))),IF(N581="PLACED",((((O581-1)*Q581)*'month #1 only'!$B$2)-'month #1 only'!$B$2),IF(Q581=0,-'month #1 only'!$B$2,IF(Q581=0,-'month #1 only'!$B$2,-('month #1 only'!$B$2*2)))))))*E581</f>
        <v>0</v>
      </c>
      <c r="T581" s="71">
        <f>(IF(N581="WON-EW",(((L581-1)*'month #1 only'!$B$2)*(1-$B$3))+(((M581-1)*'month #1 only'!$B$2)*(1-$B$3)),IF(N581="WON",(((L581-1)*'month #1 only'!$B$2)*(1-$B$3)),IF(N581="PLACED",(((M581-1)*'month #1 only'!$B$2)*(1-$B$3))-'month #1 only'!$B$2,IF(Q581=0,-'month #1 only'!$B$2,-('month #1 only'!$B$2*2))))))*E581</f>
        <v>0</v>
      </c>
    </row>
    <row r="582" spans="8:20" x14ac:dyDescent="0.2">
      <c r="H582" s="68"/>
      <c r="I582" s="68"/>
      <c r="J582" s="68"/>
      <c r="K582" s="68"/>
      <c r="N582" s="54"/>
      <c r="O582" s="68">
        <f>((G582-1)*(1-(IF(H582="no",0,'month #1 only'!$B$3)))+1)</f>
        <v>5.0000000000000044E-2</v>
      </c>
      <c r="P582" s="68">
        <f t="shared" si="8"/>
        <v>0</v>
      </c>
      <c r="Q582" s="69">
        <f>IF(Table13[[#This Row],[Runners]]&lt;5,0,IF(Table13[[#This Row],[Runners]]&lt;8,0.25,IF(Table13[[#This Row],[Runners]]&lt;12,0.2,IF(Table13[[#This Row],[Handicap?]]="Yes",0.25,0.2))))</f>
        <v>0</v>
      </c>
      <c r="R582" s="70">
        <f>(IF(N582="WON-EW",((((F582-1)*Q582)*'month #1 only'!$B$2)+('month #1 only'!$B$2*(F582-1))),IF(N582="WON",((((F582-1)*Q582)*'month #1 only'!$B$2)+('month #1 only'!$B$2*(F582-1))),IF(N582="PLACED",((((F582-1)*Q582)*'month #1 only'!$B$2)-'month #1 only'!$B$2),IF(Q582=0,-'month #1 only'!$B$2,IF(Q582=0,-'month #1 only'!$B$2,-('month #1 only'!$B$2*2)))))))*E582</f>
        <v>0</v>
      </c>
      <c r="S582" s="71">
        <f>(IF(N582="WON-EW",((((O582-1)*Q582)*'month #1 only'!$B$2)+('month #1 only'!$B$2*(O582-1))),IF(N582="WON",((((O582-1)*Q582)*'month #1 only'!$B$2)+('month #1 only'!$B$2*(O582-1))),IF(N582="PLACED",((((O582-1)*Q582)*'month #1 only'!$B$2)-'month #1 only'!$B$2),IF(Q582=0,-'month #1 only'!$B$2,IF(Q582=0,-'month #1 only'!$B$2,-('month #1 only'!$B$2*2)))))))*E582</f>
        <v>0</v>
      </c>
      <c r="T582" s="71">
        <f>(IF(N582="WON-EW",(((L582-1)*'month #1 only'!$B$2)*(1-$B$3))+(((M582-1)*'month #1 only'!$B$2)*(1-$B$3)),IF(N582="WON",(((L582-1)*'month #1 only'!$B$2)*(1-$B$3)),IF(N582="PLACED",(((M582-1)*'month #1 only'!$B$2)*(1-$B$3))-'month #1 only'!$B$2,IF(Q582=0,-'month #1 only'!$B$2,-('month #1 only'!$B$2*2))))))*E582</f>
        <v>0</v>
      </c>
    </row>
    <row r="583" spans="8:20" x14ac:dyDescent="0.2">
      <c r="H583" s="68"/>
      <c r="I583" s="68"/>
      <c r="J583" s="68"/>
      <c r="K583" s="68"/>
      <c r="N583" s="54"/>
      <c r="O583" s="68">
        <f>((G583-1)*(1-(IF(H583="no",0,'month #1 only'!$B$3)))+1)</f>
        <v>5.0000000000000044E-2</v>
      </c>
      <c r="P583" s="68">
        <f t="shared" si="8"/>
        <v>0</v>
      </c>
      <c r="Q583" s="69">
        <f>IF(Table13[[#This Row],[Runners]]&lt;5,0,IF(Table13[[#This Row],[Runners]]&lt;8,0.25,IF(Table13[[#This Row],[Runners]]&lt;12,0.2,IF(Table13[[#This Row],[Handicap?]]="Yes",0.25,0.2))))</f>
        <v>0</v>
      </c>
      <c r="R583" s="70">
        <f>(IF(N583="WON-EW",((((F583-1)*Q583)*'month #1 only'!$B$2)+('month #1 only'!$B$2*(F583-1))),IF(N583="WON",((((F583-1)*Q583)*'month #1 only'!$B$2)+('month #1 only'!$B$2*(F583-1))),IF(N583="PLACED",((((F583-1)*Q583)*'month #1 only'!$B$2)-'month #1 only'!$B$2),IF(Q583=0,-'month #1 only'!$B$2,IF(Q583=0,-'month #1 only'!$B$2,-('month #1 only'!$B$2*2)))))))*E583</f>
        <v>0</v>
      </c>
      <c r="S583" s="71">
        <f>(IF(N583="WON-EW",((((O583-1)*Q583)*'month #1 only'!$B$2)+('month #1 only'!$B$2*(O583-1))),IF(N583="WON",((((O583-1)*Q583)*'month #1 only'!$B$2)+('month #1 only'!$B$2*(O583-1))),IF(N583="PLACED",((((O583-1)*Q583)*'month #1 only'!$B$2)-'month #1 only'!$B$2),IF(Q583=0,-'month #1 only'!$B$2,IF(Q583=0,-'month #1 only'!$B$2,-('month #1 only'!$B$2*2)))))))*E583</f>
        <v>0</v>
      </c>
      <c r="T583" s="71">
        <f>(IF(N583="WON-EW",(((L583-1)*'month #1 only'!$B$2)*(1-$B$3))+(((M583-1)*'month #1 only'!$B$2)*(1-$B$3)),IF(N583="WON",(((L583-1)*'month #1 only'!$B$2)*(1-$B$3)),IF(N583="PLACED",(((M583-1)*'month #1 only'!$B$2)*(1-$B$3))-'month #1 only'!$B$2,IF(Q583=0,-'month #1 only'!$B$2,-('month #1 only'!$B$2*2))))))*E583</f>
        <v>0</v>
      </c>
    </row>
    <row r="584" spans="8:20" x14ac:dyDescent="0.2">
      <c r="H584" s="68"/>
      <c r="I584" s="68"/>
      <c r="J584" s="68"/>
      <c r="K584" s="68"/>
      <c r="N584" s="54"/>
      <c r="O584" s="68">
        <f>((G584-1)*(1-(IF(H584="no",0,'month #1 only'!$B$3)))+1)</f>
        <v>5.0000000000000044E-2</v>
      </c>
      <c r="P584" s="68">
        <f t="shared" ref="P584:P647" si="9">E584*IF(I584="yes",2,1)</f>
        <v>0</v>
      </c>
      <c r="Q584" s="69">
        <f>IF(Table13[[#This Row],[Runners]]&lt;5,0,IF(Table13[[#This Row],[Runners]]&lt;8,0.25,IF(Table13[[#This Row],[Runners]]&lt;12,0.2,IF(Table13[[#This Row],[Handicap?]]="Yes",0.25,0.2))))</f>
        <v>0</v>
      </c>
      <c r="R584" s="70">
        <f>(IF(N584="WON-EW",((((F584-1)*Q584)*'month #1 only'!$B$2)+('month #1 only'!$B$2*(F584-1))),IF(N584="WON",((((F584-1)*Q584)*'month #1 only'!$B$2)+('month #1 only'!$B$2*(F584-1))),IF(N584="PLACED",((((F584-1)*Q584)*'month #1 only'!$B$2)-'month #1 only'!$B$2),IF(Q584=0,-'month #1 only'!$B$2,IF(Q584=0,-'month #1 only'!$B$2,-('month #1 only'!$B$2*2)))))))*E584</f>
        <v>0</v>
      </c>
      <c r="S584" s="71">
        <f>(IF(N584="WON-EW",((((O584-1)*Q584)*'month #1 only'!$B$2)+('month #1 only'!$B$2*(O584-1))),IF(N584="WON",((((O584-1)*Q584)*'month #1 only'!$B$2)+('month #1 only'!$B$2*(O584-1))),IF(N584="PLACED",((((O584-1)*Q584)*'month #1 only'!$B$2)-'month #1 only'!$B$2),IF(Q584=0,-'month #1 only'!$B$2,IF(Q584=0,-'month #1 only'!$B$2,-('month #1 only'!$B$2*2)))))))*E584</f>
        <v>0</v>
      </c>
      <c r="T584" s="71">
        <f>(IF(N584="WON-EW",(((L584-1)*'month #1 only'!$B$2)*(1-$B$3))+(((M584-1)*'month #1 only'!$B$2)*(1-$B$3)),IF(N584="WON",(((L584-1)*'month #1 only'!$B$2)*(1-$B$3)),IF(N584="PLACED",(((M584-1)*'month #1 only'!$B$2)*(1-$B$3))-'month #1 only'!$B$2,IF(Q584=0,-'month #1 only'!$B$2,-('month #1 only'!$B$2*2))))))*E584</f>
        <v>0</v>
      </c>
    </row>
    <row r="585" spans="8:20" x14ac:dyDescent="0.2">
      <c r="H585" s="68"/>
      <c r="I585" s="68"/>
      <c r="J585" s="68"/>
      <c r="K585" s="68"/>
      <c r="N585" s="54"/>
      <c r="O585" s="68">
        <f>((G585-1)*(1-(IF(H585="no",0,'month #1 only'!$B$3)))+1)</f>
        <v>5.0000000000000044E-2</v>
      </c>
      <c r="P585" s="68">
        <f t="shared" si="9"/>
        <v>0</v>
      </c>
      <c r="Q585" s="69">
        <f>IF(Table13[[#This Row],[Runners]]&lt;5,0,IF(Table13[[#This Row],[Runners]]&lt;8,0.25,IF(Table13[[#This Row],[Runners]]&lt;12,0.2,IF(Table13[[#This Row],[Handicap?]]="Yes",0.25,0.2))))</f>
        <v>0</v>
      </c>
      <c r="R585" s="70">
        <f>(IF(N585="WON-EW",((((F585-1)*Q585)*'month #1 only'!$B$2)+('month #1 only'!$B$2*(F585-1))),IF(N585="WON",((((F585-1)*Q585)*'month #1 only'!$B$2)+('month #1 only'!$B$2*(F585-1))),IF(N585="PLACED",((((F585-1)*Q585)*'month #1 only'!$B$2)-'month #1 only'!$B$2),IF(Q585=0,-'month #1 only'!$B$2,IF(Q585=0,-'month #1 only'!$B$2,-('month #1 only'!$B$2*2)))))))*E585</f>
        <v>0</v>
      </c>
      <c r="S585" s="71">
        <f>(IF(N585="WON-EW",((((O585-1)*Q585)*'month #1 only'!$B$2)+('month #1 only'!$B$2*(O585-1))),IF(N585="WON",((((O585-1)*Q585)*'month #1 only'!$B$2)+('month #1 only'!$B$2*(O585-1))),IF(N585="PLACED",((((O585-1)*Q585)*'month #1 only'!$B$2)-'month #1 only'!$B$2),IF(Q585=0,-'month #1 only'!$B$2,IF(Q585=0,-'month #1 only'!$B$2,-('month #1 only'!$B$2*2)))))))*E585</f>
        <v>0</v>
      </c>
      <c r="T585" s="71">
        <f>(IF(N585="WON-EW",(((L585-1)*'month #1 only'!$B$2)*(1-$B$3))+(((M585-1)*'month #1 only'!$B$2)*(1-$B$3)),IF(N585="WON",(((L585-1)*'month #1 only'!$B$2)*(1-$B$3)),IF(N585="PLACED",(((M585-1)*'month #1 only'!$B$2)*(1-$B$3))-'month #1 only'!$B$2,IF(Q585=0,-'month #1 only'!$B$2,-('month #1 only'!$B$2*2))))))*E585</f>
        <v>0</v>
      </c>
    </row>
    <row r="586" spans="8:20" x14ac:dyDescent="0.2">
      <c r="H586" s="68"/>
      <c r="I586" s="68"/>
      <c r="J586" s="68"/>
      <c r="K586" s="68"/>
      <c r="N586" s="54"/>
      <c r="O586" s="68">
        <f>((G586-1)*(1-(IF(H586="no",0,'month #1 only'!$B$3)))+1)</f>
        <v>5.0000000000000044E-2</v>
      </c>
      <c r="P586" s="68">
        <f t="shared" si="9"/>
        <v>0</v>
      </c>
      <c r="Q586" s="69">
        <f>IF(Table13[[#This Row],[Runners]]&lt;5,0,IF(Table13[[#This Row],[Runners]]&lt;8,0.25,IF(Table13[[#This Row],[Runners]]&lt;12,0.2,IF(Table13[[#This Row],[Handicap?]]="Yes",0.25,0.2))))</f>
        <v>0</v>
      </c>
      <c r="R586" s="70">
        <f>(IF(N586="WON-EW",((((F586-1)*Q586)*'month #1 only'!$B$2)+('month #1 only'!$B$2*(F586-1))),IF(N586="WON",((((F586-1)*Q586)*'month #1 only'!$B$2)+('month #1 only'!$B$2*(F586-1))),IF(N586="PLACED",((((F586-1)*Q586)*'month #1 only'!$B$2)-'month #1 only'!$B$2),IF(Q586=0,-'month #1 only'!$B$2,IF(Q586=0,-'month #1 only'!$B$2,-('month #1 only'!$B$2*2)))))))*E586</f>
        <v>0</v>
      </c>
      <c r="S586" s="71">
        <f>(IF(N586="WON-EW",((((O586-1)*Q586)*'month #1 only'!$B$2)+('month #1 only'!$B$2*(O586-1))),IF(N586="WON",((((O586-1)*Q586)*'month #1 only'!$B$2)+('month #1 only'!$B$2*(O586-1))),IF(N586="PLACED",((((O586-1)*Q586)*'month #1 only'!$B$2)-'month #1 only'!$B$2),IF(Q586=0,-'month #1 only'!$B$2,IF(Q586=0,-'month #1 only'!$B$2,-('month #1 only'!$B$2*2)))))))*E586</f>
        <v>0</v>
      </c>
      <c r="T586" s="71">
        <f>(IF(N586="WON-EW",(((L586-1)*'month #1 only'!$B$2)*(1-$B$3))+(((M586-1)*'month #1 only'!$B$2)*(1-$B$3)),IF(N586="WON",(((L586-1)*'month #1 only'!$B$2)*(1-$B$3)),IF(N586="PLACED",(((M586-1)*'month #1 only'!$B$2)*(1-$B$3))-'month #1 only'!$B$2,IF(Q586=0,-'month #1 only'!$B$2,-('month #1 only'!$B$2*2))))))*E586</f>
        <v>0</v>
      </c>
    </row>
    <row r="587" spans="8:20" x14ac:dyDescent="0.2">
      <c r="H587" s="68"/>
      <c r="I587" s="68"/>
      <c r="J587" s="68"/>
      <c r="K587" s="68"/>
      <c r="N587" s="54"/>
      <c r="O587" s="68">
        <f>((G587-1)*(1-(IF(H587="no",0,'month #1 only'!$B$3)))+1)</f>
        <v>5.0000000000000044E-2</v>
      </c>
      <c r="P587" s="68">
        <f t="shared" si="9"/>
        <v>0</v>
      </c>
      <c r="Q587" s="69">
        <f>IF(Table13[[#This Row],[Runners]]&lt;5,0,IF(Table13[[#This Row],[Runners]]&lt;8,0.25,IF(Table13[[#This Row],[Runners]]&lt;12,0.2,IF(Table13[[#This Row],[Handicap?]]="Yes",0.25,0.2))))</f>
        <v>0</v>
      </c>
      <c r="R587" s="70">
        <f>(IF(N587="WON-EW",((((F587-1)*Q587)*'month #1 only'!$B$2)+('month #1 only'!$B$2*(F587-1))),IF(N587="WON",((((F587-1)*Q587)*'month #1 only'!$B$2)+('month #1 only'!$B$2*(F587-1))),IF(N587="PLACED",((((F587-1)*Q587)*'month #1 only'!$B$2)-'month #1 only'!$B$2),IF(Q587=0,-'month #1 only'!$B$2,IF(Q587=0,-'month #1 only'!$B$2,-('month #1 only'!$B$2*2)))))))*E587</f>
        <v>0</v>
      </c>
      <c r="S587" s="71">
        <f>(IF(N587="WON-EW",((((O587-1)*Q587)*'month #1 only'!$B$2)+('month #1 only'!$B$2*(O587-1))),IF(N587="WON",((((O587-1)*Q587)*'month #1 only'!$B$2)+('month #1 only'!$B$2*(O587-1))),IF(N587="PLACED",((((O587-1)*Q587)*'month #1 only'!$B$2)-'month #1 only'!$B$2),IF(Q587=0,-'month #1 only'!$B$2,IF(Q587=0,-'month #1 only'!$B$2,-('month #1 only'!$B$2*2)))))))*E587</f>
        <v>0</v>
      </c>
      <c r="T587" s="71">
        <f>(IF(N587="WON-EW",(((L587-1)*'month #1 only'!$B$2)*(1-$B$3))+(((M587-1)*'month #1 only'!$B$2)*(1-$B$3)),IF(N587="WON",(((L587-1)*'month #1 only'!$B$2)*(1-$B$3)),IF(N587="PLACED",(((M587-1)*'month #1 only'!$B$2)*(1-$B$3))-'month #1 only'!$B$2,IF(Q587=0,-'month #1 only'!$B$2,-('month #1 only'!$B$2*2))))))*E587</f>
        <v>0</v>
      </c>
    </row>
    <row r="588" spans="8:20" x14ac:dyDescent="0.2">
      <c r="H588" s="68"/>
      <c r="I588" s="68"/>
      <c r="J588" s="68"/>
      <c r="K588" s="68"/>
      <c r="N588" s="54"/>
      <c r="O588" s="68">
        <f>((G588-1)*(1-(IF(H588="no",0,'month #1 only'!$B$3)))+1)</f>
        <v>5.0000000000000044E-2</v>
      </c>
      <c r="P588" s="68">
        <f t="shared" si="9"/>
        <v>0</v>
      </c>
      <c r="Q588" s="69">
        <f>IF(Table13[[#This Row],[Runners]]&lt;5,0,IF(Table13[[#This Row],[Runners]]&lt;8,0.25,IF(Table13[[#This Row],[Runners]]&lt;12,0.2,IF(Table13[[#This Row],[Handicap?]]="Yes",0.25,0.2))))</f>
        <v>0</v>
      </c>
      <c r="R588" s="70">
        <f>(IF(N588="WON-EW",((((F588-1)*Q588)*'month #1 only'!$B$2)+('month #1 only'!$B$2*(F588-1))),IF(N588="WON",((((F588-1)*Q588)*'month #1 only'!$B$2)+('month #1 only'!$B$2*(F588-1))),IF(N588="PLACED",((((F588-1)*Q588)*'month #1 only'!$B$2)-'month #1 only'!$B$2),IF(Q588=0,-'month #1 only'!$B$2,IF(Q588=0,-'month #1 only'!$B$2,-('month #1 only'!$B$2*2)))))))*E588</f>
        <v>0</v>
      </c>
      <c r="S588" s="71">
        <f>(IF(N588="WON-EW",((((O588-1)*Q588)*'month #1 only'!$B$2)+('month #1 only'!$B$2*(O588-1))),IF(N588="WON",((((O588-1)*Q588)*'month #1 only'!$B$2)+('month #1 only'!$B$2*(O588-1))),IF(N588="PLACED",((((O588-1)*Q588)*'month #1 only'!$B$2)-'month #1 only'!$B$2),IF(Q588=0,-'month #1 only'!$B$2,IF(Q588=0,-'month #1 only'!$B$2,-('month #1 only'!$B$2*2)))))))*E588</f>
        <v>0</v>
      </c>
      <c r="T588" s="71">
        <f>(IF(N588="WON-EW",(((L588-1)*'month #1 only'!$B$2)*(1-$B$3))+(((M588-1)*'month #1 only'!$B$2)*(1-$B$3)),IF(N588="WON",(((L588-1)*'month #1 only'!$B$2)*(1-$B$3)),IF(N588="PLACED",(((M588-1)*'month #1 only'!$B$2)*(1-$B$3))-'month #1 only'!$B$2,IF(Q588=0,-'month #1 only'!$B$2,-('month #1 only'!$B$2*2))))))*E588</f>
        <v>0</v>
      </c>
    </row>
    <row r="589" spans="8:20" x14ac:dyDescent="0.2">
      <c r="H589" s="68"/>
      <c r="I589" s="68"/>
      <c r="J589" s="68"/>
      <c r="K589" s="68"/>
      <c r="N589" s="54"/>
      <c r="O589" s="68">
        <f>((G589-1)*(1-(IF(H589="no",0,'month #1 only'!$B$3)))+1)</f>
        <v>5.0000000000000044E-2</v>
      </c>
      <c r="P589" s="68">
        <f t="shared" si="9"/>
        <v>0</v>
      </c>
      <c r="Q589" s="69">
        <f>IF(Table13[[#This Row],[Runners]]&lt;5,0,IF(Table13[[#This Row],[Runners]]&lt;8,0.25,IF(Table13[[#This Row],[Runners]]&lt;12,0.2,IF(Table13[[#This Row],[Handicap?]]="Yes",0.25,0.2))))</f>
        <v>0</v>
      </c>
      <c r="R589" s="70">
        <f>(IF(N589="WON-EW",((((F589-1)*Q589)*'month #1 only'!$B$2)+('month #1 only'!$B$2*(F589-1))),IF(N589="WON",((((F589-1)*Q589)*'month #1 only'!$B$2)+('month #1 only'!$B$2*(F589-1))),IF(N589="PLACED",((((F589-1)*Q589)*'month #1 only'!$B$2)-'month #1 only'!$B$2),IF(Q589=0,-'month #1 only'!$B$2,IF(Q589=0,-'month #1 only'!$B$2,-('month #1 only'!$B$2*2)))))))*E589</f>
        <v>0</v>
      </c>
      <c r="S589" s="71">
        <f>(IF(N589="WON-EW",((((O589-1)*Q589)*'month #1 only'!$B$2)+('month #1 only'!$B$2*(O589-1))),IF(N589="WON",((((O589-1)*Q589)*'month #1 only'!$B$2)+('month #1 only'!$B$2*(O589-1))),IF(N589="PLACED",((((O589-1)*Q589)*'month #1 only'!$B$2)-'month #1 only'!$B$2),IF(Q589=0,-'month #1 only'!$B$2,IF(Q589=0,-'month #1 only'!$B$2,-('month #1 only'!$B$2*2)))))))*E589</f>
        <v>0</v>
      </c>
      <c r="T589" s="71">
        <f>(IF(N589="WON-EW",(((L589-1)*'month #1 only'!$B$2)*(1-$B$3))+(((M589-1)*'month #1 only'!$B$2)*(1-$B$3)),IF(N589="WON",(((L589-1)*'month #1 only'!$B$2)*(1-$B$3)),IF(N589="PLACED",(((M589-1)*'month #1 only'!$B$2)*(1-$B$3))-'month #1 only'!$B$2,IF(Q589=0,-'month #1 only'!$B$2,-('month #1 only'!$B$2*2))))))*E589</f>
        <v>0</v>
      </c>
    </row>
    <row r="590" spans="8:20" x14ac:dyDescent="0.2">
      <c r="H590" s="68"/>
      <c r="I590" s="68"/>
      <c r="J590" s="68"/>
      <c r="K590" s="68"/>
      <c r="N590" s="54"/>
      <c r="O590" s="68">
        <f>((G590-1)*(1-(IF(H590="no",0,'month #1 only'!$B$3)))+1)</f>
        <v>5.0000000000000044E-2</v>
      </c>
      <c r="P590" s="68">
        <f t="shared" si="9"/>
        <v>0</v>
      </c>
      <c r="Q590" s="69">
        <f>IF(Table13[[#This Row],[Runners]]&lt;5,0,IF(Table13[[#This Row],[Runners]]&lt;8,0.25,IF(Table13[[#This Row],[Runners]]&lt;12,0.2,IF(Table13[[#This Row],[Handicap?]]="Yes",0.25,0.2))))</f>
        <v>0</v>
      </c>
      <c r="R590" s="70">
        <f>(IF(N590="WON-EW",((((F590-1)*Q590)*'month #1 only'!$B$2)+('month #1 only'!$B$2*(F590-1))),IF(N590="WON",((((F590-1)*Q590)*'month #1 only'!$B$2)+('month #1 only'!$B$2*(F590-1))),IF(N590="PLACED",((((F590-1)*Q590)*'month #1 only'!$B$2)-'month #1 only'!$B$2),IF(Q590=0,-'month #1 only'!$B$2,IF(Q590=0,-'month #1 only'!$B$2,-('month #1 only'!$B$2*2)))))))*E590</f>
        <v>0</v>
      </c>
      <c r="S590" s="71">
        <f>(IF(N590="WON-EW",((((O590-1)*Q590)*'month #1 only'!$B$2)+('month #1 only'!$B$2*(O590-1))),IF(N590="WON",((((O590-1)*Q590)*'month #1 only'!$B$2)+('month #1 only'!$B$2*(O590-1))),IF(N590="PLACED",((((O590-1)*Q590)*'month #1 only'!$B$2)-'month #1 only'!$B$2),IF(Q590=0,-'month #1 only'!$B$2,IF(Q590=0,-'month #1 only'!$B$2,-('month #1 only'!$B$2*2)))))))*E590</f>
        <v>0</v>
      </c>
      <c r="T590" s="71">
        <f>(IF(N590="WON-EW",(((L590-1)*'month #1 only'!$B$2)*(1-$B$3))+(((M590-1)*'month #1 only'!$B$2)*(1-$B$3)),IF(N590="WON",(((L590-1)*'month #1 only'!$B$2)*(1-$B$3)),IF(N590="PLACED",(((M590-1)*'month #1 only'!$B$2)*(1-$B$3))-'month #1 only'!$B$2,IF(Q590=0,-'month #1 only'!$B$2,-('month #1 only'!$B$2*2))))))*E590</f>
        <v>0</v>
      </c>
    </row>
    <row r="591" spans="8:20" x14ac:dyDescent="0.2">
      <c r="H591" s="68"/>
      <c r="I591" s="68"/>
      <c r="J591" s="68"/>
      <c r="K591" s="68"/>
      <c r="N591" s="54"/>
      <c r="O591" s="68">
        <f>((G591-1)*(1-(IF(H591="no",0,'month #1 only'!$B$3)))+1)</f>
        <v>5.0000000000000044E-2</v>
      </c>
      <c r="P591" s="68">
        <f t="shared" si="9"/>
        <v>0</v>
      </c>
      <c r="Q591" s="69">
        <f>IF(Table13[[#This Row],[Runners]]&lt;5,0,IF(Table13[[#This Row],[Runners]]&lt;8,0.25,IF(Table13[[#This Row],[Runners]]&lt;12,0.2,IF(Table13[[#This Row],[Handicap?]]="Yes",0.25,0.2))))</f>
        <v>0</v>
      </c>
      <c r="R591" s="70">
        <f>(IF(N591="WON-EW",((((F591-1)*Q591)*'month #1 only'!$B$2)+('month #1 only'!$B$2*(F591-1))),IF(N591="WON",((((F591-1)*Q591)*'month #1 only'!$B$2)+('month #1 only'!$B$2*(F591-1))),IF(N591="PLACED",((((F591-1)*Q591)*'month #1 only'!$B$2)-'month #1 only'!$B$2),IF(Q591=0,-'month #1 only'!$B$2,IF(Q591=0,-'month #1 only'!$B$2,-('month #1 only'!$B$2*2)))))))*E591</f>
        <v>0</v>
      </c>
      <c r="S591" s="71">
        <f>(IF(N591="WON-EW",((((O591-1)*Q591)*'month #1 only'!$B$2)+('month #1 only'!$B$2*(O591-1))),IF(N591="WON",((((O591-1)*Q591)*'month #1 only'!$B$2)+('month #1 only'!$B$2*(O591-1))),IF(N591="PLACED",((((O591-1)*Q591)*'month #1 only'!$B$2)-'month #1 only'!$B$2),IF(Q591=0,-'month #1 only'!$B$2,IF(Q591=0,-'month #1 only'!$B$2,-('month #1 only'!$B$2*2)))))))*E591</f>
        <v>0</v>
      </c>
      <c r="T591" s="71">
        <f>(IF(N591="WON-EW",(((L591-1)*'month #1 only'!$B$2)*(1-$B$3))+(((M591-1)*'month #1 only'!$B$2)*(1-$B$3)),IF(N591="WON",(((L591-1)*'month #1 only'!$B$2)*(1-$B$3)),IF(N591="PLACED",(((M591-1)*'month #1 only'!$B$2)*(1-$B$3))-'month #1 only'!$B$2,IF(Q591=0,-'month #1 only'!$B$2,-('month #1 only'!$B$2*2))))))*E591</f>
        <v>0</v>
      </c>
    </row>
    <row r="592" spans="8:20" x14ac:dyDescent="0.2">
      <c r="H592" s="68"/>
      <c r="I592" s="68"/>
      <c r="J592" s="68"/>
      <c r="K592" s="68"/>
      <c r="N592" s="54"/>
      <c r="O592" s="68">
        <f>((G592-1)*(1-(IF(H592="no",0,'month #1 only'!$B$3)))+1)</f>
        <v>5.0000000000000044E-2</v>
      </c>
      <c r="P592" s="68">
        <f t="shared" si="9"/>
        <v>0</v>
      </c>
      <c r="Q592" s="69">
        <f>IF(Table13[[#This Row],[Runners]]&lt;5,0,IF(Table13[[#This Row],[Runners]]&lt;8,0.25,IF(Table13[[#This Row],[Runners]]&lt;12,0.2,IF(Table13[[#This Row],[Handicap?]]="Yes",0.25,0.2))))</f>
        <v>0</v>
      </c>
      <c r="R592" s="70">
        <f>(IF(N592="WON-EW",((((F592-1)*Q592)*'month #1 only'!$B$2)+('month #1 only'!$B$2*(F592-1))),IF(N592="WON",((((F592-1)*Q592)*'month #1 only'!$B$2)+('month #1 only'!$B$2*(F592-1))),IF(N592="PLACED",((((F592-1)*Q592)*'month #1 only'!$B$2)-'month #1 only'!$B$2),IF(Q592=0,-'month #1 only'!$B$2,IF(Q592=0,-'month #1 only'!$B$2,-('month #1 only'!$B$2*2)))))))*E592</f>
        <v>0</v>
      </c>
      <c r="S592" s="71">
        <f>(IF(N592="WON-EW",((((O592-1)*Q592)*'month #1 only'!$B$2)+('month #1 only'!$B$2*(O592-1))),IF(N592="WON",((((O592-1)*Q592)*'month #1 only'!$B$2)+('month #1 only'!$B$2*(O592-1))),IF(N592="PLACED",((((O592-1)*Q592)*'month #1 only'!$B$2)-'month #1 only'!$B$2),IF(Q592=0,-'month #1 only'!$B$2,IF(Q592=0,-'month #1 only'!$B$2,-('month #1 only'!$B$2*2)))))))*E592</f>
        <v>0</v>
      </c>
      <c r="T592" s="71">
        <f>(IF(N592="WON-EW",(((L592-1)*'month #1 only'!$B$2)*(1-$B$3))+(((M592-1)*'month #1 only'!$B$2)*(1-$B$3)),IF(N592="WON",(((L592-1)*'month #1 only'!$B$2)*(1-$B$3)),IF(N592="PLACED",(((M592-1)*'month #1 only'!$B$2)*(1-$B$3))-'month #1 only'!$B$2,IF(Q592=0,-'month #1 only'!$B$2,-('month #1 only'!$B$2*2))))))*E592</f>
        <v>0</v>
      </c>
    </row>
    <row r="593" spans="8:20" x14ac:dyDescent="0.2">
      <c r="H593" s="68"/>
      <c r="I593" s="68"/>
      <c r="J593" s="68"/>
      <c r="K593" s="68"/>
      <c r="N593" s="54"/>
      <c r="O593" s="68">
        <f>((G593-1)*(1-(IF(H593="no",0,'month #1 only'!$B$3)))+1)</f>
        <v>5.0000000000000044E-2</v>
      </c>
      <c r="P593" s="68">
        <f t="shared" si="9"/>
        <v>0</v>
      </c>
      <c r="Q593" s="69">
        <f>IF(Table13[[#This Row],[Runners]]&lt;5,0,IF(Table13[[#This Row],[Runners]]&lt;8,0.25,IF(Table13[[#This Row],[Runners]]&lt;12,0.2,IF(Table13[[#This Row],[Handicap?]]="Yes",0.25,0.2))))</f>
        <v>0</v>
      </c>
      <c r="R593" s="70">
        <f>(IF(N593="WON-EW",((((F593-1)*Q593)*'month #1 only'!$B$2)+('month #1 only'!$B$2*(F593-1))),IF(N593="WON",((((F593-1)*Q593)*'month #1 only'!$B$2)+('month #1 only'!$B$2*(F593-1))),IF(N593="PLACED",((((F593-1)*Q593)*'month #1 only'!$B$2)-'month #1 only'!$B$2),IF(Q593=0,-'month #1 only'!$B$2,IF(Q593=0,-'month #1 only'!$B$2,-('month #1 only'!$B$2*2)))))))*E593</f>
        <v>0</v>
      </c>
      <c r="S593" s="71">
        <f>(IF(N593="WON-EW",((((O593-1)*Q593)*'month #1 only'!$B$2)+('month #1 only'!$B$2*(O593-1))),IF(N593="WON",((((O593-1)*Q593)*'month #1 only'!$B$2)+('month #1 only'!$B$2*(O593-1))),IF(N593="PLACED",((((O593-1)*Q593)*'month #1 only'!$B$2)-'month #1 only'!$B$2),IF(Q593=0,-'month #1 only'!$B$2,IF(Q593=0,-'month #1 only'!$B$2,-('month #1 only'!$B$2*2)))))))*E593</f>
        <v>0</v>
      </c>
      <c r="T593" s="71">
        <f>(IF(N593="WON-EW",(((L593-1)*'month #1 only'!$B$2)*(1-$B$3))+(((M593-1)*'month #1 only'!$B$2)*(1-$B$3)),IF(N593="WON",(((L593-1)*'month #1 only'!$B$2)*(1-$B$3)),IF(N593="PLACED",(((M593-1)*'month #1 only'!$B$2)*(1-$B$3))-'month #1 only'!$B$2,IF(Q593=0,-'month #1 only'!$B$2,-('month #1 only'!$B$2*2))))))*E593</f>
        <v>0</v>
      </c>
    </row>
    <row r="594" spans="8:20" x14ac:dyDescent="0.2">
      <c r="H594" s="68"/>
      <c r="I594" s="68"/>
      <c r="J594" s="68"/>
      <c r="K594" s="68"/>
      <c r="N594" s="54"/>
      <c r="O594" s="68">
        <f>((G594-1)*(1-(IF(H594="no",0,'month #1 only'!$B$3)))+1)</f>
        <v>5.0000000000000044E-2</v>
      </c>
      <c r="P594" s="68">
        <f t="shared" si="9"/>
        <v>0</v>
      </c>
      <c r="Q594" s="69">
        <f>IF(Table13[[#This Row],[Runners]]&lt;5,0,IF(Table13[[#This Row],[Runners]]&lt;8,0.25,IF(Table13[[#This Row],[Runners]]&lt;12,0.2,IF(Table13[[#This Row],[Handicap?]]="Yes",0.25,0.2))))</f>
        <v>0</v>
      </c>
      <c r="R594" s="70">
        <f>(IF(N594="WON-EW",((((F594-1)*Q594)*'month #1 only'!$B$2)+('month #1 only'!$B$2*(F594-1))),IF(N594="WON",((((F594-1)*Q594)*'month #1 only'!$B$2)+('month #1 only'!$B$2*(F594-1))),IF(N594="PLACED",((((F594-1)*Q594)*'month #1 only'!$B$2)-'month #1 only'!$B$2),IF(Q594=0,-'month #1 only'!$B$2,IF(Q594=0,-'month #1 only'!$B$2,-('month #1 only'!$B$2*2)))))))*E594</f>
        <v>0</v>
      </c>
      <c r="S594" s="71">
        <f>(IF(N594="WON-EW",((((O594-1)*Q594)*'month #1 only'!$B$2)+('month #1 only'!$B$2*(O594-1))),IF(N594="WON",((((O594-1)*Q594)*'month #1 only'!$B$2)+('month #1 only'!$B$2*(O594-1))),IF(N594="PLACED",((((O594-1)*Q594)*'month #1 only'!$B$2)-'month #1 only'!$B$2),IF(Q594=0,-'month #1 only'!$B$2,IF(Q594=0,-'month #1 only'!$B$2,-('month #1 only'!$B$2*2)))))))*E594</f>
        <v>0</v>
      </c>
      <c r="T594" s="71">
        <f>(IF(N594="WON-EW",(((L594-1)*'month #1 only'!$B$2)*(1-$B$3))+(((M594-1)*'month #1 only'!$B$2)*(1-$B$3)),IF(N594="WON",(((L594-1)*'month #1 only'!$B$2)*(1-$B$3)),IF(N594="PLACED",(((M594-1)*'month #1 only'!$B$2)*(1-$B$3))-'month #1 only'!$B$2,IF(Q594=0,-'month #1 only'!$B$2,-('month #1 only'!$B$2*2))))))*E594</f>
        <v>0</v>
      </c>
    </row>
    <row r="595" spans="8:20" x14ac:dyDescent="0.2">
      <c r="H595" s="68"/>
      <c r="I595" s="68"/>
      <c r="J595" s="68"/>
      <c r="K595" s="68"/>
      <c r="N595" s="54"/>
      <c r="O595" s="68">
        <f>((G595-1)*(1-(IF(H595="no",0,'month #1 only'!$B$3)))+1)</f>
        <v>5.0000000000000044E-2</v>
      </c>
      <c r="P595" s="68">
        <f t="shared" si="9"/>
        <v>0</v>
      </c>
      <c r="Q595" s="69">
        <f>IF(Table13[[#This Row],[Runners]]&lt;5,0,IF(Table13[[#This Row],[Runners]]&lt;8,0.25,IF(Table13[[#This Row],[Runners]]&lt;12,0.2,IF(Table13[[#This Row],[Handicap?]]="Yes",0.25,0.2))))</f>
        <v>0</v>
      </c>
      <c r="R595" s="70">
        <f>(IF(N595="WON-EW",((((F595-1)*Q595)*'month #1 only'!$B$2)+('month #1 only'!$B$2*(F595-1))),IF(N595="WON",((((F595-1)*Q595)*'month #1 only'!$B$2)+('month #1 only'!$B$2*(F595-1))),IF(N595="PLACED",((((F595-1)*Q595)*'month #1 only'!$B$2)-'month #1 only'!$B$2),IF(Q595=0,-'month #1 only'!$B$2,IF(Q595=0,-'month #1 only'!$B$2,-('month #1 only'!$B$2*2)))))))*E595</f>
        <v>0</v>
      </c>
      <c r="S595" s="71">
        <f>(IF(N595="WON-EW",((((O595-1)*Q595)*'month #1 only'!$B$2)+('month #1 only'!$B$2*(O595-1))),IF(N595="WON",((((O595-1)*Q595)*'month #1 only'!$B$2)+('month #1 only'!$B$2*(O595-1))),IF(N595="PLACED",((((O595-1)*Q595)*'month #1 only'!$B$2)-'month #1 only'!$B$2),IF(Q595=0,-'month #1 only'!$B$2,IF(Q595=0,-'month #1 only'!$B$2,-('month #1 only'!$B$2*2)))))))*E595</f>
        <v>0</v>
      </c>
      <c r="T595" s="71">
        <f>(IF(N595="WON-EW",(((L595-1)*'month #1 only'!$B$2)*(1-$B$3))+(((M595-1)*'month #1 only'!$B$2)*(1-$B$3)),IF(N595="WON",(((L595-1)*'month #1 only'!$B$2)*(1-$B$3)),IF(N595="PLACED",(((M595-1)*'month #1 only'!$B$2)*(1-$B$3))-'month #1 only'!$B$2,IF(Q595=0,-'month #1 only'!$B$2,-('month #1 only'!$B$2*2))))))*E595</f>
        <v>0</v>
      </c>
    </row>
    <row r="596" spans="8:20" x14ac:dyDescent="0.2">
      <c r="H596" s="68"/>
      <c r="I596" s="68"/>
      <c r="J596" s="68"/>
      <c r="K596" s="68"/>
      <c r="N596" s="54"/>
      <c r="O596" s="68">
        <f>((G596-1)*(1-(IF(H596="no",0,'month #1 only'!$B$3)))+1)</f>
        <v>5.0000000000000044E-2</v>
      </c>
      <c r="P596" s="68">
        <f t="shared" si="9"/>
        <v>0</v>
      </c>
      <c r="Q596" s="69">
        <f>IF(Table13[[#This Row],[Runners]]&lt;5,0,IF(Table13[[#This Row],[Runners]]&lt;8,0.25,IF(Table13[[#This Row],[Runners]]&lt;12,0.2,IF(Table13[[#This Row],[Handicap?]]="Yes",0.25,0.2))))</f>
        <v>0</v>
      </c>
      <c r="R596" s="70">
        <f>(IF(N596="WON-EW",((((F596-1)*Q596)*'month #1 only'!$B$2)+('month #1 only'!$B$2*(F596-1))),IF(N596="WON",((((F596-1)*Q596)*'month #1 only'!$B$2)+('month #1 only'!$B$2*(F596-1))),IF(N596="PLACED",((((F596-1)*Q596)*'month #1 only'!$B$2)-'month #1 only'!$B$2),IF(Q596=0,-'month #1 only'!$B$2,IF(Q596=0,-'month #1 only'!$B$2,-('month #1 only'!$B$2*2)))))))*E596</f>
        <v>0</v>
      </c>
      <c r="S596" s="71">
        <f>(IF(N596="WON-EW",((((O596-1)*Q596)*'month #1 only'!$B$2)+('month #1 only'!$B$2*(O596-1))),IF(N596="WON",((((O596-1)*Q596)*'month #1 only'!$B$2)+('month #1 only'!$B$2*(O596-1))),IF(N596="PLACED",((((O596-1)*Q596)*'month #1 only'!$B$2)-'month #1 only'!$B$2),IF(Q596=0,-'month #1 only'!$B$2,IF(Q596=0,-'month #1 only'!$B$2,-('month #1 only'!$B$2*2)))))))*E596</f>
        <v>0</v>
      </c>
      <c r="T596" s="71">
        <f>(IF(N596="WON-EW",(((L596-1)*'month #1 only'!$B$2)*(1-$B$3))+(((M596-1)*'month #1 only'!$B$2)*(1-$B$3)),IF(N596="WON",(((L596-1)*'month #1 only'!$B$2)*(1-$B$3)),IF(N596="PLACED",(((M596-1)*'month #1 only'!$B$2)*(1-$B$3))-'month #1 only'!$B$2,IF(Q596=0,-'month #1 only'!$B$2,-('month #1 only'!$B$2*2))))))*E596</f>
        <v>0</v>
      </c>
    </row>
    <row r="597" spans="8:20" x14ac:dyDescent="0.2">
      <c r="H597" s="68"/>
      <c r="I597" s="68"/>
      <c r="J597" s="68"/>
      <c r="K597" s="68"/>
      <c r="N597" s="54"/>
      <c r="O597" s="68">
        <f>((G597-1)*(1-(IF(H597="no",0,'month #1 only'!$B$3)))+1)</f>
        <v>5.0000000000000044E-2</v>
      </c>
      <c r="P597" s="68">
        <f t="shared" si="9"/>
        <v>0</v>
      </c>
      <c r="Q597" s="69">
        <f>IF(Table13[[#This Row],[Runners]]&lt;5,0,IF(Table13[[#This Row],[Runners]]&lt;8,0.25,IF(Table13[[#This Row],[Runners]]&lt;12,0.2,IF(Table13[[#This Row],[Handicap?]]="Yes",0.25,0.2))))</f>
        <v>0</v>
      </c>
      <c r="R597" s="70">
        <f>(IF(N597="WON-EW",((((F597-1)*Q597)*'month #1 only'!$B$2)+('month #1 only'!$B$2*(F597-1))),IF(N597="WON",((((F597-1)*Q597)*'month #1 only'!$B$2)+('month #1 only'!$B$2*(F597-1))),IF(N597="PLACED",((((F597-1)*Q597)*'month #1 only'!$B$2)-'month #1 only'!$B$2),IF(Q597=0,-'month #1 only'!$B$2,IF(Q597=0,-'month #1 only'!$B$2,-('month #1 only'!$B$2*2)))))))*E597</f>
        <v>0</v>
      </c>
      <c r="S597" s="71">
        <f>(IF(N597="WON-EW",((((O597-1)*Q597)*'month #1 only'!$B$2)+('month #1 only'!$B$2*(O597-1))),IF(N597="WON",((((O597-1)*Q597)*'month #1 only'!$B$2)+('month #1 only'!$B$2*(O597-1))),IF(N597="PLACED",((((O597-1)*Q597)*'month #1 only'!$B$2)-'month #1 only'!$B$2),IF(Q597=0,-'month #1 only'!$B$2,IF(Q597=0,-'month #1 only'!$B$2,-('month #1 only'!$B$2*2)))))))*E597</f>
        <v>0</v>
      </c>
      <c r="T597" s="71">
        <f>(IF(N597="WON-EW",(((L597-1)*'month #1 only'!$B$2)*(1-$B$3))+(((M597-1)*'month #1 only'!$B$2)*(1-$B$3)),IF(N597="WON",(((L597-1)*'month #1 only'!$B$2)*(1-$B$3)),IF(N597="PLACED",(((M597-1)*'month #1 only'!$B$2)*(1-$B$3))-'month #1 only'!$B$2,IF(Q597=0,-'month #1 only'!$B$2,-('month #1 only'!$B$2*2))))))*E597</f>
        <v>0</v>
      </c>
    </row>
    <row r="598" spans="8:20" x14ac:dyDescent="0.2">
      <c r="H598" s="68"/>
      <c r="I598" s="68"/>
      <c r="J598" s="68"/>
      <c r="K598" s="68"/>
      <c r="N598" s="54"/>
      <c r="O598" s="68">
        <f>((G598-1)*(1-(IF(H598="no",0,'month #1 only'!$B$3)))+1)</f>
        <v>5.0000000000000044E-2</v>
      </c>
      <c r="P598" s="68">
        <f t="shared" si="9"/>
        <v>0</v>
      </c>
      <c r="Q598" s="69">
        <f>IF(Table13[[#This Row],[Runners]]&lt;5,0,IF(Table13[[#This Row],[Runners]]&lt;8,0.25,IF(Table13[[#This Row],[Runners]]&lt;12,0.2,IF(Table13[[#This Row],[Handicap?]]="Yes",0.25,0.2))))</f>
        <v>0</v>
      </c>
      <c r="R598" s="70">
        <f>(IF(N598="WON-EW",((((F598-1)*Q598)*'month #1 only'!$B$2)+('month #1 only'!$B$2*(F598-1))),IF(N598="WON",((((F598-1)*Q598)*'month #1 only'!$B$2)+('month #1 only'!$B$2*(F598-1))),IF(N598="PLACED",((((F598-1)*Q598)*'month #1 only'!$B$2)-'month #1 only'!$B$2),IF(Q598=0,-'month #1 only'!$B$2,IF(Q598=0,-'month #1 only'!$B$2,-('month #1 only'!$B$2*2)))))))*E598</f>
        <v>0</v>
      </c>
      <c r="S598" s="71">
        <f>(IF(N598="WON-EW",((((O598-1)*Q598)*'month #1 only'!$B$2)+('month #1 only'!$B$2*(O598-1))),IF(N598="WON",((((O598-1)*Q598)*'month #1 only'!$B$2)+('month #1 only'!$B$2*(O598-1))),IF(N598="PLACED",((((O598-1)*Q598)*'month #1 only'!$B$2)-'month #1 only'!$B$2),IF(Q598=0,-'month #1 only'!$B$2,IF(Q598=0,-'month #1 only'!$B$2,-('month #1 only'!$B$2*2)))))))*E598</f>
        <v>0</v>
      </c>
      <c r="T598" s="71">
        <f>(IF(N598="WON-EW",(((L598-1)*'month #1 only'!$B$2)*(1-$B$3))+(((M598-1)*'month #1 only'!$B$2)*(1-$B$3)),IF(N598="WON",(((L598-1)*'month #1 only'!$B$2)*(1-$B$3)),IF(N598="PLACED",(((M598-1)*'month #1 only'!$B$2)*(1-$B$3))-'month #1 only'!$B$2,IF(Q598=0,-'month #1 only'!$B$2,-('month #1 only'!$B$2*2))))))*E598</f>
        <v>0</v>
      </c>
    </row>
    <row r="599" spans="8:20" x14ac:dyDescent="0.2">
      <c r="H599" s="68"/>
      <c r="I599" s="68"/>
      <c r="J599" s="68"/>
      <c r="K599" s="68"/>
      <c r="N599" s="54"/>
      <c r="O599" s="68">
        <f>((G599-1)*(1-(IF(H599="no",0,'month #1 only'!$B$3)))+1)</f>
        <v>5.0000000000000044E-2</v>
      </c>
      <c r="P599" s="68">
        <f t="shared" si="9"/>
        <v>0</v>
      </c>
      <c r="Q599" s="69">
        <f>IF(Table13[[#This Row],[Runners]]&lt;5,0,IF(Table13[[#This Row],[Runners]]&lt;8,0.25,IF(Table13[[#This Row],[Runners]]&lt;12,0.2,IF(Table13[[#This Row],[Handicap?]]="Yes",0.25,0.2))))</f>
        <v>0</v>
      </c>
      <c r="R599" s="70">
        <f>(IF(N599="WON-EW",((((F599-1)*Q599)*'month #1 only'!$B$2)+('month #1 only'!$B$2*(F599-1))),IF(N599="WON",((((F599-1)*Q599)*'month #1 only'!$B$2)+('month #1 only'!$B$2*(F599-1))),IF(N599="PLACED",((((F599-1)*Q599)*'month #1 only'!$B$2)-'month #1 only'!$B$2),IF(Q599=0,-'month #1 only'!$B$2,IF(Q599=0,-'month #1 only'!$B$2,-('month #1 only'!$B$2*2)))))))*E599</f>
        <v>0</v>
      </c>
      <c r="S599" s="71">
        <f>(IF(N599="WON-EW",((((O599-1)*Q599)*'month #1 only'!$B$2)+('month #1 only'!$B$2*(O599-1))),IF(N599="WON",((((O599-1)*Q599)*'month #1 only'!$B$2)+('month #1 only'!$B$2*(O599-1))),IF(N599="PLACED",((((O599-1)*Q599)*'month #1 only'!$B$2)-'month #1 only'!$B$2),IF(Q599=0,-'month #1 only'!$B$2,IF(Q599=0,-'month #1 only'!$B$2,-('month #1 only'!$B$2*2)))))))*E599</f>
        <v>0</v>
      </c>
      <c r="T599" s="71">
        <f>(IF(N599="WON-EW",(((L599-1)*'month #1 only'!$B$2)*(1-$B$3))+(((M599-1)*'month #1 only'!$B$2)*(1-$B$3)),IF(N599="WON",(((L599-1)*'month #1 only'!$B$2)*(1-$B$3)),IF(N599="PLACED",(((M599-1)*'month #1 only'!$B$2)*(1-$B$3))-'month #1 only'!$B$2,IF(Q599=0,-'month #1 only'!$B$2,-('month #1 only'!$B$2*2))))))*E599</f>
        <v>0</v>
      </c>
    </row>
    <row r="600" spans="8:20" x14ac:dyDescent="0.2">
      <c r="H600" s="68"/>
      <c r="I600" s="68"/>
      <c r="J600" s="68"/>
      <c r="K600" s="68"/>
      <c r="N600" s="54"/>
      <c r="O600" s="68">
        <f>((G600-1)*(1-(IF(H600="no",0,'month #1 only'!$B$3)))+1)</f>
        <v>5.0000000000000044E-2</v>
      </c>
      <c r="P600" s="68">
        <f t="shared" si="9"/>
        <v>0</v>
      </c>
      <c r="Q600" s="69">
        <f>IF(Table13[[#This Row],[Runners]]&lt;5,0,IF(Table13[[#This Row],[Runners]]&lt;8,0.25,IF(Table13[[#This Row],[Runners]]&lt;12,0.2,IF(Table13[[#This Row],[Handicap?]]="Yes",0.25,0.2))))</f>
        <v>0</v>
      </c>
      <c r="R600" s="70">
        <f>(IF(N600="WON-EW",((((F600-1)*Q600)*'month #1 only'!$B$2)+('month #1 only'!$B$2*(F600-1))),IF(N600="WON",((((F600-1)*Q600)*'month #1 only'!$B$2)+('month #1 only'!$B$2*(F600-1))),IF(N600="PLACED",((((F600-1)*Q600)*'month #1 only'!$B$2)-'month #1 only'!$B$2),IF(Q600=0,-'month #1 only'!$B$2,IF(Q600=0,-'month #1 only'!$B$2,-('month #1 only'!$B$2*2)))))))*E600</f>
        <v>0</v>
      </c>
      <c r="S600" s="71">
        <f>(IF(N600="WON-EW",((((O600-1)*Q600)*'month #1 only'!$B$2)+('month #1 only'!$B$2*(O600-1))),IF(N600="WON",((((O600-1)*Q600)*'month #1 only'!$B$2)+('month #1 only'!$B$2*(O600-1))),IF(N600="PLACED",((((O600-1)*Q600)*'month #1 only'!$B$2)-'month #1 only'!$B$2),IF(Q600=0,-'month #1 only'!$B$2,IF(Q600=0,-'month #1 only'!$B$2,-('month #1 only'!$B$2*2)))))))*E600</f>
        <v>0</v>
      </c>
      <c r="T600" s="71">
        <f>(IF(N600="WON-EW",(((L600-1)*'month #1 only'!$B$2)*(1-$B$3))+(((M600-1)*'month #1 only'!$B$2)*(1-$B$3)),IF(N600="WON",(((L600-1)*'month #1 only'!$B$2)*(1-$B$3)),IF(N600="PLACED",(((M600-1)*'month #1 only'!$B$2)*(1-$B$3))-'month #1 only'!$B$2,IF(Q600=0,-'month #1 only'!$B$2,-('month #1 only'!$B$2*2))))))*E600</f>
        <v>0</v>
      </c>
    </row>
    <row r="601" spans="8:20" x14ac:dyDescent="0.2">
      <c r="H601" s="68"/>
      <c r="I601" s="68"/>
      <c r="J601" s="68"/>
      <c r="K601" s="68"/>
      <c r="N601" s="54"/>
      <c r="O601" s="68">
        <f>((G601-1)*(1-(IF(H601="no",0,'month #1 only'!$B$3)))+1)</f>
        <v>5.0000000000000044E-2</v>
      </c>
      <c r="P601" s="68">
        <f t="shared" si="9"/>
        <v>0</v>
      </c>
      <c r="Q601" s="69">
        <f>IF(Table13[[#This Row],[Runners]]&lt;5,0,IF(Table13[[#This Row],[Runners]]&lt;8,0.25,IF(Table13[[#This Row],[Runners]]&lt;12,0.2,IF(Table13[[#This Row],[Handicap?]]="Yes",0.25,0.2))))</f>
        <v>0</v>
      </c>
      <c r="R601" s="70">
        <f>(IF(N601="WON-EW",((((F601-1)*Q601)*'month #1 only'!$B$2)+('month #1 only'!$B$2*(F601-1))),IF(N601="WON",((((F601-1)*Q601)*'month #1 only'!$B$2)+('month #1 only'!$B$2*(F601-1))),IF(N601="PLACED",((((F601-1)*Q601)*'month #1 only'!$B$2)-'month #1 only'!$B$2),IF(Q601=0,-'month #1 only'!$B$2,IF(Q601=0,-'month #1 only'!$B$2,-('month #1 only'!$B$2*2)))))))*E601</f>
        <v>0</v>
      </c>
      <c r="S601" s="71">
        <f>(IF(N601="WON-EW",((((O601-1)*Q601)*'month #1 only'!$B$2)+('month #1 only'!$B$2*(O601-1))),IF(N601="WON",((((O601-1)*Q601)*'month #1 only'!$B$2)+('month #1 only'!$B$2*(O601-1))),IF(N601="PLACED",((((O601-1)*Q601)*'month #1 only'!$B$2)-'month #1 only'!$B$2),IF(Q601=0,-'month #1 only'!$B$2,IF(Q601=0,-'month #1 only'!$B$2,-('month #1 only'!$B$2*2)))))))*E601</f>
        <v>0</v>
      </c>
      <c r="T601" s="71">
        <f>(IF(N601="WON-EW",(((L601-1)*'month #1 only'!$B$2)*(1-$B$3))+(((M601-1)*'month #1 only'!$B$2)*(1-$B$3)),IF(N601="WON",(((L601-1)*'month #1 only'!$B$2)*(1-$B$3)),IF(N601="PLACED",(((M601-1)*'month #1 only'!$B$2)*(1-$B$3))-'month #1 only'!$B$2,IF(Q601=0,-'month #1 only'!$B$2,-('month #1 only'!$B$2*2))))))*E601</f>
        <v>0</v>
      </c>
    </row>
    <row r="602" spans="8:20" x14ac:dyDescent="0.2">
      <c r="H602" s="68"/>
      <c r="I602" s="68"/>
      <c r="J602" s="68"/>
      <c r="K602" s="68"/>
      <c r="N602" s="54"/>
      <c r="O602" s="68">
        <f>((G602-1)*(1-(IF(H602="no",0,'month #1 only'!$B$3)))+1)</f>
        <v>5.0000000000000044E-2</v>
      </c>
      <c r="P602" s="68">
        <f t="shared" si="9"/>
        <v>0</v>
      </c>
      <c r="Q602" s="69">
        <f>IF(Table13[[#This Row],[Runners]]&lt;5,0,IF(Table13[[#This Row],[Runners]]&lt;8,0.25,IF(Table13[[#This Row],[Runners]]&lt;12,0.2,IF(Table13[[#This Row],[Handicap?]]="Yes",0.25,0.2))))</f>
        <v>0</v>
      </c>
      <c r="R602" s="70">
        <f>(IF(N602="WON-EW",((((F602-1)*Q602)*'month #1 only'!$B$2)+('month #1 only'!$B$2*(F602-1))),IF(N602="WON",((((F602-1)*Q602)*'month #1 only'!$B$2)+('month #1 only'!$B$2*(F602-1))),IF(N602="PLACED",((((F602-1)*Q602)*'month #1 only'!$B$2)-'month #1 only'!$B$2),IF(Q602=0,-'month #1 only'!$B$2,IF(Q602=0,-'month #1 only'!$B$2,-('month #1 only'!$B$2*2)))))))*E602</f>
        <v>0</v>
      </c>
      <c r="S602" s="71">
        <f>(IF(N602="WON-EW",((((O602-1)*Q602)*'month #1 only'!$B$2)+('month #1 only'!$B$2*(O602-1))),IF(N602="WON",((((O602-1)*Q602)*'month #1 only'!$B$2)+('month #1 only'!$B$2*(O602-1))),IF(N602="PLACED",((((O602-1)*Q602)*'month #1 only'!$B$2)-'month #1 only'!$B$2),IF(Q602=0,-'month #1 only'!$B$2,IF(Q602=0,-'month #1 only'!$B$2,-('month #1 only'!$B$2*2)))))))*E602</f>
        <v>0</v>
      </c>
      <c r="T602" s="71">
        <f>(IF(N602="WON-EW",(((L602-1)*'month #1 only'!$B$2)*(1-$B$3))+(((M602-1)*'month #1 only'!$B$2)*(1-$B$3)),IF(N602="WON",(((L602-1)*'month #1 only'!$B$2)*(1-$B$3)),IF(N602="PLACED",(((M602-1)*'month #1 only'!$B$2)*(1-$B$3))-'month #1 only'!$B$2,IF(Q602=0,-'month #1 only'!$B$2,-('month #1 only'!$B$2*2))))))*E602</f>
        <v>0</v>
      </c>
    </row>
    <row r="603" spans="8:20" x14ac:dyDescent="0.2">
      <c r="H603" s="68"/>
      <c r="I603" s="68"/>
      <c r="J603" s="68"/>
      <c r="K603" s="68"/>
      <c r="N603" s="54"/>
      <c r="O603" s="68">
        <f>((G603-1)*(1-(IF(H603="no",0,'month #1 only'!$B$3)))+1)</f>
        <v>5.0000000000000044E-2</v>
      </c>
      <c r="P603" s="68">
        <f t="shared" si="9"/>
        <v>0</v>
      </c>
      <c r="Q603" s="69">
        <f>IF(Table13[[#This Row],[Runners]]&lt;5,0,IF(Table13[[#This Row],[Runners]]&lt;8,0.25,IF(Table13[[#This Row],[Runners]]&lt;12,0.2,IF(Table13[[#This Row],[Handicap?]]="Yes",0.25,0.2))))</f>
        <v>0</v>
      </c>
      <c r="R603" s="70">
        <f>(IF(N603="WON-EW",((((F603-1)*Q603)*'month #1 only'!$B$2)+('month #1 only'!$B$2*(F603-1))),IF(N603="WON",((((F603-1)*Q603)*'month #1 only'!$B$2)+('month #1 only'!$B$2*(F603-1))),IF(N603="PLACED",((((F603-1)*Q603)*'month #1 only'!$B$2)-'month #1 only'!$B$2),IF(Q603=0,-'month #1 only'!$B$2,IF(Q603=0,-'month #1 only'!$B$2,-('month #1 only'!$B$2*2)))))))*E603</f>
        <v>0</v>
      </c>
      <c r="S603" s="71">
        <f>(IF(N603="WON-EW",((((O603-1)*Q603)*'month #1 only'!$B$2)+('month #1 only'!$B$2*(O603-1))),IF(N603="WON",((((O603-1)*Q603)*'month #1 only'!$B$2)+('month #1 only'!$B$2*(O603-1))),IF(N603="PLACED",((((O603-1)*Q603)*'month #1 only'!$B$2)-'month #1 only'!$B$2),IF(Q603=0,-'month #1 only'!$B$2,IF(Q603=0,-'month #1 only'!$B$2,-('month #1 only'!$B$2*2)))))))*E603</f>
        <v>0</v>
      </c>
      <c r="T603" s="71">
        <f>(IF(N603="WON-EW",(((L603-1)*'month #1 only'!$B$2)*(1-$B$3))+(((M603-1)*'month #1 only'!$B$2)*(1-$B$3)),IF(N603="WON",(((L603-1)*'month #1 only'!$B$2)*(1-$B$3)),IF(N603="PLACED",(((M603-1)*'month #1 only'!$B$2)*(1-$B$3))-'month #1 only'!$B$2,IF(Q603=0,-'month #1 only'!$B$2,-('month #1 only'!$B$2*2))))))*E603</f>
        <v>0</v>
      </c>
    </row>
    <row r="604" spans="8:20" x14ac:dyDescent="0.2">
      <c r="H604" s="68"/>
      <c r="I604" s="68"/>
      <c r="J604" s="68"/>
      <c r="K604" s="68"/>
      <c r="N604" s="54"/>
      <c r="O604" s="68">
        <f>((G604-1)*(1-(IF(H604="no",0,'month #1 only'!$B$3)))+1)</f>
        <v>5.0000000000000044E-2</v>
      </c>
      <c r="P604" s="68">
        <f t="shared" si="9"/>
        <v>0</v>
      </c>
      <c r="Q604" s="69">
        <f>IF(Table13[[#This Row],[Runners]]&lt;5,0,IF(Table13[[#This Row],[Runners]]&lt;8,0.25,IF(Table13[[#This Row],[Runners]]&lt;12,0.2,IF(Table13[[#This Row],[Handicap?]]="Yes",0.25,0.2))))</f>
        <v>0</v>
      </c>
      <c r="R604" s="70">
        <f>(IF(N604="WON-EW",((((F604-1)*Q604)*'month #1 only'!$B$2)+('month #1 only'!$B$2*(F604-1))),IF(N604="WON",((((F604-1)*Q604)*'month #1 only'!$B$2)+('month #1 only'!$B$2*(F604-1))),IF(N604="PLACED",((((F604-1)*Q604)*'month #1 only'!$B$2)-'month #1 only'!$B$2),IF(Q604=0,-'month #1 only'!$B$2,IF(Q604=0,-'month #1 only'!$B$2,-('month #1 only'!$B$2*2)))))))*E604</f>
        <v>0</v>
      </c>
      <c r="S604" s="71">
        <f>(IF(N604="WON-EW",((((O604-1)*Q604)*'month #1 only'!$B$2)+('month #1 only'!$B$2*(O604-1))),IF(N604="WON",((((O604-1)*Q604)*'month #1 only'!$B$2)+('month #1 only'!$B$2*(O604-1))),IF(N604="PLACED",((((O604-1)*Q604)*'month #1 only'!$B$2)-'month #1 only'!$B$2),IF(Q604=0,-'month #1 only'!$B$2,IF(Q604=0,-'month #1 only'!$B$2,-('month #1 only'!$B$2*2)))))))*E604</f>
        <v>0</v>
      </c>
      <c r="T604" s="71">
        <f>(IF(N604="WON-EW",(((L604-1)*'month #1 only'!$B$2)*(1-$B$3))+(((M604-1)*'month #1 only'!$B$2)*(1-$B$3)),IF(N604="WON",(((L604-1)*'month #1 only'!$B$2)*(1-$B$3)),IF(N604="PLACED",(((M604-1)*'month #1 only'!$B$2)*(1-$B$3))-'month #1 only'!$B$2,IF(Q604=0,-'month #1 only'!$B$2,-('month #1 only'!$B$2*2))))))*E604</f>
        <v>0</v>
      </c>
    </row>
    <row r="605" spans="8:20" x14ac:dyDescent="0.2">
      <c r="H605" s="68"/>
      <c r="I605" s="68"/>
      <c r="J605" s="68"/>
      <c r="K605" s="68"/>
      <c r="N605" s="54"/>
      <c r="O605" s="68">
        <f>((G605-1)*(1-(IF(H605="no",0,'month #1 only'!$B$3)))+1)</f>
        <v>5.0000000000000044E-2</v>
      </c>
      <c r="P605" s="68">
        <f t="shared" si="9"/>
        <v>0</v>
      </c>
      <c r="Q605" s="69">
        <f>IF(Table13[[#This Row],[Runners]]&lt;5,0,IF(Table13[[#This Row],[Runners]]&lt;8,0.25,IF(Table13[[#This Row],[Runners]]&lt;12,0.2,IF(Table13[[#This Row],[Handicap?]]="Yes",0.25,0.2))))</f>
        <v>0</v>
      </c>
      <c r="R605" s="70">
        <f>(IF(N605="WON-EW",((((F605-1)*Q605)*'month #1 only'!$B$2)+('month #1 only'!$B$2*(F605-1))),IF(N605="WON",((((F605-1)*Q605)*'month #1 only'!$B$2)+('month #1 only'!$B$2*(F605-1))),IF(N605="PLACED",((((F605-1)*Q605)*'month #1 only'!$B$2)-'month #1 only'!$B$2),IF(Q605=0,-'month #1 only'!$B$2,IF(Q605=0,-'month #1 only'!$B$2,-('month #1 only'!$B$2*2)))))))*E605</f>
        <v>0</v>
      </c>
      <c r="S605" s="71">
        <f>(IF(N605="WON-EW",((((O605-1)*Q605)*'month #1 only'!$B$2)+('month #1 only'!$B$2*(O605-1))),IF(N605="WON",((((O605-1)*Q605)*'month #1 only'!$B$2)+('month #1 only'!$B$2*(O605-1))),IF(N605="PLACED",((((O605-1)*Q605)*'month #1 only'!$B$2)-'month #1 only'!$B$2),IF(Q605=0,-'month #1 only'!$B$2,IF(Q605=0,-'month #1 only'!$B$2,-('month #1 only'!$B$2*2)))))))*E605</f>
        <v>0</v>
      </c>
      <c r="T605" s="71">
        <f>(IF(N605="WON-EW",(((L605-1)*'month #1 only'!$B$2)*(1-$B$3))+(((M605-1)*'month #1 only'!$B$2)*(1-$B$3)),IF(N605="WON",(((L605-1)*'month #1 only'!$B$2)*(1-$B$3)),IF(N605="PLACED",(((M605-1)*'month #1 only'!$B$2)*(1-$B$3))-'month #1 only'!$B$2,IF(Q605=0,-'month #1 only'!$B$2,-('month #1 only'!$B$2*2))))))*E605</f>
        <v>0</v>
      </c>
    </row>
    <row r="606" spans="8:20" x14ac:dyDescent="0.2">
      <c r="H606" s="68"/>
      <c r="I606" s="68"/>
      <c r="J606" s="68"/>
      <c r="K606" s="68"/>
      <c r="N606" s="54"/>
      <c r="O606" s="68">
        <f>((G606-1)*(1-(IF(H606="no",0,'month #1 only'!$B$3)))+1)</f>
        <v>5.0000000000000044E-2</v>
      </c>
      <c r="P606" s="68">
        <f t="shared" si="9"/>
        <v>0</v>
      </c>
      <c r="Q606" s="69">
        <f>IF(Table13[[#This Row],[Runners]]&lt;5,0,IF(Table13[[#This Row],[Runners]]&lt;8,0.25,IF(Table13[[#This Row],[Runners]]&lt;12,0.2,IF(Table13[[#This Row],[Handicap?]]="Yes",0.25,0.2))))</f>
        <v>0</v>
      </c>
      <c r="R606" s="70">
        <f>(IF(N606="WON-EW",((((F606-1)*Q606)*'month #1 only'!$B$2)+('month #1 only'!$B$2*(F606-1))),IF(N606="WON",((((F606-1)*Q606)*'month #1 only'!$B$2)+('month #1 only'!$B$2*(F606-1))),IF(N606="PLACED",((((F606-1)*Q606)*'month #1 only'!$B$2)-'month #1 only'!$B$2),IF(Q606=0,-'month #1 only'!$B$2,IF(Q606=0,-'month #1 only'!$B$2,-('month #1 only'!$B$2*2)))))))*E606</f>
        <v>0</v>
      </c>
      <c r="S606" s="71">
        <f>(IF(N606="WON-EW",((((O606-1)*Q606)*'month #1 only'!$B$2)+('month #1 only'!$B$2*(O606-1))),IF(N606="WON",((((O606-1)*Q606)*'month #1 only'!$B$2)+('month #1 only'!$B$2*(O606-1))),IF(N606="PLACED",((((O606-1)*Q606)*'month #1 only'!$B$2)-'month #1 only'!$B$2),IF(Q606=0,-'month #1 only'!$B$2,IF(Q606=0,-'month #1 only'!$B$2,-('month #1 only'!$B$2*2)))))))*E606</f>
        <v>0</v>
      </c>
      <c r="T606" s="71">
        <f>(IF(N606="WON-EW",(((L606-1)*'month #1 only'!$B$2)*(1-$B$3))+(((M606-1)*'month #1 only'!$B$2)*(1-$B$3)),IF(N606="WON",(((L606-1)*'month #1 only'!$B$2)*(1-$B$3)),IF(N606="PLACED",(((M606-1)*'month #1 only'!$B$2)*(1-$B$3))-'month #1 only'!$B$2,IF(Q606=0,-'month #1 only'!$B$2,-('month #1 only'!$B$2*2))))))*E606</f>
        <v>0</v>
      </c>
    </row>
    <row r="607" spans="8:20" x14ac:dyDescent="0.2">
      <c r="H607" s="68"/>
      <c r="I607" s="68"/>
      <c r="J607" s="68"/>
      <c r="K607" s="68"/>
      <c r="N607" s="54"/>
      <c r="O607" s="68">
        <f>((G607-1)*(1-(IF(H607="no",0,'month #1 only'!$B$3)))+1)</f>
        <v>5.0000000000000044E-2</v>
      </c>
      <c r="P607" s="68">
        <f t="shared" si="9"/>
        <v>0</v>
      </c>
      <c r="Q607" s="69">
        <f>IF(Table13[[#This Row],[Runners]]&lt;5,0,IF(Table13[[#This Row],[Runners]]&lt;8,0.25,IF(Table13[[#This Row],[Runners]]&lt;12,0.2,IF(Table13[[#This Row],[Handicap?]]="Yes",0.25,0.2))))</f>
        <v>0</v>
      </c>
      <c r="R607" s="70">
        <f>(IF(N607="WON-EW",((((F607-1)*Q607)*'month #1 only'!$B$2)+('month #1 only'!$B$2*(F607-1))),IF(N607="WON",((((F607-1)*Q607)*'month #1 only'!$B$2)+('month #1 only'!$B$2*(F607-1))),IF(N607="PLACED",((((F607-1)*Q607)*'month #1 only'!$B$2)-'month #1 only'!$B$2),IF(Q607=0,-'month #1 only'!$B$2,IF(Q607=0,-'month #1 only'!$B$2,-('month #1 only'!$B$2*2)))))))*E607</f>
        <v>0</v>
      </c>
      <c r="S607" s="71">
        <f>(IF(N607="WON-EW",((((O607-1)*Q607)*'month #1 only'!$B$2)+('month #1 only'!$B$2*(O607-1))),IF(N607="WON",((((O607-1)*Q607)*'month #1 only'!$B$2)+('month #1 only'!$B$2*(O607-1))),IF(N607="PLACED",((((O607-1)*Q607)*'month #1 only'!$B$2)-'month #1 only'!$B$2),IF(Q607=0,-'month #1 only'!$B$2,IF(Q607=0,-'month #1 only'!$B$2,-('month #1 only'!$B$2*2)))))))*E607</f>
        <v>0</v>
      </c>
      <c r="T607" s="71">
        <f>(IF(N607="WON-EW",(((L607-1)*'month #1 only'!$B$2)*(1-$B$3))+(((M607-1)*'month #1 only'!$B$2)*(1-$B$3)),IF(N607="WON",(((L607-1)*'month #1 only'!$B$2)*(1-$B$3)),IF(N607="PLACED",(((M607-1)*'month #1 only'!$B$2)*(1-$B$3))-'month #1 only'!$B$2,IF(Q607=0,-'month #1 only'!$B$2,-('month #1 only'!$B$2*2))))))*E607</f>
        <v>0</v>
      </c>
    </row>
    <row r="608" spans="8:20" x14ac:dyDescent="0.2">
      <c r="H608" s="68"/>
      <c r="I608" s="68"/>
      <c r="J608" s="68"/>
      <c r="K608" s="68"/>
      <c r="N608" s="54"/>
      <c r="O608" s="68">
        <f>((G608-1)*(1-(IF(H608="no",0,'month #1 only'!$B$3)))+1)</f>
        <v>5.0000000000000044E-2</v>
      </c>
      <c r="P608" s="68">
        <f t="shared" si="9"/>
        <v>0</v>
      </c>
      <c r="Q608" s="69">
        <f>IF(Table13[[#This Row],[Runners]]&lt;5,0,IF(Table13[[#This Row],[Runners]]&lt;8,0.25,IF(Table13[[#This Row],[Runners]]&lt;12,0.2,IF(Table13[[#This Row],[Handicap?]]="Yes",0.25,0.2))))</f>
        <v>0</v>
      </c>
      <c r="R608" s="70">
        <f>(IF(N608="WON-EW",((((F608-1)*Q608)*'month #1 only'!$B$2)+('month #1 only'!$B$2*(F608-1))),IF(N608="WON",((((F608-1)*Q608)*'month #1 only'!$B$2)+('month #1 only'!$B$2*(F608-1))),IF(N608="PLACED",((((F608-1)*Q608)*'month #1 only'!$B$2)-'month #1 only'!$B$2),IF(Q608=0,-'month #1 only'!$B$2,IF(Q608=0,-'month #1 only'!$B$2,-('month #1 only'!$B$2*2)))))))*E608</f>
        <v>0</v>
      </c>
      <c r="S608" s="71">
        <f>(IF(N608="WON-EW",((((O608-1)*Q608)*'month #1 only'!$B$2)+('month #1 only'!$B$2*(O608-1))),IF(N608="WON",((((O608-1)*Q608)*'month #1 only'!$B$2)+('month #1 only'!$B$2*(O608-1))),IF(N608="PLACED",((((O608-1)*Q608)*'month #1 only'!$B$2)-'month #1 only'!$B$2),IF(Q608=0,-'month #1 only'!$B$2,IF(Q608=0,-'month #1 only'!$B$2,-('month #1 only'!$B$2*2)))))))*E608</f>
        <v>0</v>
      </c>
      <c r="T608" s="71">
        <f>(IF(N608="WON-EW",(((L608-1)*'month #1 only'!$B$2)*(1-$B$3))+(((M608-1)*'month #1 only'!$B$2)*(1-$B$3)),IF(N608="WON",(((L608-1)*'month #1 only'!$B$2)*(1-$B$3)),IF(N608="PLACED",(((M608-1)*'month #1 only'!$B$2)*(1-$B$3))-'month #1 only'!$B$2,IF(Q608=0,-'month #1 only'!$B$2,-('month #1 only'!$B$2*2))))))*E608</f>
        <v>0</v>
      </c>
    </row>
    <row r="609" spans="8:20" x14ac:dyDescent="0.2">
      <c r="H609" s="68"/>
      <c r="I609" s="68"/>
      <c r="J609" s="68"/>
      <c r="K609" s="68"/>
      <c r="N609" s="54"/>
      <c r="O609" s="68">
        <f>((G609-1)*(1-(IF(H609="no",0,'month #1 only'!$B$3)))+1)</f>
        <v>5.0000000000000044E-2</v>
      </c>
      <c r="P609" s="68">
        <f t="shared" si="9"/>
        <v>0</v>
      </c>
      <c r="Q609" s="69">
        <f>IF(Table13[[#This Row],[Runners]]&lt;5,0,IF(Table13[[#This Row],[Runners]]&lt;8,0.25,IF(Table13[[#This Row],[Runners]]&lt;12,0.2,IF(Table13[[#This Row],[Handicap?]]="Yes",0.25,0.2))))</f>
        <v>0</v>
      </c>
      <c r="R609" s="70">
        <f>(IF(N609="WON-EW",((((F609-1)*Q609)*'month #1 only'!$B$2)+('month #1 only'!$B$2*(F609-1))),IF(N609="WON",((((F609-1)*Q609)*'month #1 only'!$B$2)+('month #1 only'!$B$2*(F609-1))),IF(N609="PLACED",((((F609-1)*Q609)*'month #1 only'!$B$2)-'month #1 only'!$B$2),IF(Q609=0,-'month #1 only'!$B$2,IF(Q609=0,-'month #1 only'!$B$2,-('month #1 only'!$B$2*2)))))))*E609</f>
        <v>0</v>
      </c>
      <c r="S609" s="71">
        <f>(IF(N609="WON-EW",((((O609-1)*Q609)*'month #1 only'!$B$2)+('month #1 only'!$B$2*(O609-1))),IF(N609="WON",((((O609-1)*Q609)*'month #1 only'!$B$2)+('month #1 only'!$B$2*(O609-1))),IF(N609="PLACED",((((O609-1)*Q609)*'month #1 only'!$B$2)-'month #1 only'!$B$2),IF(Q609=0,-'month #1 only'!$B$2,IF(Q609=0,-'month #1 only'!$B$2,-('month #1 only'!$B$2*2)))))))*E609</f>
        <v>0</v>
      </c>
      <c r="T609" s="71">
        <f>(IF(N609="WON-EW",(((L609-1)*'month #1 only'!$B$2)*(1-$B$3))+(((M609-1)*'month #1 only'!$B$2)*(1-$B$3)),IF(N609="WON",(((L609-1)*'month #1 only'!$B$2)*(1-$B$3)),IF(N609="PLACED",(((M609-1)*'month #1 only'!$B$2)*(1-$B$3))-'month #1 only'!$B$2,IF(Q609=0,-'month #1 only'!$B$2,-('month #1 only'!$B$2*2))))))*E609</f>
        <v>0</v>
      </c>
    </row>
    <row r="610" spans="8:20" x14ac:dyDescent="0.2">
      <c r="H610" s="68"/>
      <c r="I610" s="68"/>
      <c r="J610" s="68"/>
      <c r="K610" s="68"/>
      <c r="N610" s="54"/>
      <c r="O610" s="68">
        <f>((G610-1)*(1-(IF(H610="no",0,'month #1 only'!$B$3)))+1)</f>
        <v>5.0000000000000044E-2</v>
      </c>
      <c r="P610" s="68">
        <f t="shared" si="9"/>
        <v>0</v>
      </c>
      <c r="Q610" s="69">
        <f>IF(Table13[[#This Row],[Runners]]&lt;5,0,IF(Table13[[#This Row],[Runners]]&lt;8,0.25,IF(Table13[[#This Row],[Runners]]&lt;12,0.2,IF(Table13[[#This Row],[Handicap?]]="Yes",0.25,0.2))))</f>
        <v>0</v>
      </c>
      <c r="R610" s="70">
        <f>(IF(N610="WON-EW",((((F610-1)*Q610)*'month #1 only'!$B$2)+('month #1 only'!$B$2*(F610-1))),IF(N610="WON",((((F610-1)*Q610)*'month #1 only'!$B$2)+('month #1 only'!$B$2*(F610-1))),IF(N610="PLACED",((((F610-1)*Q610)*'month #1 only'!$B$2)-'month #1 only'!$B$2),IF(Q610=0,-'month #1 only'!$B$2,IF(Q610=0,-'month #1 only'!$B$2,-('month #1 only'!$B$2*2)))))))*E610</f>
        <v>0</v>
      </c>
      <c r="S610" s="71">
        <f>(IF(N610="WON-EW",((((O610-1)*Q610)*'month #1 only'!$B$2)+('month #1 only'!$B$2*(O610-1))),IF(N610="WON",((((O610-1)*Q610)*'month #1 only'!$B$2)+('month #1 only'!$B$2*(O610-1))),IF(N610="PLACED",((((O610-1)*Q610)*'month #1 only'!$B$2)-'month #1 only'!$B$2),IF(Q610=0,-'month #1 only'!$B$2,IF(Q610=0,-'month #1 only'!$B$2,-('month #1 only'!$B$2*2)))))))*E610</f>
        <v>0</v>
      </c>
      <c r="T610" s="71">
        <f>(IF(N610="WON-EW",(((L610-1)*'month #1 only'!$B$2)*(1-$B$3))+(((M610-1)*'month #1 only'!$B$2)*(1-$B$3)),IF(N610="WON",(((L610-1)*'month #1 only'!$B$2)*(1-$B$3)),IF(N610="PLACED",(((M610-1)*'month #1 only'!$B$2)*(1-$B$3))-'month #1 only'!$B$2,IF(Q610=0,-'month #1 only'!$B$2,-('month #1 only'!$B$2*2))))))*E610</f>
        <v>0</v>
      </c>
    </row>
    <row r="611" spans="8:20" x14ac:dyDescent="0.2">
      <c r="H611" s="68"/>
      <c r="I611" s="68"/>
      <c r="J611" s="68"/>
      <c r="K611" s="68"/>
      <c r="N611" s="54"/>
      <c r="O611" s="68">
        <f>((G611-1)*(1-(IF(H611="no",0,'month #1 only'!$B$3)))+1)</f>
        <v>5.0000000000000044E-2</v>
      </c>
      <c r="P611" s="68">
        <f t="shared" si="9"/>
        <v>0</v>
      </c>
      <c r="Q611" s="69">
        <f>IF(Table13[[#This Row],[Runners]]&lt;5,0,IF(Table13[[#This Row],[Runners]]&lt;8,0.25,IF(Table13[[#This Row],[Runners]]&lt;12,0.2,IF(Table13[[#This Row],[Handicap?]]="Yes",0.25,0.2))))</f>
        <v>0</v>
      </c>
      <c r="R611" s="70">
        <f>(IF(N611="WON-EW",((((F611-1)*Q611)*'month #1 only'!$B$2)+('month #1 only'!$B$2*(F611-1))),IF(N611="WON",((((F611-1)*Q611)*'month #1 only'!$B$2)+('month #1 only'!$B$2*(F611-1))),IF(N611="PLACED",((((F611-1)*Q611)*'month #1 only'!$B$2)-'month #1 only'!$B$2),IF(Q611=0,-'month #1 only'!$B$2,IF(Q611=0,-'month #1 only'!$B$2,-('month #1 only'!$B$2*2)))))))*E611</f>
        <v>0</v>
      </c>
      <c r="S611" s="71">
        <f>(IF(N611="WON-EW",((((O611-1)*Q611)*'month #1 only'!$B$2)+('month #1 only'!$B$2*(O611-1))),IF(N611="WON",((((O611-1)*Q611)*'month #1 only'!$B$2)+('month #1 only'!$B$2*(O611-1))),IF(N611="PLACED",((((O611-1)*Q611)*'month #1 only'!$B$2)-'month #1 only'!$B$2),IF(Q611=0,-'month #1 only'!$B$2,IF(Q611=0,-'month #1 only'!$B$2,-('month #1 only'!$B$2*2)))))))*E611</f>
        <v>0</v>
      </c>
      <c r="T611" s="71">
        <f>(IF(N611="WON-EW",(((L611-1)*'month #1 only'!$B$2)*(1-$B$3))+(((M611-1)*'month #1 only'!$B$2)*(1-$B$3)),IF(N611="WON",(((L611-1)*'month #1 only'!$B$2)*(1-$B$3)),IF(N611="PLACED",(((M611-1)*'month #1 only'!$B$2)*(1-$B$3))-'month #1 only'!$B$2,IF(Q611=0,-'month #1 only'!$B$2,-('month #1 only'!$B$2*2))))))*E611</f>
        <v>0</v>
      </c>
    </row>
    <row r="612" spans="8:20" x14ac:dyDescent="0.2">
      <c r="H612" s="68"/>
      <c r="I612" s="68"/>
      <c r="J612" s="68"/>
      <c r="K612" s="68"/>
      <c r="N612" s="54"/>
      <c r="O612" s="68">
        <f>((G612-1)*(1-(IF(H612="no",0,'month #1 only'!$B$3)))+1)</f>
        <v>5.0000000000000044E-2</v>
      </c>
      <c r="P612" s="68">
        <f t="shared" si="9"/>
        <v>0</v>
      </c>
      <c r="Q612" s="69">
        <f>IF(Table13[[#This Row],[Runners]]&lt;5,0,IF(Table13[[#This Row],[Runners]]&lt;8,0.25,IF(Table13[[#This Row],[Runners]]&lt;12,0.2,IF(Table13[[#This Row],[Handicap?]]="Yes",0.25,0.2))))</f>
        <v>0</v>
      </c>
      <c r="R612" s="70">
        <f>(IF(N612="WON-EW",((((F612-1)*Q612)*'month #1 only'!$B$2)+('month #1 only'!$B$2*(F612-1))),IF(N612="WON",((((F612-1)*Q612)*'month #1 only'!$B$2)+('month #1 only'!$B$2*(F612-1))),IF(N612="PLACED",((((F612-1)*Q612)*'month #1 only'!$B$2)-'month #1 only'!$B$2),IF(Q612=0,-'month #1 only'!$B$2,IF(Q612=0,-'month #1 only'!$B$2,-('month #1 only'!$B$2*2)))))))*E612</f>
        <v>0</v>
      </c>
      <c r="S612" s="71">
        <f>(IF(N612="WON-EW",((((O612-1)*Q612)*'month #1 only'!$B$2)+('month #1 only'!$B$2*(O612-1))),IF(N612="WON",((((O612-1)*Q612)*'month #1 only'!$B$2)+('month #1 only'!$B$2*(O612-1))),IF(N612="PLACED",((((O612-1)*Q612)*'month #1 only'!$B$2)-'month #1 only'!$B$2),IF(Q612=0,-'month #1 only'!$B$2,IF(Q612=0,-'month #1 only'!$B$2,-('month #1 only'!$B$2*2)))))))*E612</f>
        <v>0</v>
      </c>
      <c r="T612" s="71">
        <f>(IF(N612="WON-EW",(((L612-1)*'month #1 only'!$B$2)*(1-$B$3))+(((M612-1)*'month #1 only'!$B$2)*(1-$B$3)),IF(N612="WON",(((L612-1)*'month #1 only'!$B$2)*(1-$B$3)),IF(N612="PLACED",(((M612-1)*'month #1 only'!$B$2)*(1-$B$3))-'month #1 only'!$B$2,IF(Q612=0,-'month #1 only'!$B$2,-('month #1 only'!$B$2*2))))))*E612</f>
        <v>0</v>
      </c>
    </row>
    <row r="613" spans="8:20" x14ac:dyDescent="0.2">
      <c r="H613" s="68"/>
      <c r="I613" s="68"/>
      <c r="J613" s="68"/>
      <c r="K613" s="68"/>
      <c r="N613" s="54"/>
      <c r="O613" s="68">
        <f>((G613-1)*(1-(IF(H613="no",0,'month #1 only'!$B$3)))+1)</f>
        <v>5.0000000000000044E-2</v>
      </c>
      <c r="P613" s="68">
        <f t="shared" si="9"/>
        <v>0</v>
      </c>
      <c r="Q613" s="69">
        <f>IF(Table13[[#This Row],[Runners]]&lt;5,0,IF(Table13[[#This Row],[Runners]]&lt;8,0.25,IF(Table13[[#This Row],[Runners]]&lt;12,0.2,IF(Table13[[#This Row],[Handicap?]]="Yes",0.25,0.2))))</f>
        <v>0</v>
      </c>
      <c r="R613" s="70">
        <f>(IF(N613="WON-EW",((((F613-1)*Q613)*'month #1 only'!$B$2)+('month #1 only'!$B$2*(F613-1))),IF(N613="WON",((((F613-1)*Q613)*'month #1 only'!$B$2)+('month #1 only'!$B$2*(F613-1))),IF(N613="PLACED",((((F613-1)*Q613)*'month #1 only'!$B$2)-'month #1 only'!$B$2),IF(Q613=0,-'month #1 only'!$B$2,IF(Q613=0,-'month #1 only'!$B$2,-('month #1 only'!$B$2*2)))))))*E613</f>
        <v>0</v>
      </c>
      <c r="S613" s="71">
        <f>(IF(N613="WON-EW",((((O613-1)*Q613)*'month #1 only'!$B$2)+('month #1 only'!$B$2*(O613-1))),IF(N613="WON",((((O613-1)*Q613)*'month #1 only'!$B$2)+('month #1 only'!$B$2*(O613-1))),IF(N613="PLACED",((((O613-1)*Q613)*'month #1 only'!$B$2)-'month #1 only'!$B$2),IF(Q613=0,-'month #1 only'!$B$2,IF(Q613=0,-'month #1 only'!$B$2,-('month #1 only'!$B$2*2)))))))*E613</f>
        <v>0</v>
      </c>
      <c r="T613" s="71">
        <f>(IF(N613="WON-EW",(((L613-1)*'month #1 only'!$B$2)*(1-$B$3))+(((M613-1)*'month #1 only'!$B$2)*(1-$B$3)),IF(N613="WON",(((L613-1)*'month #1 only'!$B$2)*(1-$B$3)),IF(N613="PLACED",(((M613-1)*'month #1 only'!$B$2)*(1-$B$3))-'month #1 only'!$B$2,IF(Q613=0,-'month #1 only'!$B$2,-('month #1 only'!$B$2*2))))))*E613</f>
        <v>0</v>
      </c>
    </row>
    <row r="614" spans="8:20" x14ac:dyDescent="0.2">
      <c r="H614" s="68"/>
      <c r="I614" s="68"/>
      <c r="J614" s="68"/>
      <c r="K614" s="68"/>
      <c r="N614" s="54"/>
      <c r="O614" s="68">
        <f>((G614-1)*(1-(IF(H614="no",0,'month #1 only'!$B$3)))+1)</f>
        <v>5.0000000000000044E-2</v>
      </c>
      <c r="P614" s="68">
        <f t="shared" si="9"/>
        <v>0</v>
      </c>
      <c r="Q614" s="69">
        <f>IF(Table13[[#This Row],[Runners]]&lt;5,0,IF(Table13[[#This Row],[Runners]]&lt;8,0.25,IF(Table13[[#This Row],[Runners]]&lt;12,0.2,IF(Table13[[#This Row],[Handicap?]]="Yes",0.25,0.2))))</f>
        <v>0</v>
      </c>
      <c r="R614" s="70">
        <f>(IF(N614="WON-EW",((((F614-1)*Q614)*'month #1 only'!$B$2)+('month #1 only'!$B$2*(F614-1))),IF(N614="WON",((((F614-1)*Q614)*'month #1 only'!$B$2)+('month #1 only'!$B$2*(F614-1))),IF(N614="PLACED",((((F614-1)*Q614)*'month #1 only'!$B$2)-'month #1 only'!$B$2),IF(Q614=0,-'month #1 only'!$B$2,IF(Q614=0,-'month #1 only'!$B$2,-('month #1 only'!$B$2*2)))))))*E614</f>
        <v>0</v>
      </c>
      <c r="S614" s="71">
        <f>(IF(N614="WON-EW",((((O614-1)*Q614)*'month #1 only'!$B$2)+('month #1 only'!$B$2*(O614-1))),IF(N614="WON",((((O614-1)*Q614)*'month #1 only'!$B$2)+('month #1 only'!$B$2*(O614-1))),IF(N614="PLACED",((((O614-1)*Q614)*'month #1 only'!$B$2)-'month #1 only'!$B$2),IF(Q614=0,-'month #1 only'!$B$2,IF(Q614=0,-'month #1 only'!$B$2,-('month #1 only'!$B$2*2)))))))*E614</f>
        <v>0</v>
      </c>
      <c r="T614" s="71">
        <f>(IF(N614="WON-EW",(((L614-1)*'month #1 only'!$B$2)*(1-$B$3))+(((M614-1)*'month #1 only'!$B$2)*(1-$B$3)),IF(N614="WON",(((L614-1)*'month #1 only'!$B$2)*(1-$B$3)),IF(N614="PLACED",(((M614-1)*'month #1 only'!$B$2)*(1-$B$3))-'month #1 only'!$B$2,IF(Q614=0,-'month #1 only'!$B$2,-('month #1 only'!$B$2*2))))))*E614</f>
        <v>0</v>
      </c>
    </row>
    <row r="615" spans="8:20" x14ac:dyDescent="0.2">
      <c r="H615" s="68"/>
      <c r="I615" s="68"/>
      <c r="J615" s="68"/>
      <c r="K615" s="68"/>
      <c r="N615" s="54"/>
      <c r="O615" s="68">
        <f>((G615-1)*(1-(IF(H615="no",0,'month #1 only'!$B$3)))+1)</f>
        <v>5.0000000000000044E-2</v>
      </c>
      <c r="P615" s="68">
        <f t="shared" si="9"/>
        <v>0</v>
      </c>
      <c r="Q615" s="69">
        <f>IF(Table13[[#This Row],[Runners]]&lt;5,0,IF(Table13[[#This Row],[Runners]]&lt;8,0.25,IF(Table13[[#This Row],[Runners]]&lt;12,0.2,IF(Table13[[#This Row],[Handicap?]]="Yes",0.25,0.2))))</f>
        <v>0</v>
      </c>
      <c r="R615" s="70">
        <f>(IF(N615="WON-EW",((((F615-1)*Q615)*'month #1 only'!$B$2)+('month #1 only'!$B$2*(F615-1))),IF(N615="WON",((((F615-1)*Q615)*'month #1 only'!$B$2)+('month #1 only'!$B$2*(F615-1))),IF(N615="PLACED",((((F615-1)*Q615)*'month #1 only'!$B$2)-'month #1 only'!$B$2),IF(Q615=0,-'month #1 only'!$B$2,IF(Q615=0,-'month #1 only'!$B$2,-('month #1 only'!$B$2*2)))))))*E615</f>
        <v>0</v>
      </c>
      <c r="S615" s="71">
        <f>(IF(N615="WON-EW",((((O615-1)*Q615)*'month #1 only'!$B$2)+('month #1 only'!$B$2*(O615-1))),IF(N615="WON",((((O615-1)*Q615)*'month #1 only'!$B$2)+('month #1 only'!$B$2*(O615-1))),IF(N615="PLACED",((((O615-1)*Q615)*'month #1 only'!$B$2)-'month #1 only'!$B$2),IF(Q615=0,-'month #1 only'!$B$2,IF(Q615=0,-'month #1 only'!$B$2,-('month #1 only'!$B$2*2)))))))*E615</f>
        <v>0</v>
      </c>
      <c r="T615" s="71">
        <f>(IF(N615="WON-EW",(((L615-1)*'month #1 only'!$B$2)*(1-$B$3))+(((M615-1)*'month #1 only'!$B$2)*(1-$B$3)),IF(N615="WON",(((L615-1)*'month #1 only'!$B$2)*(1-$B$3)),IF(N615="PLACED",(((M615-1)*'month #1 only'!$B$2)*(1-$B$3))-'month #1 only'!$B$2,IF(Q615=0,-'month #1 only'!$B$2,-('month #1 only'!$B$2*2))))))*E615</f>
        <v>0</v>
      </c>
    </row>
    <row r="616" spans="8:20" x14ac:dyDescent="0.2">
      <c r="H616" s="68"/>
      <c r="I616" s="68"/>
      <c r="J616" s="68"/>
      <c r="K616" s="68"/>
      <c r="N616" s="54"/>
      <c r="O616" s="68">
        <f>((G616-1)*(1-(IF(H616="no",0,'month #1 only'!$B$3)))+1)</f>
        <v>5.0000000000000044E-2</v>
      </c>
      <c r="P616" s="68">
        <f t="shared" si="9"/>
        <v>0</v>
      </c>
      <c r="Q616" s="69">
        <f>IF(Table13[[#This Row],[Runners]]&lt;5,0,IF(Table13[[#This Row],[Runners]]&lt;8,0.25,IF(Table13[[#This Row],[Runners]]&lt;12,0.2,IF(Table13[[#This Row],[Handicap?]]="Yes",0.25,0.2))))</f>
        <v>0</v>
      </c>
      <c r="R616" s="70">
        <f>(IF(N616="WON-EW",((((F616-1)*Q616)*'month #1 only'!$B$2)+('month #1 only'!$B$2*(F616-1))),IF(N616="WON",((((F616-1)*Q616)*'month #1 only'!$B$2)+('month #1 only'!$B$2*(F616-1))),IF(N616="PLACED",((((F616-1)*Q616)*'month #1 only'!$B$2)-'month #1 only'!$B$2),IF(Q616=0,-'month #1 only'!$B$2,IF(Q616=0,-'month #1 only'!$B$2,-('month #1 only'!$B$2*2)))))))*E616</f>
        <v>0</v>
      </c>
      <c r="S616" s="71">
        <f>(IF(N616="WON-EW",((((O616-1)*Q616)*'month #1 only'!$B$2)+('month #1 only'!$B$2*(O616-1))),IF(N616="WON",((((O616-1)*Q616)*'month #1 only'!$B$2)+('month #1 only'!$B$2*(O616-1))),IF(N616="PLACED",((((O616-1)*Q616)*'month #1 only'!$B$2)-'month #1 only'!$B$2),IF(Q616=0,-'month #1 only'!$B$2,IF(Q616=0,-'month #1 only'!$B$2,-('month #1 only'!$B$2*2)))))))*E616</f>
        <v>0</v>
      </c>
      <c r="T616" s="71">
        <f>(IF(N616="WON-EW",(((L616-1)*'month #1 only'!$B$2)*(1-$B$3))+(((M616-1)*'month #1 only'!$B$2)*(1-$B$3)),IF(N616="WON",(((L616-1)*'month #1 only'!$B$2)*(1-$B$3)),IF(N616="PLACED",(((M616-1)*'month #1 only'!$B$2)*(1-$B$3))-'month #1 only'!$B$2,IF(Q616=0,-'month #1 only'!$B$2,-('month #1 only'!$B$2*2))))))*E616</f>
        <v>0</v>
      </c>
    </row>
    <row r="617" spans="8:20" x14ac:dyDescent="0.2">
      <c r="H617" s="68"/>
      <c r="I617" s="68"/>
      <c r="J617" s="68"/>
      <c r="K617" s="68"/>
      <c r="N617" s="54"/>
      <c r="O617" s="68">
        <f>((G617-1)*(1-(IF(H617="no",0,'month #1 only'!$B$3)))+1)</f>
        <v>5.0000000000000044E-2</v>
      </c>
      <c r="P617" s="68">
        <f t="shared" si="9"/>
        <v>0</v>
      </c>
      <c r="Q617" s="69">
        <f>IF(Table13[[#This Row],[Runners]]&lt;5,0,IF(Table13[[#This Row],[Runners]]&lt;8,0.25,IF(Table13[[#This Row],[Runners]]&lt;12,0.2,IF(Table13[[#This Row],[Handicap?]]="Yes",0.25,0.2))))</f>
        <v>0</v>
      </c>
      <c r="R617" s="70">
        <f>(IF(N617="WON-EW",((((F617-1)*Q617)*'month #1 only'!$B$2)+('month #1 only'!$B$2*(F617-1))),IF(N617="WON",((((F617-1)*Q617)*'month #1 only'!$B$2)+('month #1 only'!$B$2*(F617-1))),IF(N617="PLACED",((((F617-1)*Q617)*'month #1 only'!$B$2)-'month #1 only'!$B$2),IF(Q617=0,-'month #1 only'!$B$2,IF(Q617=0,-'month #1 only'!$B$2,-('month #1 only'!$B$2*2)))))))*E617</f>
        <v>0</v>
      </c>
      <c r="S617" s="71">
        <f>(IF(N617="WON-EW",((((O617-1)*Q617)*'month #1 only'!$B$2)+('month #1 only'!$B$2*(O617-1))),IF(N617="WON",((((O617-1)*Q617)*'month #1 only'!$B$2)+('month #1 only'!$B$2*(O617-1))),IF(N617="PLACED",((((O617-1)*Q617)*'month #1 only'!$B$2)-'month #1 only'!$B$2),IF(Q617=0,-'month #1 only'!$B$2,IF(Q617=0,-'month #1 only'!$B$2,-('month #1 only'!$B$2*2)))))))*E617</f>
        <v>0</v>
      </c>
      <c r="T617" s="71">
        <f>(IF(N617="WON-EW",(((L617-1)*'month #1 only'!$B$2)*(1-$B$3))+(((M617-1)*'month #1 only'!$B$2)*(1-$B$3)),IF(N617="WON",(((L617-1)*'month #1 only'!$B$2)*(1-$B$3)),IF(N617="PLACED",(((M617-1)*'month #1 only'!$B$2)*(1-$B$3))-'month #1 only'!$B$2,IF(Q617=0,-'month #1 only'!$B$2,-('month #1 only'!$B$2*2))))))*E617</f>
        <v>0</v>
      </c>
    </row>
    <row r="618" spans="8:20" x14ac:dyDescent="0.2">
      <c r="H618" s="68"/>
      <c r="I618" s="68"/>
      <c r="J618" s="68"/>
      <c r="K618" s="68"/>
      <c r="N618" s="54"/>
      <c r="O618" s="68">
        <f>((G618-1)*(1-(IF(H618="no",0,'month #1 only'!$B$3)))+1)</f>
        <v>5.0000000000000044E-2</v>
      </c>
      <c r="P618" s="68">
        <f t="shared" si="9"/>
        <v>0</v>
      </c>
      <c r="Q618" s="69">
        <f>IF(Table13[[#This Row],[Runners]]&lt;5,0,IF(Table13[[#This Row],[Runners]]&lt;8,0.25,IF(Table13[[#This Row],[Runners]]&lt;12,0.2,IF(Table13[[#This Row],[Handicap?]]="Yes",0.25,0.2))))</f>
        <v>0</v>
      </c>
      <c r="R618" s="70">
        <f>(IF(N618="WON-EW",((((F618-1)*Q618)*'month #1 only'!$B$2)+('month #1 only'!$B$2*(F618-1))),IF(N618="WON",((((F618-1)*Q618)*'month #1 only'!$B$2)+('month #1 only'!$B$2*(F618-1))),IF(N618="PLACED",((((F618-1)*Q618)*'month #1 only'!$B$2)-'month #1 only'!$B$2),IF(Q618=0,-'month #1 only'!$B$2,IF(Q618=0,-'month #1 only'!$B$2,-('month #1 only'!$B$2*2)))))))*E618</f>
        <v>0</v>
      </c>
      <c r="S618" s="71">
        <f>(IF(N618="WON-EW",((((O618-1)*Q618)*'month #1 only'!$B$2)+('month #1 only'!$B$2*(O618-1))),IF(N618="WON",((((O618-1)*Q618)*'month #1 only'!$B$2)+('month #1 only'!$B$2*(O618-1))),IF(N618="PLACED",((((O618-1)*Q618)*'month #1 only'!$B$2)-'month #1 only'!$B$2),IF(Q618=0,-'month #1 only'!$B$2,IF(Q618=0,-'month #1 only'!$B$2,-('month #1 only'!$B$2*2)))))))*E618</f>
        <v>0</v>
      </c>
      <c r="T618" s="71">
        <f>(IF(N618="WON-EW",(((L618-1)*'month #1 only'!$B$2)*(1-$B$3))+(((M618-1)*'month #1 only'!$B$2)*(1-$B$3)),IF(N618="WON",(((L618-1)*'month #1 only'!$B$2)*(1-$B$3)),IF(N618="PLACED",(((M618-1)*'month #1 only'!$B$2)*(1-$B$3))-'month #1 only'!$B$2,IF(Q618=0,-'month #1 only'!$B$2,-('month #1 only'!$B$2*2))))))*E618</f>
        <v>0</v>
      </c>
    </row>
    <row r="619" spans="8:20" x14ac:dyDescent="0.2">
      <c r="H619" s="68"/>
      <c r="I619" s="68"/>
      <c r="J619" s="68"/>
      <c r="K619" s="68"/>
      <c r="N619" s="54"/>
      <c r="O619" s="68">
        <f>((G619-1)*(1-(IF(H619="no",0,'month #1 only'!$B$3)))+1)</f>
        <v>5.0000000000000044E-2</v>
      </c>
      <c r="P619" s="68">
        <f t="shared" si="9"/>
        <v>0</v>
      </c>
      <c r="Q619" s="69">
        <f>IF(Table13[[#This Row],[Runners]]&lt;5,0,IF(Table13[[#This Row],[Runners]]&lt;8,0.25,IF(Table13[[#This Row],[Runners]]&lt;12,0.2,IF(Table13[[#This Row],[Handicap?]]="Yes",0.25,0.2))))</f>
        <v>0</v>
      </c>
      <c r="R619" s="70">
        <f>(IF(N619="WON-EW",((((F619-1)*Q619)*'month #1 only'!$B$2)+('month #1 only'!$B$2*(F619-1))),IF(N619="WON",((((F619-1)*Q619)*'month #1 only'!$B$2)+('month #1 only'!$B$2*(F619-1))),IF(N619="PLACED",((((F619-1)*Q619)*'month #1 only'!$B$2)-'month #1 only'!$B$2),IF(Q619=0,-'month #1 only'!$B$2,IF(Q619=0,-'month #1 only'!$B$2,-('month #1 only'!$B$2*2)))))))*E619</f>
        <v>0</v>
      </c>
      <c r="S619" s="71">
        <f>(IF(N619="WON-EW",((((O619-1)*Q619)*'month #1 only'!$B$2)+('month #1 only'!$B$2*(O619-1))),IF(N619="WON",((((O619-1)*Q619)*'month #1 only'!$B$2)+('month #1 only'!$B$2*(O619-1))),IF(N619="PLACED",((((O619-1)*Q619)*'month #1 only'!$B$2)-'month #1 only'!$B$2),IF(Q619=0,-'month #1 only'!$B$2,IF(Q619=0,-'month #1 only'!$B$2,-('month #1 only'!$B$2*2)))))))*E619</f>
        <v>0</v>
      </c>
      <c r="T619" s="71">
        <f>(IF(N619="WON-EW",(((L619-1)*'month #1 only'!$B$2)*(1-$B$3))+(((M619-1)*'month #1 only'!$B$2)*(1-$B$3)),IF(N619="WON",(((L619-1)*'month #1 only'!$B$2)*(1-$B$3)),IF(N619="PLACED",(((M619-1)*'month #1 only'!$B$2)*(1-$B$3))-'month #1 only'!$B$2,IF(Q619=0,-'month #1 only'!$B$2,-('month #1 only'!$B$2*2))))))*E619</f>
        <v>0</v>
      </c>
    </row>
    <row r="620" spans="8:20" x14ac:dyDescent="0.2">
      <c r="H620" s="68"/>
      <c r="I620" s="68"/>
      <c r="J620" s="68"/>
      <c r="K620" s="68"/>
      <c r="N620" s="54"/>
      <c r="O620" s="68">
        <f>((G620-1)*(1-(IF(H620="no",0,'month #1 only'!$B$3)))+1)</f>
        <v>5.0000000000000044E-2</v>
      </c>
      <c r="P620" s="68">
        <f t="shared" si="9"/>
        <v>0</v>
      </c>
      <c r="Q620" s="69">
        <f>IF(Table13[[#This Row],[Runners]]&lt;5,0,IF(Table13[[#This Row],[Runners]]&lt;8,0.25,IF(Table13[[#This Row],[Runners]]&lt;12,0.2,IF(Table13[[#This Row],[Handicap?]]="Yes",0.25,0.2))))</f>
        <v>0</v>
      </c>
      <c r="R620" s="70">
        <f>(IF(N620="WON-EW",((((F620-1)*Q620)*'month #1 only'!$B$2)+('month #1 only'!$B$2*(F620-1))),IF(N620="WON",((((F620-1)*Q620)*'month #1 only'!$B$2)+('month #1 only'!$B$2*(F620-1))),IF(N620="PLACED",((((F620-1)*Q620)*'month #1 only'!$B$2)-'month #1 only'!$B$2),IF(Q620=0,-'month #1 only'!$B$2,IF(Q620=0,-'month #1 only'!$B$2,-('month #1 only'!$B$2*2)))))))*E620</f>
        <v>0</v>
      </c>
      <c r="S620" s="71">
        <f>(IF(N620="WON-EW",((((O620-1)*Q620)*'month #1 only'!$B$2)+('month #1 only'!$B$2*(O620-1))),IF(N620="WON",((((O620-1)*Q620)*'month #1 only'!$B$2)+('month #1 only'!$B$2*(O620-1))),IF(N620="PLACED",((((O620-1)*Q620)*'month #1 only'!$B$2)-'month #1 only'!$B$2),IF(Q620=0,-'month #1 only'!$B$2,IF(Q620=0,-'month #1 only'!$B$2,-('month #1 only'!$B$2*2)))))))*E620</f>
        <v>0</v>
      </c>
      <c r="T620" s="71">
        <f>(IF(N620="WON-EW",(((L620-1)*'month #1 only'!$B$2)*(1-$B$3))+(((M620-1)*'month #1 only'!$B$2)*(1-$B$3)),IF(N620="WON",(((L620-1)*'month #1 only'!$B$2)*(1-$B$3)),IF(N620="PLACED",(((M620-1)*'month #1 only'!$B$2)*(1-$B$3))-'month #1 only'!$B$2,IF(Q620=0,-'month #1 only'!$B$2,-('month #1 only'!$B$2*2))))))*E620</f>
        <v>0</v>
      </c>
    </row>
    <row r="621" spans="8:20" x14ac:dyDescent="0.2">
      <c r="H621" s="68"/>
      <c r="I621" s="68"/>
      <c r="J621" s="68"/>
      <c r="K621" s="68"/>
      <c r="N621" s="54"/>
      <c r="O621" s="68">
        <f>((G621-1)*(1-(IF(H621="no",0,'month #1 only'!$B$3)))+1)</f>
        <v>5.0000000000000044E-2</v>
      </c>
      <c r="P621" s="68">
        <f t="shared" si="9"/>
        <v>0</v>
      </c>
      <c r="Q621" s="69">
        <f>IF(Table13[[#This Row],[Runners]]&lt;5,0,IF(Table13[[#This Row],[Runners]]&lt;8,0.25,IF(Table13[[#This Row],[Runners]]&lt;12,0.2,IF(Table13[[#This Row],[Handicap?]]="Yes",0.25,0.2))))</f>
        <v>0</v>
      </c>
      <c r="R621" s="70">
        <f>(IF(N621="WON-EW",((((F621-1)*Q621)*'month #1 only'!$B$2)+('month #1 only'!$B$2*(F621-1))),IF(N621="WON",((((F621-1)*Q621)*'month #1 only'!$B$2)+('month #1 only'!$B$2*(F621-1))),IF(N621="PLACED",((((F621-1)*Q621)*'month #1 only'!$B$2)-'month #1 only'!$B$2),IF(Q621=0,-'month #1 only'!$B$2,IF(Q621=0,-'month #1 only'!$B$2,-('month #1 only'!$B$2*2)))))))*E621</f>
        <v>0</v>
      </c>
      <c r="S621" s="71">
        <f>(IF(N621="WON-EW",((((O621-1)*Q621)*'month #1 only'!$B$2)+('month #1 only'!$B$2*(O621-1))),IF(N621="WON",((((O621-1)*Q621)*'month #1 only'!$B$2)+('month #1 only'!$B$2*(O621-1))),IF(N621="PLACED",((((O621-1)*Q621)*'month #1 only'!$B$2)-'month #1 only'!$B$2),IF(Q621=0,-'month #1 only'!$B$2,IF(Q621=0,-'month #1 only'!$B$2,-('month #1 only'!$B$2*2)))))))*E621</f>
        <v>0</v>
      </c>
      <c r="T621" s="71">
        <f>(IF(N621="WON-EW",(((L621-1)*'month #1 only'!$B$2)*(1-$B$3))+(((M621-1)*'month #1 only'!$B$2)*(1-$B$3)),IF(N621="WON",(((L621-1)*'month #1 only'!$B$2)*(1-$B$3)),IF(N621="PLACED",(((M621-1)*'month #1 only'!$B$2)*(1-$B$3))-'month #1 only'!$B$2,IF(Q621=0,-'month #1 only'!$B$2,-('month #1 only'!$B$2*2))))))*E621</f>
        <v>0</v>
      </c>
    </row>
    <row r="622" spans="8:20" x14ac:dyDescent="0.2">
      <c r="H622" s="68"/>
      <c r="I622" s="68"/>
      <c r="J622" s="68"/>
      <c r="K622" s="68"/>
      <c r="N622" s="54"/>
      <c r="O622" s="68">
        <f>((G622-1)*(1-(IF(H622="no",0,'month #1 only'!$B$3)))+1)</f>
        <v>5.0000000000000044E-2</v>
      </c>
      <c r="P622" s="68">
        <f t="shared" si="9"/>
        <v>0</v>
      </c>
      <c r="Q622" s="69">
        <f>IF(Table13[[#This Row],[Runners]]&lt;5,0,IF(Table13[[#This Row],[Runners]]&lt;8,0.25,IF(Table13[[#This Row],[Runners]]&lt;12,0.2,IF(Table13[[#This Row],[Handicap?]]="Yes",0.25,0.2))))</f>
        <v>0</v>
      </c>
      <c r="R622" s="70">
        <f>(IF(N622="WON-EW",((((F622-1)*Q622)*'month #1 only'!$B$2)+('month #1 only'!$B$2*(F622-1))),IF(N622="WON",((((F622-1)*Q622)*'month #1 only'!$B$2)+('month #1 only'!$B$2*(F622-1))),IF(N622="PLACED",((((F622-1)*Q622)*'month #1 only'!$B$2)-'month #1 only'!$B$2),IF(Q622=0,-'month #1 only'!$B$2,IF(Q622=0,-'month #1 only'!$B$2,-('month #1 only'!$B$2*2)))))))*E622</f>
        <v>0</v>
      </c>
      <c r="S622" s="71">
        <f>(IF(N622="WON-EW",((((O622-1)*Q622)*'month #1 only'!$B$2)+('month #1 only'!$B$2*(O622-1))),IF(N622="WON",((((O622-1)*Q622)*'month #1 only'!$B$2)+('month #1 only'!$B$2*(O622-1))),IF(N622="PLACED",((((O622-1)*Q622)*'month #1 only'!$B$2)-'month #1 only'!$B$2),IF(Q622=0,-'month #1 only'!$B$2,IF(Q622=0,-'month #1 only'!$B$2,-('month #1 only'!$B$2*2)))))))*E622</f>
        <v>0</v>
      </c>
      <c r="T622" s="71">
        <f>(IF(N622="WON-EW",(((L622-1)*'month #1 only'!$B$2)*(1-$B$3))+(((M622-1)*'month #1 only'!$B$2)*(1-$B$3)),IF(N622="WON",(((L622-1)*'month #1 only'!$B$2)*(1-$B$3)),IF(N622="PLACED",(((M622-1)*'month #1 only'!$B$2)*(1-$B$3))-'month #1 only'!$B$2,IF(Q622=0,-'month #1 only'!$B$2,-('month #1 only'!$B$2*2))))))*E622</f>
        <v>0</v>
      </c>
    </row>
    <row r="623" spans="8:20" x14ac:dyDescent="0.2">
      <c r="H623" s="68"/>
      <c r="I623" s="68"/>
      <c r="J623" s="68"/>
      <c r="K623" s="68"/>
      <c r="N623" s="54"/>
      <c r="O623" s="68">
        <f>((G623-1)*(1-(IF(H623="no",0,'month #1 only'!$B$3)))+1)</f>
        <v>5.0000000000000044E-2</v>
      </c>
      <c r="P623" s="68">
        <f t="shared" si="9"/>
        <v>0</v>
      </c>
      <c r="Q623" s="69">
        <f>IF(Table13[[#This Row],[Runners]]&lt;5,0,IF(Table13[[#This Row],[Runners]]&lt;8,0.25,IF(Table13[[#This Row],[Runners]]&lt;12,0.2,IF(Table13[[#This Row],[Handicap?]]="Yes",0.25,0.2))))</f>
        <v>0</v>
      </c>
      <c r="R623" s="70">
        <f>(IF(N623="WON-EW",((((F623-1)*Q623)*'month #1 only'!$B$2)+('month #1 only'!$B$2*(F623-1))),IF(N623="WON",((((F623-1)*Q623)*'month #1 only'!$B$2)+('month #1 only'!$B$2*(F623-1))),IF(N623="PLACED",((((F623-1)*Q623)*'month #1 only'!$B$2)-'month #1 only'!$B$2),IF(Q623=0,-'month #1 only'!$B$2,IF(Q623=0,-'month #1 only'!$B$2,-('month #1 only'!$B$2*2)))))))*E623</f>
        <v>0</v>
      </c>
      <c r="S623" s="71">
        <f>(IF(N623="WON-EW",((((O623-1)*Q623)*'month #1 only'!$B$2)+('month #1 only'!$B$2*(O623-1))),IF(N623="WON",((((O623-1)*Q623)*'month #1 only'!$B$2)+('month #1 only'!$B$2*(O623-1))),IF(N623="PLACED",((((O623-1)*Q623)*'month #1 only'!$B$2)-'month #1 only'!$B$2),IF(Q623=0,-'month #1 only'!$B$2,IF(Q623=0,-'month #1 only'!$B$2,-('month #1 only'!$B$2*2)))))))*E623</f>
        <v>0</v>
      </c>
      <c r="T623" s="71">
        <f>(IF(N623="WON-EW",(((L623-1)*'month #1 only'!$B$2)*(1-$B$3))+(((M623-1)*'month #1 only'!$B$2)*(1-$B$3)),IF(N623="WON",(((L623-1)*'month #1 only'!$B$2)*(1-$B$3)),IF(N623="PLACED",(((M623-1)*'month #1 only'!$B$2)*(1-$B$3))-'month #1 only'!$B$2,IF(Q623=0,-'month #1 only'!$B$2,-('month #1 only'!$B$2*2))))))*E623</f>
        <v>0</v>
      </c>
    </row>
    <row r="624" spans="8:20" x14ac:dyDescent="0.2">
      <c r="H624" s="68"/>
      <c r="I624" s="68"/>
      <c r="J624" s="68"/>
      <c r="K624" s="68"/>
      <c r="N624" s="54"/>
      <c r="O624" s="68">
        <f>((G624-1)*(1-(IF(H624="no",0,'month #1 only'!$B$3)))+1)</f>
        <v>5.0000000000000044E-2</v>
      </c>
      <c r="P624" s="68">
        <f t="shared" si="9"/>
        <v>0</v>
      </c>
      <c r="Q624" s="69">
        <f>IF(Table13[[#This Row],[Runners]]&lt;5,0,IF(Table13[[#This Row],[Runners]]&lt;8,0.25,IF(Table13[[#This Row],[Runners]]&lt;12,0.2,IF(Table13[[#This Row],[Handicap?]]="Yes",0.25,0.2))))</f>
        <v>0</v>
      </c>
      <c r="R624" s="70">
        <f>(IF(N624="WON-EW",((((F624-1)*Q624)*'month #1 only'!$B$2)+('month #1 only'!$B$2*(F624-1))),IF(N624="WON",((((F624-1)*Q624)*'month #1 only'!$B$2)+('month #1 only'!$B$2*(F624-1))),IF(N624="PLACED",((((F624-1)*Q624)*'month #1 only'!$B$2)-'month #1 only'!$B$2),IF(Q624=0,-'month #1 only'!$B$2,IF(Q624=0,-'month #1 only'!$B$2,-('month #1 only'!$B$2*2)))))))*E624</f>
        <v>0</v>
      </c>
      <c r="S624" s="71">
        <f>(IF(N624="WON-EW",((((O624-1)*Q624)*'month #1 only'!$B$2)+('month #1 only'!$B$2*(O624-1))),IF(N624="WON",((((O624-1)*Q624)*'month #1 only'!$B$2)+('month #1 only'!$B$2*(O624-1))),IF(N624="PLACED",((((O624-1)*Q624)*'month #1 only'!$B$2)-'month #1 only'!$B$2),IF(Q624=0,-'month #1 only'!$B$2,IF(Q624=0,-'month #1 only'!$B$2,-('month #1 only'!$B$2*2)))))))*E624</f>
        <v>0</v>
      </c>
      <c r="T624" s="71">
        <f>(IF(N624="WON-EW",(((L624-1)*'month #1 only'!$B$2)*(1-$B$3))+(((M624-1)*'month #1 only'!$B$2)*(1-$B$3)),IF(N624="WON",(((L624-1)*'month #1 only'!$B$2)*(1-$B$3)),IF(N624="PLACED",(((M624-1)*'month #1 only'!$B$2)*(1-$B$3))-'month #1 only'!$B$2,IF(Q624=0,-'month #1 only'!$B$2,-('month #1 only'!$B$2*2))))))*E624</f>
        <v>0</v>
      </c>
    </row>
    <row r="625" spans="8:20" x14ac:dyDescent="0.2">
      <c r="H625" s="68"/>
      <c r="I625" s="68"/>
      <c r="J625" s="68"/>
      <c r="K625" s="68"/>
      <c r="N625" s="54"/>
      <c r="O625" s="68">
        <f>((G625-1)*(1-(IF(H625="no",0,'month #1 only'!$B$3)))+1)</f>
        <v>5.0000000000000044E-2</v>
      </c>
      <c r="P625" s="68">
        <f t="shared" si="9"/>
        <v>0</v>
      </c>
      <c r="Q625" s="69">
        <f>IF(Table13[[#This Row],[Runners]]&lt;5,0,IF(Table13[[#This Row],[Runners]]&lt;8,0.25,IF(Table13[[#This Row],[Runners]]&lt;12,0.2,IF(Table13[[#This Row],[Handicap?]]="Yes",0.25,0.2))))</f>
        <v>0</v>
      </c>
      <c r="R625" s="70">
        <f>(IF(N625="WON-EW",((((F625-1)*Q625)*'month #1 only'!$B$2)+('month #1 only'!$B$2*(F625-1))),IF(N625="WON",((((F625-1)*Q625)*'month #1 only'!$B$2)+('month #1 only'!$B$2*(F625-1))),IF(N625="PLACED",((((F625-1)*Q625)*'month #1 only'!$B$2)-'month #1 only'!$B$2),IF(Q625=0,-'month #1 only'!$B$2,IF(Q625=0,-'month #1 only'!$B$2,-('month #1 only'!$B$2*2)))))))*E625</f>
        <v>0</v>
      </c>
      <c r="S625" s="71">
        <f>(IF(N625="WON-EW",((((O625-1)*Q625)*'month #1 only'!$B$2)+('month #1 only'!$B$2*(O625-1))),IF(N625="WON",((((O625-1)*Q625)*'month #1 only'!$B$2)+('month #1 only'!$B$2*(O625-1))),IF(N625="PLACED",((((O625-1)*Q625)*'month #1 only'!$B$2)-'month #1 only'!$B$2),IF(Q625=0,-'month #1 only'!$B$2,IF(Q625=0,-'month #1 only'!$B$2,-('month #1 only'!$B$2*2)))))))*E625</f>
        <v>0</v>
      </c>
      <c r="T625" s="71">
        <f>(IF(N625="WON-EW",(((L625-1)*'month #1 only'!$B$2)*(1-$B$3))+(((M625-1)*'month #1 only'!$B$2)*(1-$B$3)),IF(N625="WON",(((L625-1)*'month #1 only'!$B$2)*(1-$B$3)),IF(N625="PLACED",(((M625-1)*'month #1 only'!$B$2)*(1-$B$3))-'month #1 only'!$B$2,IF(Q625=0,-'month #1 only'!$B$2,-('month #1 only'!$B$2*2))))))*E625</f>
        <v>0</v>
      </c>
    </row>
    <row r="626" spans="8:20" x14ac:dyDescent="0.2">
      <c r="H626" s="68"/>
      <c r="I626" s="68"/>
      <c r="J626" s="68"/>
      <c r="K626" s="68"/>
      <c r="N626" s="54"/>
      <c r="O626" s="68">
        <f>((G626-1)*(1-(IF(H626="no",0,'month #1 only'!$B$3)))+1)</f>
        <v>5.0000000000000044E-2</v>
      </c>
      <c r="P626" s="68">
        <f t="shared" si="9"/>
        <v>0</v>
      </c>
      <c r="Q626" s="69">
        <f>IF(Table13[[#This Row],[Runners]]&lt;5,0,IF(Table13[[#This Row],[Runners]]&lt;8,0.25,IF(Table13[[#This Row],[Runners]]&lt;12,0.2,IF(Table13[[#This Row],[Handicap?]]="Yes",0.25,0.2))))</f>
        <v>0</v>
      </c>
      <c r="R626" s="70">
        <f>(IF(N626="WON-EW",((((F626-1)*Q626)*'month #1 only'!$B$2)+('month #1 only'!$B$2*(F626-1))),IF(N626="WON",((((F626-1)*Q626)*'month #1 only'!$B$2)+('month #1 only'!$B$2*(F626-1))),IF(N626="PLACED",((((F626-1)*Q626)*'month #1 only'!$B$2)-'month #1 only'!$B$2),IF(Q626=0,-'month #1 only'!$B$2,IF(Q626=0,-'month #1 only'!$B$2,-('month #1 only'!$B$2*2)))))))*E626</f>
        <v>0</v>
      </c>
      <c r="S626" s="71">
        <f>(IF(N626="WON-EW",((((O626-1)*Q626)*'month #1 only'!$B$2)+('month #1 only'!$B$2*(O626-1))),IF(N626="WON",((((O626-1)*Q626)*'month #1 only'!$B$2)+('month #1 only'!$B$2*(O626-1))),IF(N626="PLACED",((((O626-1)*Q626)*'month #1 only'!$B$2)-'month #1 only'!$B$2),IF(Q626=0,-'month #1 only'!$B$2,IF(Q626=0,-'month #1 only'!$B$2,-('month #1 only'!$B$2*2)))))))*E626</f>
        <v>0</v>
      </c>
      <c r="T626" s="71">
        <f>(IF(N626="WON-EW",(((L626-1)*'month #1 only'!$B$2)*(1-$B$3))+(((M626-1)*'month #1 only'!$B$2)*(1-$B$3)),IF(N626="WON",(((L626-1)*'month #1 only'!$B$2)*(1-$B$3)),IF(N626="PLACED",(((M626-1)*'month #1 only'!$B$2)*(1-$B$3))-'month #1 only'!$B$2,IF(Q626=0,-'month #1 only'!$B$2,-('month #1 only'!$B$2*2))))))*E626</f>
        <v>0</v>
      </c>
    </row>
    <row r="627" spans="8:20" x14ac:dyDescent="0.2">
      <c r="H627" s="68"/>
      <c r="I627" s="68"/>
      <c r="J627" s="68"/>
      <c r="K627" s="68"/>
      <c r="N627" s="54"/>
      <c r="O627" s="68">
        <f>((G627-1)*(1-(IF(H627="no",0,'month #1 only'!$B$3)))+1)</f>
        <v>5.0000000000000044E-2</v>
      </c>
      <c r="P627" s="68">
        <f t="shared" si="9"/>
        <v>0</v>
      </c>
      <c r="Q627" s="69">
        <f>IF(Table13[[#This Row],[Runners]]&lt;5,0,IF(Table13[[#This Row],[Runners]]&lt;8,0.25,IF(Table13[[#This Row],[Runners]]&lt;12,0.2,IF(Table13[[#This Row],[Handicap?]]="Yes",0.25,0.2))))</f>
        <v>0</v>
      </c>
      <c r="R627" s="70">
        <f>(IF(N627="WON-EW",((((F627-1)*Q627)*'month #1 only'!$B$2)+('month #1 only'!$B$2*(F627-1))),IF(N627="WON",((((F627-1)*Q627)*'month #1 only'!$B$2)+('month #1 only'!$B$2*(F627-1))),IF(N627="PLACED",((((F627-1)*Q627)*'month #1 only'!$B$2)-'month #1 only'!$B$2),IF(Q627=0,-'month #1 only'!$B$2,IF(Q627=0,-'month #1 only'!$B$2,-('month #1 only'!$B$2*2)))))))*E627</f>
        <v>0</v>
      </c>
      <c r="S627" s="71">
        <f>(IF(N627="WON-EW",((((O627-1)*Q627)*'month #1 only'!$B$2)+('month #1 only'!$B$2*(O627-1))),IF(N627="WON",((((O627-1)*Q627)*'month #1 only'!$B$2)+('month #1 only'!$B$2*(O627-1))),IF(N627="PLACED",((((O627-1)*Q627)*'month #1 only'!$B$2)-'month #1 only'!$B$2),IF(Q627=0,-'month #1 only'!$B$2,IF(Q627=0,-'month #1 only'!$B$2,-('month #1 only'!$B$2*2)))))))*E627</f>
        <v>0</v>
      </c>
      <c r="T627" s="71">
        <f>(IF(N627="WON-EW",(((L627-1)*'month #1 only'!$B$2)*(1-$B$3))+(((M627-1)*'month #1 only'!$B$2)*(1-$B$3)),IF(N627="WON",(((L627-1)*'month #1 only'!$B$2)*(1-$B$3)),IF(N627="PLACED",(((M627-1)*'month #1 only'!$B$2)*(1-$B$3))-'month #1 only'!$B$2,IF(Q627=0,-'month #1 only'!$B$2,-('month #1 only'!$B$2*2))))))*E627</f>
        <v>0</v>
      </c>
    </row>
    <row r="628" spans="8:20" x14ac:dyDescent="0.2">
      <c r="H628" s="68"/>
      <c r="I628" s="68"/>
      <c r="J628" s="68"/>
      <c r="K628" s="68"/>
      <c r="N628" s="54"/>
      <c r="O628" s="68">
        <f>((G628-1)*(1-(IF(H628="no",0,'month #1 only'!$B$3)))+1)</f>
        <v>5.0000000000000044E-2</v>
      </c>
      <c r="P628" s="68">
        <f t="shared" si="9"/>
        <v>0</v>
      </c>
      <c r="Q628" s="69">
        <f>IF(Table13[[#This Row],[Runners]]&lt;5,0,IF(Table13[[#This Row],[Runners]]&lt;8,0.25,IF(Table13[[#This Row],[Runners]]&lt;12,0.2,IF(Table13[[#This Row],[Handicap?]]="Yes",0.25,0.2))))</f>
        <v>0</v>
      </c>
      <c r="R628" s="70">
        <f>(IF(N628="WON-EW",((((F628-1)*Q628)*'month #1 only'!$B$2)+('month #1 only'!$B$2*(F628-1))),IF(N628="WON",((((F628-1)*Q628)*'month #1 only'!$B$2)+('month #1 only'!$B$2*(F628-1))),IF(N628="PLACED",((((F628-1)*Q628)*'month #1 only'!$B$2)-'month #1 only'!$B$2),IF(Q628=0,-'month #1 only'!$B$2,IF(Q628=0,-'month #1 only'!$B$2,-('month #1 only'!$B$2*2)))))))*E628</f>
        <v>0</v>
      </c>
      <c r="S628" s="71">
        <f>(IF(N628="WON-EW",((((O628-1)*Q628)*'month #1 only'!$B$2)+('month #1 only'!$B$2*(O628-1))),IF(N628="WON",((((O628-1)*Q628)*'month #1 only'!$B$2)+('month #1 only'!$B$2*(O628-1))),IF(N628="PLACED",((((O628-1)*Q628)*'month #1 only'!$B$2)-'month #1 only'!$B$2),IF(Q628=0,-'month #1 only'!$B$2,IF(Q628=0,-'month #1 only'!$B$2,-('month #1 only'!$B$2*2)))))))*E628</f>
        <v>0</v>
      </c>
      <c r="T628" s="71">
        <f>(IF(N628="WON-EW",(((L628-1)*'month #1 only'!$B$2)*(1-$B$3))+(((M628-1)*'month #1 only'!$B$2)*(1-$B$3)),IF(N628="WON",(((L628-1)*'month #1 only'!$B$2)*(1-$B$3)),IF(N628="PLACED",(((M628-1)*'month #1 only'!$B$2)*(1-$B$3))-'month #1 only'!$B$2,IF(Q628=0,-'month #1 only'!$B$2,-('month #1 only'!$B$2*2))))))*E628</f>
        <v>0</v>
      </c>
    </row>
    <row r="629" spans="8:20" x14ac:dyDescent="0.2">
      <c r="H629" s="68"/>
      <c r="I629" s="68"/>
      <c r="J629" s="68"/>
      <c r="K629" s="68"/>
      <c r="N629" s="54"/>
      <c r="O629" s="68">
        <f>((G629-1)*(1-(IF(H629="no",0,'month #1 only'!$B$3)))+1)</f>
        <v>5.0000000000000044E-2</v>
      </c>
      <c r="P629" s="68">
        <f t="shared" si="9"/>
        <v>0</v>
      </c>
      <c r="Q629" s="69">
        <f>IF(Table13[[#This Row],[Runners]]&lt;5,0,IF(Table13[[#This Row],[Runners]]&lt;8,0.25,IF(Table13[[#This Row],[Runners]]&lt;12,0.2,IF(Table13[[#This Row],[Handicap?]]="Yes",0.25,0.2))))</f>
        <v>0</v>
      </c>
      <c r="R629" s="70">
        <f>(IF(N629="WON-EW",((((F629-1)*Q629)*'month #1 only'!$B$2)+('month #1 only'!$B$2*(F629-1))),IF(N629="WON",((((F629-1)*Q629)*'month #1 only'!$B$2)+('month #1 only'!$B$2*(F629-1))),IF(N629="PLACED",((((F629-1)*Q629)*'month #1 only'!$B$2)-'month #1 only'!$B$2),IF(Q629=0,-'month #1 only'!$B$2,IF(Q629=0,-'month #1 only'!$B$2,-('month #1 only'!$B$2*2)))))))*E629</f>
        <v>0</v>
      </c>
      <c r="S629" s="71">
        <f>(IF(N629="WON-EW",((((O629-1)*Q629)*'month #1 only'!$B$2)+('month #1 only'!$B$2*(O629-1))),IF(N629="WON",((((O629-1)*Q629)*'month #1 only'!$B$2)+('month #1 only'!$B$2*(O629-1))),IF(N629="PLACED",((((O629-1)*Q629)*'month #1 only'!$B$2)-'month #1 only'!$B$2),IF(Q629=0,-'month #1 only'!$B$2,IF(Q629=0,-'month #1 only'!$B$2,-('month #1 only'!$B$2*2)))))))*E629</f>
        <v>0</v>
      </c>
      <c r="T629" s="71">
        <f>(IF(N629="WON-EW",(((L629-1)*'month #1 only'!$B$2)*(1-$B$3))+(((M629-1)*'month #1 only'!$B$2)*(1-$B$3)),IF(N629="WON",(((L629-1)*'month #1 only'!$B$2)*(1-$B$3)),IF(N629="PLACED",(((M629-1)*'month #1 only'!$B$2)*(1-$B$3))-'month #1 only'!$B$2,IF(Q629=0,-'month #1 only'!$B$2,-('month #1 only'!$B$2*2))))))*E629</f>
        <v>0</v>
      </c>
    </row>
    <row r="630" spans="8:20" x14ac:dyDescent="0.2">
      <c r="H630" s="68"/>
      <c r="I630" s="68"/>
      <c r="J630" s="68"/>
      <c r="K630" s="68"/>
      <c r="N630" s="54"/>
      <c r="O630" s="68">
        <f>((G630-1)*(1-(IF(H630="no",0,'month #1 only'!$B$3)))+1)</f>
        <v>5.0000000000000044E-2</v>
      </c>
      <c r="P630" s="68">
        <f t="shared" si="9"/>
        <v>0</v>
      </c>
      <c r="Q630" s="69">
        <f>IF(Table13[[#This Row],[Runners]]&lt;5,0,IF(Table13[[#This Row],[Runners]]&lt;8,0.25,IF(Table13[[#This Row],[Runners]]&lt;12,0.2,IF(Table13[[#This Row],[Handicap?]]="Yes",0.25,0.2))))</f>
        <v>0</v>
      </c>
      <c r="R630" s="70">
        <f>(IF(N630="WON-EW",((((F630-1)*Q630)*'month #1 only'!$B$2)+('month #1 only'!$B$2*(F630-1))),IF(N630="WON",((((F630-1)*Q630)*'month #1 only'!$B$2)+('month #1 only'!$B$2*(F630-1))),IF(N630="PLACED",((((F630-1)*Q630)*'month #1 only'!$B$2)-'month #1 only'!$B$2),IF(Q630=0,-'month #1 only'!$B$2,IF(Q630=0,-'month #1 only'!$B$2,-('month #1 only'!$B$2*2)))))))*E630</f>
        <v>0</v>
      </c>
      <c r="S630" s="71">
        <f>(IF(N630="WON-EW",((((O630-1)*Q630)*'month #1 only'!$B$2)+('month #1 only'!$B$2*(O630-1))),IF(N630="WON",((((O630-1)*Q630)*'month #1 only'!$B$2)+('month #1 only'!$B$2*(O630-1))),IF(N630="PLACED",((((O630-1)*Q630)*'month #1 only'!$B$2)-'month #1 only'!$B$2),IF(Q630=0,-'month #1 only'!$B$2,IF(Q630=0,-'month #1 only'!$B$2,-('month #1 only'!$B$2*2)))))))*E630</f>
        <v>0</v>
      </c>
      <c r="T630" s="71">
        <f>(IF(N630="WON-EW",(((L630-1)*'month #1 only'!$B$2)*(1-$B$3))+(((M630-1)*'month #1 only'!$B$2)*(1-$B$3)),IF(N630="WON",(((L630-1)*'month #1 only'!$B$2)*(1-$B$3)),IF(N630="PLACED",(((M630-1)*'month #1 only'!$B$2)*(1-$B$3))-'month #1 only'!$B$2,IF(Q630=0,-'month #1 only'!$B$2,-('month #1 only'!$B$2*2))))))*E630</f>
        <v>0</v>
      </c>
    </row>
    <row r="631" spans="8:20" x14ac:dyDescent="0.2">
      <c r="H631" s="68"/>
      <c r="I631" s="68"/>
      <c r="J631" s="68"/>
      <c r="K631" s="68"/>
      <c r="N631" s="54"/>
      <c r="O631" s="68">
        <f>((G631-1)*(1-(IF(H631="no",0,'month #1 only'!$B$3)))+1)</f>
        <v>5.0000000000000044E-2</v>
      </c>
      <c r="P631" s="68">
        <f t="shared" si="9"/>
        <v>0</v>
      </c>
      <c r="Q631" s="69">
        <f>IF(Table13[[#This Row],[Runners]]&lt;5,0,IF(Table13[[#This Row],[Runners]]&lt;8,0.25,IF(Table13[[#This Row],[Runners]]&lt;12,0.2,IF(Table13[[#This Row],[Handicap?]]="Yes",0.25,0.2))))</f>
        <v>0</v>
      </c>
      <c r="R631" s="70">
        <f>(IF(N631="WON-EW",((((F631-1)*Q631)*'month #1 only'!$B$2)+('month #1 only'!$B$2*(F631-1))),IF(N631="WON",((((F631-1)*Q631)*'month #1 only'!$B$2)+('month #1 only'!$B$2*(F631-1))),IF(N631="PLACED",((((F631-1)*Q631)*'month #1 only'!$B$2)-'month #1 only'!$B$2),IF(Q631=0,-'month #1 only'!$B$2,IF(Q631=0,-'month #1 only'!$B$2,-('month #1 only'!$B$2*2)))))))*E631</f>
        <v>0</v>
      </c>
      <c r="S631" s="71">
        <f>(IF(N631="WON-EW",((((O631-1)*Q631)*'month #1 only'!$B$2)+('month #1 only'!$B$2*(O631-1))),IF(N631="WON",((((O631-1)*Q631)*'month #1 only'!$B$2)+('month #1 only'!$B$2*(O631-1))),IF(N631="PLACED",((((O631-1)*Q631)*'month #1 only'!$B$2)-'month #1 only'!$B$2),IF(Q631=0,-'month #1 only'!$B$2,IF(Q631=0,-'month #1 only'!$B$2,-('month #1 only'!$B$2*2)))))))*E631</f>
        <v>0</v>
      </c>
      <c r="T631" s="71">
        <f>(IF(N631="WON-EW",(((L631-1)*'month #1 only'!$B$2)*(1-$B$3))+(((M631-1)*'month #1 only'!$B$2)*(1-$B$3)),IF(N631="WON",(((L631-1)*'month #1 only'!$B$2)*(1-$B$3)),IF(N631="PLACED",(((M631-1)*'month #1 only'!$B$2)*(1-$B$3))-'month #1 only'!$B$2,IF(Q631=0,-'month #1 only'!$B$2,-('month #1 only'!$B$2*2))))))*E631</f>
        <v>0</v>
      </c>
    </row>
    <row r="632" spans="8:20" x14ac:dyDescent="0.2">
      <c r="H632" s="68"/>
      <c r="I632" s="68"/>
      <c r="J632" s="68"/>
      <c r="K632" s="68"/>
      <c r="N632" s="54"/>
      <c r="O632" s="68">
        <f>((G632-1)*(1-(IF(H632="no",0,'month #1 only'!$B$3)))+1)</f>
        <v>5.0000000000000044E-2</v>
      </c>
      <c r="P632" s="68">
        <f t="shared" si="9"/>
        <v>0</v>
      </c>
      <c r="Q632" s="69">
        <f>IF(Table13[[#This Row],[Runners]]&lt;5,0,IF(Table13[[#This Row],[Runners]]&lt;8,0.25,IF(Table13[[#This Row],[Runners]]&lt;12,0.2,IF(Table13[[#This Row],[Handicap?]]="Yes",0.25,0.2))))</f>
        <v>0</v>
      </c>
      <c r="R632" s="70">
        <f>(IF(N632="WON-EW",((((F632-1)*Q632)*'month #1 only'!$B$2)+('month #1 only'!$B$2*(F632-1))),IF(N632="WON",((((F632-1)*Q632)*'month #1 only'!$B$2)+('month #1 only'!$B$2*(F632-1))),IF(N632="PLACED",((((F632-1)*Q632)*'month #1 only'!$B$2)-'month #1 only'!$B$2),IF(Q632=0,-'month #1 only'!$B$2,IF(Q632=0,-'month #1 only'!$B$2,-('month #1 only'!$B$2*2)))))))*E632</f>
        <v>0</v>
      </c>
      <c r="S632" s="71">
        <f>(IF(N632="WON-EW",((((O632-1)*Q632)*'month #1 only'!$B$2)+('month #1 only'!$B$2*(O632-1))),IF(N632="WON",((((O632-1)*Q632)*'month #1 only'!$B$2)+('month #1 only'!$B$2*(O632-1))),IF(N632="PLACED",((((O632-1)*Q632)*'month #1 only'!$B$2)-'month #1 only'!$B$2),IF(Q632=0,-'month #1 only'!$B$2,IF(Q632=0,-'month #1 only'!$B$2,-('month #1 only'!$B$2*2)))))))*E632</f>
        <v>0</v>
      </c>
      <c r="T632" s="71">
        <f>(IF(N632="WON-EW",(((L632-1)*'month #1 only'!$B$2)*(1-$B$3))+(((M632-1)*'month #1 only'!$B$2)*(1-$B$3)),IF(N632="WON",(((L632-1)*'month #1 only'!$B$2)*(1-$B$3)),IF(N632="PLACED",(((M632-1)*'month #1 only'!$B$2)*(1-$B$3))-'month #1 only'!$B$2,IF(Q632=0,-'month #1 only'!$B$2,-('month #1 only'!$B$2*2))))))*E632</f>
        <v>0</v>
      </c>
    </row>
    <row r="633" spans="8:20" x14ac:dyDescent="0.2">
      <c r="H633" s="68"/>
      <c r="I633" s="68"/>
      <c r="J633" s="68"/>
      <c r="K633" s="68"/>
      <c r="N633" s="54"/>
      <c r="O633" s="68">
        <f>((G633-1)*(1-(IF(H633="no",0,'month #1 only'!$B$3)))+1)</f>
        <v>5.0000000000000044E-2</v>
      </c>
      <c r="P633" s="68">
        <f t="shared" si="9"/>
        <v>0</v>
      </c>
      <c r="Q633" s="69">
        <f>IF(Table13[[#This Row],[Runners]]&lt;5,0,IF(Table13[[#This Row],[Runners]]&lt;8,0.25,IF(Table13[[#This Row],[Runners]]&lt;12,0.2,IF(Table13[[#This Row],[Handicap?]]="Yes",0.25,0.2))))</f>
        <v>0</v>
      </c>
      <c r="R633" s="70">
        <f>(IF(N633="WON-EW",((((F633-1)*Q633)*'month #1 only'!$B$2)+('month #1 only'!$B$2*(F633-1))),IF(N633="WON",((((F633-1)*Q633)*'month #1 only'!$B$2)+('month #1 only'!$B$2*(F633-1))),IF(N633="PLACED",((((F633-1)*Q633)*'month #1 only'!$B$2)-'month #1 only'!$B$2),IF(Q633=0,-'month #1 only'!$B$2,IF(Q633=0,-'month #1 only'!$B$2,-('month #1 only'!$B$2*2)))))))*E633</f>
        <v>0</v>
      </c>
      <c r="S633" s="71">
        <f>(IF(N633="WON-EW",((((O633-1)*Q633)*'month #1 only'!$B$2)+('month #1 only'!$B$2*(O633-1))),IF(N633="WON",((((O633-1)*Q633)*'month #1 only'!$B$2)+('month #1 only'!$B$2*(O633-1))),IF(N633="PLACED",((((O633-1)*Q633)*'month #1 only'!$B$2)-'month #1 only'!$B$2),IF(Q633=0,-'month #1 only'!$B$2,IF(Q633=0,-'month #1 only'!$B$2,-('month #1 only'!$B$2*2)))))))*E633</f>
        <v>0</v>
      </c>
      <c r="T633" s="71">
        <f>(IF(N633="WON-EW",(((L633-1)*'month #1 only'!$B$2)*(1-$B$3))+(((M633-1)*'month #1 only'!$B$2)*(1-$B$3)),IF(N633="WON",(((L633-1)*'month #1 only'!$B$2)*(1-$B$3)),IF(N633="PLACED",(((M633-1)*'month #1 only'!$B$2)*(1-$B$3))-'month #1 only'!$B$2,IF(Q633=0,-'month #1 only'!$B$2,-('month #1 only'!$B$2*2))))))*E633</f>
        <v>0</v>
      </c>
    </row>
    <row r="634" spans="8:20" x14ac:dyDescent="0.2">
      <c r="H634" s="68"/>
      <c r="I634" s="68"/>
      <c r="J634" s="68"/>
      <c r="K634" s="68"/>
      <c r="N634" s="54"/>
      <c r="O634" s="68">
        <f>((G634-1)*(1-(IF(H634="no",0,'month #1 only'!$B$3)))+1)</f>
        <v>5.0000000000000044E-2</v>
      </c>
      <c r="P634" s="68">
        <f t="shared" si="9"/>
        <v>0</v>
      </c>
      <c r="Q634" s="69">
        <f>IF(Table13[[#This Row],[Runners]]&lt;5,0,IF(Table13[[#This Row],[Runners]]&lt;8,0.25,IF(Table13[[#This Row],[Runners]]&lt;12,0.2,IF(Table13[[#This Row],[Handicap?]]="Yes",0.25,0.2))))</f>
        <v>0</v>
      </c>
      <c r="R634" s="70">
        <f>(IF(N634="WON-EW",((((F634-1)*Q634)*'month #1 only'!$B$2)+('month #1 only'!$B$2*(F634-1))),IF(N634="WON",((((F634-1)*Q634)*'month #1 only'!$B$2)+('month #1 only'!$B$2*(F634-1))),IF(N634="PLACED",((((F634-1)*Q634)*'month #1 only'!$B$2)-'month #1 only'!$B$2),IF(Q634=0,-'month #1 only'!$B$2,IF(Q634=0,-'month #1 only'!$B$2,-('month #1 only'!$B$2*2)))))))*E634</f>
        <v>0</v>
      </c>
      <c r="S634" s="71">
        <f>(IF(N634="WON-EW",((((O634-1)*Q634)*'month #1 only'!$B$2)+('month #1 only'!$B$2*(O634-1))),IF(N634="WON",((((O634-1)*Q634)*'month #1 only'!$B$2)+('month #1 only'!$B$2*(O634-1))),IF(N634="PLACED",((((O634-1)*Q634)*'month #1 only'!$B$2)-'month #1 only'!$B$2),IF(Q634=0,-'month #1 only'!$B$2,IF(Q634=0,-'month #1 only'!$B$2,-('month #1 only'!$B$2*2)))))))*E634</f>
        <v>0</v>
      </c>
      <c r="T634" s="71">
        <f>(IF(N634="WON-EW",(((L634-1)*'month #1 only'!$B$2)*(1-$B$3))+(((M634-1)*'month #1 only'!$B$2)*(1-$B$3)),IF(N634="WON",(((L634-1)*'month #1 only'!$B$2)*(1-$B$3)),IF(N634="PLACED",(((M634-1)*'month #1 only'!$B$2)*(1-$B$3))-'month #1 only'!$B$2,IF(Q634=0,-'month #1 only'!$B$2,-('month #1 only'!$B$2*2))))))*E634</f>
        <v>0</v>
      </c>
    </row>
    <row r="635" spans="8:20" x14ac:dyDescent="0.2">
      <c r="H635" s="68"/>
      <c r="I635" s="68"/>
      <c r="J635" s="68"/>
      <c r="K635" s="68"/>
      <c r="N635" s="54"/>
      <c r="O635" s="68">
        <f>((G635-1)*(1-(IF(H635="no",0,'month #1 only'!$B$3)))+1)</f>
        <v>5.0000000000000044E-2</v>
      </c>
      <c r="P635" s="68">
        <f t="shared" si="9"/>
        <v>0</v>
      </c>
      <c r="Q635" s="69">
        <f>IF(Table13[[#This Row],[Runners]]&lt;5,0,IF(Table13[[#This Row],[Runners]]&lt;8,0.25,IF(Table13[[#This Row],[Runners]]&lt;12,0.2,IF(Table13[[#This Row],[Handicap?]]="Yes",0.25,0.2))))</f>
        <v>0</v>
      </c>
      <c r="R635" s="70">
        <f>(IF(N635="WON-EW",((((F635-1)*Q635)*'month #1 only'!$B$2)+('month #1 only'!$B$2*(F635-1))),IF(N635="WON",((((F635-1)*Q635)*'month #1 only'!$B$2)+('month #1 only'!$B$2*(F635-1))),IF(N635="PLACED",((((F635-1)*Q635)*'month #1 only'!$B$2)-'month #1 only'!$B$2),IF(Q635=0,-'month #1 only'!$B$2,IF(Q635=0,-'month #1 only'!$B$2,-('month #1 only'!$B$2*2)))))))*E635</f>
        <v>0</v>
      </c>
      <c r="S635" s="71">
        <f>(IF(N635="WON-EW",((((O635-1)*Q635)*'month #1 only'!$B$2)+('month #1 only'!$B$2*(O635-1))),IF(N635="WON",((((O635-1)*Q635)*'month #1 only'!$B$2)+('month #1 only'!$B$2*(O635-1))),IF(N635="PLACED",((((O635-1)*Q635)*'month #1 only'!$B$2)-'month #1 only'!$B$2),IF(Q635=0,-'month #1 only'!$B$2,IF(Q635=0,-'month #1 only'!$B$2,-('month #1 only'!$B$2*2)))))))*E635</f>
        <v>0</v>
      </c>
      <c r="T635" s="71">
        <f>(IF(N635="WON-EW",(((L635-1)*'month #1 only'!$B$2)*(1-$B$3))+(((M635-1)*'month #1 only'!$B$2)*(1-$B$3)),IF(N635="WON",(((L635-1)*'month #1 only'!$B$2)*(1-$B$3)),IF(N635="PLACED",(((M635-1)*'month #1 only'!$B$2)*(1-$B$3))-'month #1 only'!$B$2,IF(Q635=0,-'month #1 only'!$B$2,-('month #1 only'!$B$2*2))))))*E635</f>
        <v>0</v>
      </c>
    </row>
    <row r="636" spans="8:20" x14ac:dyDescent="0.2">
      <c r="H636" s="68"/>
      <c r="I636" s="68"/>
      <c r="J636" s="68"/>
      <c r="K636" s="68"/>
      <c r="N636" s="54"/>
      <c r="O636" s="68">
        <f>((G636-1)*(1-(IF(H636="no",0,'month #1 only'!$B$3)))+1)</f>
        <v>5.0000000000000044E-2</v>
      </c>
      <c r="P636" s="68">
        <f t="shared" si="9"/>
        <v>0</v>
      </c>
      <c r="Q636" s="69">
        <f>IF(Table13[[#This Row],[Runners]]&lt;5,0,IF(Table13[[#This Row],[Runners]]&lt;8,0.25,IF(Table13[[#This Row],[Runners]]&lt;12,0.2,IF(Table13[[#This Row],[Handicap?]]="Yes",0.25,0.2))))</f>
        <v>0</v>
      </c>
      <c r="R636" s="70">
        <f>(IF(N636="WON-EW",((((F636-1)*Q636)*'month #1 only'!$B$2)+('month #1 only'!$B$2*(F636-1))),IF(N636="WON",((((F636-1)*Q636)*'month #1 only'!$B$2)+('month #1 only'!$B$2*(F636-1))),IF(N636="PLACED",((((F636-1)*Q636)*'month #1 only'!$B$2)-'month #1 only'!$B$2),IF(Q636=0,-'month #1 only'!$B$2,IF(Q636=0,-'month #1 only'!$B$2,-('month #1 only'!$B$2*2)))))))*E636</f>
        <v>0</v>
      </c>
      <c r="S636" s="71">
        <f>(IF(N636="WON-EW",((((O636-1)*Q636)*'month #1 only'!$B$2)+('month #1 only'!$B$2*(O636-1))),IF(N636="WON",((((O636-1)*Q636)*'month #1 only'!$B$2)+('month #1 only'!$B$2*(O636-1))),IF(N636="PLACED",((((O636-1)*Q636)*'month #1 only'!$B$2)-'month #1 only'!$B$2),IF(Q636=0,-'month #1 only'!$B$2,IF(Q636=0,-'month #1 only'!$B$2,-('month #1 only'!$B$2*2)))))))*E636</f>
        <v>0</v>
      </c>
      <c r="T636" s="71">
        <f>(IF(N636="WON-EW",(((L636-1)*'month #1 only'!$B$2)*(1-$B$3))+(((M636-1)*'month #1 only'!$B$2)*(1-$B$3)),IF(N636="WON",(((L636-1)*'month #1 only'!$B$2)*(1-$B$3)),IF(N636="PLACED",(((M636-1)*'month #1 only'!$B$2)*(1-$B$3))-'month #1 only'!$B$2,IF(Q636=0,-'month #1 only'!$B$2,-('month #1 only'!$B$2*2))))))*E636</f>
        <v>0</v>
      </c>
    </row>
    <row r="637" spans="8:20" x14ac:dyDescent="0.2">
      <c r="H637" s="68"/>
      <c r="I637" s="68"/>
      <c r="J637" s="68"/>
      <c r="K637" s="68"/>
      <c r="N637" s="54"/>
      <c r="O637" s="68">
        <f>((G637-1)*(1-(IF(H637="no",0,'month #1 only'!$B$3)))+1)</f>
        <v>5.0000000000000044E-2</v>
      </c>
      <c r="P637" s="68">
        <f t="shared" si="9"/>
        <v>0</v>
      </c>
      <c r="Q637" s="69">
        <f>IF(Table13[[#This Row],[Runners]]&lt;5,0,IF(Table13[[#This Row],[Runners]]&lt;8,0.25,IF(Table13[[#This Row],[Runners]]&lt;12,0.2,IF(Table13[[#This Row],[Handicap?]]="Yes",0.25,0.2))))</f>
        <v>0</v>
      </c>
      <c r="R637" s="70">
        <f>(IF(N637="WON-EW",((((F637-1)*Q637)*'month #1 only'!$B$2)+('month #1 only'!$B$2*(F637-1))),IF(N637="WON",((((F637-1)*Q637)*'month #1 only'!$B$2)+('month #1 only'!$B$2*(F637-1))),IF(N637="PLACED",((((F637-1)*Q637)*'month #1 only'!$B$2)-'month #1 only'!$B$2),IF(Q637=0,-'month #1 only'!$B$2,IF(Q637=0,-'month #1 only'!$B$2,-('month #1 only'!$B$2*2)))))))*E637</f>
        <v>0</v>
      </c>
      <c r="S637" s="71">
        <f>(IF(N637="WON-EW",((((O637-1)*Q637)*'month #1 only'!$B$2)+('month #1 only'!$B$2*(O637-1))),IF(N637="WON",((((O637-1)*Q637)*'month #1 only'!$B$2)+('month #1 only'!$B$2*(O637-1))),IF(N637="PLACED",((((O637-1)*Q637)*'month #1 only'!$B$2)-'month #1 only'!$B$2),IF(Q637=0,-'month #1 only'!$B$2,IF(Q637=0,-'month #1 only'!$B$2,-('month #1 only'!$B$2*2)))))))*E637</f>
        <v>0</v>
      </c>
      <c r="T637" s="71">
        <f>(IF(N637="WON-EW",(((L637-1)*'month #1 only'!$B$2)*(1-$B$3))+(((M637-1)*'month #1 only'!$B$2)*(1-$B$3)),IF(N637="WON",(((L637-1)*'month #1 only'!$B$2)*(1-$B$3)),IF(N637="PLACED",(((M637-1)*'month #1 only'!$B$2)*(1-$B$3))-'month #1 only'!$B$2,IF(Q637=0,-'month #1 only'!$B$2,-('month #1 only'!$B$2*2))))))*E637</f>
        <v>0</v>
      </c>
    </row>
    <row r="638" spans="8:20" x14ac:dyDescent="0.2">
      <c r="H638" s="68"/>
      <c r="I638" s="68"/>
      <c r="J638" s="68"/>
      <c r="K638" s="68"/>
      <c r="N638" s="54"/>
      <c r="O638" s="68">
        <f>((G638-1)*(1-(IF(H638="no",0,'month #1 only'!$B$3)))+1)</f>
        <v>5.0000000000000044E-2</v>
      </c>
      <c r="P638" s="68">
        <f t="shared" si="9"/>
        <v>0</v>
      </c>
      <c r="Q638" s="69">
        <f>IF(Table13[[#This Row],[Runners]]&lt;5,0,IF(Table13[[#This Row],[Runners]]&lt;8,0.25,IF(Table13[[#This Row],[Runners]]&lt;12,0.2,IF(Table13[[#This Row],[Handicap?]]="Yes",0.25,0.2))))</f>
        <v>0</v>
      </c>
      <c r="R638" s="70">
        <f>(IF(N638="WON-EW",((((F638-1)*Q638)*'month #1 only'!$B$2)+('month #1 only'!$B$2*(F638-1))),IF(N638="WON",((((F638-1)*Q638)*'month #1 only'!$B$2)+('month #1 only'!$B$2*(F638-1))),IF(N638="PLACED",((((F638-1)*Q638)*'month #1 only'!$B$2)-'month #1 only'!$B$2),IF(Q638=0,-'month #1 only'!$B$2,IF(Q638=0,-'month #1 only'!$B$2,-('month #1 only'!$B$2*2)))))))*E638</f>
        <v>0</v>
      </c>
      <c r="S638" s="71">
        <f>(IF(N638="WON-EW",((((O638-1)*Q638)*'month #1 only'!$B$2)+('month #1 only'!$B$2*(O638-1))),IF(N638="WON",((((O638-1)*Q638)*'month #1 only'!$B$2)+('month #1 only'!$B$2*(O638-1))),IF(N638="PLACED",((((O638-1)*Q638)*'month #1 only'!$B$2)-'month #1 only'!$B$2),IF(Q638=0,-'month #1 only'!$B$2,IF(Q638=0,-'month #1 only'!$B$2,-('month #1 only'!$B$2*2)))))))*E638</f>
        <v>0</v>
      </c>
      <c r="T638" s="71">
        <f>(IF(N638="WON-EW",(((L638-1)*'month #1 only'!$B$2)*(1-$B$3))+(((M638-1)*'month #1 only'!$B$2)*(1-$B$3)),IF(N638="WON",(((L638-1)*'month #1 only'!$B$2)*(1-$B$3)),IF(N638="PLACED",(((M638-1)*'month #1 only'!$B$2)*(1-$B$3))-'month #1 only'!$B$2,IF(Q638=0,-'month #1 only'!$B$2,-('month #1 only'!$B$2*2))))))*E638</f>
        <v>0</v>
      </c>
    </row>
    <row r="639" spans="8:20" x14ac:dyDescent="0.2">
      <c r="H639" s="68"/>
      <c r="I639" s="68"/>
      <c r="J639" s="68"/>
      <c r="K639" s="68"/>
      <c r="N639" s="54"/>
      <c r="O639" s="68">
        <f>((G639-1)*(1-(IF(H639="no",0,'month #1 only'!$B$3)))+1)</f>
        <v>5.0000000000000044E-2</v>
      </c>
      <c r="P639" s="68">
        <f t="shared" si="9"/>
        <v>0</v>
      </c>
      <c r="Q639" s="69">
        <f>IF(Table13[[#This Row],[Runners]]&lt;5,0,IF(Table13[[#This Row],[Runners]]&lt;8,0.25,IF(Table13[[#This Row],[Runners]]&lt;12,0.2,IF(Table13[[#This Row],[Handicap?]]="Yes",0.25,0.2))))</f>
        <v>0</v>
      </c>
      <c r="R639" s="70">
        <f>(IF(N639="WON-EW",((((F639-1)*Q639)*'month #1 only'!$B$2)+('month #1 only'!$B$2*(F639-1))),IF(N639="WON",((((F639-1)*Q639)*'month #1 only'!$B$2)+('month #1 only'!$B$2*(F639-1))),IF(N639="PLACED",((((F639-1)*Q639)*'month #1 only'!$B$2)-'month #1 only'!$B$2),IF(Q639=0,-'month #1 only'!$B$2,IF(Q639=0,-'month #1 only'!$B$2,-('month #1 only'!$B$2*2)))))))*E639</f>
        <v>0</v>
      </c>
      <c r="S639" s="71">
        <f>(IF(N639="WON-EW",((((O639-1)*Q639)*'month #1 only'!$B$2)+('month #1 only'!$B$2*(O639-1))),IF(N639="WON",((((O639-1)*Q639)*'month #1 only'!$B$2)+('month #1 only'!$B$2*(O639-1))),IF(N639="PLACED",((((O639-1)*Q639)*'month #1 only'!$B$2)-'month #1 only'!$B$2),IF(Q639=0,-'month #1 only'!$B$2,IF(Q639=0,-'month #1 only'!$B$2,-('month #1 only'!$B$2*2)))))))*E639</f>
        <v>0</v>
      </c>
      <c r="T639" s="71">
        <f>(IF(N639="WON-EW",(((L639-1)*'month #1 only'!$B$2)*(1-$B$3))+(((M639-1)*'month #1 only'!$B$2)*(1-$B$3)),IF(N639="WON",(((L639-1)*'month #1 only'!$B$2)*(1-$B$3)),IF(N639="PLACED",(((M639-1)*'month #1 only'!$B$2)*(1-$B$3))-'month #1 only'!$B$2,IF(Q639=0,-'month #1 only'!$B$2,-('month #1 only'!$B$2*2))))))*E639</f>
        <v>0</v>
      </c>
    </row>
    <row r="640" spans="8:20" x14ac:dyDescent="0.2">
      <c r="H640" s="68"/>
      <c r="I640" s="68"/>
      <c r="J640" s="68"/>
      <c r="K640" s="68"/>
      <c r="N640" s="54"/>
      <c r="O640" s="68">
        <f>((G640-1)*(1-(IF(H640="no",0,'month #1 only'!$B$3)))+1)</f>
        <v>5.0000000000000044E-2</v>
      </c>
      <c r="P640" s="68">
        <f t="shared" si="9"/>
        <v>0</v>
      </c>
      <c r="Q640" s="69">
        <f>IF(Table13[[#This Row],[Runners]]&lt;5,0,IF(Table13[[#This Row],[Runners]]&lt;8,0.25,IF(Table13[[#This Row],[Runners]]&lt;12,0.2,IF(Table13[[#This Row],[Handicap?]]="Yes",0.25,0.2))))</f>
        <v>0</v>
      </c>
      <c r="R640" s="70">
        <f>(IF(N640="WON-EW",((((F640-1)*Q640)*'month #1 only'!$B$2)+('month #1 only'!$B$2*(F640-1))),IF(N640="WON",((((F640-1)*Q640)*'month #1 only'!$B$2)+('month #1 only'!$B$2*(F640-1))),IF(N640="PLACED",((((F640-1)*Q640)*'month #1 only'!$B$2)-'month #1 only'!$B$2),IF(Q640=0,-'month #1 only'!$B$2,IF(Q640=0,-'month #1 only'!$B$2,-('month #1 only'!$B$2*2)))))))*E640</f>
        <v>0</v>
      </c>
      <c r="S640" s="71">
        <f>(IF(N640="WON-EW",((((O640-1)*Q640)*'month #1 only'!$B$2)+('month #1 only'!$B$2*(O640-1))),IF(N640="WON",((((O640-1)*Q640)*'month #1 only'!$B$2)+('month #1 only'!$B$2*(O640-1))),IF(N640="PLACED",((((O640-1)*Q640)*'month #1 only'!$B$2)-'month #1 only'!$B$2),IF(Q640=0,-'month #1 only'!$B$2,IF(Q640=0,-'month #1 only'!$B$2,-('month #1 only'!$B$2*2)))))))*E640</f>
        <v>0</v>
      </c>
      <c r="T640" s="71">
        <f>(IF(N640="WON-EW",(((L640-1)*'month #1 only'!$B$2)*(1-$B$3))+(((M640-1)*'month #1 only'!$B$2)*(1-$B$3)),IF(N640="WON",(((L640-1)*'month #1 only'!$B$2)*(1-$B$3)),IF(N640="PLACED",(((M640-1)*'month #1 only'!$B$2)*(1-$B$3))-'month #1 only'!$B$2,IF(Q640=0,-'month #1 only'!$B$2,-('month #1 only'!$B$2*2))))))*E640</f>
        <v>0</v>
      </c>
    </row>
    <row r="641" spans="8:20" x14ac:dyDescent="0.2">
      <c r="H641" s="68"/>
      <c r="I641" s="68"/>
      <c r="J641" s="68"/>
      <c r="K641" s="68"/>
      <c r="N641" s="54"/>
      <c r="O641" s="68">
        <f>((G641-1)*(1-(IF(H641="no",0,'month #1 only'!$B$3)))+1)</f>
        <v>5.0000000000000044E-2</v>
      </c>
      <c r="P641" s="68">
        <f t="shared" si="9"/>
        <v>0</v>
      </c>
      <c r="Q641" s="69">
        <f>IF(Table13[[#This Row],[Runners]]&lt;5,0,IF(Table13[[#This Row],[Runners]]&lt;8,0.25,IF(Table13[[#This Row],[Runners]]&lt;12,0.2,IF(Table13[[#This Row],[Handicap?]]="Yes",0.25,0.2))))</f>
        <v>0</v>
      </c>
      <c r="R641" s="70">
        <f>(IF(N641="WON-EW",((((F641-1)*Q641)*'month #1 only'!$B$2)+('month #1 only'!$B$2*(F641-1))),IF(N641="WON",((((F641-1)*Q641)*'month #1 only'!$B$2)+('month #1 only'!$B$2*(F641-1))),IF(N641="PLACED",((((F641-1)*Q641)*'month #1 only'!$B$2)-'month #1 only'!$B$2),IF(Q641=0,-'month #1 only'!$B$2,IF(Q641=0,-'month #1 only'!$B$2,-('month #1 only'!$B$2*2)))))))*E641</f>
        <v>0</v>
      </c>
      <c r="S641" s="71">
        <f>(IF(N641="WON-EW",((((O641-1)*Q641)*'month #1 only'!$B$2)+('month #1 only'!$B$2*(O641-1))),IF(N641="WON",((((O641-1)*Q641)*'month #1 only'!$B$2)+('month #1 only'!$B$2*(O641-1))),IF(N641="PLACED",((((O641-1)*Q641)*'month #1 only'!$B$2)-'month #1 only'!$B$2),IF(Q641=0,-'month #1 only'!$B$2,IF(Q641=0,-'month #1 only'!$B$2,-('month #1 only'!$B$2*2)))))))*E641</f>
        <v>0</v>
      </c>
      <c r="T641" s="71">
        <f>(IF(N641="WON-EW",(((L641-1)*'month #1 only'!$B$2)*(1-$B$3))+(((M641-1)*'month #1 only'!$B$2)*(1-$B$3)),IF(N641="WON",(((L641-1)*'month #1 only'!$B$2)*(1-$B$3)),IF(N641="PLACED",(((M641-1)*'month #1 only'!$B$2)*(1-$B$3))-'month #1 only'!$B$2,IF(Q641=0,-'month #1 only'!$B$2,-('month #1 only'!$B$2*2))))))*E641</f>
        <v>0</v>
      </c>
    </row>
    <row r="642" spans="8:20" x14ac:dyDescent="0.2">
      <c r="H642" s="68"/>
      <c r="I642" s="68"/>
      <c r="J642" s="68"/>
      <c r="K642" s="68"/>
      <c r="N642" s="54"/>
      <c r="O642" s="68">
        <f>((G642-1)*(1-(IF(H642="no",0,'month #1 only'!$B$3)))+1)</f>
        <v>5.0000000000000044E-2</v>
      </c>
      <c r="P642" s="68">
        <f t="shared" si="9"/>
        <v>0</v>
      </c>
      <c r="Q642" s="69">
        <f>IF(Table13[[#This Row],[Runners]]&lt;5,0,IF(Table13[[#This Row],[Runners]]&lt;8,0.25,IF(Table13[[#This Row],[Runners]]&lt;12,0.2,IF(Table13[[#This Row],[Handicap?]]="Yes",0.25,0.2))))</f>
        <v>0</v>
      </c>
      <c r="R642" s="70">
        <f>(IF(N642="WON-EW",((((F642-1)*Q642)*'month #1 only'!$B$2)+('month #1 only'!$B$2*(F642-1))),IF(N642="WON",((((F642-1)*Q642)*'month #1 only'!$B$2)+('month #1 only'!$B$2*(F642-1))),IF(N642="PLACED",((((F642-1)*Q642)*'month #1 only'!$B$2)-'month #1 only'!$B$2),IF(Q642=0,-'month #1 only'!$B$2,IF(Q642=0,-'month #1 only'!$B$2,-('month #1 only'!$B$2*2)))))))*E642</f>
        <v>0</v>
      </c>
      <c r="S642" s="71">
        <f>(IF(N642="WON-EW",((((O642-1)*Q642)*'month #1 only'!$B$2)+('month #1 only'!$B$2*(O642-1))),IF(N642="WON",((((O642-1)*Q642)*'month #1 only'!$B$2)+('month #1 only'!$B$2*(O642-1))),IF(N642="PLACED",((((O642-1)*Q642)*'month #1 only'!$B$2)-'month #1 only'!$B$2),IF(Q642=0,-'month #1 only'!$B$2,IF(Q642=0,-'month #1 only'!$B$2,-('month #1 only'!$B$2*2)))))))*E642</f>
        <v>0</v>
      </c>
      <c r="T642" s="71">
        <f>(IF(N642="WON-EW",(((L642-1)*'month #1 only'!$B$2)*(1-$B$3))+(((M642-1)*'month #1 only'!$B$2)*(1-$B$3)),IF(N642="WON",(((L642-1)*'month #1 only'!$B$2)*(1-$B$3)),IF(N642="PLACED",(((M642-1)*'month #1 only'!$B$2)*(1-$B$3))-'month #1 only'!$B$2,IF(Q642=0,-'month #1 only'!$B$2,-('month #1 only'!$B$2*2))))))*E642</f>
        <v>0</v>
      </c>
    </row>
    <row r="643" spans="8:20" x14ac:dyDescent="0.2">
      <c r="H643" s="68"/>
      <c r="I643" s="68"/>
      <c r="J643" s="68"/>
      <c r="K643" s="68"/>
      <c r="N643" s="54"/>
      <c r="O643" s="68">
        <f>((G643-1)*(1-(IF(H643="no",0,'month #1 only'!$B$3)))+1)</f>
        <v>5.0000000000000044E-2</v>
      </c>
      <c r="P643" s="68">
        <f t="shared" si="9"/>
        <v>0</v>
      </c>
      <c r="Q643" s="69">
        <f>IF(Table13[[#This Row],[Runners]]&lt;5,0,IF(Table13[[#This Row],[Runners]]&lt;8,0.25,IF(Table13[[#This Row],[Runners]]&lt;12,0.2,IF(Table13[[#This Row],[Handicap?]]="Yes",0.25,0.2))))</f>
        <v>0</v>
      </c>
      <c r="R643" s="70">
        <f>(IF(N643="WON-EW",((((F643-1)*Q643)*'month #1 only'!$B$2)+('month #1 only'!$B$2*(F643-1))),IF(N643="WON",((((F643-1)*Q643)*'month #1 only'!$B$2)+('month #1 only'!$B$2*(F643-1))),IF(N643="PLACED",((((F643-1)*Q643)*'month #1 only'!$B$2)-'month #1 only'!$B$2),IF(Q643=0,-'month #1 only'!$B$2,IF(Q643=0,-'month #1 only'!$B$2,-('month #1 only'!$B$2*2)))))))*E643</f>
        <v>0</v>
      </c>
      <c r="S643" s="71">
        <f>(IF(N643="WON-EW",((((O643-1)*Q643)*'month #1 only'!$B$2)+('month #1 only'!$B$2*(O643-1))),IF(N643="WON",((((O643-1)*Q643)*'month #1 only'!$B$2)+('month #1 only'!$B$2*(O643-1))),IF(N643="PLACED",((((O643-1)*Q643)*'month #1 only'!$B$2)-'month #1 only'!$B$2),IF(Q643=0,-'month #1 only'!$B$2,IF(Q643=0,-'month #1 only'!$B$2,-('month #1 only'!$B$2*2)))))))*E643</f>
        <v>0</v>
      </c>
      <c r="T643" s="71">
        <f>(IF(N643="WON-EW",(((L643-1)*'month #1 only'!$B$2)*(1-$B$3))+(((M643-1)*'month #1 only'!$B$2)*(1-$B$3)),IF(N643="WON",(((L643-1)*'month #1 only'!$B$2)*(1-$B$3)),IF(N643="PLACED",(((M643-1)*'month #1 only'!$B$2)*(1-$B$3))-'month #1 only'!$B$2,IF(Q643=0,-'month #1 only'!$B$2,-('month #1 only'!$B$2*2))))))*E643</f>
        <v>0</v>
      </c>
    </row>
    <row r="644" spans="8:20" x14ac:dyDescent="0.2">
      <c r="H644" s="68"/>
      <c r="I644" s="68"/>
      <c r="J644" s="68"/>
      <c r="K644" s="68"/>
      <c r="N644" s="54"/>
      <c r="O644" s="68">
        <f>((G644-1)*(1-(IF(H644="no",0,'month #1 only'!$B$3)))+1)</f>
        <v>5.0000000000000044E-2</v>
      </c>
      <c r="P644" s="68">
        <f t="shared" si="9"/>
        <v>0</v>
      </c>
      <c r="Q644" s="69">
        <f>IF(Table13[[#This Row],[Runners]]&lt;5,0,IF(Table13[[#This Row],[Runners]]&lt;8,0.25,IF(Table13[[#This Row],[Runners]]&lt;12,0.2,IF(Table13[[#This Row],[Handicap?]]="Yes",0.25,0.2))))</f>
        <v>0</v>
      </c>
      <c r="R644" s="70">
        <f>(IF(N644="WON-EW",((((F644-1)*Q644)*'month #1 only'!$B$2)+('month #1 only'!$B$2*(F644-1))),IF(N644="WON",((((F644-1)*Q644)*'month #1 only'!$B$2)+('month #1 only'!$B$2*(F644-1))),IF(N644="PLACED",((((F644-1)*Q644)*'month #1 only'!$B$2)-'month #1 only'!$B$2),IF(Q644=0,-'month #1 only'!$B$2,IF(Q644=0,-'month #1 only'!$B$2,-('month #1 only'!$B$2*2)))))))*E644</f>
        <v>0</v>
      </c>
      <c r="S644" s="71">
        <f>(IF(N644="WON-EW",((((O644-1)*Q644)*'month #1 only'!$B$2)+('month #1 only'!$B$2*(O644-1))),IF(N644="WON",((((O644-1)*Q644)*'month #1 only'!$B$2)+('month #1 only'!$B$2*(O644-1))),IF(N644="PLACED",((((O644-1)*Q644)*'month #1 only'!$B$2)-'month #1 only'!$B$2),IF(Q644=0,-'month #1 only'!$B$2,IF(Q644=0,-'month #1 only'!$B$2,-('month #1 only'!$B$2*2)))))))*E644</f>
        <v>0</v>
      </c>
      <c r="T644" s="71">
        <f>(IF(N644="WON-EW",(((L644-1)*'month #1 only'!$B$2)*(1-$B$3))+(((M644-1)*'month #1 only'!$B$2)*(1-$B$3)),IF(N644="WON",(((L644-1)*'month #1 only'!$B$2)*(1-$B$3)),IF(N644="PLACED",(((M644-1)*'month #1 only'!$B$2)*(1-$B$3))-'month #1 only'!$B$2,IF(Q644=0,-'month #1 only'!$B$2,-('month #1 only'!$B$2*2))))))*E644</f>
        <v>0</v>
      </c>
    </row>
    <row r="645" spans="8:20" x14ac:dyDescent="0.2">
      <c r="H645" s="68"/>
      <c r="I645" s="68"/>
      <c r="J645" s="68"/>
      <c r="K645" s="68"/>
      <c r="N645" s="54"/>
      <c r="O645" s="68">
        <f>((G645-1)*(1-(IF(H645="no",0,'month #1 only'!$B$3)))+1)</f>
        <v>5.0000000000000044E-2</v>
      </c>
      <c r="P645" s="68">
        <f t="shared" si="9"/>
        <v>0</v>
      </c>
      <c r="Q645" s="69">
        <f>IF(Table13[[#This Row],[Runners]]&lt;5,0,IF(Table13[[#This Row],[Runners]]&lt;8,0.25,IF(Table13[[#This Row],[Runners]]&lt;12,0.2,IF(Table13[[#This Row],[Handicap?]]="Yes",0.25,0.2))))</f>
        <v>0</v>
      </c>
      <c r="R645" s="70">
        <f>(IF(N645="WON-EW",((((F645-1)*Q645)*'month #1 only'!$B$2)+('month #1 only'!$B$2*(F645-1))),IF(N645="WON",((((F645-1)*Q645)*'month #1 only'!$B$2)+('month #1 only'!$B$2*(F645-1))),IF(N645="PLACED",((((F645-1)*Q645)*'month #1 only'!$B$2)-'month #1 only'!$B$2),IF(Q645=0,-'month #1 only'!$B$2,IF(Q645=0,-'month #1 only'!$B$2,-('month #1 only'!$B$2*2)))))))*E645</f>
        <v>0</v>
      </c>
      <c r="S645" s="71">
        <f>(IF(N645="WON-EW",((((O645-1)*Q645)*'month #1 only'!$B$2)+('month #1 only'!$B$2*(O645-1))),IF(N645="WON",((((O645-1)*Q645)*'month #1 only'!$B$2)+('month #1 only'!$B$2*(O645-1))),IF(N645="PLACED",((((O645-1)*Q645)*'month #1 only'!$B$2)-'month #1 only'!$B$2),IF(Q645=0,-'month #1 only'!$B$2,IF(Q645=0,-'month #1 only'!$B$2,-('month #1 only'!$B$2*2)))))))*E645</f>
        <v>0</v>
      </c>
      <c r="T645" s="71">
        <f>(IF(N645="WON-EW",(((L645-1)*'month #1 only'!$B$2)*(1-$B$3))+(((M645-1)*'month #1 only'!$B$2)*(1-$B$3)),IF(N645="WON",(((L645-1)*'month #1 only'!$B$2)*(1-$B$3)),IF(N645="PLACED",(((M645-1)*'month #1 only'!$B$2)*(1-$B$3))-'month #1 only'!$B$2,IF(Q645=0,-'month #1 only'!$B$2,-('month #1 only'!$B$2*2))))))*E645</f>
        <v>0</v>
      </c>
    </row>
    <row r="646" spans="8:20" x14ac:dyDescent="0.2">
      <c r="H646" s="68"/>
      <c r="I646" s="68"/>
      <c r="J646" s="68"/>
      <c r="K646" s="68"/>
      <c r="N646" s="54"/>
      <c r="O646" s="68">
        <f>((G646-1)*(1-(IF(H646="no",0,'month #1 only'!$B$3)))+1)</f>
        <v>5.0000000000000044E-2</v>
      </c>
      <c r="P646" s="68">
        <f t="shared" si="9"/>
        <v>0</v>
      </c>
      <c r="Q646" s="69">
        <f>IF(Table13[[#This Row],[Runners]]&lt;5,0,IF(Table13[[#This Row],[Runners]]&lt;8,0.25,IF(Table13[[#This Row],[Runners]]&lt;12,0.2,IF(Table13[[#This Row],[Handicap?]]="Yes",0.25,0.2))))</f>
        <v>0</v>
      </c>
      <c r="R646" s="70">
        <f>(IF(N646="WON-EW",((((F646-1)*Q646)*'month #1 only'!$B$2)+('month #1 only'!$B$2*(F646-1))),IF(N646="WON",((((F646-1)*Q646)*'month #1 only'!$B$2)+('month #1 only'!$B$2*(F646-1))),IF(N646="PLACED",((((F646-1)*Q646)*'month #1 only'!$B$2)-'month #1 only'!$B$2),IF(Q646=0,-'month #1 only'!$B$2,IF(Q646=0,-'month #1 only'!$B$2,-('month #1 only'!$B$2*2)))))))*E646</f>
        <v>0</v>
      </c>
      <c r="S646" s="71">
        <f>(IF(N646="WON-EW",((((O646-1)*Q646)*'month #1 only'!$B$2)+('month #1 only'!$B$2*(O646-1))),IF(N646="WON",((((O646-1)*Q646)*'month #1 only'!$B$2)+('month #1 only'!$B$2*(O646-1))),IF(N646="PLACED",((((O646-1)*Q646)*'month #1 only'!$B$2)-'month #1 only'!$B$2),IF(Q646=0,-'month #1 only'!$B$2,IF(Q646=0,-'month #1 only'!$B$2,-('month #1 only'!$B$2*2)))))))*E646</f>
        <v>0</v>
      </c>
      <c r="T646" s="71">
        <f>(IF(N646="WON-EW",(((L646-1)*'month #1 only'!$B$2)*(1-$B$3))+(((M646-1)*'month #1 only'!$B$2)*(1-$B$3)),IF(N646="WON",(((L646-1)*'month #1 only'!$B$2)*(1-$B$3)),IF(N646="PLACED",(((M646-1)*'month #1 only'!$B$2)*(1-$B$3))-'month #1 only'!$B$2,IF(Q646=0,-'month #1 only'!$B$2,-('month #1 only'!$B$2*2))))))*E646</f>
        <v>0</v>
      </c>
    </row>
    <row r="647" spans="8:20" x14ac:dyDescent="0.2">
      <c r="H647" s="68"/>
      <c r="I647" s="68"/>
      <c r="J647" s="68"/>
      <c r="K647" s="68"/>
      <c r="N647" s="54"/>
      <c r="O647" s="68">
        <f>((G647-1)*(1-(IF(H647="no",0,'month #1 only'!$B$3)))+1)</f>
        <v>5.0000000000000044E-2</v>
      </c>
      <c r="P647" s="68">
        <f t="shared" si="9"/>
        <v>0</v>
      </c>
      <c r="Q647" s="69">
        <f>IF(Table13[[#This Row],[Runners]]&lt;5,0,IF(Table13[[#This Row],[Runners]]&lt;8,0.25,IF(Table13[[#This Row],[Runners]]&lt;12,0.2,IF(Table13[[#This Row],[Handicap?]]="Yes",0.25,0.2))))</f>
        <v>0</v>
      </c>
      <c r="R647" s="70">
        <f>(IF(N647="WON-EW",((((F647-1)*Q647)*'month #1 only'!$B$2)+('month #1 only'!$B$2*(F647-1))),IF(N647="WON",((((F647-1)*Q647)*'month #1 only'!$B$2)+('month #1 only'!$B$2*(F647-1))),IF(N647="PLACED",((((F647-1)*Q647)*'month #1 only'!$B$2)-'month #1 only'!$B$2),IF(Q647=0,-'month #1 only'!$B$2,IF(Q647=0,-'month #1 only'!$B$2,-('month #1 only'!$B$2*2)))))))*E647</f>
        <v>0</v>
      </c>
      <c r="S647" s="71">
        <f>(IF(N647="WON-EW",((((O647-1)*Q647)*'month #1 only'!$B$2)+('month #1 only'!$B$2*(O647-1))),IF(N647="WON",((((O647-1)*Q647)*'month #1 only'!$B$2)+('month #1 only'!$B$2*(O647-1))),IF(N647="PLACED",((((O647-1)*Q647)*'month #1 only'!$B$2)-'month #1 only'!$B$2),IF(Q647=0,-'month #1 only'!$B$2,IF(Q647=0,-'month #1 only'!$B$2,-('month #1 only'!$B$2*2)))))))*E647</f>
        <v>0</v>
      </c>
      <c r="T647" s="71">
        <f>(IF(N647="WON-EW",(((L647-1)*'month #1 only'!$B$2)*(1-$B$3))+(((M647-1)*'month #1 only'!$B$2)*(1-$B$3)),IF(N647="WON",(((L647-1)*'month #1 only'!$B$2)*(1-$B$3)),IF(N647="PLACED",(((M647-1)*'month #1 only'!$B$2)*(1-$B$3))-'month #1 only'!$B$2,IF(Q647=0,-'month #1 only'!$B$2,-('month #1 only'!$B$2*2))))))*E647</f>
        <v>0</v>
      </c>
    </row>
    <row r="648" spans="8:20" x14ac:dyDescent="0.2">
      <c r="H648" s="68"/>
      <c r="I648" s="68"/>
      <c r="J648" s="68"/>
      <c r="K648" s="68"/>
      <c r="N648" s="54"/>
      <c r="O648" s="68">
        <f>((G648-1)*(1-(IF(H648="no",0,'month #1 only'!$B$3)))+1)</f>
        <v>5.0000000000000044E-2</v>
      </c>
      <c r="P648" s="68">
        <f t="shared" ref="P648:P711" si="10">E648*IF(I648="yes",2,1)</f>
        <v>0</v>
      </c>
      <c r="Q648" s="69">
        <f>IF(Table13[[#This Row],[Runners]]&lt;5,0,IF(Table13[[#This Row],[Runners]]&lt;8,0.25,IF(Table13[[#This Row],[Runners]]&lt;12,0.2,IF(Table13[[#This Row],[Handicap?]]="Yes",0.25,0.2))))</f>
        <v>0</v>
      </c>
      <c r="R648" s="70">
        <f>(IF(N648="WON-EW",((((F648-1)*Q648)*'month #1 only'!$B$2)+('month #1 only'!$B$2*(F648-1))),IF(N648="WON",((((F648-1)*Q648)*'month #1 only'!$B$2)+('month #1 only'!$B$2*(F648-1))),IF(N648="PLACED",((((F648-1)*Q648)*'month #1 only'!$B$2)-'month #1 only'!$B$2),IF(Q648=0,-'month #1 only'!$B$2,IF(Q648=0,-'month #1 only'!$B$2,-('month #1 only'!$B$2*2)))))))*E648</f>
        <v>0</v>
      </c>
      <c r="S648" s="71">
        <f>(IF(N648="WON-EW",((((O648-1)*Q648)*'month #1 only'!$B$2)+('month #1 only'!$B$2*(O648-1))),IF(N648="WON",((((O648-1)*Q648)*'month #1 only'!$B$2)+('month #1 only'!$B$2*(O648-1))),IF(N648="PLACED",((((O648-1)*Q648)*'month #1 only'!$B$2)-'month #1 only'!$B$2),IF(Q648=0,-'month #1 only'!$B$2,IF(Q648=0,-'month #1 only'!$B$2,-('month #1 only'!$B$2*2)))))))*E648</f>
        <v>0</v>
      </c>
      <c r="T648" s="71">
        <f>(IF(N648="WON-EW",(((L648-1)*'month #1 only'!$B$2)*(1-$B$3))+(((M648-1)*'month #1 only'!$B$2)*(1-$B$3)),IF(N648="WON",(((L648-1)*'month #1 only'!$B$2)*(1-$B$3)),IF(N648="PLACED",(((M648-1)*'month #1 only'!$B$2)*(1-$B$3))-'month #1 only'!$B$2,IF(Q648=0,-'month #1 only'!$B$2,-('month #1 only'!$B$2*2))))))*E648</f>
        <v>0</v>
      </c>
    </row>
    <row r="649" spans="8:20" x14ac:dyDescent="0.2">
      <c r="H649" s="68"/>
      <c r="I649" s="68"/>
      <c r="J649" s="68"/>
      <c r="K649" s="68"/>
      <c r="N649" s="54"/>
      <c r="O649" s="68">
        <f>((G649-1)*(1-(IF(H649="no",0,'month #1 only'!$B$3)))+1)</f>
        <v>5.0000000000000044E-2</v>
      </c>
      <c r="P649" s="68">
        <f t="shared" si="10"/>
        <v>0</v>
      </c>
      <c r="Q649" s="69">
        <f>IF(Table13[[#This Row],[Runners]]&lt;5,0,IF(Table13[[#This Row],[Runners]]&lt;8,0.25,IF(Table13[[#This Row],[Runners]]&lt;12,0.2,IF(Table13[[#This Row],[Handicap?]]="Yes",0.25,0.2))))</f>
        <v>0</v>
      </c>
      <c r="R649" s="70">
        <f>(IF(N649="WON-EW",((((F649-1)*Q649)*'month #1 only'!$B$2)+('month #1 only'!$B$2*(F649-1))),IF(N649="WON",((((F649-1)*Q649)*'month #1 only'!$B$2)+('month #1 only'!$B$2*(F649-1))),IF(N649="PLACED",((((F649-1)*Q649)*'month #1 only'!$B$2)-'month #1 only'!$B$2),IF(Q649=0,-'month #1 only'!$B$2,IF(Q649=0,-'month #1 only'!$B$2,-('month #1 only'!$B$2*2)))))))*E649</f>
        <v>0</v>
      </c>
      <c r="S649" s="71">
        <f>(IF(N649="WON-EW",((((O649-1)*Q649)*'month #1 only'!$B$2)+('month #1 only'!$B$2*(O649-1))),IF(N649="WON",((((O649-1)*Q649)*'month #1 only'!$B$2)+('month #1 only'!$B$2*(O649-1))),IF(N649="PLACED",((((O649-1)*Q649)*'month #1 only'!$B$2)-'month #1 only'!$B$2),IF(Q649=0,-'month #1 only'!$B$2,IF(Q649=0,-'month #1 only'!$B$2,-('month #1 only'!$B$2*2)))))))*E649</f>
        <v>0</v>
      </c>
      <c r="T649" s="71">
        <f>(IF(N649="WON-EW",(((L649-1)*'month #1 only'!$B$2)*(1-$B$3))+(((M649-1)*'month #1 only'!$B$2)*(1-$B$3)),IF(N649="WON",(((L649-1)*'month #1 only'!$B$2)*(1-$B$3)),IF(N649="PLACED",(((M649-1)*'month #1 only'!$B$2)*(1-$B$3))-'month #1 only'!$B$2,IF(Q649=0,-'month #1 only'!$B$2,-('month #1 only'!$B$2*2))))))*E649</f>
        <v>0</v>
      </c>
    </row>
    <row r="650" spans="8:20" x14ac:dyDescent="0.2">
      <c r="H650" s="68"/>
      <c r="I650" s="68"/>
      <c r="J650" s="68"/>
      <c r="K650" s="68"/>
      <c r="N650" s="54"/>
      <c r="O650" s="68">
        <f>((G650-1)*(1-(IF(H650="no",0,'month #1 only'!$B$3)))+1)</f>
        <v>5.0000000000000044E-2</v>
      </c>
      <c r="P650" s="68">
        <f t="shared" si="10"/>
        <v>0</v>
      </c>
      <c r="Q650" s="69">
        <f>IF(Table13[[#This Row],[Runners]]&lt;5,0,IF(Table13[[#This Row],[Runners]]&lt;8,0.25,IF(Table13[[#This Row],[Runners]]&lt;12,0.2,IF(Table13[[#This Row],[Handicap?]]="Yes",0.25,0.2))))</f>
        <v>0</v>
      </c>
      <c r="R650" s="70">
        <f>(IF(N650="WON-EW",((((F650-1)*Q650)*'month #1 only'!$B$2)+('month #1 only'!$B$2*(F650-1))),IF(N650="WON",((((F650-1)*Q650)*'month #1 only'!$B$2)+('month #1 only'!$B$2*(F650-1))),IF(N650="PLACED",((((F650-1)*Q650)*'month #1 only'!$B$2)-'month #1 only'!$B$2),IF(Q650=0,-'month #1 only'!$B$2,IF(Q650=0,-'month #1 only'!$B$2,-('month #1 only'!$B$2*2)))))))*E650</f>
        <v>0</v>
      </c>
      <c r="S650" s="71">
        <f>(IF(N650="WON-EW",((((O650-1)*Q650)*'month #1 only'!$B$2)+('month #1 only'!$B$2*(O650-1))),IF(N650="WON",((((O650-1)*Q650)*'month #1 only'!$B$2)+('month #1 only'!$B$2*(O650-1))),IF(N650="PLACED",((((O650-1)*Q650)*'month #1 only'!$B$2)-'month #1 only'!$B$2),IF(Q650=0,-'month #1 only'!$B$2,IF(Q650=0,-'month #1 only'!$B$2,-('month #1 only'!$B$2*2)))))))*E650</f>
        <v>0</v>
      </c>
      <c r="T650" s="71">
        <f>(IF(N650="WON-EW",(((L650-1)*'month #1 only'!$B$2)*(1-$B$3))+(((M650-1)*'month #1 only'!$B$2)*(1-$B$3)),IF(N650="WON",(((L650-1)*'month #1 only'!$B$2)*(1-$B$3)),IF(N650="PLACED",(((M650-1)*'month #1 only'!$B$2)*(1-$B$3))-'month #1 only'!$B$2,IF(Q650=0,-'month #1 only'!$B$2,-('month #1 only'!$B$2*2))))))*E650</f>
        <v>0</v>
      </c>
    </row>
    <row r="651" spans="8:20" x14ac:dyDescent="0.2">
      <c r="H651" s="68"/>
      <c r="I651" s="68"/>
      <c r="J651" s="68"/>
      <c r="K651" s="68"/>
      <c r="N651" s="54"/>
      <c r="O651" s="68">
        <f>((G651-1)*(1-(IF(H651="no",0,'month #1 only'!$B$3)))+1)</f>
        <v>5.0000000000000044E-2</v>
      </c>
      <c r="P651" s="68">
        <f t="shared" si="10"/>
        <v>0</v>
      </c>
      <c r="Q651" s="69">
        <f>IF(Table13[[#This Row],[Runners]]&lt;5,0,IF(Table13[[#This Row],[Runners]]&lt;8,0.25,IF(Table13[[#This Row],[Runners]]&lt;12,0.2,IF(Table13[[#This Row],[Handicap?]]="Yes",0.25,0.2))))</f>
        <v>0</v>
      </c>
      <c r="R651" s="70">
        <f>(IF(N651="WON-EW",((((F651-1)*Q651)*'month #1 only'!$B$2)+('month #1 only'!$B$2*(F651-1))),IF(N651="WON",((((F651-1)*Q651)*'month #1 only'!$B$2)+('month #1 only'!$B$2*(F651-1))),IF(N651="PLACED",((((F651-1)*Q651)*'month #1 only'!$B$2)-'month #1 only'!$B$2),IF(Q651=0,-'month #1 only'!$B$2,IF(Q651=0,-'month #1 only'!$B$2,-('month #1 only'!$B$2*2)))))))*E651</f>
        <v>0</v>
      </c>
      <c r="S651" s="71">
        <f>(IF(N651="WON-EW",((((O651-1)*Q651)*'month #1 only'!$B$2)+('month #1 only'!$B$2*(O651-1))),IF(N651="WON",((((O651-1)*Q651)*'month #1 only'!$B$2)+('month #1 only'!$B$2*(O651-1))),IF(N651="PLACED",((((O651-1)*Q651)*'month #1 only'!$B$2)-'month #1 only'!$B$2),IF(Q651=0,-'month #1 only'!$B$2,IF(Q651=0,-'month #1 only'!$B$2,-('month #1 only'!$B$2*2)))))))*E651</f>
        <v>0</v>
      </c>
      <c r="T651" s="71">
        <f>(IF(N651="WON-EW",(((L651-1)*'month #1 only'!$B$2)*(1-$B$3))+(((M651-1)*'month #1 only'!$B$2)*(1-$B$3)),IF(N651="WON",(((L651-1)*'month #1 only'!$B$2)*(1-$B$3)),IF(N651="PLACED",(((M651-1)*'month #1 only'!$B$2)*(1-$B$3))-'month #1 only'!$B$2,IF(Q651=0,-'month #1 only'!$B$2,-('month #1 only'!$B$2*2))))))*E651</f>
        <v>0</v>
      </c>
    </row>
    <row r="652" spans="8:20" x14ac:dyDescent="0.2">
      <c r="H652" s="68"/>
      <c r="I652" s="68"/>
      <c r="J652" s="68"/>
      <c r="K652" s="68"/>
      <c r="N652" s="54"/>
      <c r="O652" s="68">
        <f>((G652-1)*(1-(IF(H652="no",0,'month #1 only'!$B$3)))+1)</f>
        <v>5.0000000000000044E-2</v>
      </c>
      <c r="P652" s="68">
        <f t="shared" si="10"/>
        <v>0</v>
      </c>
      <c r="Q652" s="69">
        <f>IF(Table13[[#This Row],[Runners]]&lt;5,0,IF(Table13[[#This Row],[Runners]]&lt;8,0.25,IF(Table13[[#This Row],[Runners]]&lt;12,0.2,IF(Table13[[#This Row],[Handicap?]]="Yes",0.25,0.2))))</f>
        <v>0</v>
      </c>
      <c r="R652" s="70">
        <f>(IF(N652="WON-EW",((((F652-1)*Q652)*'month #1 only'!$B$2)+('month #1 only'!$B$2*(F652-1))),IF(N652="WON",((((F652-1)*Q652)*'month #1 only'!$B$2)+('month #1 only'!$B$2*(F652-1))),IF(N652="PLACED",((((F652-1)*Q652)*'month #1 only'!$B$2)-'month #1 only'!$B$2),IF(Q652=0,-'month #1 only'!$B$2,IF(Q652=0,-'month #1 only'!$B$2,-('month #1 only'!$B$2*2)))))))*E652</f>
        <v>0</v>
      </c>
      <c r="S652" s="71">
        <f>(IF(N652="WON-EW",((((O652-1)*Q652)*'month #1 only'!$B$2)+('month #1 only'!$B$2*(O652-1))),IF(N652="WON",((((O652-1)*Q652)*'month #1 only'!$B$2)+('month #1 only'!$B$2*(O652-1))),IF(N652="PLACED",((((O652-1)*Q652)*'month #1 only'!$B$2)-'month #1 only'!$B$2),IF(Q652=0,-'month #1 only'!$B$2,IF(Q652=0,-'month #1 only'!$B$2,-('month #1 only'!$B$2*2)))))))*E652</f>
        <v>0</v>
      </c>
      <c r="T652" s="71">
        <f>(IF(N652="WON-EW",(((L652-1)*'month #1 only'!$B$2)*(1-$B$3))+(((M652-1)*'month #1 only'!$B$2)*(1-$B$3)),IF(N652="WON",(((L652-1)*'month #1 only'!$B$2)*(1-$B$3)),IF(N652="PLACED",(((M652-1)*'month #1 only'!$B$2)*(1-$B$3))-'month #1 only'!$B$2,IF(Q652=0,-'month #1 only'!$B$2,-('month #1 only'!$B$2*2))))))*E652</f>
        <v>0</v>
      </c>
    </row>
    <row r="653" spans="8:20" x14ac:dyDescent="0.2">
      <c r="H653" s="68"/>
      <c r="I653" s="68"/>
      <c r="J653" s="68"/>
      <c r="K653" s="68"/>
      <c r="N653" s="54"/>
      <c r="O653" s="68">
        <f>((G653-1)*(1-(IF(H653="no",0,'month #1 only'!$B$3)))+1)</f>
        <v>5.0000000000000044E-2</v>
      </c>
      <c r="P653" s="68">
        <f t="shared" si="10"/>
        <v>0</v>
      </c>
      <c r="Q653" s="69">
        <f>IF(Table13[[#This Row],[Runners]]&lt;5,0,IF(Table13[[#This Row],[Runners]]&lt;8,0.25,IF(Table13[[#This Row],[Runners]]&lt;12,0.2,IF(Table13[[#This Row],[Handicap?]]="Yes",0.25,0.2))))</f>
        <v>0</v>
      </c>
      <c r="R653" s="70">
        <f>(IF(N653="WON-EW",((((F653-1)*Q653)*'month #1 only'!$B$2)+('month #1 only'!$B$2*(F653-1))),IF(N653="WON",((((F653-1)*Q653)*'month #1 only'!$B$2)+('month #1 only'!$B$2*(F653-1))),IF(N653="PLACED",((((F653-1)*Q653)*'month #1 only'!$B$2)-'month #1 only'!$B$2),IF(Q653=0,-'month #1 only'!$B$2,IF(Q653=0,-'month #1 only'!$B$2,-('month #1 only'!$B$2*2)))))))*E653</f>
        <v>0</v>
      </c>
      <c r="S653" s="71">
        <f>(IF(N653="WON-EW",((((O653-1)*Q653)*'month #1 only'!$B$2)+('month #1 only'!$B$2*(O653-1))),IF(N653="WON",((((O653-1)*Q653)*'month #1 only'!$B$2)+('month #1 only'!$B$2*(O653-1))),IF(N653="PLACED",((((O653-1)*Q653)*'month #1 only'!$B$2)-'month #1 only'!$B$2),IF(Q653=0,-'month #1 only'!$B$2,IF(Q653=0,-'month #1 only'!$B$2,-('month #1 only'!$B$2*2)))))))*E653</f>
        <v>0</v>
      </c>
      <c r="T653" s="71">
        <f>(IF(N653="WON-EW",(((L653-1)*'month #1 only'!$B$2)*(1-$B$3))+(((M653-1)*'month #1 only'!$B$2)*(1-$B$3)),IF(N653="WON",(((L653-1)*'month #1 only'!$B$2)*(1-$B$3)),IF(N653="PLACED",(((M653-1)*'month #1 only'!$B$2)*(1-$B$3))-'month #1 only'!$B$2,IF(Q653=0,-'month #1 only'!$B$2,-('month #1 only'!$B$2*2))))))*E653</f>
        <v>0</v>
      </c>
    </row>
    <row r="654" spans="8:20" x14ac:dyDescent="0.2">
      <c r="H654" s="68"/>
      <c r="I654" s="68"/>
      <c r="J654" s="68"/>
      <c r="K654" s="68"/>
      <c r="N654" s="54"/>
      <c r="O654" s="68">
        <f>((G654-1)*(1-(IF(H654="no",0,'month #1 only'!$B$3)))+1)</f>
        <v>5.0000000000000044E-2</v>
      </c>
      <c r="P654" s="68">
        <f t="shared" si="10"/>
        <v>0</v>
      </c>
      <c r="Q654" s="69">
        <f>IF(Table13[[#This Row],[Runners]]&lt;5,0,IF(Table13[[#This Row],[Runners]]&lt;8,0.25,IF(Table13[[#This Row],[Runners]]&lt;12,0.2,IF(Table13[[#This Row],[Handicap?]]="Yes",0.25,0.2))))</f>
        <v>0</v>
      </c>
      <c r="R654" s="70">
        <f>(IF(N654="WON-EW",((((F654-1)*Q654)*'month #1 only'!$B$2)+('month #1 only'!$B$2*(F654-1))),IF(N654="WON",((((F654-1)*Q654)*'month #1 only'!$B$2)+('month #1 only'!$B$2*(F654-1))),IF(N654="PLACED",((((F654-1)*Q654)*'month #1 only'!$B$2)-'month #1 only'!$B$2),IF(Q654=0,-'month #1 only'!$B$2,IF(Q654=0,-'month #1 only'!$B$2,-('month #1 only'!$B$2*2)))))))*E654</f>
        <v>0</v>
      </c>
      <c r="S654" s="71">
        <f>(IF(N654="WON-EW",((((O654-1)*Q654)*'month #1 only'!$B$2)+('month #1 only'!$B$2*(O654-1))),IF(N654="WON",((((O654-1)*Q654)*'month #1 only'!$B$2)+('month #1 only'!$B$2*(O654-1))),IF(N654="PLACED",((((O654-1)*Q654)*'month #1 only'!$B$2)-'month #1 only'!$B$2),IF(Q654=0,-'month #1 only'!$B$2,IF(Q654=0,-'month #1 only'!$B$2,-('month #1 only'!$B$2*2)))))))*E654</f>
        <v>0</v>
      </c>
      <c r="T654" s="71">
        <f>(IF(N654="WON-EW",(((L654-1)*'month #1 only'!$B$2)*(1-$B$3))+(((M654-1)*'month #1 only'!$B$2)*(1-$B$3)),IF(N654="WON",(((L654-1)*'month #1 only'!$B$2)*(1-$B$3)),IF(N654="PLACED",(((M654-1)*'month #1 only'!$B$2)*(1-$B$3))-'month #1 only'!$B$2,IF(Q654=0,-'month #1 only'!$B$2,-('month #1 only'!$B$2*2))))))*E654</f>
        <v>0</v>
      </c>
    </row>
    <row r="655" spans="8:20" x14ac:dyDescent="0.2">
      <c r="H655" s="68"/>
      <c r="I655" s="68"/>
      <c r="J655" s="68"/>
      <c r="K655" s="68"/>
      <c r="N655" s="54"/>
      <c r="O655" s="68">
        <f>((G655-1)*(1-(IF(H655="no",0,'month #1 only'!$B$3)))+1)</f>
        <v>5.0000000000000044E-2</v>
      </c>
      <c r="P655" s="68">
        <f t="shared" si="10"/>
        <v>0</v>
      </c>
      <c r="Q655" s="69">
        <f>IF(Table13[[#This Row],[Runners]]&lt;5,0,IF(Table13[[#This Row],[Runners]]&lt;8,0.25,IF(Table13[[#This Row],[Runners]]&lt;12,0.2,IF(Table13[[#This Row],[Handicap?]]="Yes",0.25,0.2))))</f>
        <v>0</v>
      </c>
      <c r="R655" s="70">
        <f>(IF(N655="WON-EW",((((F655-1)*Q655)*'month #1 only'!$B$2)+('month #1 only'!$B$2*(F655-1))),IF(N655="WON",((((F655-1)*Q655)*'month #1 only'!$B$2)+('month #1 only'!$B$2*(F655-1))),IF(N655="PLACED",((((F655-1)*Q655)*'month #1 only'!$B$2)-'month #1 only'!$B$2),IF(Q655=0,-'month #1 only'!$B$2,IF(Q655=0,-'month #1 only'!$B$2,-('month #1 only'!$B$2*2)))))))*E655</f>
        <v>0</v>
      </c>
      <c r="S655" s="71">
        <f>(IF(N655="WON-EW",((((O655-1)*Q655)*'month #1 only'!$B$2)+('month #1 only'!$B$2*(O655-1))),IF(N655="WON",((((O655-1)*Q655)*'month #1 only'!$B$2)+('month #1 only'!$B$2*(O655-1))),IF(N655="PLACED",((((O655-1)*Q655)*'month #1 only'!$B$2)-'month #1 only'!$B$2),IF(Q655=0,-'month #1 only'!$B$2,IF(Q655=0,-'month #1 only'!$B$2,-('month #1 only'!$B$2*2)))))))*E655</f>
        <v>0</v>
      </c>
      <c r="T655" s="71">
        <f>(IF(N655="WON-EW",(((L655-1)*'month #1 only'!$B$2)*(1-$B$3))+(((M655-1)*'month #1 only'!$B$2)*(1-$B$3)),IF(N655="WON",(((L655-1)*'month #1 only'!$B$2)*(1-$B$3)),IF(N655="PLACED",(((M655-1)*'month #1 only'!$B$2)*(1-$B$3))-'month #1 only'!$B$2,IF(Q655=0,-'month #1 only'!$B$2,-('month #1 only'!$B$2*2))))))*E655</f>
        <v>0</v>
      </c>
    </row>
    <row r="656" spans="8:20" x14ac:dyDescent="0.2">
      <c r="H656" s="68"/>
      <c r="I656" s="68"/>
      <c r="J656" s="68"/>
      <c r="K656" s="68"/>
      <c r="N656" s="54"/>
      <c r="O656" s="68">
        <f>((G656-1)*(1-(IF(H656="no",0,'month #1 only'!$B$3)))+1)</f>
        <v>5.0000000000000044E-2</v>
      </c>
      <c r="P656" s="68">
        <f t="shared" si="10"/>
        <v>0</v>
      </c>
      <c r="Q656" s="69">
        <f>IF(Table13[[#This Row],[Runners]]&lt;5,0,IF(Table13[[#This Row],[Runners]]&lt;8,0.25,IF(Table13[[#This Row],[Runners]]&lt;12,0.2,IF(Table13[[#This Row],[Handicap?]]="Yes",0.25,0.2))))</f>
        <v>0</v>
      </c>
      <c r="R656" s="70">
        <f>(IF(N656="WON-EW",((((F656-1)*Q656)*'month #1 only'!$B$2)+('month #1 only'!$B$2*(F656-1))),IF(N656="WON",((((F656-1)*Q656)*'month #1 only'!$B$2)+('month #1 only'!$B$2*(F656-1))),IF(N656="PLACED",((((F656-1)*Q656)*'month #1 only'!$B$2)-'month #1 only'!$B$2),IF(Q656=0,-'month #1 only'!$B$2,IF(Q656=0,-'month #1 only'!$B$2,-('month #1 only'!$B$2*2)))))))*E656</f>
        <v>0</v>
      </c>
      <c r="S656" s="71">
        <f>(IF(N656="WON-EW",((((O656-1)*Q656)*'month #1 only'!$B$2)+('month #1 only'!$B$2*(O656-1))),IF(N656="WON",((((O656-1)*Q656)*'month #1 only'!$B$2)+('month #1 only'!$B$2*(O656-1))),IF(N656="PLACED",((((O656-1)*Q656)*'month #1 only'!$B$2)-'month #1 only'!$B$2),IF(Q656=0,-'month #1 only'!$B$2,IF(Q656=0,-'month #1 only'!$B$2,-('month #1 only'!$B$2*2)))))))*E656</f>
        <v>0</v>
      </c>
      <c r="T656" s="71">
        <f>(IF(N656="WON-EW",(((L656-1)*'month #1 only'!$B$2)*(1-$B$3))+(((M656-1)*'month #1 only'!$B$2)*(1-$B$3)),IF(N656="WON",(((L656-1)*'month #1 only'!$B$2)*(1-$B$3)),IF(N656="PLACED",(((M656-1)*'month #1 only'!$B$2)*(1-$B$3))-'month #1 only'!$B$2,IF(Q656=0,-'month #1 only'!$B$2,-('month #1 only'!$B$2*2))))))*E656</f>
        <v>0</v>
      </c>
    </row>
    <row r="657" spans="8:20" x14ac:dyDescent="0.2">
      <c r="H657" s="68"/>
      <c r="I657" s="68"/>
      <c r="J657" s="68"/>
      <c r="K657" s="68"/>
      <c r="N657" s="54"/>
      <c r="O657" s="68">
        <f>((G657-1)*(1-(IF(H657="no",0,'month #1 only'!$B$3)))+1)</f>
        <v>5.0000000000000044E-2</v>
      </c>
      <c r="P657" s="68">
        <f t="shared" si="10"/>
        <v>0</v>
      </c>
      <c r="Q657" s="69">
        <f>IF(Table13[[#This Row],[Runners]]&lt;5,0,IF(Table13[[#This Row],[Runners]]&lt;8,0.25,IF(Table13[[#This Row],[Runners]]&lt;12,0.2,IF(Table13[[#This Row],[Handicap?]]="Yes",0.25,0.2))))</f>
        <v>0</v>
      </c>
      <c r="R657" s="70">
        <f>(IF(N657="WON-EW",((((F657-1)*Q657)*'month #1 only'!$B$2)+('month #1 only'!$B$2*(F657-1))),IF(N657="WON",((((F657-1)*Q657)*'month #1 only'!$B$2)+('month #1 only'!$B$2*(F657-1))),IF(N657="PLACED",((((F657-1)*Q657)*'month #1 only'!$B$2)-'month #1 only'!$B$2),IF(Q657=0,-'month #1 only'!$B$2,IF(Q657=0,-'month #1 only'!$B$2,-('month #1 only'!$B$2*2)))))))*E657</f>
        <v>0</v>
      </c>
      <c r="S657" s="71">
        <f>(IF(N657="WON-EW",((((O657-1)*Q657)*'month #1 only'!$B$2)+('month #1 only'!$B$2*(O657-1))),IF(N657="WON",((((O657-1)*Q657)*'month #1 only'!$B$2)+('month #1 only'!$B$2*(O657-1))),IF(N657="PLACED",((((O657-1)*Q657)*'month #1 only'!$B$2)-'month #1 only'!$B$2),IF(Q657=0,-'month #1 only'!$B$2,IF(Q657=0,-'month #1 only'!$B$2,-('month #1 only'!$B$2*2)))))))*E657</f>
        <v>0</v>
      </c>
      <c r="T657" s="71">
        <f>(IF(N657="WON-EW",(((L657-1)*'month #1 only'!$B$2)*(1-$B$3))+(((M657-1)*'month #1 only'!$B$2)*(1-$B$3)),IF(N657="WON",(((L657-1)*'month #1 only'!$B$2)*(1-$B$3)),IF(N657="PLACED",(((M657-1)*'month #1 only'!$B$2)*(1-$B$3))-'month #1 only'!$B$2,IF(Q657=0,-'month #1 only'!$B$2,-('month #1 only'!$B$2*2))))))*E657</f>
        <v>0</v>
      </c>
    </row>
    <row r="658" spans="8:20" x14ac:dyDescent="0.2">
      <c r="H658" s="68"/>
      <c r="I658" s="68"/>
      <c r="J658" s="68"/>
      <c r="K658" s="68"/>
      <c r="N658" s="54"/>
      <c r="O658" s="68">
        <f>((G658-1)*(1-(IF(H658="no",0,'month #1 only'!$B$3)))+1)</f>
        <v>5.0000000000000044E-2</v>
      </c>
      <c r="P658" s="68">
        <f t="shared" si="10"/>
        <v>0</v>
      </c>
      <c r="Q658" s="69">
        <f>IF(Table13[[#This Row],[Runners]]&lt;5,0,IF(Table13[[#This Row],[Runners]]&lt;8,0.25,IF(Table13[[#This Row],[Runners]]&lt;12,0.2,IF(Table13[[#This Row],[Handicap?]]="Yes",0.25,0.2))))</f>
        <v>0</v>
      </c>
      <c r="R658" s="70">
        <f>(IF(N658="WON-EW",((((F658-1)*Q658)*'month #1 only'!$B$2)+('month #1 only'!$B$2*(F658-1))),IF(N658="WON",((((F658-1)*Q658)*'month #1 only'!$B$2)+('month #1 only'!$B$2*(F658-1))),IF(N658="PLACED",((((F658-1)*Q658)*'month #1 only'!$B$2)-'month #1 only'!$B$2),IF(Q658=0,-'month #1 only'!$B$2,IF(Q658=0,-'month #1 only'!$B$2,-('month #1 only'!$B$2*2)))))))*E658</f>
        <v>0</v>
      </c>
      <c r="S658" s="71">
        <f>(IF(N658="WON-EW",((((O658-1)*Q658)*'month #1 only'!$B$2)+('month #1 only'!$B$2*(O658-1))),IF(N658="WON",((((O658-1)*Q658)*'month #1 only'!$B$2)+('month #1 only'!$B$2*(O658-1))),IF(N658="PLACED",((((O658-1)*Q658)*'month #1 only'!$B$2)-'month #1 only'!$B$2),IF(Q658=0,-'month #1 only'!$B$2,IF(Q658=0,-'month #1 only'!$B$2,-('month #1 only'!$B$2*2)))))))*E658</f>
        <v>0</v>
      </c>
      <c r="T658" s="71">
        <f>(IF(N658="WON-EW",(((L658-1)*'month #1 only'!$B$2)*(1-$B$3))+(((M658-1)*'month #1 only'!$B$2)*(1-$B$3)),IF(N658="WON",(((L658-1)*'month #1 only'!$B$2)*(1-$B$3)),IF(N658="PLACED",(((M658-1)*'month #1 only'!$B$2)*(1-$B$3))-'month #1 only'!$B$2,IF(Q658=0,-'month #1 only'!$B$2,-('month #1 only'!$B$2*2))))))*E658</f>
        <v>0</v>
      </c>
    </row>
    <row r="659" spans="8:20" x14ac:dyDescent="0.2">
      <c r="H659" s="68"/>
      <c r="I659" s="68"/>
      <c r="J659" s="68"/>
      <c r="K659" s="68"/>
      <c r="N659" s="54"/>
      <c r="O659" s="68">
        <f>((G659-1)*(1-(IF(H659="no",0,'month #1 only'!$B$3)))+1)</f>
        <v>5.0000000000000044E-2</v>
      </c>
      <c r="P659" s="68">
        <f t="shared" si="10"/>
        <v>0</v>
      </c>
      <c r="Q659" s="69">
        <f>IF(Table13[[#This Row],[Runners]]&lt;5,0,IF(Table13[[#This Row],[Runners]]&lt;8,0.25,IF(Table13[[#This Row],[Runners]]&lt;12,0.2,IF(Table13[[#This Row],[Handicap?]]="Yes",0.25,0.2))))</f>
        <v>0</v>
      </c>
      <c r="R659" s="70">
        <f>(IF(N659="WON-EW",((((F659-1)*Q659)*'month #1 only'!$B$2)+('month #1 only'!$B$2*(F659-1))),IF(N659="WON",((((F659-1)*Q659)*'month #1 only'!$B$2)+('month #1 only'!$B$2*(F659-1))),IF(N659="PLACED",((((F659-1)*Q659)*'month #1 only'!$B$2)-'month #1 only'!$B$2),IF(Q659=0,-'month #1 only'!$B$2,IF(Q659=0,-'month #1 only'!$B$2,-('month #1 only'!$B$2*2)))))))*E659</f>
        <v>0</v>
      </c>
      <c r="S659" s="71">
        <f>(IF(N659="WON-EW",((((O659-1)*Q659)*'month #1 only'!$B$2)+('month #1 only'!$B$2*(O659-1))),IF(N659="WON",((((O659-1)*Q659)*'month #1 only'!$B$2)+('month #1 only'!$B$2*(O659-1))),IF(N659="PLACED",((((O659-1)*Q659)*'month #1 only'!$B$2)-'month #1 only'!$B$2),IF(Q659=0,-'month #1 only'!$B$2,IF(Q659=0,-'month #1 only'!$B$2,-('month #1 only'!$B$2*2)))))))*E659</f>
        <v>0</v>
      </c>
      <c r="T659" s="71">
        <f>(IF(N659="WON-EW",(((L659-1)*'month #1 only'!$B$2)*(1-$B$3))+(((M659-1)*'month #1 only'!$B$2)*(1-$B$3)),IF(N659="WON",(((L659-1)*'month #1 only'!$B$2)*(1-$B$3)),IF(N659="PLACED",(((M659-1)*'month #1 only'!$B$2)*(1-$B$3))-'month #1 only'!$B$2,IF(Q659=0,-'month #1 only'!$B$2,-('month #1 only'!$B$2*2))))))*E659</f>
        <v>0</v>
      </c>
    </row>
    <row r="660" spans="8:20" x14ac:dyDescent="0.2">
      <c r="H660" s="68"/>
      <c r="I660" s="68"/>
      <c r="J660" s="68"/>
      <c r="K660" s="68"/>
      <c r="N660" s="54"/>
      <c r="O660" s="68">
        <f>((G660-1)*(1-(IF(H660="no",0,'month #1 only'!$B$3)))+1)</f>
        <v>5.0000000000000044E-2</v>
      </c>
      <c r="P660" s="68">
        <f t="shared" si="10"/>
        <v>0</v>
      </c>
      <c r="Q660" s="69">
        <f>IF(Table13[[#This Row],[Runners]]&lt;5,0,IF(Table13[[#This Row],[Runners]]&lt;8,0.25,IF(Table13[[#This Row],[Runners]]&lt;12,0.2,IF(Table13[[#This Row],[Handicap?]]="Yes",0.25,0.2))))</f>
        <v>0</v>
      </c>
      <c r="R660" s="70">
        <f>(IF(N660="WON-EW",((((F660-1)*Q660)*'month #1 only'!$B$2)+('month #1 only'!$B$2*(F660-1))),IF(N660="WON",((((F660-1)*Q660)*'month #1 only'!$B$2)+('month #1 only'!$B$2*(F660-1))),IF(N660="PLACED",((((F660-1)*Q660)*'month #1 only'!$B$2)-'month #1 only'!$B$2),IF(Q660=0,-'month #1 only'!$B$2,IF(Q660=0,-'month #1 only'!$B$2,-('month #1 only'!$B$2*2)))))))*E660</f>
        <v>0</v>
      </c>
      <c r="S660" s="71">
        <f>(IF(N660="WON-EW",((((O660-1)*Q660)*'month #1 only'!$B$2)+('month #1 only'!$B$2*(O660-1))),IF(N660="WON",((((O660-1)*Q660)*'month #1 only'!$B$2)+('month #1 only'!$B$2*(O660-1))),IF(N660="PLACED",((((O660-1)*Q660)*'month #1 only'!$B$2)-'month #1 only'!$B$2),IF(Q660=0,-'month #1 only'!$B$2,IF(Q660=0,-'month #1 only'!$B$2,-('month #1 only'!$B$2*2)))))))*E660</f>
        <v>0</v>
      </c>
      <c r="T660" s="71">
        <f>(IF(N660="WON-EW",(((L660-1)*'month #1 only'!$B$2)*(1-$B$3))+(((M660-1)*'month #1 only'!$B$2)*(1-$B$3)),IF(N660="WON",(((L660-1)*'month #1 only'!$B$2)*(1-$B$3)),IF(N660="PLACED",(((M660-1)*'month #1 only'!$B$2)*(1-$B$3))-'month #1 only'!$B$2,IF(Q660=0,-'month #1 only'!$B$2,-('month #1 only'!$B$2*2))))))*E660</f>
        <v>0</v>
      </c>
    </row>
    <row r="661" spans="8:20" x14ac:dyDescent="0.2">
      <c r="H661" s="68"/>
      <c r="I661" s="68"/>
      <c r="J661" s="68"/>
      <c r="K661" s="68"/>
      <c r="N661" s="54"/>
      <c r="O661" s="68">
        <f>((G661-1)*(1-(IF(H661="no",0,'month #1 only'!$B$3)))+1)</f>
        <v>5.0000000000000044E-2</v>
      </c>
      <c r="P661" s="68">
        <f t="shared" si="10"/>
        <v>0</v>
      </c>
      <c r="Q661" s="69">
        <f>IF(Table13[[#This Row],[Runners]]&lt;5,0,IF(Table13[[#This Row],[Runners]]&lt;8,0.25,IF(Table13[[#This Row],[Runners]]&lt;12,0.2,IF(Table13[[#This Row],[Handicap?]]="Yes",0.25,0.2))))</f>
        <v>0</v>
      </c>
      <c r="R661" s="70">
        <f>(IF(N661="WON-EW",((((F661-1)*Q661)*'month #1 only'!$B$2)+('month #1 only'!$B$2*(F661-1))),IF(N661="WON",((((F661-1)*Q661)*'month #1 only'!$B$2)+('month #1 only'!$B$2*(F661-1))),IF(N661="PLACED",((((F661-1)*Q661)*'month #1 only'!$B$2)-'month #1 only'!$B$2),IF(Q661=0,-'month #1 only'!$B$2,IF(Q661=0,-'month #1 only'!$B$2,-('month #1 only'!$B$2*2)))))))*E661</f>
        <v>0</v>
      </c>
      <c r="S661" s="71">
        <f>(IF(N661="WON-EW",((((O661-1)*Q661)*'month #1 only'!$B$2)+('month #1 only'!$B$2*(O661-1))),IF(N661="WON",((((O661-1)*Q661)*'month #1 only'!$B$2)+('month #1 only'!$B$2*(O661-1))),IF(N661="PLACED",((((O661-1)*Q661)*'month #1 only'!$B$2)-'month #1 only'!$B$2),IF(Q661=0,-'month #1 only'!$B$2,IF(Q661=0,-'month #1 only'!$B$2,-('month #1 only'!$B$2*2)))))))*E661</f>
        <v>0</v>
      </c>
      <c r="T661" s="71">
        <f>(IF(N661="WON-EW",(((L661-1)*'month #1 only'!$B$2)*(1-$B$3))+(((M661-1)*'month #1 only'!$B$2)*(1-$B$3)),IF(N661="WON",(((L661-1)*'month #1 only'!$B$2)*(1-$B$3)),IF(N661="PLACED",(((M661-1)*'month #1 only'!$B$2)*(1-$B$3))-'month #1 only'!$B$2,IF(Q661=0,-'month #1 only'!$B$2,-('month #1 only'!$B$2*2))))))*E661</f>
        <v>0</v>
      </c>
    </row>
    <row r="662" spans="8:20" x14ac:dyDescent="0.2">
      <c r="H662" s="68"/>
      <c r="I662" s="68"/>
      <c r="J662" s="68"/>
      <c r="K662" s="68"/>
      <c r="N662" s="54"/>
      <c r="O662" s="68">
        <f>((G662-1)*(1-(IF(H662="no",0,'month #1 only'!$B$3)))+1)</f>
        <v>5.0000000000000044E-2</v>
      </c>
      <c r="P662" s="68">
        <f t="shared" si="10"/>
        <v>0</v>
      </c>
      <c r="Q662" s="69">
        <f>IF(Table13[[#This Row],[Runners]]&lt;5,0,IF(Table13[[#This Row],[Runners]]&lt;8,0.25,IF(Table13[[#This Row],[Runners]]&lt;12,0.2,IF(Table13[[#This Row],[Handicap?]]="Yes",0.25,0.2))))</f>
        <v>0</v>
      </c>
      <c r="R662" s="70">
        <f>(IF(N662="WON-EW",((((F662-1)*Q662)*'month #1 only'!$B$2)+('month #1 only'!$B$2*(F662-1))),IF(N662="WON",((((F662-1)*Q662)*'month #1 only'!$B$2)+('month #1 only'!$B$2*(F662-1))),IF(N662="PLACED",((((F662-1)*Q662)*'month #1 only'!$B$2)-'month #1 only'!$B$2),IF(Q662=0,-'month #1 only'!$B$2,IF(Q662=0,-'month #1 only'!$B$2,-('month #1 only'!$B$2*2)))))))*E662</f>
        <v>0</v>
      </c>
      <c r="S662" s="71">
        <f>(IF(N662="WON-EW",((((O662-1)*Q662)*'month #1 only'!$B$2)+('month #1 only'!$B$2*(O662-1))),IF(N662="WON",((((O662-1)*Q662)*'month #1 only'!$B$2)+('month #1 only'!$B$2*(O662-1))),IF(N662="PLACED",((((O662-1)*Q662)*'month #1 only'!$B$2)-'month #1 only'!$B$2),IF(Q662=0,-'month #1 only'!$B$2,IF(Q662=0,-'month #1 only'!$B$2,-('month #1 only'!$B$2*2)))))))*E662</f>
        <v>0</v>
      </c>
      <c r="T662" s="71">
        <f>(IF(N662="WON-EW",(((L662-1)*'month #1 only'!$B$2)*(1-$B$3))+(((M662-1)*'month #1 only'!$B$2)*(1-$B$3)),IF(N662="WON",(((L662-1)*'month #1 only'!$B$2)*(1-$B$3)),IF(N662="PLACED",(((M662-1)*'month #1 only'!$B$2)*(1-$B$3))-'month #1 only'!$B$2,IF(Q662=0,-'month #1 only'!$B$2,-('month #1 only'!$B$2*2))))))*E662</f>
        <v>0</v>
      </c>
    </row>
    <row r="663" spans="8:20" x14ac:dyDescent="0.2">
      <c r="H663" s="68"/>
      <c r="I663" s="68"/>
      <c r="J663" s="68"/>
      <c r="K663" s="68"/>
      <c r="N663" s="54"/>
      <c r="O663" s="68">
        <f>((G663-1)*(1-(IF(H663="no",0,'month #1 only'!$B$3)))+1)</f>
        <v>5.0000000000000044E-2</v>
      </c>
      <c r="P663" s="68">
        <f t="shared" si="10"/>
        <v>0</v>
      </c>
      <c r="Q663" s="69">
        <f>IF(Table13[[#This Row],[Runners]]&lt;5,0,IF(Table13[[#This Row],[Runners]]&lt;8,0.25,IF(Table13[[#This Row],[Runners]]&lt;12,0.2,IF(Table13[[#This Row],[Handicap?]]="Yes",0.25,0.2))))</f>
        <v>0</v>
      </c>
      <c r="R663" s="70">
        <f>(IF(N663="WON-EW",((((F663-1)*Q663)*'month #1 only'!$B$2)+('month #1 only'!$B$2*(F663-1))),IF(N663="WON",((((F663-1)*Q663)*'month #1 only'!$B$2)+('month #1 only'!$B$2*(F663-1))),IF(N663="PLACED",((((F663-1)*Q663)*'month #1 only'!$B$2)-'month #1 only'!$B$2),IF(Q663=0,-'month #1 only'!$B$2,IF(Q663=0,-'month #1 only'!$B$2,-('month #1 only'!$B$2*2)))))))*E663</f>
        <v>0</v>
      </c>
      <c r="S663" s="71">
        <f>(IF(N663="WON-EW",((((O663-1)*Q663)*'month #1 only'!$B$2)+('month #1 only'!$B$2*(O663-1))),IF(N663="WON",((((O663-1)*Q663)*'month #1 only'!$B$2)+('month #1 only'!$B$2*(O663-1))),IF(N663="PLACED",((((O663-1)*Q663)*'month #1 only'!$B$2)-'month #1 only'!$B$2),IF(Q663=0,-'month #1 only'!$B$2,IF(Q663=0,-'month #1 only'!$B$2,-('month #1 only'!$B$2*2)))))))*E663</f>
        <v>0</v>
      </c>
      <c r="T663" s="71">
        <f>(IF(N663="WON-EW",(((L663-1)*'month #1 only'!$B$2)*(1-$B$3))+(((M663-1)*'month #1 only'!$B$2)*(1-$B$3)),IF(N663="WON",(((L663-1)*'month #1 only'!$B$2)*(1-$B$3)),IF(N663="PLACED",(((M663-1)*'month #1 only'!$B$2)*(1-$B$3))-'month #1 only'!$B$2,IF(Q663=0,-'month #1 only'!$B$2,-('month #1 only'!$B$2*2))))))*E663</f>
        <v>0</v>
      </c>
    </row>
    <row r="664" spans="8:20" x14ac:dyDescent="0.2">
      <c r="H664" s="68"/>
      <c r="I664" s="68"/>
      <c r="J664" s="68"/>
      <c r="K664" s="68"/>
      <c r="N664" s="54"/>
      <c r="O664" s="68">
        <f>((G664-1)*(1-(IF(H664="no",0,'month #1 only'!$B$3)))+1)</f>
        <v>5.0000000000000044E-2</v>
      </c>
      <c r="P664" s="68">
        <f t="shared" si="10"/>
        <v>0</v>
      </c>
      <c r="Q664" s="69">
        <f>IF(Table13[[#This Row],[Runners]]&lt;5,0,IF(Table13[[#This Row],[Runners]]&lt;8,0.25,IF(Table13[[#This Row],[Runners]]&lt;12,0.2,IF(Table13[[#This Row],[Handicap?]]="Yes",0.25,0.2))))</f>
        <v>0</v>
      </c>
      <c r="R664" s="70">
        <f>(IF(N664="WON-EW",((((F664-1)*Q664)*'month #1 only'!$B$2)+('month #1 only'!$B$2*(F664-1))),IF(N664="WON",((((F664-1)*Q664)*'month #1 only'!$B$2)+('month #1 only'!$B$2*(F664-1))),IF(N664="PLACED",((((F664-1)*Q664)*'month #1 only'!$B$2)-'month #1 only'!$B$2),IF(Q664=0,-'month #1 only'!$B$2,IF(Q664=0,-'month #1 only'!$B$2,-('month #1 only'!$B$2*2)))))))*E664</f>
        <v>0</v>
      </c>
      <c r="S664" s="71">
        <f>(IF(N664="WON-EW",((((O664-1)*Q664)*'month #1 only'!$B$2)+('month #1 only'!$B$2*(O664-1))),IF(N664="WON",((((O664-1)*Q664)*'month #1 only'!$B$2)+('month #1 only'!$B$2*(O664-1))),IF(N664="PLACED",((((O664-1)*Q664)*'month #1 only'!$B$2)-'month #1 only'!$B$2),IF(Q664=0,-'month #1 only'!$B$2,IF(Q664=0,-'month #1 only'!$B$2,-('month #1 only'!$B$2*2)))))))*E664</f>
        <v>0</v>
      </c>
      <c r="T664" s="71">
        <f>(IF(N664="WON-EW",(((L664-1)*'month #1 only'!$B$2)*(1-$B$3))+(((M664-1)*'month #1 only'!$B$2)*(1-$B$3)),IF(N664="WON",(((L664-1)*'month #1 only'!$B$2)*(1-$B$3)),IF(N664="PLACED",(((M664-1)*'month #1 only'!$B$2)*(1-$B$3))-'month #1 only'!$B$2,IF(Q664=0,-'month #1 only'!$B$2,-('month #1 only'!$B$2*2))))))*E664</f>
        <v>0</v>
      </c>
    </row>
    <row r="665" spans="8:20" x14ac:dyDescent="0.2">
      <c r="H665" s="68"/>
      <c r="I665" s="68"/>
      <c r="J665" s="68"/>
      <c r="K665" s="68"/>
      <c r="N665" s="54"/>
      <c r="O665" s="68">
        <f>((G665-1)*(1-(IF(H665="no",0,'month #1 only'!$B$3)))+1)</f>
        <v>5.0000000000000044E-2</v>
      </c>
      <c r="P665" s="68">
        <f t="shared" si="10"/>
        <v>0</v>
      </c>
      <c r="Q665" s="69">
        <f>IF(Table13[[#This Row],[Runners]]&lt;5,0,IF(Table13[[#This Row],[Runners]]&lt;8,0.25,IF(Table13[[#This Row],[Runners]]&lt;12,0.2,IF(Table13[[#This Row],[Handicap?]]="Yes",0.25,0.2))))</f>
        <v>0</v>
      </c>
      <c r="R665" s="70">
        <f>(IF(N665="WON-EW",((((F665-1)*Q665)*'month #1 only'!$B$2)+('month #1 only'!$B$2*(F665-1))),IF(N665="WON",((((F665-1)*Q665)*'month #1 only'!$B$2)+('month #1 only'!$B$2*(F665-1))),IF(N665="PLACED",((((F665-1)*Q665)*'month #1 only'!$B$2)-'month #1 only'!$B$2),IF(Q665=0,-'month #1 only'!$B$2,IF(Q665=0,-'month #1 only'!$B$2,-('month #1 only'!$B$2*2)))))))*E665</f>
        <v>0</v>
      </c>
      <c r="S665" s="71">
        <f>(IF(N665="WON-EW",((((O665-1)*Q665)*'month #1 only'!$B$2)+('month #1 only'!$B$2*(O665-1))),IF(N665="WON",((((O665-1)*Q665)*'month #1 only'!$B$2)+('month #1 only'!$B$2*(O665-1))),IF(N665="PLACED",((((O665-1)*Q665)*'month #1 only'!$B$2)-'month #1 only'!$B$2),IF(Q665=0,-'month #1 only'!$B$2,IF(Q665=0,-'month #1 only'!$B$2,-('month #1 only'!$B$2*2)))))))*E665</f>
        <v>0</v>
      </c>
      <c r="T665" s="71">
        <f>(IF(N665="WON-EW",(((L665-1)*'month #1 only'!$B$2)*(1-$B$3))+(((M665-1)*'month #1 only'!$B$2)*(1-$B$3)),IF(N665="WON",(((L665-1)*'month #1 only'!$B$2)*(1-$B$3)),IF(N665="PLACED",(((M665-1)*'month #1 only'!$B$2)*(1-$B$3))-'month #1 only'!$B$2,IF(Q665=0,-'month #1 only'!$B$2,-('month #1 only'!$B$2*2))))))*E665</f>
        <v>0</v>
      </c>
    </row>
    <row r="666" spans="8:20" x14ac:dyDescent="0.2">
      <c r="H666" s="68"/>
      <c r="I666" s="68"/>
      <c r="J666" s="68"/>
      <c r="K666" s="68"/>
      <c r="N666" s="54"/>
      <c r="O666" s="68">
        <f>((G666-1)*(1-(IF(H666="no",0,'month #1 only'!$B$3)))+1)</f>
        <v>5.0000000000000044E-2</v>
      </c>
      <c r="P666" s="68">
        <f t="shared" si="10"/>
        <v>0</v>
      </c>
      <c r="Q666" s="69">
        <f>IF(Table13[[#This Row],[Runners]]&lt;5,0,IF(Table13[[#This Row],[Runners]]&lt;8,0.25,IF(Table13[[#This Row],[Runners]]&lt;12,0.2,IF(Table13[[#This Row],[Handicap?]]="Yes",0.25,0.2))))</f>
        <v>0</v>
      </c>
      <c r="R666" s="70">
        <f>(IF(N666="WON-EW",((((F666-1)*Q666)*'month #1 only'!$B$2)+('month #1 only'!$B$2*(F666-1))),IF(N666="WON",((((F666-1)*Q666)*'month #1 only'!$B$2)+('month #1 only'!$B$2*(F666-1))),IF(N666="PLACED",((((F666-1)*Q666)*'month #1 only'!$B$2)-'month #1 only'!$B$2),IF(Q666=0,-'month #1 only'!$B$2,IF(Q666=0,-'month #1 only'!$B$2,-('month #1 only'!$B$2*2)))))))*E666</f>
        <v>0</v>
      </c>
      <c r="S666" s="71">
        <f>(IF(N666="WON-EW",((((O666-1)*Q666)*'month #1 only'!$B$2)+('month #1 only'!$B$2*(O666-1))),IF(N666="WON",((((O666-1)*Q666)*'month #1 only'!$B$2)+('month #1 only'!$B$2*(O666-1))),IF(N666="PLACED",((((O666-1)*Q666)*'month #1 only'!$B$2)-'month #1 only'!$B$2),IF(Q666=0,-'month #1 only'!$B$2,IF(Q666=0,-'month #1 only'!$B$2,-('month #1 only'!$B$2*2)))))))*E666</f>
        <v>0</v>
      </c>
      <c r="T666" s="71">
        <f>(IF(N666="WON-EW",(((L666-1)*'month #1 only'!$B$2)*(1-$B$3))+(((M666-1)*'month #1 only'!$B$2)*(1-$B$3)),IF(N666="WON",(((L666-1)*'month #1 only'!$B$2)*(1-$B$3)),IF(N666="PLACED",(((M666-1)*'month #1 only'!$B$2)*(1-$B$3))-'month #1 only'!$B$2,IF(Q666=0,-'month #1 only'!$B$2,-('month #1 only'!$B$2*2))))))*E666</f>
        <v>0</v>
      </c>
    </row>
    <row r="667" spans="8:20" x14ac:dyDescent="0.2">
      <c r="H667" s="68"/>
      <c r="I667" s="68"/>
      <c r="J667" s="68"/>
      <c r="K667" s="68"/>
      <c r="N667" s="54"/>
      <c r="O667" s="68">
        <f>((G667-1)*(1-(IF(H667="no",0,'month #1 only'!$B$3)))+1)</f>
        <v>5.0000000000000044E-2</v>
      </c>
      <c r="P667" s="68">
        <f t="shared" si="10"/>
        <v>0</v>
      </c>
      <c r="Q667" s="69">
        <f>IF(Table13[[#This Row],[Runners]]&lt;5,0,IF(Table13[[#This Row],[Runners]]&lt;8,0.25,IF(Table13[[#This Row],[Runners]]&lt;12,0.2,IF(Table13[[#This Row],[Handicap?]]="Yes",0.25,0.2))))</f>
        <v>0</v>
      </c>
      <c r="R667" s="70">
        <f>(IF(N667="WON-EW",((((F667-1)*Q667)*'month #1 only'!$B$2)+('month #1 only'!$B$2*(F667-1))),IF(N667="WON",((((F667-1)*Q667)*'month #1 only'!$B$2)+('month #1 only'!$B$2*(F667-1))),IF(N667="PLACED",((((F667-1)*Q667)*'month #1 only'!$B$2)-'month #1 only'!$B$2),IF(Q667=0,-'month #1 only'!$B$2,IF(Q667=0,-'month #1 only'!$B$2,-('month #1 only'!$B$2*2)))))))*E667</f>
        <v>0</v>
      </c>
      <c r="S667" s="71">
        <f>(IF(N667="WON-EW",((((O667-1)*Q667)*'month #1 only'!$B$2)+('month #1 only'!$B$2*(O667-1))),IF(N667="WON",((((O667-1)*Q667)*'month #1 only'!$B$2)+('month #1 only'!$B$2*(O667-1))),IF(N667="PLACED",((((O667-1)*Q667)*'month #1 only'!$B$2)-'month #1 only'!$B$2),IF(Q667=0,-'month #1 only'!$B$2,IF(Q667=0,-'month #1 only'!$B$2,-('month #1 only'!$B$2*2)))))))*E667</f>
        <v>0</v>
      </c>
      <c r="T667" s="71">
        <f>(IF(N667="WON-EW",(((L667-1)*'month #1 only'!$B$2)*(1-$B$3))+(((M667-1)*'month #1 only'!$B$2)*(1-$B$3)),IF(N667="WON",(((L667-1)*'month #1 only'!$B$2)*(1-$B$3)),IF(N667="PLACED",(((M667-1)*'month #1 only'!$B$2)*(1-$B$3))-'month #1 only'!$B$2,IF(Q667=0,-'month #1 only'!$B$2,-('month #1 only'!$B$2*2))))))*E667</f>
        <v>0</v>
      </c>
    </row>
    <row r="668" spans="8:20" x14ac:dyDescent="0.2">
      <c r="H668" s="68"/>
      <c r="I668" s="68"/>
      <c r="J668" s="68"/>
      <c r="K668" s="68"/>
      <c r="N668" s="54"/>
      <c r="O668" s="68">
        <f>((G668-1)*(1-(IF(H668="no",0,'month #1 only'!$B$3)))+1)</f>
        <v>5.0000000000000044E-2</v>
      </c>
      <c r="P668" s="68">
        <f t="shared" si="10"/>
        <v>0</v>
      </c>
      <c r="Q668" s="69">
        <f>IF(Table13[[#This Row],[Runners]]&lt;5,0,IF(Table13[[#This Row],[Runners]]&lt;8,0.25,IF(Table13[[#This Row],[Runners]]&lt;12,0.2,IF(Table13[[#This Row],[Handicap?]]="Yes",0.25,0.2))))</f>
        <v>0</v>
      </c>
      <c r="R668" s="70">
        <f>(IF(N668="WON-EW",((((F668-1)*Q668)*'month #1 only'!$B$2)+('month #1 only'!$B$2*(F668-1))),IF(N668="WON",((((F668-1)*Q668)*'month #1 only'!$B$2)+('month #1 only'!$B$2*(F668-1))),IF(N668="PLACED",((((F668-1)*Q668)*'month #1 only'!$B$2)-'month #1 only'!$B$2),IF(Q668=0,-'month #1 only'!$B$2,IF(Q668=0,-'month #1 only'!$B$2,-('month #1 only'!$B$2*2)))))))*E668</f>
        <v>0</v>
      </c>
      <c r="S668" s="71">
        <f>(IF(N668="WON-EW",((((O668-1)*Q668)*'month #1 only'!$B$2)+('month #1 only'!$B$2*(O668-1))),IF(N668="WON",((((O668-1)*Q668)*'month #1 only'!$B$2)+('month #1 only'!$B$2*(O668-1))),IF(N668="PLACED",((((O668-1)*Q668)*'month #1 only'!$B$2)-'month #1 only'!$B$2),IF(Q668=0,-'month #1 only'!$B$2,IF(Q668=0,-'month #1 only'!$B$2,-('month #1 only'!$B$2*2)))))))*E668</f>
        <v>0</v>
      </c>
      <c r="T668" s="71">
        <f>(IF(N668="WON-EW",(((L668-1)*'month #1 only'!$B$2)*(1-$B$3))+(((M668-1)*'month #1 only'!$B$2)*(1-$B$3)),IF(N668="WON",(((L668-1)*'month #1 only'!$B$2)*(1-$B$3)),IF(N668="PLACED",(((M668-1)*'month #1 only'!$B$2)*(1-$B$3))-'month #1 only'!$B$2,IF(Q668=0,-'month #1 only'!$B$2,-('month #1 only'!$B$2*2))))))*E668</f>
        <v>0</v>
      </c>
    </row>
    <row r="669" spans="8:20" x14ac:dyDescent="0.2">
      <c r="H669" s="68"/>
      <c r="I669" s="68"/>
      <c r="J669" s="68"/>
      <c r="K669" s="68"/>
      <c r="N669" s="54"/>
      <c r="O669" s="68">
        <f>((G669-1)*(1-(IF(H669="no",0,'month #1 only'!$B$3)))+1)</f>
        <v>5.0000000000000044E-2</v>
      </c>
      <c r="P669" s="68">
        <f t="shared" si="10"/>
        <v>0</v>
      </c>
      <c r="Q669" s="69">
        <f>IF(Table13[[#This Row],[Runners]]&lt;5,0,IF(Table13[[#This Row],[Runners]]&lt;8,0.25,IF(Table13[[#This Row],[Runners]]&lt;12,0.2,IF(Table13[[#This Row],[Handicap?]]="Yes",0.25,0.2))))</f>
        <v>0</v>
      </c>
      <c r="R669" s="70">
        <f>(IF(N669="WON-EW",((((F669-1)*Q669)*'month #1 only'!$B$2)+('month #1 only'!$B$2*(F669-1))),IF(N669="WON",((((F669-1)*Q669)*'month #1 only'!$B$2)+('month #1 only'!$B$2*(F669-1))),IF(N669="PLACED",((((F669-1)*Q669)*'month #1 only'!$B$2)-'month #1 only'!$B$2),IF(Q669=0,-'month #1 only'!$B$2,IF(Q669=0,-'month #1 only'!$B$2,-('month #1 only'!$B$2*2)))))))*E669</f>
        <v>0</v>
      </c>
      <c r="S669" s="71">
        <f>(IF(N669="WON-EW",((((O669-1)*Q669)*'month #1 only'!$B$2)+('month #1 only'!$B$2*(O669-1))),IF(N669="WON",((((O669-1)*Q669)*'month #1 only'!$B$2)+('month #1 only'!$B$2*(O669-1))),IF(N669="PLACED",((((O669-1)*Q669)*'month #1 only'!$B$2)-'month #1 only'!$B$2),IF(Q669=0,-'month #1 only'!$B$2,IF(Q669=0,-'month #1 only'!$B$2,-('month #1 only'!$B$2*2)))))))*E669</f>
        <v>0</v>
      </c>
      <c r="T669" s="71">
        <f>(IF(N669="WON-EW",(((L669-1)*'month #1 only'!$B$2)*(1-$B$3))+(((M669-1)*'month #1 only'!$B$2)*(1-$B$3)),IF(N669="WON",(((L669-1)*'month #1 only'!$B$2)*(1-$B$3)),IF(N669="PLACED",(((M669-1)*'month #1 only'!$B$2)*(1-$B$3))-'month #1 only'!$B$2,IF(Q669=0,-'month #1 only'!$B$2,-('month #1 only'!$B$2*2))))))*E669</f>
        <v>0</v>
      </c>
    </row>
    <row r="670" spans="8:20" x14ac:dyDescent="0.2">
      <c r="H670" s="68"/>
      <c r="I670" s="68"/>
      <c r="J670" s="68"/>
      <c r="K670" s="68"/>
      <c r="N670" s="54"/>
      <c r="O670" s="68">
        <f>((G670-1)*(1-(IF(H670="no",0,'month #1 only'!$B$3)))+1)</f>
        <v>5.0000000000000044E-2</v>
      </c>
      <c r="P670" s="68">
        <f t="shared" si="10"/>
        <v>0</v>
      </c>
      <c r="Q670" s="69">
        <f>IF(Table13[[#This Row],[Runners]]&lt;5,0,IF(Table13[[#This Row],[Runners]]&lt;8,0.25,IF(Table13[[#This Row],[Runners]]&lt;12,0.2,IF(Table13[[#This Row],[Handicap?]]="Yes",0.25,0.2))))</f>
        <v>0</v>
      </c>
      <c r="R670" s="70">
        <f>(IF(N670="WON-EW",((((F670-1)*Q670)*'month #1 only'!$B$2)+('month #1 only'!$B$2*(F670-1))),IF(N670="WON",((((F670-1)*Q670)*'month #1 only'!$B$2)+('month #1 only'!$B$2*(F670-1))),IF(N670="PLACED",((((F670-1)*Q670)*'month #1 only'!$B$2)-'month #1 only'!$B$2),IF(Q670=0,-'month #1 only'!$B$2,IF(Q670=0,-'month #1 only'!$B$2,-('month #1 only'!$B$2*2)))))))*E670</f>
        <v>0</v>
      </c>
      <c r="S670" s="71">
        <f>(IF(N670="WON-EW",((((O670-1)*Q670)*'month #1 only'!$B$2)+('month #1 only'!$B$2*(O670-1))),IF(N670="WON",((((O670-1)*Q670)*'month #1 only'!$B$2)+('month #1 only'!$B$2*(O670-1))),IF(N670="PLACED",((((O670-1)*Q670)*'month #1 only'!$B$2)-'month #1 only'!$B$2),IF(Q670=0,-'month #1 only'!$B$2,IF(Q670=0,-'month #1 only'!$B$2,-('month #1 only'!$B$2*2)))))))*E670</f>
        <v>0</v>
      </c>
      <c r="T670" s="71">
        <f>(IF(N670="WON-EW",(((L670-1)*'month #1 only'!$B$2)*(1-$B$3))+(((M670-1)*'month #1 only'!$B$2)*(1-$B$3)),IF(N670="WON",(((L670-1)*'month #1 only'!$B$2)*(1-$B$3)),IF(N670="PLACED",(((M670-1)*'month #1 only'!$B$2)*(1-$B$3))-'month #1 only'!$B$2,IF(Q670=0,-'month #1 only'!$B$2,-('month #1 only'!$B$2*2))))))*E670</f>
        <v>0</v>
      </c>
    </row>
    <row r="671" spans="8:20" x14ac:dyDescent="0.2">
      <c r="H671" s="68"/>
      <c r="I671" s="68"/>
      <c r="J671" s="68"/>
      <c r="K671" s="68"/>
      <c r="N671" s="54"/>
      <c r="O671" s="68">
        <f>((G671-1)*(1-(IF(H671="no",0,'month #1 only'!$B$3)))+1)</f>
        <v>5.0000000000000044E-2</v>
      </c>
      <c r="P671" s="68">
        <f t="shared" si="10"/>
        <v>0</v>
      </c>
      <c r="Q671" s="69">
        <f>IF(Table13[[#This Row],[Runners]]&lt;5,0,IF(Table13[[#This Row],[Runners]]&lt;8,0.25,IF(Table13[[#This Row],[Runners]]&lt;12,0.2,IF(Table13[[#This Row],[Handicap?]]="Yes",0.25,0.2))))</f>
        <v>0</v>
      </c>
      <c r="R671" s="70">
        <f>(IF(N671="WON-EW",((((F671-1)*Q671)*'month #1 only'!$B$2)+('month #1 only'!$B$2*(F671-1))),IF(N671="WON",((((F671-1)*Q671)*'month #1 only'!$B$2)+('month #1 only'!$B$2*(F671-1))),IF(N671="PLACED",((((F671-1)*Q671)*'month #1 only'!$B$2)-'month #1 only'!$B$2),IF(Q671=0,-'month #1 only'!$B$2,IF(Q671=0,-'month #1 only'!$B$2,-('month #1 only'!$B$2*2)))))))*E671</f>
        <v>0</v>
      </c>
      <c r="S671" s="71">
        <f>(IF(N671="WON-EW",((((O671-1)*Q671)*'month #1 only'!$B$2)+('month #1 only'!$B$2*(O671-1))),IF(N671="WON",((((O671-1)*Q671)*'month #1 only'!$B$2)+('month #1 only'!$B$2*(O671-1))),IF(N671="PLACED",((((O671-1)*Q671)*'month #1 only'!$B$2)-'month #1 only'!$B$2),IF(Q671=0,-'month #1 only'!$B$2,IF(Q671=0,-'month #1 only'!$B$2,-('month #1 only'!$B$2*2)))))))*E671</f>
        <v>0</v>
      </c>
      <c r="T671" s="71">
        <f>(IF(N671="WON-EW",(((L671-1)*'month #1 only'!$B$2)*(1-$B$3))+(((M671-1)*'month #1 only'!$B$2)*(1-$B$3)),IF(N671="WON",(((L671-1)*'month #1 only'!$B$2)*(1-$B$3)),IF(N671="PLACED",(((M671-1)*'month #1 only'!$B$2)*(1-$B$3))-'month #1 only'!$B$2,IF(Q671=0,-'month #1 only'!$B$2,-('month #1 only'!$B$2*2))))))*E671</f>
        <v>0</v>
      </c>
    </row>
    <row r="672" spans="8:20" x14ac:dyDescent="0.2">
      <c r="H672" s="68"/>
      <c r="I672" s="68"/>
      <c r="J672" s="68"/>
      <c r="K672" s="68"/>
      <c r="N672" s="54"/>
      <c r="O672" s="68">
        <f>((G672-1)*(1-(IF(H672="no",0,'month #1 only'!$B$3)))+1)</f>
        <v>5.0000000000000044E-2</v>
      </c>
      <c r="P672" s="68">
        <f t="shared" si="10"/>
        <v>0</v>
      </c>
      <c r="Q672" s="69">
        <f>IF(Table13[[#This Row],[Runners]]&lt;5,0,IF(Table13[[#This Row],[Runners]]&lt;8,0.25,IF(Table13[[#This Row],[Runners]]&lt;12,0.2,IF(Table13[[#This Row],[Handicap?]]="Yes",0.25,0.2))))</f>
        <v>0</v>
      </c>
      <c r="R672" s="70">
        <f>(IF(N672="WON-EW",((((F672-1)*Q672)*'month #1 only'!$B$2)+('month #1 only'!$B$2*(F672-1))),IF(N672="WON",((((F672-1)*Q672)*'month #1 only'!$B$2)+('month #1 only'!$B$2*(F672-1))),IF(N672="PLACED",((((F672-1)*Q672)*'month #1 only'!$B$2)-'month #1 only'!$B$2),IF(Q672=0,-'month #1 only'!$B$2,IF(Q672=0,-'month #1 only'!$B$2,-('month #1 only'!$B$2*2)))))))*E672</f>
        <v>0</v>
      </c>
      <c r="S672" s="71">
        <f>(IF(N672="WON-EW",((((O672-1)*Q672)*'month #1 only'!$B$2)+('month #1 only'!$B$2*(O672-1))),IF(N672="WON",((((O672-1)*Q672)*'month #1 only'!$B$2)+('month #1 only'!$B$2*(O672-1))),IF(N672="PLACED",((((O672-1)*Q672)*'month #1 only'!$B$2)-'month #1 only'!$B$2),IF(Q672=0,-'month #1 only'!$B$2,IF(Q672=0,-'month #1 only'!$B$2,-('month #1 only'!$B$2*2)))))))*E672</f>
        <v>0</v>
      </c>
      <c r="T672" s="71">
        <f>(IF(N672="WON-EW",(((L672-1)*'month #1 only'!$B$2)*(1-$B$3))+(((M672-1)*'month #1 only'!$B$2)*(1-$B$3)),IF(N672="WON",(((L672-1)*'month #1 only'!$B$2)*(1-$B$3)),IF(N672="PLACED",(((M672-1)*'month #1 only'!$B$2)*(1-$B$3))-'month #1 only'!$B$2,IF(Q672=0,-'month #1 only'!$B$2,-('month #1 only'!$B$2*2))))))*E672</f>
        <v>0</v>
      </c>
    </row>
    <row r="673" spans="8:20" x14ac:dyDescent="0.2">
      <c r="H673" s="68"/>
      <c r="I673" s="68"/>
      <c r="J673" s="68"/>
      <c r="K673" s="68"/>
      <c r="N673" s="54"/>
      <c r="O673" s="68">
        <f>((G673-1)*(1-(IF(H673="no",0,'month #1 only'!$B$3)))+1)</f>
        <v>5.0000000000000044E-2</v>
      </c>
      <c r="P673" s="68">
        <f t="shared" si="10"/>
        <v>0</v>
      </c>
      <c r="Q673" s="69">
        <f>IF(Table13[[#This Row],[Runners]]&lt;5,0,IF(Table13[[#This Row],[Runners]]&lt;8,0.25,IF(Table13[[#This Row],[Runners]]&lt;12,0.2,IF(Table13[[#This Row],[Handicap?]]="Yes",0.25,0.2))))</f>
        <v>0</v>
      </c>
      <c r="R673" s="70">
        <f>(IF(N673="WON-EW",((((F673-1)*Q673)*'month #1 only'!$B$2)+('month #1 only'!$B$2*(F673-1))),IF(N673="WON",((((F673-1)*Q673)*'month #1 only'!$B$2)+('month #1 only'!$B$2*(F673-1))),IF(N673="PLACED",((((F673-1)*Q673)*'month #1 only'!$B$2)-'month #1 only'!$B$2),IF(Q673=0,-'month #1 only'!$B$2,IF(Q673=0,-'month #1 only'!$B$2,-('month #1 only'!$B$2*2)))))))*E673</f>
        <v>0</v>
      </c>
      <c r="S673" s="71">
        <f>(IF(N673="WON-EW",((((O673-1)*Q673)*'month #1 only'!$B$2)+('month #1 only'!$B$2*(O673-1))),IF(N673="WON",((((O673-1)*Q673)*'month #1 only'!$B$2)+('month #1 only'!$B$2*(O673-1))),IF(N673="PLACED",((((O673-1)*Q673)*'month #1 only'!$B$2)-'month #1 only'!$B$2),IF(Q673=0,-'month #1 only'!$B$2,IF(Q673=0,-'month #1 only'!$B$2,-('month #1 only'!$B$2*2)))))))*E673</f>
        <v>0</v>
      </c>
      <c r="T673" s="71">
        <f>(IF(N673="WON-EW",(((L673-1)*'month #1 only'!$B$2)*(1-$B$3))+(((M673-1)*'month #1 only'!$B$2)*(1-$B$3)),IF(N673="WON",(((L673-1)*'month #1 only'!$B$2)*(1-$B$3)),IF(N673="PLACED",(((M673-1)*'month #1 only'!$B$2)*(1-$B$3))-'month #1 only'!$B$2,IF(Q673=0,-'month #1 only'!$B$2,-('month #1 only'!$B$2*2))))))*E673</f>
        <v>0</v>
      </c>
    </row>
    <row r="674" spans="8:20" x14ac:dyDescent="0.2">
      <c r="H674" s="68"/>
      <c r="I674" s="68"/>
      <c r="J674" s="68"/>
      <c r="K674" s="68"/>
      <c r="N674" s="54"/>
      <c r="O674" s="68">
        <f>((G674-1)*(1-(IF(H674="no",0,'month #1 only'!$B$3)))+1)</f>
        <v>5.0000000000000044E-2</v>
      </c>
      <c r="P674" s="68">
        <f t="shared" si="10"/>
        <v>0</v>
      </c>
      <c r="Q674" s="69">
        <f>IF(Table13[[#This Row],[Runners]]&lt;5,0,IF(Table13[[#This Row],[Runners]]&lt;8,0.25,IF(Table13[[#This Row],[Runners]]&lt;12,0.2,IF(Table13[[#This Row],[Handicap?]]="Yes",0.25,0.2))))</f>
        <v>0</v>
      </c>
      <c r="R674" s="70">
        <f>(IF(N674="WON-EW",((((F674-1)*Q674)*'month #1 only'!$B$2)+('month #1 only'!$B$2*(F674-1))),IF(N674="WON",((((F674-1)*Q674)*'month #1 only'!$B$2)+('month #1 only'!$B$2*(F674-1))),IF(N674="PLACED",((((F674-1)*Q674)*'month #1 only'!$B$2)-'month #1 only'!$B$2),IF(Q674=0,-'month #1 only'!$B$2,IF(Q674=0,-'month #1 only'!$B$2,-('month #1 only'!$B$2*2)))))))*E674</f>
        <v>0</v>
      </c>
      <c r="S674" s="71">
        <f>(IF(N674="WON-EW",((((O674-1)*Q674)*'month #1 only'!$B$2)+('month #1 only'!$B$2*(O674-1))),IF(N674="WON",((((O674-1)*Q674)*'month #1 only'!$B$2)+('month #1 only'!$B$2*(O674-1))),IF(N674="PLACED",((((O674-1)*Q674)*'month #1 only'!$B$2)-'month #1 only'!$B$2),IF(Q674=0,-'month #1 only'!$B$2,IF(Q674=0,-'month #1 only'!$B$2,-('month #1 only'!$B$2*2)))))))*E674</f>
        <v>0</v>
      </c>
      <c r="T674" s="71">
        <f>(IF(N674="WON-EW",(((L674-1)*'month #1 only'!$B$2)*(1-$B$3))+(((M674-1)*'month #1 only'!$B$2)*(1-$B$3)),IF(N674="WON",(((L674-1)*'month #1 only'!$B$2)*(1-$B$3)),IF(N674="PLACED",(((M674-1)*'month #1 only'!$B$2)*(1-$B$3))-'month #1 only'!$B$2,IF(Q674=0,-'month #1 only'!$B$2,-('month #1 only'!$B$2*2))))))*E674</f>
        <v>0</v>
      </c>
    </row>
    <row r="675" spans="8:20" x14ac:dyDescent="0.2">
      <c r="H675" s="68"/>
      <c r="I675" s="68"/>
      <c r="J675" s="68"/>
      <c r="K675" s="68"/>
      <c r="N675" s="54"/>
      <c r="O675" s="68">
        <f>((G675-1)*(1-(IF(H675="no",0,'month #1 only'!$B$3)))+1)</f>
        <v>5.0000000000000044E-2</v>
      </c>
      <c r="P675" s="68">
        <f t="shared" si="10"/>
        <v>0</v>
      </c>
      <c r="Q675" s="69">
        <f>IF(Table13[[#This Row],[Runners]]&lt;5,0,IF(Table13[[#This Row],[Runners]]&lt;8,0.25,IF(Table13[[#This Row],[Runners]]&lt;12,0.2,IF(Table13[[#This Row],[Handicap?]]="Yes",0.25,0.2))))</f>
        <v>0</v>
      </c>
      <c r="R675" s="70">
        <f>(IF(N675="WON-EW",((((F675-1)*Q675)*'month #1 only'!$B$2)+('month #1 only'!$B$2*(F675-1))),IF(N675="WON",((((F675-1)*Q675)*'month #1 only'!$B$2)+('month #1 only'!$B$2*(F675-1))),IF(N675="PLACED",((((F675-1)*Q675)*'month #1 only'!$B$2)-'month #1 only'!$B$2),IF(Q675=0,-'month #1 only'!$B$2,IF(Q675=0,-'month #1 only'!$B$2,-('month #1 only'!$B$2*2)))))))*E675</f>
        <v>0</v>
      </c>
      <c r="S675" s="71">
        <f>(IF(N675="WON-EW",((((O675-1)*Q675)*'month #1 only'!$B$2)+('month #1 only'!$B$2*(O675-1))),IF(N675="WON",((((O675-1)*Q675)*'month #1 only'!$B$2)+('month #1 only'!$B$2*(O675-1))),IF(N675="PLACED",((((O675-1)*Q675)*'month #1 only'!$B$2)-'month #1 only'!$B$2),IF(Q675=0,-'month #1 only'!$B$2,IF(Q675=0,-'month #1 only'!$B$2,-('month #1 only'!$B$2*2)))))))*E675</f>
        <v>0</v>
      </c>
      <c r="T675" s="71">
        <f>(IF(N675="WON-EW",(((L675-1)*'month #1 only'!$B$2)*(1-$B$3))+(((M675-1)*'month #1 only'!$B$2)*(1-$B$3)),IF(N675="WON",(((L675-1)*'month #1 only'!$B$2)*(1-$B$3)),IF(N675="PLACED",(((M675-1)*'month #1 only'!$B$2)*(1-$B$3))-'month #1 only'!$B$2,IF(Q675=0,-'month #1 only'!$B$2,-('month #1 only'!$B$2*2))))))*E675</f>
        <v>0</v>
      </c>
    </row>
    <row r="676" spans="8:20" x14ac:dyDescent="0.2">
      <c r="H676" s="68"/>
      <c r="I676" s="68"/>
      <c r="J676" s="68"/>
      <c r="K676" s="68"/>
      <c r="N676" s="54"/>
      <c r="O676" s="68">
        <f>((G676-1)*(1-(IF(H676="no",0,'month #1 only'!$B$3)))+1)</f>
        <v>5.0000000000000044E-2</v>
      </c>
      <c r="P676" s="68">
        <f t="shared" si="10"/>
        <v>0</v>
      </c>
      <c r="Q676" s="69">
        <f>IF(Table13[[#This Row],[Runners]]&lt;5,0,IF(Table13[[#This Row],[Runners]]&lt;8,0.25,IF(Table13[[#This Row],[Runners]]&lt;12,0.2,IF(Table13[[#This Row],[Handicap?]]="Yes",0.25,0.2))))</f>
        <v>0</v>
      </c>
      <c r="R676" s="70">
        <f>(IF(N676="WON-EW",((((F676-1)*Q676)*'month #1 only'!$B$2)+('month #1 only'!$B$2*(F676-1))),IF(N676="WON",((((F676-1)*Q676)*'month #1 only'!$B$2)+('month #1 only'!$B$2*(F676-1))),IF(N676="PLACED",((((F676-1)*Q676)*'month #1 only'!$B$2)-'month #1 only'!$B$2),IF(Q676=0,-'month #1 only'!$B$2,IF(Q676=0,-'month #1 only'!$B$2,-('month #1 only'!$B$2*2)))))))*E676</f>
        <v>0</v>
      </c>
      <c r="S676" s="71">
        <f>(IF(N676="WON-EW",((((O676-1)*Q676)*'month #1 only'!$B$2)+('month #1 only'!$B$2*(O676-1))),IF(N676="WON",((((O676-1)*Q676)*'month #1 only'!$B$2)+('month #1 only'!$B$2*(O676-1))),IF(N676="PLACED",((((O676-1)*Q676)*'month #1 only'!$B$2)-'month #1 only'!$B$2),IF(Q676=0,-'month #1 only'!$B$2,IF(Q676=0,-'month #1 only'!$B$2,-('month #1 only'!$B$2*2)))))))*E676</f>
        <v>0</v>
      </c>
      <c r="T676" s="71">
        <f>(IF(N676="WON-EW",(((L676-1)*'month #1 only'!$B$2)*(1-$B$3))+(((M676-1)*'month #1 only'!$B$2)*(1-$B$3)),IF(N676="WON",(((L676-1)*'month #1 only'!$B$2)*(1-$B$3)),IF(N676="PLACED",(((M676-1)*'month #1 only'!$B$2)*(1-$B$3))-'month #1 only'!$B$2,IF(Q676=0,-'month #1 only'!$B$2,-('month #1 only'!$B$2*2))))))*E676</f>
        <v>0</v>
      </c>
    </row>
    <row r="677" spans="8:20" x14ac:dyDescent="0.2">
      <c r="H677" s="68"/>
      <c r="I677" s="68"/>
      <c r="J677" s="68"/>
      <c r="K677" s="68"/>
      <c r="N677" s="54"/>
      <c r="O677" s="68">
        <f>((G677-1)*(1-(IF(H677="no",0,'month #1 only'!$B$3)))+1)</f>
        <v>5.0000000000000044E-2</v>
      </c>
      <c r="P677" s="68">
        <f t="shared" si="10"/>
        <v>0</v>
      </c>
      <c r="Q677" s="69">
        <f>IF(Table13[[#This Row],[Runners]]&lt;5,0,IF(Table13[[#This Row],[Runners]]&lt;8,0.25,IF(Table13[[#This Row],[Runners]]&lt;12,0.2,IF(Table13[[#This Row],[Handicap?]]="Yes",0.25,0.2))))</f>
        <v>0</v>
      </c>
      <c r="R677" s="70">
        <f>(IF(N677="WON-EW",((((F677-1)*Q677)*'month #1 only'!$B$2)+('month #1 only'!$B$2*(F677-1))),IF(N677="WON",((((F677-1)*Q677)*'month #1 only'!$B$2)+('month #1 only'!$B$2*(F677-1))),IF(N677="PLACED",((((F677-1)*Q677)*'month #1 only'!$B$2)-'month #1 only'!$B$2),IF(Q677=0,-'month #1 only'!$B$2,IF(Q677=0,-'month #1 only'!$B$2,-('month #1 only'!$B$2*2)))))))*E677</f>
        <v>0</v>
      </c>
      <c r="S677" s="71">
        <f>(IF(N677="WON-EW",((((O677-1)*Q677)*'month #1 only'!$B$2)+('month #1 only'!$B$2*(O677-1))),IF(N677="WON",((((O677-1)*Q677)*'month #1 only'!$B$2)+('month #1 only'!$B$2*(O677-1))),IF(N677="PLACED",((((O677-1)*Q677)*'month #1 only'!$B$2)-'month #1 only'!$B$2),IF(Q677=0,-'month #1 only'!$B$2,IF(Q677=0,-'month #1 only'!$B$2,-('month #1 only'!$B$2*2)))))))*E677</f>
        <v>0</v>
      </c>
      <c r="T677" s="71">
        <f>(IF(N677="WON-EW",(((L677-1)*'month #1 only'!$B$2)*(1-$B$3))+(((M677-1)*'month #1 only'!$B$2)*(1-$B$3)),IF(N677="WON",(((L677-1)*'month #1 only'!$B$2)*(1-$B$3)),IF(N677="PLACED",(((M677-1)*'month #1 only'!$B$2)*(1-$B$3))-'month #1 only'!$B$2,IF(Q677=0,-'month #1 only'!$B$2,-('month #1 only'!$B$2*2))))))*E677</f>
        <v>0</v>
      </c>
    </row>
    <row r="678" spans="8:20" x14ac:dyDescent="0.2">
      <c r="H678" s="68"/>
      <c r="I678" s="68"/>
      <c r="J678" s="68"/>
      <c r="K678" s="68"/>
      <c r="N678" s="54"/>
      <c r="O678" s="68">
        <f>((G678-1)*(1-(IF(H678="no",0,'month #1 only'!$B$3)))+1)</f>
        <v>5.0000000000000044E-2</v>
      </c>
      <c r="P678" s="68">
        <f t="shared" si="10"/>
        <v>0</v>
      </c>
      <c r="Q678" s="69">
        <f>IF(Table13[[#This Row],[Runners]]&lt;5,0,IF(Table13[[#This Row],[Runners]]&lt;8,0.25,IF(Table13[[#This Row],[Runners]]&lt;12,0.2,IF(Table13[[#This Row],[Handicap?]]="Yes",0.25,0.2))))</f>
        <v>0</v>
      </c>
      <c r="R678" s="70">
        <f>(IF(N678="WON-EW",((((F678-1)*Q678)*'month #1 only'!$B$2)+('month #1 only'!$B$2*(F678-1))),IF(N678="WON",((((F678-1)*Q678)*'month #1 only'!$B$2)+('month #1 only'!$B$2*(F678-1))),IF(N678="PLACED",((((F678-1)*Q678)*'month #1 only'!$B$2)-'month #1 only'!$B$2),IF(Q678=0,-'month #1 only'!$B$2,IF(Q678=0,-'month #1 only'!$B$2,-('month #1 only'!$B$2*2)))))))*E678</f>
        <v>0</v>
      </c>
      <c r="S678" s="71">
        <f>(IF(N678="WON-EW",((((O678-1)*Q678)*'month #1 only'!$B$2)+('month #1 only'!$B$2*(O678-1))),IF(N678="WON",((((O678-1)*Q678)*'month #1 only'!$B$2)+('month #1 only'!$B$2*(O678-1))),IF(N678="PLACED",((((O678-1)*Q678)*'month #1 only'!$B$2)-'month #1 only'!$B$2),IF(Q678=0,-'month #1 only'!$B$2,IF(Q678=0,-'month #1 only'!$B$2,-('month #1 only'!$B$2*2)))))))*E678</f>
        <v>0</v>
      </c>
      <c r="T678" s="71">
        <f>(IF(N678="WON-EW",(((L678-1)*'month #1 only'!$B$2)*(1-$B$3))+(((M678-1)*'month #1 only'!$B$2)*(1-$B$3)),IF(N678="WON",(((L678-1)*'month #1 only'!$B$2)*(1-$B$3)),IF(N678="PLACED",(((M678-1)*'month #1 only'!$B$2)*(1-$B$3))-'month #1 only'!$B$2,IF(Q678=0,-'month #1 only'!$B$2,-('month #1 only'!$B$2*2))))))*E678</f>
        <v>0</v>
      </c>
    </row>
    <row r="679" spans="8:20" x14ac:dyDescent="0.2">
      <c r="H679" s="68"/>
      <c r="I679" s="68"/>
      <c r="J679" s="68"/>
      <c r="K679" s="68"/>
      <c r="N679" s="54"/>
      <c r="O679" s="68">
        <f>((G679-1)*(1-(IF(H679="no",0,'month #1 only'!$B$3)))+1)</f>
        <v>5.0000000000000044E-2</v>
      </c>
      <c r="P679" s="68">
        <f t="shared" si="10"/>
        <v>0</v>
      </c>
      <c r="Q679" s="69">
        <f>IF(Table13[[#This Row],[Runners]]&lt;5,0,IF(Table13[[#This Row],[Runners]]&lt;8,0.25,IF(Table13[[#This Row],[Runners]]&lt;12,0.2,IF(Table13[[#This Row],[Handicap?]]="Yes",0.25,0.2))))</f>
        <v>0</v>
      </c>
      <c r="R679" s="70">
        <f>(IF(N679="WON-EW",((((F679-1)*Q679)*'month #1 only'!$B$2)+('month #1 only'!$B$2*(F679-1))),IF(N679="WON",((((F679-1)*Q679)*'month #1 only'!$B$2)+('month #1 only'!$B$2*(F679-1))),IF(N679="PLACED",((((F679-1)*Q679)*'month #1 only'!$B$2)-'month #1 only'!$B$2),IF(Q679=0,-'month #1 only'!$B$2,IF(Q679=0,-'month #1 only'!$B$2,-('month #1 only'!$B$2*2)))))))*E679</f>
        <v>0</v>
      </c>
      <c r="S679" s="71">
        <f>(IF(N679="WON-EW",((((O679-1)*Q679)*'month #1 only'!$B$2)+('month #1 only'!$B$2*(O679-1))),IF(N679="WON",((((O679-1)*Q679)*'month #1 only'!$B$2)+('month #1 only'!$B$2*(O679-1))),IF(N679="PLACED",((((O679-1)*Q679)*'month #1 only'!$B$2)-'month #1 only'!$B$2),IF(Q679=0,-'month #1 only'!$B$2,IF(Q679=0,-'month #1 only'!$B$2,-('month #1 only'!$B$2*2)))))))*E679</f>
        <v>0</v>
      </c>
      <c r="T679" s="71">
        <f>(IF(N679="WON-EW",(((L679-1)*'month #1 only'!$B$2)*(1-$B$3))+(((M679-1)*'month #1 only'!$B$2)*(1-$B$3)),IF(N679="WON",(((L679-1)*'month #1 only'!$B$2)*(1-$B$3)),IF(N679="PLACED",(((M679-1)*'month #1 only'!$B$2)*(1-$B$3))-'month #1 only'!$B$2,IF(Q679=0,-'month #1 only'!$B$2,-('month #1 only'!$B$2*2))))))*E679</f>
        <v>0</v>
      </c>
    </row>
    <row r="680" spans="8:20" x14ac:dyDescent="0.2">
      <c r="H680" s="68"/>
      <c r="I680" s="68"/>
      <c r="J680" s="68"/>
      <c r="K680" s="68"/>
      <c r="N680" s="54"/>
      <c r="O680" s="68">
        <f>((G680-1)*(1-(IF(H680="no",0,'month #1 only'!$B$3)))+1)</f>
        <v>5.0000000000000044E-2</v>
      </c>
      <c r="P680" s="68">
        <f t="shared" si="10"/>
        <v>0</v>
      </c>
      <c r="Q680" s="69">
        <f>IF(Table13[[#This Row],[Runners]]&lt;5,0,IF(Table13[[#This Row],[Runners]]&lt;8,0.25,IF(Table13[[#This Row],[Runners]]&lt;12,0.2,IF(Table13[[#This Row],[Handicap?]]="Yes",0.25,0.2))))</f>
        <v>0</v>
      </c>
      <c r="R680" s="70">
        <f>(IF(N680="WON-EW",((((F680-1)*Q680)*'month #1 only'!$B$2)+('month #1 only'!$B$2*(F680-1))),IF(N680="WON",((((F680-1)*Q680)*'month #1 only'!$B$2)+('month #1 only'!$B$2*(F680-1))),IF(N680="PLACED",((((F680-1)*Q680)*'month #1 only'!$B$2)-'month #1 only'!$B$2),IF(Q680=0,-'month #1 only'!$B$2,IF(Q680=0,-'month #1 only'!$B$2,-('month #1 only'!$B$2*2)))))))*E680</f>
        <v>0</v>
      </c>
      <c r="S680" s="71">
        <f>(IF(N680="WON-EW",((((O680-1)*Q680)*'month #1 only'!$B$2)+('month #1 only'!$B$2*(O680-1))),IF(N680="WON",((((O680-1)*Q680)*'month #1 only'!$B$2)+('month #1 only'!$B$2*(O680-1))),IF(N680="PLACED",((((O680-1)*Q680)*'month #1 only'!$B$2)-'month #1 only'!$B$2),IF(Q680=0,-'month #1 only'!$B$2,IF(Q680=0,-'month #1 only'!$B$2,-('month #1 only'!$B$2*2)))))))*E680</f>
        <v>0</v>
      </c>
      <c r="T680" s="71">
        <f>(IF(N680="WON-EW",(((L680-1)*'month #1 only'!$B$2)*(1-$B$3))+(((M680-1)*'month #1 only'!$B$2)*(1-$B$3)),IF(N680="WON",(((L680-1)*'month #1 only'!$B$2)*(1-$B$3)),IF(N680="PLACED",(((M680-1)*'month #1 only'!$B$2)*(1-$B$3))-'month #1 only'!$B$2,IF(Q680=0,-'month #1 only'!$B$2,-('month #1 only'!$B$2*2))))))*E680</f>
        <v>0</v>
      </c>
    </row>
    <row r="681" spans="8:20" x14ac:dyDescent="0.2">
      <c r="H681" s="68"/>
      <c r="I681" s="68"/>
      <c r="J681" s="68"/>
      <c r="K681" s="68"/>
      <c r="N681" s="54"/>
      <c r="O681" s="68">
        <f>((G681-1)*(1-(IF(H681="no",0,'month #1 only'!$B$3)))+1)</f>
        <v>5.0000000000000044E-2</v>
      </c>
      <c r="P681" s="68">
        <f t="shared" si="10"/>
        <v>0</v>
      </c>
      <c r="Q681" s="69">
        <f>IF(Table13[[#This Row],[Runners]]&lt;5,0,IF(Table13[[#This Row],[Runners]]&lt;8,0.25,IF(Table13[[#This Row],[Runners]]&lt;12,0.2,IF(Table13[[#This Row],[Handicap?]]="Yes",0.25,0.2))))</f>
        <v>0</v>
      </c>
      <c r="R681" s="70">
        <f>(IF(N681="WON-EW",((((F681-1)*Q681)*'month #1 only'!$B$2)+('month #1 only'!$B$2*(F681-1))),IF(N681="WON",((((F681-1)*Q681)*'month #1 only'!$B$2)+('month #1 only'!$B$2*(F681-1))),IF(N681="PLACED",((((F681-1)*Q681)*'month #1 only'!$B$2)-'month #1 only'!$B$2),IF(Q681=0,-'month #1 only'!$B$2,IF(Q681=0,-'month #1 only'!$B$2,-('month #1 only'!$B$2*2)))))))*E681</f>
        <v>0</v>
      </c>
      <c r="S681" s="71">
        <f>(IF(N681="WON-EW",((((O681-1)*Q681)*'month #1 only'!$B$2)+('month #1 only'!$B$2*(O681-1))),IF(N681="WON",((((O681-1)*Q681)*'month #1 only'!$B$2)+('month #1 only'!$B$2*(O681-1))),IF(N681="PLACED",((((O681-1)*Q681)*'month #1 only'!$B$2)-'month #1 only'!$B$2),IF(Q681=0,-'month #1 only'!$B$2,IF(Q681=0,-'month #1 only'!$B$2,-('month #1 only'!$B$2*2)))))))*E681</f>
        <v>0</v>
      </c>
      <c r="T681" s="71">
        <f>(IF(N681="WON-EW",(((L681-1)*'month #1 only'!$B$2)*(1-$B$3))+(((M681-1)*'month #1 only'!$B$2)*(1-$B$3)),IF(N681="WON",(((L681-1)*'month #1 only'!$B$2)*(1-$B$3)),IF(N681="PLACED",(((M681-1)*'month #1 only'!$B$2)*(1-$B$3))-'month #1 only'!$B$2,IF(Q681=0,-'month #1 only'!$B$2,-('month #1 only'!$B$2*2))))))*E681</f>
        <v>0</v>
      </c>
    </row>
    <row r="682" spans="8:20" x14ac:dyDescent="0.2">
      <c r="H682" s="68"/>
      <c r="I682" s="68"/>
      <c r="J682" s="68"/>
      <c r="K682" s="68"/>
      <c r="N682" s="54"/>
      <c r="O682" s="68">
        <f>((G682-1)*(1-(IF(H682="no",0,'month #1 only'!$B$3)))+1)</f>
        <v>5.0000000000000044E-2</v>
      </c>
      <c r="P682" s="68">
        <f t="shared" si="10"/>
        <v>0</v>
      </c>
      <c r="Q682" s="69">
        <f>IF(Table13[[#This Row],[Runners]]&lt;5,0,IF(Table13[[#This Row],[Runners]]&lt;8,0.25,IF(Table13[[#This Row],[Runners]]&lt;12,0.2,IF(Table13[[#This Row],[Handicap?]]="Yes",0.25,0.2))))</f>
        <v>0</v>
      </c>
      <c r="R682" s="70">
        <f>(IF(N682="WON-EW",((((F682-1)*Q682)*'month #1 only'!$B$2)+('month #1 only'!$B$2*(F682-1))),IF(N682="WON",((((F682-1)*Q682)*'month #1 only'!$B$2)+('month #1 only'!$B$2*(F682-1))),IF(N682="PLACED",((((F682-1)*Q682)*'month #1 only'!$B$2)-'month #1 only'!$B$2),IF(Q682=0,-'month #1 only'!$B$2,IF(Q682=0,-'month #1 only'!$B$2,-('month #1 only'!$B$2*2)))))))*E682</f>
        <v>0</v>
      </c>
      <c r="S682" s="71">
        <f>(IF(N682="WON-EW",((((O682-1)*Q682)*'month #1 only'!$B$2)+('month #1 only'!$B$2*(O682-1))),IF(N682="WON",((((O682-1)*Q682)*'month #1 only'!$B$2)+('month #1 only'!$B$2*(O682-1))),IF(N682="PLACED",((((O682-1)*Q682)*'month #1 only'!$B$2)-'month #1 only'!$B$2),IF(Q682=0,-'month #1 only'!$B$2,IF(Q682=0,-'month #1 only'!$B$2,-('month #1 only'!$B$2*2)))))))*E682</f>
        <v>0</v>
      </c>
      <c r="T682" s="71">
        <f>(IF(N682="WON-EW",(((L682-1)*'month #1 only'!$B$2)*(1-$B$3))+(((M682-1)*'month #1 only'!$B$2)*(1-$B$3)),IF(N682="WON",(((L682-1)*'month #1 only'!$B$2)*(1-$B$3)),IF(N682="PLACED",(((M682-1)*'month #1 only'!$B$2)*(1-$B$3))-'month #1 only'!$B$2,IF(Q682=0,-'month #1 only'!$B$2,-('month #1 only'!$B$2*2))))))*E682</f>
        <v>0</v>
      </c>
    </row>
    <row r="683" spans="8:20" x14ac:dyDescent="0.2">
      <c r="H683" s="68"/>
      <c r="I683" s="68"/>
      <c r="J683" s="68"/>
      <c r="K683" s="68"/>
      <c r="N683" s="54"/>
      <c r="O683" s="68">
        <f>((G683-1)*(1-(IF(H683="no",0,'month #1 only'!$B$3)))+1)</f>
        <v>5.0000000000000044E-2</v>
      </c>
      <c r="P683" s="68">
        <f t="shared" si="10"/>
        <v>0</v>
      </c>
      <c r="Q683" s="69">
        <f>IF(Table13[[#This Row],[Runners]]&lt;5,0,IF(Table13[[#This Row],[Runners]]&lt;8,0.25,IF(Table13[[#This Row],[Runners]]&lt;12,0.2,IF(Table13[[#This Row],[Handicap?]]="Yes",0.25,0.2))))</f>
        <v>0</v>
      </c>
      <c r="R683" s="70">
        <f>(IF(N683="WON-EW",((((F683-1)*Q683)*'month #1 only'!$B$2)+('month #1 only'!$B$2*(F683-1))),IF(N683="WON",((((F683-1)*Q683)*'month #1 only'!$B$2)+('month #1 only'!$B$2*(F683-1))),IF(N683="PLACED",((((F683-1)*Q683)*'month #1 only'!$B$2)-'month #1 only'!$B$2),IF(Q683=0,-'month #1 only'!$B$2,IF(Q683=0,-'month #1 only'!$B$2,-('month #1 only'!$B$2*2)))))))*E683</f>
        <v>0</v>
      </c>
      <c r="S683" s="71">
        <f>(IF(N683="WON-EW",((((O683-1)*Q683)*'month #1 only'!$B$2)+('month #1 only'!$B$2*(O683-1))),IF(N683="WON",((((O683-1)*Q683)*'month #1 only'!$B$2)+('month #1 only'!$B$2*(O683-1))),IF(N683="PLACED",((((O683-1)*Q683)*'month #1 only'!$B$2)-'month #1 only'!$B$2),IF(Q683=0,-'month #1 only'!$B$2,IF(Q683=0,-'month #1 only'!$B$2,-('month #1 only'!$B$2*2)))))))*E683</f>
        <v>0</v>
      </c>
      <c r="T683" s="71">
        <f>(IF(N683="WON-EW",(((L683-1)*'month #1 only'!$B$2)*(1-$B$3))+(((M683-1)*'month #1 only'!$B$2)*(1-$B$3)),IF(N683="WON",(((L683-1)*'month #1 only'!$B$2)*(1-$B$3)),IF(N683="PLACED",(((M683-1)*'month #1 only'!$B$2)*(1-$B$3))-'month #1 only'!$B$2,IF(Q683=0,-'month #1 only'!$B$2,-('month #1 only'!$B$2*2))))))*E683</f>
        <v>0</v>
      </c>
    </row>
    <row r="684" spans="8:20" x14ac:dyDescent="0.2">
      <c r="H684" s="68"/>
      <c r="I684" s="68"/>
      <c r="J684" s="68"/>
      <c r="K684" s="68"/>
      <c r="N684" s="54"/>
      <c r="O684" s="68">
        <f>((G684-1)*(1-(IF(H684="no",0,'month #1 only'!$B$3)))+1)</f>
        <v>5.0000000000000044E-2</v>
      </c>
      <c r="P684" s="68">
        <f t="shared" si="10"/>
        <v>0</v>
      </c>
      <c r="Q684" s="69">
        <f>IF(Table13[[#This Row],[Runners]]&lt;5,0,IF(Table13[[#This Row],[Runners]]&lt;8,0.25,IF(Table13[[#This Row],[Runners]]&lt;12,0.2,IF(Table13[[#This Row],[Handicap?]]="Yes",0.25,0.2))))</f>
        <v>0</v>
      </c>
      <c r="R684" s="70">
        <f>(IF(N684="WON-EW",((((F684-1)*Q684)*'month #1 only'!$B$2)+('month #1 only'!$B$2*(F684-1))),IF(N684="WON",((((F684-1)*Q684)*'month #1 only'!$B$2)+('month #1 only'!$B$2*(F684-1))),IF(N684="PLACED",((((F684-1)*Q684)*'month #1 only'!$B$2)-'month #1 only'!$B$2),IF(Q684=0,-'month #1 only'!$B$2,IF(Q684=0,-'month #1 only'!$B$2,-('month #1 only'!$B$2*2)))))))*E684</f>
        <v>0</v>
      </c>
      <c r="S684" s="71">
        <f>(IF(N684="WON-EW",((((O684-1)*Q684)*'month #1 only'!$B$2)+('month #1 only'!$B$2*(O684-1))),IF(N684="WON",((((O684-1)*Q684)*'month #1 only'!$B$2)+('month #1 only'!$B$2*(O684-1))),IF(N684="PLACED",((((O684-1)*Q684)*'month #1 only'!$B$2)-'month #1 only'!$B$2),IF(Q684=0,-'month #1 only'!$B$2,IF(Q684=0,-'month #1 only'!$B$2,-('month #1 only'!$B$2*2)))))))*E684</f>
        <v>0</v>
      </c>
      <c r="T684" s="71">
        <f>(IF(N684="WON-EW",(((L684-1)*'month #1 only'!$B$2)*(1-$B$3))+(((M684-1)*'month #1 only'!$B$2)*(1-$B$3)),IF(N684="WON",(((L684-1)*'month #1 only'!$B$2)*(1-$B$3)),IF(N684="PLACED",(((M684-1)*'month #1 only'!$B$2)*(1-$B$3))-'month #1 only'!$B$2,IF(Q684=0,-'month #1 only'!$B$2,-('month #1 only'!$B$2*2))))))*E684</f>
        <v>0</v>
      </c>
    </row>
    <row r="685" spans="8:20" x14ac:dyDescent="0.2">
      <c r="H685" s="68"/>
      <c r="I685" s="68"/>
      <c r="J685" s="68"/>
      <c r="K685" s="68"/>
      <c r="N685" s="54"/>
      <c r="O685" s="68">
        <f>((G685-1)*(1-(IF(H685="no",0,'month #1 only'!$B$3)))+1)</f>
        <v>5.0000000000000044E-2</v>
      </c>
      <c r="P685" s="68">
        <f t="shared" si="10"/>
        <v>0</v>
      </c>
      <c r="Q685" s="69">
        <f>IF(Table13[[#This Row],[Runners]]&lt;5,0,IF(Table13[[#This Row],[Runners]]&lt;8,0.25,IF(Table13[[#This Row],[Runners]]&lt;12,0.2,IF(Table13[[#This Row],[Handicap?]]="Yes",0.25,0.2))))</f>
        <v>0</v>
      </c>
      <c r="R685" s="70">
        <f>(IF(N685="WON-EW",((((F685-1)*Q685)*'month #1 only'!$B$2)+('month #1 only'!$B$2*(F685-1))),IF(N685="WON",((((F685-1)*Q685)*'month #1 only'!$B$2)+('month #1 only'!$B$2*(F685-1))),IF(N685="PLACED",((((F685-1)*Q685)*'month #1 only'!$B$2)-'month #1 only'!$B$2),IF(Q685=0,-'month #1 only'!$B$2,IF(Q685=0,-'month #1 only'!$B$2,-('month #1 only'!$B$2*2)))))))*E685</f>
        <v>0</v>
      </c>
      <c r="S685" s="71">
        <f>(IF(N685="WON-EW",((((O685-1)*Q685)*'month #1 only'!$B$2)+('month #1 only'!$B$2*(O685-1))),IF(N685="WON",((((O685-1)*Q685)*'month #1 only'!$B$2)+('month #1 only'!$B$2*(O685-1))),IF(N685="PLACED",((((O685-1)*Q685)*'month #1 only'!$B$2)-'month #1 only'!$B$2),IF(Q685=0,-'month #1 only'!$B$2,IF(Q685=0,-'month #1 only'!$B$2,-('month #1 only'!$B$2*2)))))))*E685</f>
        <v>0</v>
      </c>
      <c r="T685" s="71">
        <f>(IF(N685="WON-EW",(((L685-1)*'month #1 only'!$B$2)*(1-$B$3))+(((M685-1)*'month #1 only'!$B$2)*(1-$B$3)),IF(N685="WON",(((L685-1)*'month #1 only'!$B$2)*(1-$B$3)),IF(N685="PLACED",(((M685-1)*'month #1 only'!$B$2)*(1-$B$3))-'month #1 only'!$B$2,IF(Q685=0,-'month #1 only'!$B$2,-('month #1 only'!$B$2*2))))))*E685</f>
        <v>0</v>
      </c>
    </row>
    <row r="686" spans="8:20" x14ac:dyDescent="0.2">
      <c r="H686" s="68"/>
      <c r="I686" s="68"/>
      <c r="J686" s="68"/>
      <c r="K686" s="68"/>
      <c r="N686" s="54"/>
      <c r="O686" s="68">
        <f>((G686-1)*(1-(IF(H686="no",0,'month #1 only'!$B$3)))+1)</f>
        <v>5.0000000000000044E-2</v>
      </c>
      <c r="P686" s="68">
        <f t="shared" si="10"/>
        <v>0</v>
      </c>
      <c r="Q686" s="69">
        <f>IF(Table13[[#This Row],[Runners]]&lt;5,0,IF(Table13[[#This Row],[Runners]]&lt;8,0.25,IF(Table13[[#This Row],[Runners]]&lt;12,0.2,IF(Table13[[#This Row],[Handicap?]]="Yes",0.25,0.2))))</f>
        <v>0</v>
      </c>
      <c r="R686" s="70">
        <f>(IF(N686="WON-EW",((((F686-1)*Q686)*'month #1 only'!$B$2)+('month #1 only'!$B$2*(F686-1))),IF(N686="WON",((((F686-1)*Q686)*'month #1 only'!$B$2)+('month #1 only'!$B$2*(F686-1))),IF(N686="PLACED",((((F686-1)*Q686)*'month #1 only'!$B$2)-'month #1 only'!$B$2),IF(Q686=0,-'month #1 only'!$B$2,IF(Q686=0,-'month #1 only'!$B$2,-('month #1 only'!$B$2*2)))))))*E686</f>
        <v>0</v>
      </c>
      <c r="S686" s="71">
        <f>(IF(N686="WON-EW",((((O686-1)*Q686)*'month #1 only'!$B$2)+('month #1 only'!$B$2*(O686-1))),IF(N686="WON",((((O686-1)*Q686)*'month #1 only'!$B$2)+('month #1 only'!$B$2*(O686-1))),IF(N686="PLACED",((((O686-1)*Q686)*'month #1 only'!$B$2)-'month #1 only'!$B$2),IF(Q686=0,-'month #1 only'!$B$2,IF(Q686=0,-'month #1 only'!$B$2,-('month #1 only'!$B$2*2)))))))*E686</f>
        <v>0</v>
      </c>
      <c r="T686" s="71">
        <f>(IF(N686="WON-EW",(((L686-1)*'month #1 only'!$B$2)*(1-$B$3))+(((M686-1)*'month #1 only'!$B$2)*(1-$B$3)),IF(N686="WON",(((L686-1)*'month #1 only'!$B$2)*(1-$B$3)),IF(N686="PLACED",(((M686-1)*'month #1 only'!$B$2)*(1-$B$3))-'month #1 only'!$B$2,IF(Q686=0,-'month #1 only'!$B$2,-('month #1 only'!$B$2*2))))))*E686</f>
        <v>0</v>
      </c>
    </row>
    <row r="687" spans="8:20" x14ac:dyDescent="0.2">
      <c r="H687" s="68"/>
      <c r="I687" s="68"/>
      <c r="J687" s="68"/>
      <c r="K687" s="68"/>
      <c r="N687" s="54"/>
      <c r="O687" s="68">
        <f>((G687-1)*(1-(IF(H687="no",0,'month #1 only'!$B$3)))+1)</f>
        <v>5.0000000000000044E-2</v>
      </c>
      <c r="P687" s="68">
        <f t="shared" si="10"/>
        <v>0</v>
      </c>
      <c r="Q687" s="69">
        <f>IF(Table13[[#This Row],[Runners]]&lt;5,0,IF(Table13[[#This Row],[Runners]]&lt;8,0.25,IF(Table13[[#This Row],[Runners]]&lt;12,0.2,IF(Table13[[#This Row],[Handicap?]]="Yes",0.25,0.2))))</f>
        <v>0</v>
      </c>
      <c r="R687" s="70">
        <f>(IF(N687="WON-EW",((((F687-1)*Q687)*'month #1 only'!$B$2)+('month #1 only'!$B$2*(F687-1))),IF(N687="WON",((((F687-1)*Q687)*'month #1 only'!$B$2)+('month #1 only'!$B$2*(F687-1))),IF(N687="PLACED",((((F687-1)*Q687)*'month #1 only'!$B$2)-'month #1 only'!$B$2),IF(Q687=0,-'month #1 only'!$B$2,IF(Q687=0,-'month #1 only'!$B$2,-('month #1 only'!$B$2*2)))))))*E687</f>
        <v>0</v>
      </c>
      <c r="S687" s="71">
        <f>(IF(N687="WON-EW",((((O687-1)*Q687)*'month #1 only'!$B$2)+('month #1 only'!$B$2*(O687-1))),IF(N687="WON",((((O687-1)*Q687)*'month #1 only'!$B$2)+('month #1 only'!$B$2*(O687-1))),IF(N687="PLACED",((((O687-1)*Q687)*'month #1 only'!$B$2)-'month #1 only'!$B$2),IF(Q687=0,-'month #1 only'!$B$2,IF(Q687=0,-'month #1 only'!$B$2,-('month #1 only'!$B$2*2)))))))*E687</f>
        <v>0</v>
      </c>
      <c r="T687" s="71">
        <f>(IF(N687="WON-EW",(((L687-1)*'month #1 only'!$B$2)*(1-$B$3))+(((M687-1)*'month #1 only'!$B$2)*(1-$B$3)),IF(N687="WON",(((L687-1)*'month #1 only'!$B$2)*(1-$B$3)),IF(N687="PLACED",(((M687-1)*'month #1 only'!$B$2)*(1-$B$3))-'month #1 only'!$B$2,IF(Q687=0,-'month #1 only'!$B$2,-('month #1 only'!$B$2*2))))))*E687</f>
        <v>0</v>
      </c>
    </row>
    <row r="688" spans="8:20" x14ac:dyDescent="0.2">
      <c r="H688" s="68"/>
      <c r="I688" s="68"/>
      <c r="J688" s="68"/>
      <c r="K688" s="68"/>
      <c r="N688" s="54"/>
      <c r="O688" s="68">
        <f>((G688-1)*(1-(IF(H688="no",0,'month #1 only'!$B$3)))+1)</f>
        <v>5.0000000000000044E-2</v>
      </c>
      <c r="P688" s="68">
        <f t="shared" si="10"/>
        <v>0</v>
      </c>
      <c r="Q688" s="69">
        <f>IF(Table13[[#This Row],[Runners]]&lt;5,0,IF(Table13[[#This Row],[Runners]]&lt;8,0.25,IF(Table13[[#This Row],[Runners]]&lt;12,0.2,IF(Table13[[#This Row],[Handicap?]]="Yes",0.25,0.2))))</f>
        <v>0</v>
      </c>
      <c r="R688" s="70">
        <f>(IF(N688="WON-EW",((((F688-1)*Q688)*'month #1 only'!$B$2)+('month #1 only'!$B$2*(F688-1))),IF(N688="WON",((((F688-1)*Q688)*'month #1 only'!$B$2)+('month #1 only'!$B$2*(F688-1))),IF(N688="PLACED",((((F688-1)*Q688)*'month #1 only'!$B$2)-'month #1 only'!$B$2),IF(Q688=0,-'month #1 only'!$B$2,IF(Q688=0,-'month #1 only'!$B$2,-('month #1 only'!$B$2*2)))))))*E688</f>
        <v>0</v>
      </c>
      <c r="S688" s="71">
        <f>(IF(N688="WON-EW",((((O688-1)*Q688)*'month #1 only'!$B$2)+('month #1 only'!$B$2*(O688-1))),IF(N688="WON",((((O688-1)*Q688)*'month #1 only'!$B$2)+('month #1 only'!$B$2*(O688-1))),IF(N688="PLACED",((((O688-1)*Q688)*'month #1 only'!$B$2)-'month #1 only'!$B$2),IF(Q688=0,-'month #1 only'!$B$2,IF(Q688=0,-'month #1 only'!$B$2,-('month #1 only'!$B$2*2)))))))*E688</f>
        <v>0</v>
      </c>
      <c r="T688" s="71">
        <f>(IF(N688="WON-EW",(((L688-1)*'month #1 only'!$B$2)*(1-$B$3))+(((M688-1)*'month #1 only'!$B$2)*(1-$B$3)),IF(N688="WON",(((L688-1)*'month #1 only'!$B$2)*(1-$B$3)),IF(N688="PLACED",(((M688-1)*'month #1 only'!$B$2)*(1-$B$3))-'month #1 only'!$B$2,IF(Q688=0,-'month #1 only'!$B$2,-('month #1 only'!$B$2*2))))))*E688</f>
        <v>0</v>
      </c>
    </row>
    <row r="689" spans="8:20" x14ac:dyDescent="0.2">
      <c r="H689" s="68"/>
      <c r="I689" s="68"/>
      <c r="J689" s="68"/>
      <c r="K689" s="68"/>
      <c r="N689" s="54"/>
      <c r="O689" s="68">
        <f>((G689-1)*(1-(IF(H689="no",0,'month #1 only'!$B$3)))+1)</f>
        <v>5.0000000000000044E-2</v>
      </c>
      <c r="P689" s="68">
        <f t="shared" si="10"/>
        <v>0</v>
      </c>
      <c r="Q689" s="69">
        <f>IF(Table13[[#This Row],[Runners]]&lt;5,0,IF(Table13[[#This Row],[Runners]]&lt;8,0.25,IF(Table13[[#This Row],[Runners]]&lt;12,0.2,IF(Table13[[#This Row],[Handicap?]]="Yes",0.25,0.2))))</f>
        <v>0</v>
      </c>
      <c r="R689" s="70">
        <f>(IF(N689="WON-EW",((((F689-1)*Q689)*'month #1 only'!$B$2)+('month #1 only'!$B$2*(F689-1))),IF(N689="WON",((((F689-1)*Q689)*'month #1 only'!$B$2)+('month #1 only'!$B$2*(F689-1))),IF(N689="PLACED",((((F689-1)*Q689)*'month #1 only'!$B$2)-'month #1 only'!$B$2),IF(Q689=0,-'month #1 only'!$B$2,IF(Q689=0,-'month #1 only'!$B$2,-('month #1 only'!$B$2*2)))))))*E689</f>
        <v>0</v>
      </c>
      <c r="S689" s="71">
        <f>(IF(N689="WON-EW",((((O689-1)*Q689)*'month #1 only'!$B$2)+('month #1 only'!$B$2*(O689-1))),IF(N689="WON",((((O689-1)*Q689)*'month #1 only'!$B$2)+('month #1 only'!$B$2*(O689-1))),IF(N689="PLACED",((((O689-1)*Q689)*'month #1 only'!$B$2)-'month #1 only'!$B$2),IF(Q689=0,-'month #1 only'!$B$2,IF(Q689=0,-'month #1 only'!$B$2,-('month #1 only'!$B$2*2)))))))*E689</f>
        <v>0</v>
      </c>
      <c r="T689" s="71">
        <f>(IF(N689="WON-EW",(((L689-1)*'month #1 only'!$B$2)*(1-$B$3))+(((M689-1)*'month #1 only'!$B$2)*(1-$B$3)),IF(N689="WON",(((L689-1)*'month #1 only'!$B$2)*(1-$B$3)),IF(N689="PLACED",(((M689-1)*'month #1 only'!$B$2)*(1-$B$3))-'month #1 only'!$B$2,IF(Q689=0,-'month #1 only'!$B$2,-('month #1 only'!$B$2*2))))))*E689</f>
        <v>0</v>
      </c>
    </row>
    <row r="690" spans="8:20" x14ac:dyDescent="0.2">
      <c r="H690" s="68"/>
      <c r="I690" s="68"/>
      <c r="J690" s="68"/>
      <c r="K690" s="68"/>
      <c r="N690" s="54"/>
      <c r="O690" s="68">
        <f>((G690-1)*(1-(IF(H690="no",0,'month #1 only'!$B$3)))+1)</f>
        <v>5.0000000000000044E-2</v>
      </c>
      <c r="P690" s="68">
        <f t="shared" si="10"/>
        <v>0</v>
      </c>
      <c r="Q690" s="69">
        <f>IF(Table13[[#This Row],[Runners]]&lt;5,0,IF(Table13[[#This Row],[Runners]]&lt;8,0.25,IF(Table13[[#This Row],[Runners]]&lt;12,0.2,IF(Table13[[#This Row],[Handicap?]]="Yes",0.25,0.2))))</f>
        <v>0</v>
      </c>
      <c r="R690" s="70">
        <f>(IF(N690="WON-EW",((((F690-1)*Q690)*'month #1 only'!$B$2)+('month #1 only'!$B$2*(F690-1))),IF(N690="WON",((((F690-1)*Q690)*'month #1 only'!$B$2)+('month #1 only'!$B$2*(F690-1))),IF(N690="PLACED",((((F690-1)*Q690)*'month #1 only'!$B$2)-'month #1 only'!$B$2),IF(Q690=0,-'month #1 only'!$B$2,IF(Q690=0,-'month #1 only'!$B$2,-('month #1 only'!$B$2*2)))))))*E690</f>
        <v>0</v>
      </c>
      <c r="S690" s="71">
        <f>(IF(N690="WON-EW",((((O690-1)*Q690)*'month #1 only'!$B$2)+('month #1 only'!$B$2*(O690-1))),IF(N690="WON",((((O690-1)*Q690)*'month #1 only'!$B$2)+('month #1 only'!$B$2*(O690-1))),IF(N690="PLACED",((((O690-1)*Q690)*'month #1 only'!$B$2)-'month #1 only'!$B$2),IF(Q690=0,-'month #1 only'!$B$2,IF(Q690=0,-'month #1 only'!$B$2,-('month #1 only'!$B$2*2)))))))*E690</f>
        <v>0</v>
      </c>
      <c r="T690" s="71">
        <f>(IF(N690="WON-EW",(((L690-1)*'month #1 only'!$B$2)*(1-$B$3))+(((M690-1)*'month #1 only'!$B$2)*(1-$B$3)),IF(N690="WON",(((L690-1)*'month #1 only'!$B$2)*(1-$B$3)),IF(N690="PLACED",(((M690-1)*'month #1 only'!$B$2)*(1-$B$3))-'month #1 only'!$B$2,IF(Q690=0,-'month #1 only'!$B$2,-('month #1 only'!$B$2*2))))))*E690</f>
        <v>0</v>
      </c>
    </row>
    <row r="691" spans="8:20" x14ac:dyDescent="0.2">
      <c r="H691" s="68"/>
      <c r="I691" s="68"/>
      <c r="J691" s="68"/>
      <c r="K691" s="68"/>
      <c r="N691" s="54"/>
      <c r="O691" s="68">
        <f>((G691-1)*(1-(IF(H691="no",0,'month #1 only'!$B$3)))+1)</f>
        <v>5.0000000000000044E-2</v>
      </c>
      <c r="P691" s="68">
        <f t="shared" si="10"/>
        <v>0</v>
      </c>
      <c r="Q691" s="69">
        <f>IF(Table13[[#This Row],[Runners]]&lt;5,0,IF(Table13[[#This Row],[Runners]]&lt;8,0.25,IF(Table13[[#This Row],[Runners]]&lt;12,0.2,IF(Table13[[#This Row],[Handicap?]]="Yes",0.25,0.2))))</f>
        <v>0</v>
      </c>
      <c r="R691" s="70">
        <f>(IF(N691="WON-EW",((((F691-1)*Q691)*'month #1 only'!$B$2)+('month #1 only'!$B$2*(F691-1))),IF(N691="WON",((((F691-1)*Q691)*'month #1 only'!$B$2)+('month #1 only'!$B$2*(F691-1))),IF(N691="PLACED",((((F691-1)*Q691)*'month #1 only'!$B$2)-'month #1 only'!$B$2),IF(Q691=0,-'month #1 only'!$B$2,IF(Q691=0,-'month #1 only'!$B$2,-('month #1 only'!$B$2*2)))))))*E691</f>
        <v>0</v>
      </c>
      <c r="S691" s="71">
        <f>(IF(N691="WON-EW",((((O691-1)*Q691)*'month #1 only'!$B$2)+('month #1 only'!$B$2*(O691-1))),IF(N691="WON",((((O691-1)*Q691)*'month #1 only'!$B$2)+('month #1 only'!$B$2*(O691-1))),IF(N691="PLACED",((((O691-1)*Q691)*'month #1 only'!$B$2)-'month #1 only'!$B$2),IF(Q691=0,-'month #1 only'!$B$2,IF(Q691=0,-'month #1 only'!$B$2,-('month #1 only'!$B$2*2)))))))*E691</f>
        <v>0</v>
      </c>
      <c r="T691" s="71">
        <f>(IF(N691="WON-EW",(((L691-1)*'month #1 only'!$B$2)*(1-$B$3))+(((M691-1)*'month #1 only'!$B$2)*(1-$B$3)),IF(N691="WON",(((L691-1)*'month #1 only'!$B$2)*(1-$B$3)),IF(N691="PLACED",(((M691-1)*'month #1 only'!$B$2)*(1-$B$3))-'month #1 only'!$B$2,IF(Q691=0,-'month #1 only'!$B$2,-('month #1 only'!$B$2*2))))))*E691</f>
        <v>0</v>
      </c>
    </row>
    <row r="692" spans="8:20" x14ac:dyDescent="0.2">
      <c r="H692" s="68"/>
      <c r="I692" s="68"/>
      <c r="J692" s="68"/>
      <c r="K692" s="68"/>
      <c r="N692" s="54"/>
      <c r="O692" s="68">
        <f>((G692-1)*(1-(IF(H692="no",0,'month #1 only'!$B$3)))+1)</f>
        <v>5.0000000000000044E-2</v>
      </c>
      <c r="P692" s="68">
        <f t="shared" si="10"/>
        <v>0</v>
      </c>
      <c r="Q692" s="69">
        <f>IF(Table13[[#This Row],[Runners]]&lt;5,0,IF(Table13[[#This Row],[Runners]]&lt;8,0.25,IF(Table13[[#This Row],[Runners]]&lt;12,0.2,IF(Table13[[#This Row],[Handicap?]]="Yes",0.25,0.2))))</f>
        <v>0</v>
      </c>
      <c r="R692" s="70">
        <f>(IF(N692="WON-EW",((((F692-1)*Q692)*'month #1 only'!$B$2)+('month #1 only'!$B$2*(F692-1))),IF(N692="WON",((((F692-1)*Q692)*'month #1 only'!$B$2)+('month #1 only'!$B$2*(F692-1))),IF(N692="PLACED",((((F692-1)*Q692)*'month #1 only'!$B$2)-'month #1 only'!$B$2),IF(Q692=0,-'month #1 only'!$B$2,IF(Q692=0,-'month #1 only'!$B$2,-('month #1 only'!$B$2*2)))))))*E692</f>
        <v>0</v>
      </c>
      <c r="S692" s="71">
        <f>(IF(N692="WON-EW",((((O692-1)*Q692)*'month #1 only'!$B$2)+('month #1 only'!$B$2*(O692-1))),IF(N692="WON",((((O692-1)*Q692)*'month #1 only'!$B$2)+('month #1 only'!$B$2*(O692-1))),IF(N692="PLACED",((((O692-1)*Q692)*'month #1 only'!$B$2)-'month #1 only'!$B$2),IF(Q692=0,-'month #1 only'!$B$2,IF(Q692=0,-'month #1 only'!$B$2,-('month #1 only'!$B$2*2)))))))*E692</f>
        <v>0</v>
      </c>
      <c r="T692" s="71">
        <f>(IF(N692="WON-EW",(((L692-1)*'month #1 only'!$B$2)*(1-$B$3))+(((M692-1)*'month #1 only'!$B$2)*(1-$B$3)),IF(N692="WON",(((L692-1)*'month #1 only'!$B$2)*(1-$B$3)),IF(N692="PLACED",(((M692-1)*'month #1 only'!$B$2)*(1-$B$3))-'month #1 only'!$B$2,IF(Q692=0,-'month #1 only'!$B$2,-('month #1 only'!$B$2*2))))))*E692</f>
        <v>0</v>
      </c>
    </row>
    <row r="693" spans="8:20" x14ac:dyDescent="0.2">
      <c r="H693" s="68"/>
      <c r="I693" s="68"/>
      <c r="J693" s="68"/>
      <c r="K693" s="68"/>
      <c r="N693" s="54"/>
      <c r="O693" s="68">
        <f>((G693-1)*(1-(IF(H693="no",0,'month #1 only'!$B$3)))+1)</f>
        <v>5.0000000000000044E-2</v>
      </c>
      <c r="P693" s="68">
        <f t="shared" si="10"/>
        <v>0</v>
      </c>
      <c r="Q693" s="69">
        <f>IF(Table13[[#This Row],[Runners]]&lt;5,0,IF(Table13[[#This Row],[Runners]]&lt;8,0.25,IF(Table13[[#This Row],[Runners]]&lt;12,0.2,IF(Table13[[#This Row],[Handicap?]]="Yes",0.25,0.2))))</f>
        <v>0</v>
      </c>
      <c r="R693" s="70">
        <f>(IF(N693="WON-EW",((((F693-1)*Q693)*'month #1 only'!$B$2)+('month #1 only'!$B$2*(F693-1))),IF(N693="WON",((((F693-1)*Q693)*'month #1 only'!$B$2)+('month #1 only'!$B$2*(F693-1))),IF(N693="PLACED",((((F693-1)*Q693)*'month #1 only'!$B$2)-'month #1 only'!$B$2),IF(Q693=0,-'month #1 only'!$B$2,IF(Q693=0,-'month #1 only'!$B$2,-('month #1 only'!$B$2*2)))))))*E693</f>
        <v>0</v>
      </c>
      <c r="S693" s="71">
        <f>(IF(N693="WON-EW",((((O693-1)*Q693)*'month #1 only'!$B$2)+('month #1 only'!$B$2*(O693-1))),IF(N693="WON",((((O693-1)*Q693)*'month #1 only'!$B$2)+('month #1 only'!$B$2*(O693-1))),IF(N693="PLACED",((((O693-1)*Q693)*'month #1 only'!$B$2)-'month #1 only'!$B$2),IF(Q693=0,-'month #1 only'!$B$2,IF(Q693=0,-'month #1 only'!$B$2,-('month #1 only'!$B$2*2)))))))*E693</f>
        <v>0</v>
      </c>
      <c r="T693" s="71">
        <f>(IF(N693="WON-EW",(((L693-1)*'month #1 only'!$B$2)*(1-$B$3))+(((M693-1)*'month #1 only'!$B$2)*(1-$B$3)),IF(N693="WON",(((L693-1)*'month #1 only'!$B$2)*(1-$B$3)),IF(N693="PLACED",(((M693-1)*'month #1 only'!$B$2)*(1-$B$3))-'month #1 only'!$B$2,IF(Q693=0,-'month #1 only'!$B$2,-('month #1 only'!$B$2*2))))))*E693</f>
        <v>0</v>
      </c>
    </row>
    <row r="694" spans="8:20" x14ac:dyDescent="0.2">
      <c r="H694" s="68"/>
      <c r="I694" s="68"/>
      <c r="J694" s="68"/>
      <c r="K694" s="68"/>
      <c r="N694" s="54"/>
      <c r="O694" s="68">
        <f>((G694-1)*(1-(IF(H694="no",0,'month #1 only'!$B$3)))+1)</f>
        <v>5.0000000000000044E-2</v>
      </c>
      <c r="P694" s="68">
        <f t="shared" si="10"/>
        <v>0</v>
      </c>
      <c r="Q694" s="69">
        <f>IF(Table13[[#This Row],[Runners]]&lt;5,0,IF(Table13[[#This Row],[Runners]]&lt;8,0.25,IF(Table13[[#This Row],[Runners]]&lt;12,0.2,IF(Table13[[#This Row],[Handicap?]]="Yes",0.25,0.2))))</f>
        <v>0</v>
      </c>
      <c r="R694" s="70">
        <f>(IF(N694="WON-EW",((((F694-1)*Q694)*'month #1 only'!$B$2)+('month #1 only'!$B$2*(F694-1))),IF(N694="WON",((((F694-1)*Q694)*'month #1 only'!$B$2)+('month #1 only'!$B$2*(F694-1))),IF(N694="PLACED",((((F694-1)*Q694)*'month #1 only'!$B$2)-'month #1 only'!$B$2),IF(Q694=0,-'month #1 only'!$B$2,IF(Q694=0,-'month #1 only'!$B$2,-('month #1 only'!$B$2*2)))))))*E694</f>
        <v>0</v>
      </c>
      <c r="S694" s="71">
        <f>(IF(N694="WON-EW",((((O694-1)*Q694)*'month #1 only'!$B$2)+('month #1 only'!$B$2*(O694-1))),IF(N694="WON",((((O694-1)*Q694)*'month #1 only'!$B$2)+('month #1 only'!$B$2*(O694-1))),IF(N694="PLACED",((((O694-1)*Q694)*'month #1 only'!$B$2)-'month #1 only'!$B$2),IF(Q694=0,-'month #1 only'!$B$2,IF(Q694=0,-'month #1 only'!$B$2,-('month #1 only'!$B$2*2)))))))*E694</f>
        <v>0</v>
      </c>
      <c r="T694" s="71">
        <f>(IF(N694="WON-EW",(((L694-1)*'month #1 only'!$B$2)*(1-$B$3))+(((M694-1)*'month #1 only'!$B$2)*(1-$B$3)),IF(N694="WON",(((L694-1)*'month #1 only'!$B$2)*(1-$B$3)),IF(N694="PLACED",(((M694-1)*'month #1 only'!$B$2)*(1-$B$3))-'month #1 only'!$B$2,IF(Q694=0,-'month #1 only'!$B$2,-('month #1 only'!$B$2*2))))))*E694</f>
        <v>0</v>
      </c>
    </row>
    <row r="695" spans="8:20" x14ac:dyDescent="0.2">
      <c r="H695" s="68"/>
      <c r="I695" s="68"/>
      <c r="J695" s="68"/>
      <c r="K695" s="68"/>
      <c r="N695" s="54"/>
      <c r="O695" s="68">
        <f>((G695-1)*(1-(IF(H695="no",0,'month #1 only'!$B$3)))+1)</f>
        <v>5.0000000000000044E-2</v>
      </c>
      <c r="P695" s="68">
        <f t="shared" si="10"/>
        <v>0</v>
      </c>
      <c r="Q695" s="69">
        <f>IF(Table13[[#This Row],[Runners]]&lt;5,0,IF(Table13[[#This Row],[Runners]]&lt;8,0.25,IF(Table13[[#This Row],[Runners]]&lt;12,0.2,IF(Table13[[#This Row],[Handicap?]]="Yes",0.25,0.2))))</f>
        <v>0</v>
      </c>
      <c r="R695" s="70">
        <f>(IF(N695="WON-EW",((((F695-1)*Q695)*'month #1 only'!$B$2)+('month #1 only'!$B$2*(F695-1))),IF(N695="WON",((((F695-1)*Q695)*'month #1 only'!$B$2)+('month #1 only'!$B$2*(F695-1))),IF(N695="PLACED",((((F695-1)*Q695)*'month #1 only'!$B$2)-'month #1 only'!$B$2),IF(Q695=0,-'month #1 only'!$B$2,IF(Q695=0,-'month #1 only'!$B$2,-('month #1 only'!$B$2*2)))))))*E695</f>
        <v>0</v>
      </c>
      <c r="S695" s="71">
        <f>(IF(N695="WON-EW",((((O695-1)*Q695)*'month #1 only'!$B$2)+('month #1 only'!$B$2*(O695-1))),IF(N695="WON",((((O695-1)*Q695)*'month #1 only'!$B$2)+('month #1 only'!$B$2*(O695-1))),IF(N695="PLACED",((((O695-1)*Q695)*'month #1 only'!$B$2)-'month #1 only'!$B$2),IF(Q695=0,-'month #1 only'!$B$2,IF(Q695=0,-'month #1 only'!$B$2,-('month #1 only'!$B$2*2)))))))*E695</f>
        <v>0</v>
      </c>
      <c r="T695" s="71">
        <f>(IF(N695="WON-EW",(((L695-1)*'month #1 only'!$B$2)*(1-$B$3))+(((M695-1)*'month #1 only'!$B$2)*(1-$B$3)),IF(N695="WON",(((L695-1)*'month #1 only'!$B$2)*(1-$B$3)),IF(N695="PLACED",(((M695-1)*'month #1 only'!$B$2)*(1-$B$3))-'month #1 only'!$B$2,IF(Q695=0,-'month #1 only'!$B$2,-('month #1 only'!$B$2*2))))))*E695</f>
        <v>0</v>
      </c>
    </row>
    <row r="696" spans="8:20" x14ac:dyDescent="0.2">
      <c r="H696" s="68"/>
      <c r="I696" s="68"/>
      <c r="J696" s="68"/>
      <c r="K696" s="68"/>
      <c r="N696" s="54"/>
      <c r="O696" s="68">
        <f>((G696-1)*(1-(IF(H696="no",0,'month #1 only'!$B$3)))+1)</f>
        <v>5.0000000000000044E-2</v>
      </c>
      <c r="P696" s="68">
        <f t="shared" si="10"/>
        <v>0</v>
      </c>
      <c r="Q696" s="69">
        <f>IF(Table13[[#This Row],[Runners]]&lt;5,0,IF(Table13[[#This Row],[Runners]]&lt;8,0.25,IF(Table13[[#This Row],[Runners]]&lt;12,0.2,IF(Table13[[#This Row],[Handicap?]]="Yes",0.25,0.2))))</f>
        <v>0</v>
      </c>
      <c r="R696" s="70">
        <f>(IF(N696="WON-EW",((((F696-1)*Q696)*'month #1 only'!$B$2)+('month #1 only'!$B$2*(F696-1))),IF(N696="WON",((((F696-1)*Q696)*'month #1 only'!$B$2)+('month #1 only'!$B$2*(F696-1))),IF(N696="PLACED",((((F696-1)*Q696)*'month #1 only'!$B$2)-'month #1 only'!$B$2),IF(Q696=0,-'month #1 only'!$B$2,IF(Q696=0,-'month #1 only'!$B$2,-('month #1 only'!$B$2*2)))))))*E696</f>
        <v>0</v>
      </c>
      <c r="S696" s="71">
        <f>(IF(N696="WON-EW",((((O696-1)*Q696)*'month #1 only'!$B$2)+('month #1 only'!$B$2*(O696-1))),IF(N696="WON",((((O696-1)*Q696)*'month #1 only'!$B$2)+('month #1 only'!$B$2*(O696-1))),IF(N696="PLACED",((((O696-1)*Q696)*'month #1 only'!$B$2)-'month #1 only'!$B$2),IF(Q696=0,-'month #1 only'!$B$2,IF(Q696=0,-'month #1 only'!$B$2,-('month #1 only'!$B$2*2)))))))*E696</f>
        <v>0</v>
      </c>
      <c r="T696" s="71">
        <f>(IF(N696="WON-EW",(((L696-1)*'month #1 only'!$B$2)*(1-$B$3))+(((M696-1)*'month #1 only'!$B$2)*(1-$B$3)),IF(N696="WON",(((L696-1)*'month #1 only'!$B$2)*(1-$B$3)),IF(N696="PLACED",(((M696-1)*'month #1 only'!$B$2)*(1-$B$3))-'month #1 only'!$B$2,IF(Q696=0,-'month #1 only'!$B$2,-('month #1 only'!$B$2*2))))))*E696</f>
        <v>0</v>
      </c>
    </row>
    <row r="697" spans="8:20" x14ac:dyDescent="0.2">
      <c r="H697" s="68"/>
      <c r="I697" s="68"/>
      <c r="J697" s="68"/>
      <c r="K697" s="68"/>
      <c r="N697" s="54"/>
      <c r="O697" s="68">
        <f>((G697-1)*(1-(IF(H697="no",0,'month #1 only'!$B$3)))+1)</f>
        <v>5.0000000000000044E-2</v>
      </c>
      <c r="P697" s="68">
        <f t="shared" si="10"/>
        <v>0</v>
      </c>
      <c r="Q697" s="69">
        <f>IF(Table13[[#This Row],[Runners]]&lt;5,0,IF(Table13[[#This Row],[Runners]]&lt;8,0.25,IF(Table13[[#This Row],[Runners]]&lt;12,0.2,IF(Table13[[#This Row],[Handicap?]]="Yes",0.25,0.2))))</f>
        <v>0</v>
      </c>
      <c r="R697" s="70">
        <f>(IF(N697="WON-EW",((((F697-1)*Q697)*'month #1 only'!$B$2)+('month #1 only'!$B$2*(F697-1))),IF(N697="WON",((((F697-1)*Q697)*'month #1 only'!$B$2)+('month #1 only'!$B$2*(F697-1))),IF(N697="PLACED",((((F697-1)*Q697)*'month #1 only'!$B$2)-'month #1 only'!$B$2),IF(Q697=0,-'month #1 only'!$B$2,IF(Q697=0,-'month #1 only'!$B$2,-('month #1 only'!$B$2*2)))))))*E697</f>
        <v>0</v>
      </c>
      <c r="S697" s="71">
        <f>(IF(N697="WON-EW",((((O697-1)*Q697)*'month #1 only'!$B$2)+('month #1 only'!$B$2*(O697-1))),IF(N697="WON",((((O697-1)*Q697)*'month #1 only'!$B$2)+('month #1 only'!$B$2*(O697-1))),IF(N697="PLACED",((((O697-1)*Q697)*'month #1 only'!$B$2)-'month #1 only'!$B$2),IF(Q697=0,-'month #1 only'!$B$2,IF(Q697=0,-'month #1 only'!$B$2,-('month #1 only'!$B$2*2)))))))*E697</f>
        <v>0</v>
      </c>
      <c r="T697" s="71">
        <f>(IF(N697="WON-EW",(((L697-1)*'month #1 only'!$B$2)*(1-$B$3))+(((M697-1)*'month #1 only'!$B$2)*(1-$B$3)),IF(N697="WON",(((L697-1)*'month #1 only'!$B$2)*(1-$B$3)),IF(N697="PLACED",(((M697-1)*'month #1 only'!$B$2)*(1-$B$3))-'month #1 only'!$B$2,IF(Q697=0,-'month #1 only'!$B$2,-('month #1 only'!$B$2*2))))))*E697</f>
        <v>0</v>
      </c>
    </row>
    <row r="698" spans="8:20" x14ac:dyDescent="0.2">
      <c r="H698" s="68"/>
      <c r="I698" s="68"/>
      <c r="J698" s="68"/>
      <c r="K698" s="68"/>
      <c r="N698" s="54"/>
      <c r="O698" s="68">
        <f>((G698-1)*(1-(IF(H698="no",0,'month #1 only'!$B$3)))+1)</f>
        <v>5.0000000000000044E-2</v>
      </c>
      <c r="P698" s="68">
        <f t="shared" si="10"/>
        <v>0</v>
      </c>
      <c r="Q698" s="69">
        <f>IF(Table13[[#This Row],[Runners]]&lt;5,0,IF(Table13[[#This Row],[Runners]]&lt;8,0.25,IF(Table13[[#This Row],[Runners]]&lt;12,0.2,IF(Table13[[#This Row],[Handicap?]]="Yes",0.25,0.2))))</f>
        <v>0</v>
      </c>
      <c r="R698" s="70">
        <f>(IF(N698="WON-EW",((((F698-1)*Q698)*'month #1 only'!$B$2)+('month #1 only'!$B$2*(F698-1))),IF(N698="WON",((((F698-1)*Q698)*'month #1 only'!$B$2)+('month #1 only'!$B$2*(F698-1))),IF(N698="PLACED",((((F698-1)*Q698)*'month #1 only'!$B$2)-'month #1 only'!$B$2),IF(Q698=0,-'month #1 only'!$B$2,IF(Q698=0,-'month #1 only'!$B$2,-('month #1 only'!$B$2*2)))))))*E698</f>
        <v>0</v>
      </c>
      <c r="S698" s="71">
        <f>(IF(N698="WON-EW",((((O698-1)*Q698)*'month #1 only'!$B$2)+('month #1 only'!$B$2*(O698-1))),IF(N698="WON",((((O698-1)*Q698)*'month #1 only'!$B$2)+('month #1 only'!$B$2*(O698-1))),IF(N698="PLACED",((((O698-1)*Q698)*'month #1 only'!$B$2)-'month #1 only'!$B$2),IF(Q698=0,-'month #1 only'!$B$2,IF(Q698=0,-'month #1 only'!$B$2,-('month #1 only'!$B$2*2)))))))*E698</f>
        <v>0</v>
      </c>
      <c r="T698" s="71">
        <f>(IF(N698="WON-EW",(((L698-1)*'month #1 only'!$B$2)*(1-$B$3))+(((M698-1)*'month #1 only'!$B$2)*(1-$B$3)),IF(N698="WON",(((L698-1)*'month #1 only'!$B$2)*(1-$B$3)),IF(N698="PLACED",(((M698-1)*'month #1 only'!$B$2)*(1-$B$3))-'month #1 only'!$B$2,IF(Q698=0,-'month #1 only'!$B$2,-('month #1 only'!$B$2*2))))))*E698</f>
        <v>0</v>
      </c>
    </row>
    <row r="699" spans="8:20" x14ac:dyDescent="0.2">
      <c r="H699" s="68"/>
      <c r="I699" s="68"/>
      <c r="J699" s="68"/>
      <c r="K699" s="68"/>
      <c r="N699" s="54"/>
      <c r="O699" s="68">
        <f>((G699-1)*(1-(IF(H699="no",0,'month #1 only'!$B$3)))+1)</f>
        <v>5.0000000000000044E-2</v>
      </c>
      <c r="P699" s="68">
        <f t="shared" si="10"/>
        <v>0</v>
      </c>
      <c r="Q699" s="69">
        <f>IF(Table13[[#This Row],[Runners]]&lt;5,0,IF(Table13[[#This Row],[Runners]]&lt;8,0.25,IF(Table13[[#This Row],[Runners]]&lt;12,0.2,IF(Table13[[#This Row],[Handicap?]]="Yes",0.25,0.2))))</f>
        <v>0</v>
      </c>
      <c r="R699" s="70">
        <f>(IF(N699="WON-EW",((((F699-1)*Q699)*'month #1 only'!$B$2)+('month #1 only'!$B$2*(F699-1))),IF(N699="WON",((((F699-1)*Q699)*'month #1 only'!$B$2)+('month #1 only'!$B$2*(F699-1))),IF(N699="PLACED",((((F699-1)*Q699)*'month #1 only'!$B$2)-'month #1 only'!$B$2),IF(Q699=0,-'month #1 only'!$B$2,IF(Q699=0,-'month #1 only'!$B$2,-('month #1 only'!$B$2*2)))))))*E699</f>
        <v>0</v>
      </c>
      <c r="S699" s="71">
        <f>(IF(N699="WON-EW",((((O699-1)*Q699)*'month #1 only'!$B$2)+('month #1 only'!$B$2*(O699-1))),IF(N699="WON",((((O699-1)*Q699)*'month #1 only'!$B$2)+('month #1 only'!$B$2*(O699-1))),IF(N699="PLACED",((((O699-1)*Q699)*'month #1 only'!$B$2)-'month #1 only'!$B$2),IF(Q699=0,-'month #1 only'!$B$2,IF(Q699=0,-'month #1 only'!$B$2,-('month #1 only'!$B$2*2)))))))*E699</f>
        <v>0</v>
      </c>
      <c r="T699" s="71">
        <f>(IF(N699="WON-EW",(((L699-1)*'month #1 only'!$B$2)*(1-$B$3))+(((M699-1)*'month #1 only'!$B$2)*(1-$B$3)),IF(N699="WON",(((L699-1)*'month #1 only'!$B$2)*(1-$B$3)),IF(N699="PLACED",(((M699-1)*'month #1 only'!$B$2)*(1-$B$3))-'month #1 only'!$B$2,IF(Q699=0,-'month #1 only'!$B$2,-('month #1 only'!$B$2*2))))))*E699</f>
        <v>0</v>
      </c>
    </row>
    <row r="700" spans="8:20" x14ac:dyDescent="0.2">
      <c r="H700" s="68"/>
      <c r="I700" s="68"/>
      <c r="J700" s="68"/>
      <c r="K700" s="68"/>
      <c r="N700" s="54"/>
      <c r="O700" s="68">
        <f>((G700-1)*(1-(IF(H700="no",0,'month #1 only'!$B$3)))+1)</f>
        <v>5.0000000000000044E-2</v>
      </c>
      <c r="P700" s="68">
        <f t="shared" si="10"/>
        <v>0</v>
      </c>
      <c r="Q700" s="69">
        <f>IF(Table13[[#This Row],[Runners]]&lt;5,0,IF(Table13[[#This Row],[Runners]]&lt;8,0.25,IF(Table13[[#This Row],[Runners]]&lt;12,0.2,IF(Table13[[#This Row],[Handicap?]]="Yes",0.25,0.2))))</f>
        <v>0</v>
      </c>
      <c r="R700" s="70">
        <f>(IF(N700="WON-EW",((((F700-1)*Q700)*'month #1 only'!$B$2)+('month #1 only'!$B$2*(F700-1))),IF(N700="WON",((((F700-1)*Q700)*'month #1 only'!$B$2)+('month #1 only'!$B$2*(F700-1))),IF(N700="PLACED",((((F700-1)*Q700)*'month #1 only'!$B$2)-'month #1 only'!$B$2),IF(Q700=0,-'month #1 only'!$B$2,IF(Q700=0,-'month #1 only'!$B$2,-('month #1 only'!$B$2*2)))))))*E700</f>
        <v>0</v>
      </c>
      <c r="S700" s="71">
        <f>(IF(N700="WON-EW",((((O700-1)*Q700)*'month #1 only'!$B$2)+('month #1 only'!$B$2*(O700-1))),IF(N700="WON",((((O700-1)*Q700)*'month #1 only'!$B$2)+('month #1 only'!$B$2*(O700-1))),IF(N700="PLACED",((((O700-1)*Q700)*'month #1 only'!$B$2)-'month #1 only'!$B$2),IF(Q700=0,-'month #1 only'!$B$2,IF(Q700=0,-'month #1 only'!$B$2,-('month #1 only'!$B$2*2)))))))*E700</f>
        <v>0</v>
      </c>
      <c r="T700" s="71">
        <f>(IF(N700="WON-EW",(((L700-1)*'month #1 only'!$B$2)*(1-$B$3))+(((M700-1)*'month #1 only'!$B$2)*(1-$B$3)),IF(N700="WON",(((L700-1)*'month #1 only'!$B$2)*(1-$B$3)),IF(N700="PLACED",(((M700-1)*'month #1 only'!$B$2)*(1-$B$3))-'month #1 only'!$B$2,IF(Q700=0,-'month #1 only'!$B$2,-('month #1 only'!$B$2*2))))))*E700</f>
        <v>0</v>
      </c>
    </row>
    <row r="701" spans="8:20" x14ac:dyDescent="0.2">
      <c r="H701" s="68"/>
      <c r="I701" s="68"/>
      <c r="J701" s="68"/>
      <c r="K701" s="68"/>
      <c r="N701" s="54"/>
      <c r="O701" s="68">
        <f>((G701-1)*(1-(IF(H701="no",0,'month #1 only'!$B$3)))+1)</f>
        <v>5.0000000000000044E-2</v>
      </c>
      <c r="P701" s="68">
        <f t="shared" si="10"/>
        <v>0</v>
      </c>
      <c r="Q701" s="69">
        <f>IF(Table13[[#This Row],[Runners]]&lt;5,0,IF(Table13[[#This Row],[Runners]]&lt;8,0.25,IF(Table13[[#This Row],[Runners]]&lt;12,0.2,IF(Table13[[#This Row],[Handicap?]]="Yes",0.25,0.2))))</f>
        <v>0</v>
      </c>
      <c r="R701" s="70">
        <f>(IF(N701="WON-EW",((((F701-1)*Q701)*'month #1 only'!$B$2)+('month #1 only'!$B$2*(F701-1))),IF(N701="WON",((((F701-1)*Q701)*'month #1 only'!$B$2)+('month #1 only'!$B$2*(F701-1))),IF(N701="PLACED",((((F701-1)*Q701)*'month #1 only'!$B$2)-'month #1 only'!$B$2),IF(Q701=0,-'month #1 only'!$B$2,IF(Q701=0,-'month #1 only'!$B$2,-('month #1 only'!$B$2*2)))))))*E701</f>
        <v>0</v>
      </c>
      <c r="S701" s="71">
        <f>(IF(N701="WON-EW",((((O701-1)*Q701)*'month #1 only'!$B$2)+('month #1 only'!$B$2*(O701-1))),IF(N701="WON",((((O701-1)*Q701)*'month #1 only'!$B$2)+('month #1 only'!$B$2*(O701-1))),IF(N701="PLACED",((((O701-1)*Q701)*'month #1 only'!$B$2)-'month #1 only'!$B$2),IF(Q701=0,-'month #1 only'!$B$2,IF(Q701=0,-'month #1 only'!$B$2,-('month #1 only'!$B$2*2)))))))*E701</f>
        <v>0</v>
      </c>
      <c r="T701" s="71">
        <f>(IF(N701="WON-EW",(((L701-1)*'month #1 only'!$B$2)*(1-$B$3))+(((M701-1)*'month #1 only'!$B$2)*(1-$B$3)),IF(N701="WON",(((L701-1)*'month #1 only'!$B$2)*(1-$B$3)),IF(N701="PLACED",(((M701-1)*'month #1 only'!$B$2)*(1-$B$3))-'month #1 only'!$B$2,IF(Q701=0,-'month #1 only'!$B$2,-('month #1 only'!$B$2*2))))))*E701</f>
        <v>0</v>
      </c>
    </row>
    <row r="702" spans="8:20" x14ac:dyDescent="0.2">
      <c r="H702" s="68"/>
      <c r="I702" s="68"/>
      <c r="J702" s="68"/>
      <c r="K702" s="68"/>
      <c r="N702" s="54"/>
      <c r="O702" s="68">
        <f>((G702-1)*(1-(IF(H702="no",0,'month #1 only'!$B$3)))+1)</f>
        <v>5.0000000000000044E-2</v>
      </c>
      <c r="P702" s="68">
        <f t="shared" si="10"/>
        <v>0</v>
      </c>
      <c r="Q702" s="69">
        <f>IF(Table13[[#This Row],[Runners]]&lt;5,0,IF(Table13[[#This Row],[Runners]]&lt;8,0.25,IF(Table13[[#This Row],[Runners]]&lt;12,0.2,IF(Table13[[#This Row],[Handicap?]]="Yes",0.25,0.2))))</f>
        <v>0</v>
      </c>
      <c r="R702" s="70">
        <f>(IF(N702="WON-EW",((((F702-1)*Q702)*'month #1 only'!$B$2)+('month #1 only'!$B$2*(F702-1))),IF(N702="WON",((((F702-1)*Q702)*'month #1 only'!$B$2)+('month #1 only'!$B$2*(F702-1))),IF(N702="PLACED",((((F702-1)*Q702)*'month #1 only'!$B$2)-'month #1 only'!$B$2),IF(Q702=0,-'month #1 only'!$B$2,IF(Q702=0,-'month #1 only'!$B$2,-('month #1 only'!$B$2*2)))))))*E702</f>
        <v>0</v>
      </c>
      <c r="S702" s="71">
        <f>(IF(N702="WON-EW",((((O702-1)*Q702)*'month #1 only'!$B$2)+('month #1 only'!$B$2*(O702-1))),IF(N702="WON",((((O702-1)*Q702)*'month #1 only'!$B$2)+('month #1 only'!$B$2*(O702-1))),IF(N702="PLACED",((((O702-1)*Q702)*'month #1 only'!$B$2)-'month #1 only'!$B$2),IF(Q702=0,-'month #1 only'!$B$2,IF(Q702=0,-'month #1 only'!$B$2,-('month #1 only'!$B$2*2)))))))*E702</f>
        <v>0</v>
      </c>
      <c r="T702" s="71">
        <f>(IF(N702="WON-EW",(((L702-1)*'month #1 only'!$B$2)*(1-$B$3))+(((M702-1)*'month #1 only'!$B$2)*(1-$B$3)),IF(N702="WON",(((L702-1)*'month #1 only'!$B$2)*(1-$B$3)),IF(N702="PLACED",(((M702-1)*'month #1 only'!$B$2)*(1-$B$3))-'month #1 only'!$B$2,IF(Q702=0,-'month #1 only'!$B$2,-('month #1 only'!$B$2*2))))))*E702</f>
        <v>0</v>
      </c>
    </row>
    <row r="703" spans="8:20" x14ac:dyDescent="0.2">
      <c r="H703" s="68"/>
      <c r="I703" s="68"/>
      <c r="J703" s="68"/>
      <c r="K703" s="68"/>
      <c r="N703" s="54"/>
      <c r="O703" s="68">
        <f>((G703-1)*(1-(IF(H703="no",0,'month #1 only'!$B$3)))+1)</f>
        <v>5.0000000000000044E-2</v>
      </c>
      <c r="P703" s="68">
        <f t="shared" si="10"/>
        <v>0</v>
      </c>
      <c r="Q703" s="69">
        <f>IF(Table13[[#This Row],[Runners]]&lt;5,0,IF(Table13[[#This Row],[Runners]]&lt;8,0.25,IF(Table13[[#This Row],[Runners]]&lt;12,0.2,IF(Table13[[#This Row],[Handicap?]]="Yes",0.25,0.2))))</f>
        <v>0</v>
      </c>
      <c r="R703" s="70">
        <f>(IF(N703="WON-EW",((((F703-1)*Q703)*'month #1 only'!$B$2)+('month #1 only'!$B$2*(F703-1))),IF(N703="WON",((((F703-1)*Q703)*'month #1 only'!$B$2)+('month #1 only'!$B$2*(F703-1))),IF(N703="PLACED",((((F703-1)*Q703)*'month #1 only'!$B$2)-'month #1 only'!$B$2),IF(Q703=0,-'month #1 only'!$B$2,IF(Q703=0,-'month #1 only'!$B$2,-('month #1 only'!$B$2*2)))))))*E703</f>
        <v>0</v>
      </c>
      <c r="S703" s="71">
        <f>(IF(N703="WON-EW",((((O703-1)*Q703)*'month #1 only'!$B$2)+('month #1 only'!$B$2*(O703-1))),IF(N703="WON",((((O703-1)*Q703)*'month #1 only'!$B$2)+('month #1 only'!$B$2*(O703-1))),IF(N703="PLACED",((((O703-1)*Q703)*'month #1 only'!$B$2)-'month #1 only'!$B$2),IF(Q703=0,-'month #1 only'!$B$2,IF(Q703=0,-'month #1 only'!$B$2,-('month #1 only'!$B$2*2)))))))*E703</f>
        <v>0</v>
      </c>
      <c r="T703" s="71">
        <f>(IF(N703="WON-EW",(((L703-1)*'month #1 only'!$B$2)*(1-$B$3))+(((M703-1)*'month #1 only'!$B$2)*(1-$B$3)),IF(N703="WON",(((L703-1)*'month #1 only'!$B$2)*(1-$B$3)),IF(N703="PLACED",(((M703-1)*'month #1 only'!$B$2)*(1-$B$3))-'month #1 only'!$B$2,IF(Q703=0,-'month #1 only'!$B$2,-('month #1 only'!$B$2*2))))))*E703</f>
        <v>0</v>
      </c>
    </row>
    <row r="704" spans="8:20" x14ac:dyDescent="0.2">
      <c r="H704" s="68"/>
      <c r="I704" s="68"/>
      <c r="J704" s="68"/>
      <c r="K704" s="68"/>
      <c r="N704" s="54"/>
      <c r="O704" s="68">
        <f>((G704-1)*(1-(IF(H704="no",0,'month #1 only'!$B$3)))+1)</f>
        <v>5.0000000000000044E-2</v>
      </c>
      <c r="P704" s="68">
        <f t="shared" si="10"/>
        <v>0</v>
      </c>
      <c r="Q704" s="69">
        <f>IF(Table13[[#This Row],[Runners]]&lt;5,0,IF(Table13[[#This Row],[Runners]]&lt;8,0.25,IF(Table13[[#This Row],[Runners]]&lt;12,0.2,IF(Table13[[#This Row],[Handicap?]]="Yes",0.25,0.2))))</f>
        <v>0</v>
      </c>
      <c r="R704" s="70">
        <f>(IF(N704="WON-EW",((((F704-1)*Q704)*'month #1 only'!$B$2)+('month #1 only'!$B$2*(F704-1))),IF(N704="WON",((((F704-1)*Q704)*'month #1 only'!$B$2)+('month #1 only'!$B$2*(F704-1))),IF(N704="PLACED",((((F704-1)*Q704)*'month #1 only'!$B$2)-'month #1 only'!$B$2),IF(Q704=0,-'month #1 only'!$B$2,IF(Q704=0,-'month #1 only'!$B$2,-('month #1 only'!$B$2*2)))))))*E704</f>
        <v>0</v>
      </c>
      <c r="S704" s="71">
        <f>(IF(N704="WON-EW",((((O704-1)*Q704)*'month #1 only'!$B$2)+('month #1 only'!$B$2*(O704-1))),IF(N704="WON",((((O704-1)*Q704)*'month #1 only'!$B$2)+('month #1 only'!$B$2*(O704-1))),IF(N704="PLACED",((((O704-1)*Q704)*'month #1 only'!$B$2)-'month #1 only'!$B$2),IF(Q704=0,-'month #1 only'!$B$2,IF(Q704=0,-'month #1 only'!$B$2,-('month #1 only'!$B$2*2)))))))*E704</f>
        <v>0</v>
      </c>
      <c r="T704" s="71">
        <f>(IF(N704="WON-EW",(((L704-1)*'month #1 only'!$B$2)*(1-$B$3))+(((M704-1)*'month #1 only'!$B$2)*(1-$B$3)),IF(N704="WON",(((L704-1)*'month #1 only'!$B$2)*(1-$B$3)),IF(N704="PLACED",(((M704-1)*'month #1 only'!$B$2)*(1-$B$3))-'month #1 only'!$B$2,IF(Q704=0,-'month #1 only'!$B$2,-('month #1 only'!$B$2*2))))))*E704</f>
        <v>0</v>
      </c>
    </row>
    <row r="705" spans="8:20" x14ac:dyDescent="0.2">
      <c r="H705" s="68"/>
      <c r="I705" s="68"/>
      <c r="J705" s="68"/>
      <c r="K705" s="68"/>
      <c r="N705" s="54"/>
      <c r="O705" s="68">
        <f>((G705-1)*(1-(IF(H705="no",0,'month #1 only'!$B$3)))+1)</f>
        <v>5.0000000000000044E-2</v>
      </c>
      <c r="P705" s="68">
        <f t="shared" si="10"/>
        <v>0</v>
      </c>
      <c r="Q705" s="69">
        <f>IF(Table13[[#This Row],[Runners]]&lt;5,0,IF(Table13[[#This Row],[Runners]]&lt;8,0.25,IF(Table13[[#This Row],[Runners]]&lt;12,0.2,IF(Table13[[#This Row],[Handicap?]]="Yes",0.25,0.2))))</f>
        <v>0</v>
      </c>
      <c r="R705" s="70">
        <f>(IF(N705="WON-EW",((((F705-1)*Q705)*'month #1 only'!$B$2)+('month #1 only'!$B$2*(F705-1))),IF(N705="WON",((((F705-1)*Q705)*'month #1 only'!$B$2)+('month #1 only'!$B$2*(F705-1))),IF(N705="PLACED",((((F705-1)*Q705)*'month #1 only'!$B$2)-'month #1 only'!$B$2),IF(Q705=0,-'month #1 only'!$B$2,IF(Q705=0,-'month #1 only'!$B$2,-('month #1 only'!$B$2*2)))))))*E705</f>
        <v>0</v>
      </c>
      <c r="S705" s="71">
        <f>(IF(N705="WON-EW",((((O705-1)*Q705)*'month #1 only'!$B$2)+('month #1 only'!$B$2*(O705-1))),IF(N705="WON",((((O705-1)*Q705)*'month #1 only'!$B$2)+('month #1 only'!$B$2*(O705-1))),IF(N705="PLACED",((((O705-1)*Q705)*'month #1 only'!$B$2)-'month #1 only'!$B$2),IF(Q705=0,-'month #1 only'!$B$2,IF(Q705=0,-'month #1 only'!$B$2,-('month #1 only'!$B$2*2)))))))*E705</f>
        <v>0</v>
      </c>
      <c r="T705" s="71">
        <f>(IF(N705="WON-EW",(((L705-1)*'month #1 only'!$B$2)*(1-$B$3))+(((M705-1)*'month #1 only'!$B$2)*(1-$B$3)),IF(N705="WON",(((L705-1)*'month #1 only'!$B$2)*(1-$B$3)),IF(N705="PLACED",(((M705-1)*'month #1 only'!$B$2)*(1-$B$3))-'month #1 only'!$B$2,IF(Q705=0,-'month #1 only'!$B$2,-('month #1 only'!$B$2*2))))))*E705</f>
        <v>0</v>
      </c>
    </row>
    <row r="706" spans="8:20" x14ac:dyDescent="0.2">
      <c r="H706" s="68"/>
      <c r="I706" s="68"/>
      <c r="J706" s="68"/>
      <c r="K706" s="68"/>
      <c r="N706" s="54"/>
      <c r="O706" s="68">
        <f>((G706-1)*(1-(IF(H706="no",0,'month #1 only'!$B$3)))+1)</f>
        <v>5.0000000000000044E-2</v>
      </c>
      <c r="P706" s="68">
        <f t="shared" si="10"/>
        <v>0</v>
      </c>
      <c r="Q706" s="69">
        <f>IF(Table13[[#This Row],[Runners]]&lt;5,0,IF(Table13[[#This Row],[Runners]]&lt;8,0.25,IF(Table13[[#This Row],[Runners]]&lt;12,0.2,IF(Table13[[#This Row],[Handicap?]]="Yes",0.25,0.2))))</f>
        <v>0</v>
      </c>
      <c r="R706" s="70">
        <f>(IF(N706="WON-EW",((((F706-1)*Q706)*'month #1 only'!$B$2)+('month #1 only'!$B$2*(F706-1))),IF(N706="WON",((((F706-1)*Q706)*'month #1 only'!$B$2)+('month #1 only'!$B$2*(F706-1))),IF(N706="PLACED",((((F706-1)*Q706)*'month #1 only'!$B$2)-'month #1 only'!$B$2),IF(Q706=0,-'month #1 only'!$B$2,IF(Q706=0,-'month #1 only'!$B$2,-('month #1 only'!$B$2*2)))))))*E706</f>
        <v>0</v>
      </c>
      <c r="S706" s="71">
        <f>(IF(N706="WON-EW",((((O706-1)*Q706)*'month #1 only'!$B$2)+('month #1 only'!$B$2*(O706-1))),IF(N706="WON",((((O706-1)*Q706)*'month #1 only'!$B$2)+('month #1 only'!$B$2*(O706-1))),IF(N706="PLACED",((((O706-1)*Q706)*'month #1 only'!$B$2)-'month #1 only'!$B$2),IF(Q706=0,-'month #1 only'!$B$2,IF(Q706=0,-'month #1 only'!$B$2,-('month #1 only'!$B$2*2)))))))*E706</f>
        <v>0</v>
      </c>
      <c r="T706" s="71">
        <f>(IF(N706="WON-EW",(((L706-1)*'month #1 only'!$B$2)*(1-$B$3))+(((M706-1)*'month #1 only'!$B$2)*(1-$B$3)),IF(N706="WON",(((L706-1)*'month #1 only'!$B$2)*(1-$B$3)),IF(N706="PLACED",(((M706-1)*'month #1 only'!$B$2)*(1-$B$3))-'month #1 only'!$B$2,IF(Q706=0,-'month #1 only'!$B$2,-('month #1 only'!$B$2*2))))))*E706</f>
        <v>0</v>
      </c>
    </row>
    <row r="707" spans="8:20" x14ac:dyDescent="0.2">
      <c r="H707" s="68"/>
      <c r="I707" s="68"/>
      <c r="J707" s="68"/>
      <c r="K707" s="68"/>
      <c r="N707" s="54"/>
      <c r="O707" s="68">
        <f>((G707-1)*(1-(IF(H707="no",0,'month #1 only'!$B$3)))+1)</f>
        <v>5.0000000000000044E-2</v>
      </c>
      <c r="P707" s="68">
        <f t="shared" si="10"/>
        <v>0</v>
      </c>
      <c r="Q707" s="69">
        <f>IF(Table13[[#This Row],[Runners]]&lt;5,0,IF(Table13[[#This Row],[Runners]]&lt;8,0.25,IF(Table13[[#This Row],[Runners]]&lt;12,0.2,IF(Table13[[#This Row],[Handicap?]]="Yes",0.25,0.2))))</f>
        <v>0</v>
      </c>
      <c r="R707" s="70">
        <f>(IF(N707="WON-EW",((((F707-1)*Q707)*'month #1 only'!$B$2)+('month #1 only'!$B$2*(F707-1))),IF(N707="WON",((((F707-1)*Q707)*'month #1 only'!$B$2)+('month #1 only'!$B$2*(F707-1))),IF(N707="PLACED",((((F707-1)*Q707)*'month #1 only'!$B$2)-'month #1 only'!$B$2),IF(Q707=0,-'month #1 only'!$B$2,IF(Q707=0,-'month #1 only'!$B$2,-('month #1 only'!$B$2*2)))))))*E707</f>
        <v>0</v>
      </c>
      <c r="S707" s="71">
        <f>(IF(N707="WON-EW",((((O707-1)*Q707)*'month #1 only'!$B$2)+('month #1 only'!$B$2*(O707-1))),IF(N707="WON",((((O707-1)*Q707)*'month #1 only'!$B$2)+('month #1 only'!$B$2*(O707-1))),IF(N707="PLACED",((((O707-1)*Q707)*'month #1 only'!$B$2)-'month #1 only'!$B$2),IF(Q707=0,-'month #1 only'!$B$2,IF(Q707=0,-'month #1 only'!$B$2,-('month #1 only'!$B$2*2)))))))*E707</f>
        <v>0</v>
      </c>
      <c r="T707" s="71">
        <f>(IF(N707="WON-EW",(((L707-1)*'month #1 only'!$B$2)*(1-$B$3))+(((M707-1)*'month #1 only'!$B$2)*(1-$B$3)),IF(N707="WON",(((L707-1)*'month #1 only'!$B$2)*(1-$B$3)),IF(N707="PLACED",(((M707-1)*'month #1 only'!$B$2)*(1-$B$3))-'month #1 only'!$B$2,IF(Q707=0,-'month #1 only'!$B$2,-('month #1 only'!$B$2*2))))))*E707</f>
        <v>0</v>
      </c>
    </row>
    <row r="708" spans="8:20" x14ac:dyDescent="0.2">
      <c r="H708" s="68"/>
      <c r="I708" s="68"/>
      <c r="J708" s="68"/>
      <c r="K708" s="68"/>
      <c r="N708" s="54"/>
      <c r="O708" s="68">
        <f>((G708-1)*(1-(IF(H708="no",0,'month #1 only'!$B$3)))+1)</f>
        <v>5.0000000000000044E-2</v>
      </c>
      <c r="P708" s="68">
        <f t="shared" si="10"/>
        <v>0</v>
      </c>
      <c r="Q708" s="69">
        <f>IF(Table13[[#This Row],[Runners]]&lt;5,0,IF(Table13[[#This Row],[Runners]]&lt;8,0.25,IF(Table13[[#This Row],[Runners]]&lt;12,0.2,IF(Table13[[#This Row],[Handicap?]]="Yes",0.25,0.2))))</f>
        <v>0</v>
      </c>
      <c r="R708" s="70">
        <f>(IF(N708="WON-EW",((((F708-1)*Q708)*'month #1 only'!$B$2)+('month #1 only'!$B$2*(F708-1))),IF(N708="WON",((((F708-1)*Q708)*'month #1 only'!$B$2)+('month #1 only'!$B$2*(F708-1))),IF(N708="PLACED",((((F708-1)*Q708)*'month #1 only'!$B$2)-'month #1 only'!$B$2),IF(Q708=0,-'month #1 only'!$B$2,IF(Q708=0,-'month #1 only'!$B$2,-('month #1 only'!$B$2*2)))))))*E708</f>
        <v>0</v>
      </c>
      <c r="S708" s="71">
        <f>(IF(N708="WON-EW",((((O708-1)*Q708)*'month #1 only'!$B$2)+('month #1 only'!$B$2*(O708-1))),IF(N708="WON",((((O708-1)*Q708)*'month #1 only'!$B$2)+('month #1 only'!$B$2*(O708-1))),IF(N708="PLACED",((((O708-1)*Q708)*'month #1 only'!$B$2)-'month #1 only'!$B$2),IF(Q708=0,-'month #1 only'!$B$2,IF(Q708=0,-'month #1 only'!$B$2,-('month #1 only'!$B$2*2)))))))*E708</f>
        <v>0</v>
      </c>
      <c r="T708" s="71">
        <f>(IF(N708="WON-EW",(((L708-1)*'month #1 only'!$B$2)*(1-$B$3))+(((M708-1)*'month #1 only'!$B$2)*(1-$B$3)),IF(N708="WON",(((L708-1)*'month #1 only'!$B$2)*(1-$B$3)),IF(N708="PLACED",(((M708-1)*'month #1 only'!$B$2)*(1-$B$3))-'month #1 only'!$B$2,IF(Q708=0,-'month #1 only'!$B$2,-('month #1 only'!$B$2*2))))))*E708</f>
        <v>0</v>
      </c>
    </row>
    <row r="709" spans="8:20" x14ac:dyDescent="0.2">
      <c r="H709" s="68"/>
      <c r="I709" s="68"/>
      <c r="J709" s="68"/>
      <c r="K709" s="68"/>
      <c r="N709" s="54"/>
      <c r="O709" s="68">
        <f>((G709-1)*(1-(IF(H709="no",0,'month #1 only'!$B$3)))+1)</f>
        <v>5.0000000000000044E-2</v>
      </c>
      <c r="P709" s="68">
        <f t="shared" si="10"/>
        <v>0</v>
      </c>
      <c r="Q709" s="69">
        <f>IF(Table13[[#This Row],[Runners]]&lt;5,0,IF(Table13[[#This Row],[Runners]]&lt;8,0.25,IF(Table13[[#This Row],[Runners]]&lt;12,0.2,IF(Table13[[#This Row],[Handicap?]]="Yes",0.25,0.2))))</f>
        <v>0</v>
      </c>
      <c r="R709" s="70">
        <f>(IF(N709="WON-EW",((((F709-1)*Q709)*'month #1 only'!$B$2)+('month #1 only'!$B$2*(F709-1))),IF(N709="WON",((((F709-1)*Q709)*'month #1 only'!$B$2)+('month #1 only'!$B$2*(F709-1))),IF(N709="PLACED",((((F709-1)*Q709)*'month #1 only'!$B$2)-'month #1 only'!$B$2),IF(Q709=0,-'month #1 only'!$B$2,IF(Q709=0,-'month #1 only'!$B$2,-('month #1 only'!$B$2*2)))))))*E709</f>
        <v>0</v>
      </c>
      <c r="S709" s="71">
        <f>(IF(N709="WON-EW",((((O709-1)*Q709)*'month #1 only'!$B$2)+('month #1 only'!$B$2*(O709-1))),IF(N709="WON",((((O709-1)*Q709)*'month #1 only'!$B$2)+('month #1 only'!$B$2*(O709-1))),IF(N709="PLACED",((((O709-1)*Q709)*'month #1 only'!$B$2)-'month #1 only'!$B$2),IF(Q709=0,-'month #1 only'!$B$2,IF(Q709=0,-'month #1 only'!$B$2,-('month #1 only'!$B$2*2)))))))*E709</f>
        <v>0</v>
      </c>
      <c r="T709" s="71">
        <f>(IF(N709="WON-EW",(((L709-1)*'month #1 only'!$B$2)*(1-$B$3))+(((M709-1)*'month #1 only'!$B$2)*(1-$B$3)),IF(N709="WON",(((L709-1)*'month #1 only'!$B$2)*(1-$B$3)),IF(N709="PLACED",(((M709-1)*'month #1 only'!$B$2)*(1-$B$3))-'month #1 only'!$B$2,IF(Q709=0,-'month #1 only'!$B$2,-('month #1 only'!$B$2*2))))))*E709</f>
        <v>0</v>
      </c>
    </row>
    <row r="710" spans="8:20" x14ac:dyDescent="0.2">
      <c r="H710" s="68"/>
      <c r="I710" s="68"/>
      <c r="J710" s="68"/>
      <c r="K710" s="68"/>
      <c r="N710" s="54"/>
      <c r="O710" s="68">
        <f>((G710-1)*(1-(IF(H710="no",0,'month #1 only'!$B$3)))+1)</f>
        <v>5.0000000000000044E-2</v>
      </c>
      <c r="P710" s="68">
        <f t="shared" si="10"/>
        <v>0</v>
      </c>
      <c r="Q710" s="69">
        <f>IF(Table13[[#This Row],[Runners]]&lt;5,0,IF(Table13[[#This Row],[Runners]]&lt;8,0.25,IF(Table13[[#This Row],[Runners]]&lt;12,0.2,IF(Table13[[#This Row],[Handicap?]]="Yes",0.25,0.2))))</f>
        <v>0</v>
      </c>
      <c r="R710" s="70">
        <f>(IF(N710="WON-EW",((((F710-1)*Q710)*'month #1 only'!$B$2)+('month #1 only'!$B$2*(F710-1))),IF(N710="WON",((((F710-1)*Q710)*'month #1 only'!$B$2)+('month #1 only'!$B$2*(F710-1))),IF(N710="PLACED",((((F710-1)*Q710)*'month #1 only'!$B$2)-'month #1 only'!$B$2),IF(Q710=0,-'month #1 only'!$B$2,IF(Q710=0,-'month #1 only'!$B$2,-('month #1 only'!$B$2*2)))))))*E710</f>
        <v>0</v>
      </c>
      <c r="S710" s="71">
        <f>(IF(N710="WON-EW",((((O710-1)*Q710)*'month #1 only'!$B$2)+('month #1 only'!$B$2*(O710-1))),IF(N710="WON",((((O710-1)*Q710)*'month #1 only'!$B$2)+('month #1 only'!$B$2*(O710-1))),IF(N710="PLACED",((((O710-1)*Q710)*'month #1 only'!$B$2)-'month #1 only'!$B$2),IF(Q710=0,-'month #1 only'!$B$2,IF(Q710=0,-'month #1 only'!$B$2,-('month #1 only'!$B$2*2)))))))*E710</f>
        <v>0</v>
      </c>
      <c r="T710" s="71">
        <f>(IF(N710="WON-EW",(((L710-1)*'month #1 only'!$B$2)*(1-$B$3))+(((M710-1)*'month #1 only'!$B$2)*(1-$B$3)),IF(N710="WON",(((L710-1)*'month #1 only'!$B$2)*(1-$B$3)),IF(N710="PLACED",(((M710-1)*'month #1 only'!$B$2)*(1-$B$3))-'month #1 only'!$B$2,IF(Q710=0,-'month #1 only'!$B$2,-('month #1 only'!$B$2*2))))))*E710</f>
        <v>0</v>
      </c>
    </row>
    <row r="711" spans="8:20" x14ac:dyDescent="0.2">
      <c r="H711" s="68"/>
      <c r="I711" s="68"/>
      <c r="J711" s="68"/>
      <c r="K711" s="68"/>
      <c r="N711" s="54"/>
      <c r="O711" s="68">
        <f>((G711-1)*(1-(IF(H711="no",0,'month #1 only'!$B$3)))+1)</f>
        <v>5.0000000000000044E-2</v>
      </c>
      <c r="P711" s="68">
        <f t="shared" si="10"/>
        <v>0</v>
      </c>
      <c r="Q711" s="69">
        <f>IF(Table13[[#This Row],[Runners]]&lt;5,0,IF(Table13[[#This Row],[Runners]]&lt;8,0.25,IF(Table13[[#This Row],[Runners]]&lt;12,0.2,IF(Table13[[#This Row],[Handicap?]]="Yes",0.25,0.2))))</f>
        <v>0</v>
      </c>
      <c r="R711" s="70">
        <f>(IF(N711="WON-EW",((((F711-1)*Q711)*'month #1 only'!$B$2)+('month #1 only'!$B$2*(F711-1))),IF(N711="WON",((((F711-1)*Q711)*'month #1 only'!$B$2)+('month #1 only'!$B$2*(F711-1))),IF(N711="PLACED",((((F711-1)*Q711)*'month #1 only'!$B$2)-'month #1 only'!$B$2),IF(Q711=0,-'month #1 only'!$B$2,IF(Q711=0,-'month #1 only'!$B$2,-('month #1 only'!$B$2*2)))))))*E711</f>
        <v>0</v>
      </c>
      <c r="S711" s="71">
        <f>(IF(N711="WON-EW",((((O711-1)*Q711)*'month #1 only'!$B$2)+('month #1 only'!$B$2*(O711-1))),IF(N711="WON",((((O711-1)*Q711)*'month #1 only'!$B$2)+('month #1 only'!$B$2*(O711-1))),IF(N711="PLACED",((((O711-1)*Q711)*'month #1 only'!$B$2)-'month #1 only'!$B$2),IF(Q711=0,-'month #1 only'!$B$2,IF(Q711=0,-'month #1 only'!$B$2,-('month #1 only'!$B$2*2)))))))*E711</f>
        <v>0</v>
      </c>
      <c r="T711" s="71">
        <f>(IF(N711="WON-EW",(((L711-1)*'month #1 only'!$B$2)*(1-$B$3))+(((M711-1)*'month #1 only'!$B$2)*(1-$B$3)),IF(N711="WON",(((L711-1)*'month #1 only'!$B$2)*(1-$B$3)),IF(N711="PLACED",(((M711-1)*'month #1 only'!$B$2)*(1-$B$3))-'month #1 only'!$B$2,IF(Q711=0,-'month #1 only'!$B$2,-('month #1 only'!$B$2*2))))))*E711</f>
        <v>0</v>
      </c>
    </row>
    <row r="712" spans="8:20" x14ac:dyDescent="0.2">
      <c r="H712" s="68"/>
      <c r="I712" s="68"/>
      <c r="J712" s="68"/>
      <c r="K712" s="68"/>
      <c r="N712" s="54"/>
      <c r="O712" s="68">
        <f>((G712-1)*(1-(IF(H712="no",0,'month #1 only'!$B$3)))+1)</f>
        <v>5.0000000000000044E-2</v>
      </c>
      <c r="P712" s="68">
        <f t="shared" ref="P712:P775" si="11">E712*IF(I712="yes",2,1)</f>
        <v>0</v>
      </c>
      <c r="Q712" s="69">
        <f>IF(Table13[[#This Row],[Runners]]&lt;5,0,IF(Table13[[#This Row],[Runners]]&lt;8,0.25,IF(Table13[[#This Row],[Runners]]&lt;12,0.2,IF(Table13[[#This Row],[Handicap?]]="Yes",0.25,0.2))))</f>
        <v>0</v>
      </c>
      <c r="R712" s="70">
        <f>(IF(N712="WON-EW",((((F712-1)*Q712)*'month #1 only'!$B$2)+('month #1 only'!$B$2*(F712-1))),IF(N712="WON",((((F712-1)*Q712)*'month #1 only'!$B$2)+('month #1 only'!$B$2*(F712-1))),IF(N712="PLACED",((((F712-1)*Q712)*'month #1 only'!$B$2)-'month #1 only'!$B$2),IF(Q712=0,-'month #1 only'!$B$2,IF(Q712=0,-'month #1 only'!$B$2,-('month #1 only'!$B$2*2)))))))*E712</f>
        <v>0</v>
      </c>
      <c r="S712" s="71">
        <f>(IF(N712="WON-EW",((((O712-1)*Q712)*'month #1 only'!$B$2)+('month #1 only'!$B$2*(O712-1))),IF(N712="WON",((((O712-1)*Q712)*'month #1 only'!$B$2)+('month #1 only'!$B$2*(O712-1))),IF(N712="PLACED",((((O712-1)*Q712)*'month #1 only'!$B$2)-'month #1 only'!$B$2),IF(Q712=0,-'month #1 only'!$B$2,IF(Q712=0,-'month #1 only'!$B$2,-('month #1 only'!$B$2*2)))))))*E712</f>
        <v>0</v>
      </c>
      <c r="T712" s="71">
        <f>(IF(N712="WON-EW",(((L712-1)*'month #1 only'!$B$2)*(1-$B$3))+(((M712-1)*'month #1 only'!$B$2)*(1-$B$3)),IF(N712="WON",(((L712-1)*'month #1 only'!$B$2)*(1-$B$3)),IF(N712="PLACED",(((M712-1)*'month #1 only'!$B$2)*(1-$B$3))-'month #1 only'!$B$2,IF(Q712=0,-'month #1 only'!$B$2,-('month #1 only'!$B$2*2))))))*E712</f>
        <v>0</v>
      </c>
    </row>
    <row r="713" spans="8:20" x14ac:dyDescent="0.2">
      <c r="H713" s="68"/>
      <c r="I713" s="68"/>
      <c r="J713" s="68"/>
      <c r="K713" s="68"/>
      <c r="N713" s="54"/>
      <c r="O713" s="68">
        <f>((G713-1)*(1-(IF(H713="no",0,'month #1 only'!$B$3)))+1)</f>
        <v>5.0000000000000044E-2</v>
      </c>
      <c r="P713" s="68">
        <f t="shared" si="11"/>
        <v>0</v>
      </c>
      <c r="Q713" s="69">
        <f>IF(Table13[[#This Row],[Runners]]&lt;5,0,IF(Table13[[#This Row],[Runners]]&lt;8,0.25,IF(Table13[[#This Row],[Runners]]&lt;12,0.2,IF(Table13[[#This Row],[Handicap?]]="Yes",0.25,0.2))))</f>
        <v>0</v>
      </c>
      <c r="R713" s="70">
        <f>(IF(N713="WON-EW",((((F713-1)*Q713)*'month #1 only'!$B$2)+('month #1 only'!$B$2*(F713-1))),IF(N713="WON",((((F713-1)*Q713)*'month #1 only'!$B$2)+('month #1 only'!$B$2*(F713-1))),IF(N713="PLACED",((((F713-1)*Q713)*'month #1 only'!$B$2)-'month #1 only'!$B$2),IF(Q713=0,-'month #1 only'!$B$2,IF(Q713=0,-'month #1 only'!$B$2,-('month #1 only'!$B$2*2)))))))*E713</f>
        <v>0</v>
      </c>
      <c r="S713" s="71">
        <f>(IF(N713="WON-EW",((((O713-1)*Q713)*'month #1 only'!$B$2)+('month #1 only'!$B$2*(O713-1))),IF(N713="WON",((((O713-1)*Q713)*'month #1 only'!$B$2)+('month #1 only'!$B$2*(O713-1))),IF(N713="PLACED",((((O713-1)*Q713)*'month #1 only'!$B$2)-'month #1 only'!$B$2),IF(Q713=0,-'month #1 only'!$B$2,IF(Q713=0,-'month #1 only'!$B$2,-('month #1 only'!$B$2*2)))))))*E713</f>
        <v>0</v>
      </c>
      <c r="T713" s="71">
        <f>(IF(N713="WON-EW",(((L713-1)*'month #1 only'!$B$2)*(1-$B$3))+(((M713-1)*'month #1 only'!$B$2)*(1-$B$3)),IF(N713="WON",(((L713-1)*'month #1 only'!$B$2)*(1-$B$3)),IF(N713="PLACED",(((M713-1)*'month #1 only'!$B$2)*(1-$B$3))-'month #1 only'!$B$2,IF(Q713=0,-'month #1 only'!$B$2,-('month #1 only'!$B$2*2))))))*E713</f>
        <v>0</v>
      </c>
    </row>
    <row r="714" spans="8:20" x14ac:dyDescent="0.2">
      <c r="H714" s="68"/>
      <c r="I714" s="68"/>
      <c r="J714" s="68"/>
      <c r="K714" s="68"/>
      <c r="N714" s="54"/>
      <c r="O714" s="68">
        <f>((G714-1)*(1-(IF(H714="no",0,'month #1 only'!$B$3)))+1)</f>
        <v>5.0000000000000044E-2</v>
      </c>
      <c r="P714" s="68">
        <f t="shared" si="11"/>
        <v>0</v>
      </c>
      <c r="Q714" s="69">
        <f>IF(Table13[[#This Row],[Runners]]&lt;5,0,IF(Table13[[#This Row],[Runners]]&lt;8,0.25,IF(Table13[[#This Row],[Runners]]&lt;12,0.2,IF(Table13[[#This Row],[Handicap?]]="Yes",0.25,0.2))))</f>
        <v>0</v>
      </c>
      <c r="R714" s="70">
        <f>(IF(N714="WON-EW",((((F714-1)*Q714)*'month #1 only'!$B$2)+('month #1 only'!$B$2*(F714-1))),IF(N714="WON",((((F714-1)*Q714)*'month #1 only'!$B$2)+('month #1 only'!$B$2*(F714-1))),IF(N714="PLACED",((((F714-1)*Q714)*'month #1 only'!$B$2)-'month #1 only'!$B$2),IF(Q714=0,-'month #1 only'!$B$2,IF(Q714=0,-'month #1 only'!$B$2,-('month #1 only'!$B$2*2)))))))*E714</f>
        <v>0</v>
      </c>
      <c r="S714" s="71">
        <f>(IF(N714="WON-EW",((((O714-1)*Q714)*'month #1 only'!$B$2)+('month #1 only'!$B$2*(O714-1))),IF(N714="WON",((((O714-1)*Q714)*'month #1 only'!$B$2)+('month #1 only'!$B$2*(O714-1))),IF(N714="PLACED",((((O714-1)*Q714)*'month #1 only'!$B$2)-'month #1 only'!$B$2),IF(Q714=0,-'month #1 only'!$B$2,IF(Q714=0,-'month #1 only'!$B$2,-('month #1 only'!$B$2*2)))))))*E714</f>
        <v>0</v>
      </c>
      <c r="T714" s="71">
        <f>(IF(N714="WON-EW",(((L714-1)*'month #1 only'!$B$2)*(1-$B$3))+(((M714-1)*'month #1 only'!$B$2)*(1-$B$3)),IF(N714="WON",(((L714-1)*'month #1 only'!$B$2)*(1-$B$3)),IF(N714="PLACED",(((M714-1)*'month #1 only'!$B$2)*(1-$B$3))-'month #1 only'!$B$2,IF(Q714=0,-'month #1 only'!$B$2,-('month #1 only'!$B$2*2))))))*E714</f>
        <v>0</v>
      </c>
    </row>
    <row r="715" spans="8:20" x14ac:dyDescent="0.2">
      <c r="H715" s="68"/>
      <c r="I715" s="68"/>
      <c r="J715" s="68"/>
      <c r="K715" s="68"/>
      <c r="N715" s="54"/>
      <c r="O715" s="68">
        <f>((G715-1)*(1-(IF(H715="no",0,'month #1 only'!$B$3)))+1)</f>
        <v>5.0000000000000044E-2</v>
      </c>
      <c r="P715" s="68">
        <f t="shared" si="11"/>
        <v>0</v>
      </c>
      <c r="Q715" s="69">
        <f>IF(Table13[[#This Row],[Runners]]&lt;5,0,IF(Table13[[#This Row],[Runners]]&lt;8,0.25,IF(Table13[[#This Row],[Runners]]&lt;12,0.2,IF(Table13[[#This Row],[Handicap?]]="Yes",0.25,0.2))))</f>
        <v>0</v>
      </c>
      <c r="R715" s="70">
        <f>(IF(N715="WON-EW",((((F715-1)*Q715)*'month #1 only'!$B$2)+('month #1 only'!$B$2*(F715-1))),IF(N715="WON",((((F715-1)*Q715)*'month #1 only'!$B$2)+('month #1 only'!$B$2*(F715-1))),IF(N715="PLACED",((((F715-1)*Q715)*'month #1 only'!$B$2)-'month #1 only'!$B$2),IF(Q715=0,-'month #1 only'!$B$2,IF(Q715=0,-'month #1 only'!$B$2,-('month #1 only'!$B$2*2)))))))*E715</f>
        <v>0</v>
      </c>
      <c r="S715" s="71">
        <f>(IF(N715="WON-EW",((((O715-1)*Q715)*'month #1 only'!$B$2)+('month #1 only'!$B$2*(O715-1))),IF(N715="WON",((((O715-1)*Q715)*'month #1 only'!$B$2)+('month #1 only'!$B$2*(O715-1))),IF(N715="PLACED",((((O715-1)*Q715)*'month #1 only'!$B$2)-'month #1 only'!$B$2),IF(Q715=0,-'month #1 only'!$B$2,IF(Q715=0,-'month #1 only'!$B$2,-('month #1 only'!$B$2*2)))))))*E715</f>
        <v>0</v>
      </c>
      <c r="T715" s="71">
        <f>(IF(N715="WON-EW",(((L715-1)*'month #1 only'!$B$2)*(1-$B$3))+(((M715-1)*'month #1 only'!$B$2)*(1-$B$3)),IF(N715="WON",(((L715-1)*'month #1 only'!$B$2)*(1-$B$3)),IF(N715="PLACED",(((M715-1)*'month #1 only'!$B$2)*(1-$B$3))-'month #1 only'!$B$2,IF(Q715=0,-'month #1 only'!$B$2,-('month #1 only'!$B$2*2))))))*E715</f>
        <v>0</v>
      </c>
    </row>
    <row r="716" spans="8:20" x14ac:dyDescent="0.2">
      <c r="H716" s="68"/>
      <c r="I716" s="68"/>
      <c r="J716" s="68"/>
      <c r="K716" s="68"/>
      <c r="N716" s="54"/>
      <c r="O716" s="68">
        <f>((G716-1)*(1-(IF(H716="no",0,'month #1 only'!$B$3)))+1)</f>
        <v>5.0000000000000044E-2</v>
      </c>
      <c r="P716" s="68">
        <f t="shared" si="11"/>
        <v>0</v>
      </c>
      <c r="Q716" s="69">
        <f>IF(Table13[[#This Row],[Runners]]&lt;5,0,IF(Table13[[#This Row],[Runners]]&lt;8,0.25,IF(Table13[[#This Row],[Runners]]&lt;12,0.2,IF(Table13[[#This Row],[Handicap?]]="Yes",0.25,0.2))))</f>
        <v>0</v>
      </c>
      <c r="R716" s="70">
        <f>(IF(N716="WON-EW",((((F716-1)*Q716)*'month #1 only'!$B$2)+('month #1 only'!$B$2*(F716-1))),IF(N716="WON",((((F716-1)*Q716)*'month #1 only'!$B$2)+('month #1 only'!$B$2*(F716-1))),IF(N716="PLACED",((((F716-1)*Q716)*'month #1 only'!$B$2)-'month #1 only'!$B$2),IF(Q716=0,-'month #1 only'!$B$2,IF(Q716=0,-'month #1 only'!$B$2,-('month #1 only'!$B$2*2)))))))*E716</f>
        <v>0</v>
      </c>
      <c r="S716" s="71">
        <f>(IF(N716="WON-EW",((((O716-1)*Q716)*'month #1 only'!$B$2)+('month #1 only'!$B$2*(O716-1))),IF(N716="WON",((((O716-1)*Q716)*'month #1 only'!$B$2)+('month #1 only'!$B$2*(O716-1))),IF(N716="PLACED",((((O716-1)*Q716)*'month #1 only'!$B$2)-'month #1 only'!$B$2),IF(Q716=0,-'month #1 only'!$B$2,IF(Q716=0,-'month #1 only'!$B$2,-('month #1 only'!$B$2*2)))))))*E716</f>
        <v>0</v>
      </c>
      <c r="T716" s="71">
        <f>(IF(N716="WON-EW",(((L716-1)*'month #1 only'!$B$2)*(1-$B$3))+(((M716-1)*'month #1 only'!$B$2)*(1-$B$3)),IF(N716="WON",(((L716-1)*'month #1 only'!$B$2)*(1-$B$3)),IF(N716="PLACED",(((M716-1)*'month #1 only'!$B$2)*(1-$B$3))-'month #1 only'!$B$2,IF(Q716=0,-'month #1 only'!$B$2,-('month #1 only'!$B$2*2))))))*E716</f>
        <v>0</v>
      </c>
    </row>
    <row r="717" spans="8:20" x14ac:dyDescent="0.2">
      <c r="H717" s="68"/>
      <c r="I717" s="68"/>
      <c r="J717" s="68"/>
      <c r="K717" s="68"/>
      <c r="N717" s="54"/>
      <c r="O717" s="68">
        <f>((G717-1)*(1-(IF(H717="no",0,'month #1 only'!$B$3)))+1)</f>
        <v>5.0000000000000044E-2</v>
      </c>
      <c r="P717" s="68">
        <f t="shared" si="11"/>
        <v>0</v>
      </c>
      <c r="Q717" s="69">
        <f>IF(Table13[[#This Row],[Runners]]&lt;5,0,IF(Table13[[#This Row],[Runners]]&lt;8,0.25,IF(Table13[[#This Row],[Runners]]&lt;12,0.2,IF(Table13[[#This Row],[Handicap?]]="Yes",0.25,0.2))))</f>
        <v>0</v>
      </c>
      <c r="R717" s="70">
        <f>(IF(N717="WON-EW",((((F717-1)*Q717)*'month #1 only'!$B$2)+('month #1 only'!$B$2*(F717-1))),IF(N717="WON",((((F717-1)*Q717)*'month #1 only'!$B$2)+('month #1 only'!$B$2*(F717-1))),IF(N717="PLACED",((((F717-1)*Q717)*'month #1 only'!$B$2)-'month #1 only'!$B$2),IF(Q717=0,-'month #1 only'!$B$2,IF(Q717=0,-'month #1 only'!$B$2,-('month #1 only'!$B$2*2)))))))*E717</f>
        <v>0</v>
      </c>
      <c r="S717" s="71">
        <f>(IF(N717="WON-EW",((((O717-1)*Q717)*'month #1 only'!$B$2)+('month #1 only'!$B$2*(O717-1))),IF(N717="WON",((((O717-1)*Q717)*'month #1 only'!$B$2)+('month #1 only'!$B$2*(O717-1))),IF(N717="PLACED",((((O717-1)*Q717)*'month #1 only'!$B$2)-'month #1 only'!$B$2),IF(Q717=0,-'month #1 only'!$B$2,IF(Q717=0,-'month #1 only'!$B$2,-('month #1 only'!$B$2*2)))))))*E717</f>
        <v>0</v>
      </c>
      <c r="T717" s="71">
        <f>(IF(N717="WON-EW",(((L717-1)*'month #1 only'!$B$2)*(1-$B$3))+(((M717-1)*'month #1 only'!$B$2)*(1-$B$3)),IF(N717="WON",(((L717-1)*'month #1 only'!$B$2)*(1-$B$3)),IF(N717="PLACED",(((M717-1)*'month #1 only'!$B$2)*(1-$B$3))-'month #1 only'!$B$2,IF(Q717=0,-'month #1 only'!$B$2,-('month #1 only'!$B$2*2))))))*E717</f>
        <v>0</v>
      </c>
    </row>
    <row r="718" spans="8:20" x14ac:dyDescent="0.2">
      <c r="H718" s="68"/>
      <c r="I718" s="68"/>
      <c r="J718" s="68"/>
      <c r="K718" s="68"/>
      <c r="N718" s="54"/>
      <c r="O718" s="68">
        <f>((G718-1)*(1-(IF(H718="no",0,'month #1 only'!$B$3)))+1)</f>
        <v>5.0000000000000044E-2</v>
      </c>
      <c r="P718" s="68">
        <f t="shared" si="11"/>
        <v>0</v>
      </c>
      <c r="Q718" s="69">
        <f>IF(Table13[[#This Row],[Runners]]&lt;5,0,IF(Table13[[#This Row],[Runners]]&lt;8,0.25,IF(Table13[[#This Row],[Runners]]&lt;12,0.2,IF(Table13[[#This Row],[Handicap?]]="Yes",0.25,0.2))))</f>
        <v>0</v>
      </c>
      <c r="R718" s="70">
        <f>(IF(N718="WON-EW",((((F718-1)*Q718)*'month #1 only'!$B$2)+('month #1 only'!$B$2*(F718-1))),IF(N718="WON",((((F718-1)*Q718)*'month #1 only'!$B$2)+('month #1 only'!$B$2*(F718-1))),IF(N718="PLACED",((((F718-1)*Q718)*'month #1 only'!$B$2)-'month #1 only'!$B$2),IF(Q718=0,-'month #1 only'!$B$2,IF(Q718=0,-'month #1 only'!$B$2,-('month #1 only'!$B$2*2)))))))*E718</f>
        <v>0</v>
      </c>
      <c r="S718" s="71">
        <f>(IF(N718="WON-EW",((((O718-1)*Q718)*'month #1 only'!$B$2)+('month #1 only'!$B$2*(O718-1))),IF(N718="WON",((((O718-1)*Q718)*'month #1 only'!$B$2)+('month #1 only'!$B$2*(O718-1))),IF(N718="PLACED",((((O718-1)*Q718)*'month #1 only'!$B$2)-'month #1 only'!$B$2),IF(Q718=0,-'month #1 only'!$B$2,IF(Q718=0,-'month #1 only'!$B$2,-('month #1 only'!$B$2*2)))))))*E718</f>
        <v>0</v>
      </c>
      <c r="T718" s="71">
        <f>(IF(N718="WON-EW",(((L718-1)*'month #1 only'!$B$2)*(1-$B$3))+(((M718-1)*'month #1 only'!$B$2)*(1-$B$3)),IF(N718="WON",(((L718-1)*'month #1 only'!$B$2)*(1-$B$3)),IF(N718="PLACED",(((M718-1)*'month #1 only'!$B$2)*(1-$B$3))-'month #1 only'!$B$2,IF(Q718=0,-'month #1 only'!$B$2,-('month #1 only'!$B$2*2))))))*E718</f>
        <v>0</v>
      </c>
    </row>
    <row r="719" spans="8:20" x14ac:dyDescent="0.2">
      <c r="H719" s="68"/>
      <c r="I719" s="68"/>
      <c r="J719" s="68"/>
      <c r="K719" s="68"/>
      <c r="N719" s="54"/>
      <c r="O719" s="68">
        <f>((G719-1)*(1-(IF(H719="no",0,'month #1 only'!$B$3)))+1)</f>
        <v>5.0000000000000044E-2</v>
      </c>
      <c r="P719" s="68">
        <f t="shared" si="11"/>
        <v>0</v>
      </c>
      <c r="Q719" s="69">
        <f>IF(Table13[[#This Row],[Runners]]&lt;5,0,IF(Table13[[#This Row],[Runners]]&lt;8,0.25,IF(Table13[[#This Row],[Runners]]&lt;12,0.2,IF(Table13[[#This Row],[Handicap?]]="Yes",0.25,0.2))))</f>
        <v>0</v>
      </c>
      <c r="R719" s="70">
        <f>(IF(N719="WON-EW",((((F719-1)*Q719)*'month #1 only'!$B$2)+('month #1 only'!$B$2*(F719-1))),IF(N719="WON",((((F719-1)*Q719)*'month #1 only'!$B$2)+('month #1 only'!$B$2*(F719-1))),IF(N719="PLACED",((((F719-1)*Q719)*'month #1 only'!$B$2)-'month #1 only'!$B$2),IF(Q719=0,-'month #1 only'!$B$2,IF(Q719=0,-'month #1 only'!$B$2,-('month #1 only'!$B$2*2)))))))*E719</f>
        <v>0</v>
      </c>
      <c r="S719" s="71">
        <f>(IF(N719="WON-EW",((((O719-1)*Q719)*'month #1 only'!$B$2)+('month #1 only'!$B$2*(O719-1))),IF(N719="WON",((((O719-1)*Q719)*'month #1 only'!$B$2)+('month #1 only'!$B$2*(O719-1))),IF(N719="PLACED",((((O719-1)*Q719)*'month #1 only'!$B$2)-'month #1 only'!$B$2),IF(Q719=0,-'month #1 only'!$B$2,IF(Q719=0,-'month #1 only'!$B$2,-('month #1 only'!$B$2*2)))))))*E719</f>
        <v>0</v>
      </c>
      <c r="T719" s="71">
        <f>(IF(N719="WON-EW",(((L719-1)*'month #1 only'!$B$2)*(1-$B$3))+(((M719-1)*'month #1 only'!$B$2)*(1-$B$3)),IF(N719="WON",(((L719-1)*'month #1 only'!$B$2)*(1-$B$3)),IF(N719="PLACED",(((M719-1)*'month #1 only'!$B$2)*(1-$B$3))-'month #1 only'!$B$2,IF(Q719=0,-'month #1 only'!$B$2,-('month #1 only'!$B$2*2))))))*E719</f>
        <v>0</v>
      </c>
    </row>
    <row r="720" spans="8:20" x14ac:dyDescent="0.2">
      <c r="H720" s="68"/>
      <c r="I720" s="68"/>
      <c r="J720" s="68"/>
      <c r="K720" s="68"/>
      <c r="N720" s="54"/>
      <c r="O720" s="68">
        <f>((G720-1)*(1-(IF(H720="no",0,'month #1 only'!$B$3)))+1)</f>
        <v>5.0000000000000044E-2</v>
      </c>
      <c r="P720" s="68">
        <f t="shared" si="11"/>
        <v>0</v>
      </c>
      <c r="Q720" s="69">
        <f>IF(Table13[[#This Row],[Runners]]&lt;5,0,IF(Table13[[#This Row],[Runners]]&lt;8,0.25,IF(Table13[[#This Row],[Runners]]&lt;12,0.2,IF(Table13[[#This Row],[Handicap?]]="Yes",0.25,0.2))))</f>
        <v>0</v>
      </c>
      <c r="R720" s="70">
        <f>(IF(N720="WON-EW",((((F720-1)*Q720)*'month #1 only'!$B$2)+('month #1 only'!$B$2*(F720-1))),IF(N720="WON",((((F720-1)*Q720)*'month #1 only'!$B$2)+('month #1 only'!$B$2*(F720-1))),IF(N720="PLACED",((((F720-1)*Q720)*'month #1 only'!$B$2)-'month #1 only'!$B$2),IF(Q720=0,-'month #1 only'!$B$2,IF(Q720=0,-'month #1 only'!$B$2,-('month #1 only'!$B$2*2)))))))*E720</f>
        <v>0</v>
      </c>
      <c r="S720" s="71">
        <f>(IF(N720="WON-EW",((((O720-1)*Q720)*'month #1 only'!$B$2)+('month #1 only'!$B$2*(O720-1))),IF(N720="WON",((((O720-1)*Q720)*'month #1 only'!$B$2)+('month #1 only'!$B$2*(O720-1))),IF(N720="PLACED",((((O720-1)*Q720)*'month #1 only'!$B$2)-'month #1 only'!$B$2),IF(Q720=0,-'month #1 only'!$B$2,IF(Q720=0,-'month #1 only'!$B$2,-('month #1 only'!$B$2*2)))))))*E720</f>
        <v>0</v>
      </c>
      <c r="T720" s="71">
        <f>(IF(N720="WON-EW",(((L720-1)*'month #1 only'!$B$2)*(1-$B$3))+(((M720-1)*'month #1 only'!$B$2)*(1-$B$3)),IF(N720="WON",(((L720-1)*'month #1 only'!$B$2)*(1-$B$3)),IF(N720="PLACED",(((M720-1)*'month #1 only'!$B$2)*(1-$B$3))-'month #1 only'!$B$2,IF(Q720=0,-'month #1 only'!$B$2,-('month #1 only'!$B$2*2))))))*E720</f>
        <v>0</v>
      </c>
    </row>
    <row r="721" spans="8:20" x14ac:dyDescent="0.2">
      <c r="H721" s="68"/>
      <c r="I721" s="68"/>
      <c r="J721" s="68"/>
      <c r="K721" s="68"/>
      <c r="N721" s="54"/>
      <c r="O721" s="68">
        <f>((G721-1)*(1-(IF(H721="no",0,'month #1 only'!$B$3)))+1)</f>
        <v>5.0000000000000044E-2</v>
      </c>
      <c r="P721" s="68">
        <f t="shared" si="11"/>
        <v>0</v>
      </c>
      <c r="Q721" s="69">
        <f>IF(Table13[[#This Row],[Runners]]&lt;5,0,IF(Table13[[#This Row],[Runners]]&lt;8,0.25,IF(Table13[[#This Row],[Runners]]&lt;12,0.2,IF(Table13[[#This Row],[Handicap?]]="Yes",0.25,0.2))))</f>
        <v>0</v>
      </c>
      <c r="R721" s="70">
        <f>(IF(N721="WON-EW",((((F721-1)*Q721)*'month #1 only'!$B$2)+('month #1 only'!$B$2*(F721-1))),IF(N721="WON",((((F721-1)*Q721)*'month #1 only'!$B$2)+('month #1 only'!$B$2*(F721-1))),IF(N721="PLACED",((((F721-1)*Q721)*'month #1 only'!$B$2)-'month #1 only'!$B$2),IF(Q721=0,-'month #1 only'!$B$2,IF(Q721=0,-'month #1 only'!$B$2,-('month #1 only'!$B$2*2)))))))*E721</f>
        <v>0</v>
      </c>
      <c r="S721" s="71">
        <f>(IF(N721="WON-EW",((((O721-1)*Q721)*'month #1 only'!$B$2)+('month #1 only'!$B$2*(O721-1))),IF(N721="WON",((((O721-1)*Q721)*'month #1 only'!$B$2)+('month #1 only'!$B$2*(O721-1))),IF(N721="PLACED",((((O721-1)*Q721)*'month #1 only'!$B$2)-'month #1 only'!$B$2),IF(Q721=0,-'month #1 only'!$B$2,IF(Q721=0,-'month #1 only'!$B$2,-('month #1 only'!$B$2*2)))))))*E721</f>
        <v>0</v>
      </c>
      <c r="T721" s="71">
        <f>(IF(N721="WON-EW",(((L721-1)*'month #1 only'!$B$2)*(1-$B$3))+(((M721-1)*'month #1 only'!$B$2)*(1-$B$3)),IF(N721="WON",(((L721-1)*'month #1 only'!$B$2)*(1-$B$3)),IF(N721="PLACED",(((M721-1)*'month #1 only'!$B$2)*(1-$B$3))-'month #1 only'!$B$2,IF(Q721=0,-'month #1 only'!$B$2,-('month #1 only'!$B$2*2))))))*E721</f>
        <v>0</v>
      </c>
    </row>
    <row r="722" spans="8:20" x14ac:dyDescent="0.2">
      <c r="H722" s="68"/>
      <c r="I722" s="68"/>
      <c r="J722" s="68"/>
      <c r="K722" s="68"/>
      <c r="N722" s="54"/>
      <c r="O722" s="68">
        <f>((G722-1)*(1-(IF(H722="no",0,'month #1 only'!$B$3)))+1)</f>
        <v>5.0000000000000044E-2</v>
      </c>
      <c r="P722" s="68">
        <f t="shared" si="11"/>
        <v>0</v>
      </c>
      <c r="Q722" s="69">
        <f>IF(Table13[[#This Row],[Runners]]&lt;5,0,IF(Table13[[#This Row],[Runners]]&lt;8,0.25,IF(Table13[[#This Row],[Runners]]&lt;12,0.2,IF(Table13[[#This Row],[Handicap?]]="Yes",0.25,0.2))))</f>
        <v>0</v>
      </c>
      <c r="R722" s="70">
        <f>(IF(N722="WON-EW",((((F722-1)*Q722)*'month #1 only'!$B$2)+('month #1 only'!$B$2*(F722-1))),IF(N722="WON",((((F722-1)*Q722)*'month #1 only'!$B$2)+('month #1 only'!$B$2*(F722-1))),IF(N722="PLACED",((((F722-1)*Q722)*'month #1 only'!$B$2)-'month #1 only'!$B$2),IF(Q722=0,-'month #1 only'!$B$2,IF(Q722=0,-'month #1 only'!$B$2,-('month #1 only'!$B$2*2)))))))*E722</f>
        <v>0</v>
      </c>
      <c r="S722" s="71">
        <f>(IF(N722="WON-EW",((((O722-1)*Q722)*'month #1 only'!$B$2)+('month #1 only'!$B$2*(O722-1))),IF(N722="WON",((((O722-1)*Q722)*'month #1 only'!$B$2)+('month #1 only'!$B$2*(O722-1))),IF(N722="PLACED",((((O722-1)*Q722)*'month #1 only'!$B$2)-'month #1 only'!$B$2),IF(Q722=0,-'month #1 only'!$B$2,IF(Q722=0,-'month #1 only'!$B$2,-('month #1 only'!$B$2*2)))))))*E722</f>
        <v>0</v>
      </c>
      <c r="T722" s="71">
        <f>(IF(N722="WON-EW",(((L722-1)*'month #1 only'!$B$2)*(1-$B$3))+(((M722-1)*'month #1 only'!$B$2)*(1-$B$3)),IF(N722="WON",(((L722-1)*'month #1 only'!$B$2)*(1-$B$3)),IF(N722="PLACED",(((M722-1)*'month #1 only'!$B$2)*(1-$B$3))-'month #1 only'!$B$2,IF(Q722=0,-'month #1 only'!$B$2,-('month #1 only'!$B$2*2))))))*E722</f>
        <v>0</v>
      </c>
    </row>
    <row r="723" spans="8:20" x14ac:dyDescent="0.2">
      <c r="H723" s="68"/>
      <c r="I723" s="68"/>
      <c r="J723" s="68"/>
      <c r="K723" s="68"/>
      <c r="N723" s="54"/>
      <c r="O723" s="68">
        <f>((G723-1)*(1-(IF(H723="no",0,'month #1 only'!$B$3)))+1)</f>
        <v>5.0000000000000044E-2</v>
      </c>
      <c r="P723" s="68">
        <f t="shared" si="11"/>
        <v>0</v>
      </c>
      <c r="Q723" s="69">
        <f>IF(Table13[[#This Row],[Runners]]&lt;5,0,IF(Table13[[#This Row],[Runners]]&lt;8,0.25,IF(Table13[[#This Row],[Runners]]&lt;12,0.2,IF(Table13[[#This Row],[Handicap?]]="Yes",0.25,0.2))))</f>
        <v>0</v>
      </c>
      <c r="R723" s="70">
        <f>(IF(N723="WON-EW",((((F723-1)*Q723)*'month #1 only'!$B$2)+('month #1 only'!$B$2*(F723-1))),IF(N723="WON",((((F723-1)*Q723)*'month #1 only'!$B$2)+('month #1 only'!$B$2*(F723-1))),IF(N723="PLACED",((((F723-1)*Q723)*'month #1 only'!$B$2)-'month #1 only'!$B$2),IF(Q723=0,-'month #1 only'!$B$2,IF(Q723=0,-'month #1 only'!$B$2,-('month #1 only'!$B$2*2)))))))*E723</f>
        <v>0</v>
      </c>
      <c r="S723" s="71">
        <f>(IF(N723="WON-EW",((((O723-1)*Q723)*'month #1 only'!$B$2)+('month #1 only'!$B$2*(O723-1))),IF(N723="WON",((((O723-1)*Q723)*'month #1 only'!$B$2)+('month #1 only'!$B$2*(O723-1))),IF(N723="PLACED",((((O723-1)*Q723)*'month #1 only'!$B$2)-'month #1 only'!$B$2),IF(Q723=0,-'month #1 only'!$B$2,IF(Q723=0,-'month #1 only'!$B$2,-('month #1 only'!$B$2*2)))))))*E723</f>
        <v>0</v>
      </c>
      <c r="T723" s="71">
        <f>(IF(N723="WON-EW",(((L723-1)*'month #1 only'!$B$2)*(1-$B$3))+(((M723-1)*'month #1 only'!$B$2)*(1-$B$3)),IF(N723="WON",(((L723-1)*'month #1 only'!$B$2)*(1-$B$3)),IF(N723="PLACED",(((M723-1)*'month #1 only'!$B$2)*(1-$B$3))-'month #1 only'!$B$2,IF(Q723=0,-'month #1 only'!$B$2,-('month #1 only'!$B$2*2))))))*E723</f>
        <v>0</v>
      </c>
    </row>
    <row r="724" spans="8:20" x14ac:dyDescent="0.2">
      <c r="H724" s="68"/>
      <c r="I724" s="68"/>
      <c r="J724" s="68"/>
      <c r="K724" s="68"/>
      <c r="N724" s="54"/>
      <c r="O724" s="68">
        <f>((G724-1)*(1-(IF(H724="no",0,'month #1 only'!$B$3)))+1)</f>
        <v>5.0000000000000044E-2</v>
      </c>
      <c r="P724" s="68">
        <f t="shared" si="11"/>
        <v>0</v>
      </c>
      <c r="Q724" s="69">
        <f>IF(Table13[[#This Row],[Runners]]&lt;5,0,IF(Table13[[#This Row],[Runners]]&lt;8,0.25,IF(Table13[[#This Row],[Runners]]&lt;12,0.2,IF(Table13[[#This Row],[Handicap?]]="Yes",0.25,0.2))))</f>
        <v>0</v>
      </c>
      <c r="R724" s="70">
        <f>(IF(N724="WON-EW",((((F724-1)*Q724)*'month #1 only'!$B$2)+('month #1 only'!$B$2*(F724-1))),IF(N724="WON",((((F724-1)*Q724)*'month #1 only'!$B$2)+('month #1 only'!$B$2*(F724-1))),IF(N724="PLACED",((((F724-1)*Q724)*'month #1 only'!$B$2)-'month #1 only'!$B$2),IF(Q724=0,-'month #1 only'!$B$2,IF(Q724=0,-'month #1 only'!$B$2,-('month #1 only'!$B$2*2)))))))*E724</f>
        <v>0</v>
      </c>
      <c r="S724" s="71">
        <f>(IF(N724="WON-EW",((((O724-1)*Q724)*'month #1 only'!$B$2)+('month #1 only'!$B$2*(O724-1))),IF(N724="WON",((((O724-1)*Q724)*'month #1 only'!$B$2)+('month #1 only'!$B$2*(O724-1))),IF(N724="PLACED",((((O724-1)*Q724)*'month #1 only'!$B$2)-'month #1 only'!$B$2),IF(Q724=0,-'month #1 only'!$B$2,IF(Q724=0,-'month #1 only'!$B$2,-('month #1 only'!$B$2*2)))))))*E724</f>
        <v>0</v>
      </c>
      <c r="T724" s="71">
        <f>(IF(N724="WON-EW",(((L724-1)*'month #1 only'!$B$2)*(1-$B$3))+(((M724-1)*'month #1 only'!$B$2)*(1-$B$3)),IF(N724="WON",(((L724-1)*'month #1 only'!$B$2)*(1-$B$3)),IF(N724="PLACED",(((M724-1)*'month #1 only'!$B$2)*(1-$B$3))-'month #1 only'!$B$2,IF(Q724=0,-'month #1 only'!$B$2,-('month #1 only'!$B$2*2))))))*E724</f>
        <v>0</v>
      </c>
    </row>
    <row r="725" spans="8:20" x14ac:dyDescent="0.2">
      <c r="H725" s="68"/>
      <c r="I725" s="68"/>
      <c r="J725" s="68"/>
      <c r="K725" s="68"/>
      <c r="N725" s="54"/>
      <c r="O725" s="68">
        <f>((G725-1)*(1-(IF(H725="no",0,'month #1 only'!$B$3)))+1)</f>
        <v>5.0000000000000044E-2</v>
      </c>
      <c r="P725" s="68">
        <f t="shared" si="11"/>
        <v>0</v>
      </c>
      <c r="Q725" s="69">
        <f>IF(Table13[[#This Row],[Runners]]&lt;5,0,IF(Table13[[#This Row],[Runners]]&lt;8,0.25,IF(Table13[[#This Row],[Runners]]&lt;12,0.2,IF(Table13[[#This Row],[Handicap?]]="Yes",0.25,0.2))))</f>
        <v>0</v>
      </c>
      <c r="R725" s="70">
        <f>(IF(N725="WON-EW",((((F725-1)*Q725)*'month #1 only'!$B$2)+('month #1 only'!$B$2*(F725-1))),IF(N725="WON",((((F725-1)*Q725)*'month #1 only'!$B$2)+('month #1 only'!$B$2*(F725-1))),IF(N725="PLACED",((((F725-1)*Q725)*'month #1 only'!$B$2)-'month #1 only'!$B$2),IF(Q725=0,-'month #1 only'!$B$2,IF(Q725=0,-'month #1 only'!$B$2,-('month #1 only'!$B$2*2)))))))*E725</f>
        <v>0</v>
      </c>
      <c r="S725" s="71">
        <f>(IF(N725="WON-EW",((((O725-1)*Q725)*'month #1 only'!$B$2)+('month #1 only'!$B$2*(O725-1))),IF(N725="WON",((((O725-1)*Q725)*'month #1 only'!$B$2)+('month #1 only'!$B$2*(O725-1))),IF(N725="PLACED",((((O725-1)*Q725)*'month #1 only'!$B$2)-'month #1 only'!$B$2),IF(Q725=0,-'month #1 only'!$B$2,IF(Q725=0,-'month #1 only'!$B$2,-('month #1 only'!$B$2*2)))))))*E725</f>
        <v>0</v>
      </c>
      <c r="T725" s="71">
        <f>(IF(N725="WON-EW",(((L725-1)*'month #1 only'!$B$2)*(1-$B$3))+(((M725-1)*'month #1 only'!$B$2)*(1-$B$3)),IF(N725="WON",(((L725-1)*'month #1 only'!$B$2)*(1-$B$3)),IF(N725="PLACED",(((M725-1)*'month #1 only'!$B$2)*(1-$B$3))-'month #1 only'!$B$2,IF(Q725=0,-'month #1 only'!$B$2,-('month #1 only'!$B$2*2))))))*E725</f>
        <v>0</v>
      </c>
    </row>
    <row r="726" spans="8:20" x14ac:dyDescent="0.2">
      <c r="H726" s="68"/>
      <c r="I726" s="68"/>
      <c r="J726" s="68"/>
      <c r="K726" s="68"/>
      <c r="N726" s="54"/>
      <c r="O726" s="68">
        <f>((G726-1)*(1-(IF(H726="no",0,'month #1 only'!$B$3)))+1)</f>
        <v>5.0000000000000044E-2</v>
      </c>
      <c r="P726" s="68">
        <f t="shared" si="11"/>
        <v>0</v>
      </c>
      <c r="Q726" s="69">
        <f>IF(Table13[[#This Row],[Runners]]&lt;5,0,IF(Table13[[#This Row],[Runners]]&lt;8,0.25,IF(Table13[[#This Row],[Runners]]&lt;12,0.2,IF(Table13[[#This Row],[Handicap?]]="Yes",0.25,0.2))))</f>
        <v>0</v>
      </c>
      <c r="R726" s="70">
        <f>(IF(N726="WON-EW",((((F726-1)*Q726)*'month #1 only'!$B$2)+('month #1 only'!$B$2*(F726-1))),IF(N726="WON",((((F726-1)*Q726)*'month #1 only'!$B$2)+('month #1 only'!$B$2*(F726-1))),IF(N726="PLACED",((((F726-1)*Q726)*'month #1 only'!$B$2)-'month #1 only'!$B$2),IF(Q726=0,-'month #1 only'!$B$2,IF(Q726=0,-'month #1 only'!$B$2,-('month #1 only'!$B$2*2)))))))*E726</f>
        <v>0</v>
      </c>
      <c r="S726" s="71">
        <f>(IF(N726="WON-EW",((((O726-1)*Q726)*'month #1 only'!$B$2)+('month #1 only'!$B$2*(O726-1))),IF(N726="WON",((((O726-1)*Q726)*'month #1 only'!$B$2)+('month #1 only'!$B$2*(O726-1))),IF(N726="PLACED",((((O726-1)*Q726)*'month #1 only'!$B$2)-'month #1 only'!$B$2),IF(Q726=0,-'month #1 only'!$B$2,IF(Q726=0,-'month #1 only'!$B$2,-('month #1 only'!$B$2*2)))))))*E726</f>
        <v>0</v>
      </c>
      <c r="T726" s="71">
        <f>(IF(N726="WON-EW",(((L726-1)*'month #1 only'!$B$2)*(1-$B$3))+(((M726-1)*'month #1 only'!$B$2)*(1-$B$3)),IF(N726="WON",(((L726-1)*'month #1 only'!$B$2)*(1-$B$3)),IF(N726="PLACED",(((M726-1)*'month #1 only'!$B$2)*(1-$B$3))-'month #1 only'!$B$2,IF(Q726=0,-'month #1 only'!$B$2,-('month #1 only'!$B$2*2))))))*E726</f>
        <v>0</v>
      </c>
    </row>
    <row r="727" spans="8:20" x14ac:dyDescent="0.2">
      <c r="H727" s="68"/>
      <c r="I727" s="68"/>
      <c r="J727" s="68"/>
      <c r="K727" s="68"/>
      <c r="N727" s="54"/>
      <c r="O727" s="68">
        <f>((G727-1)*(1-(IF(H727="no",0,'month #1 only'!$B$3)))+1)</f>
        <v>5.0000000000000044E-2</v>
      </c>
      <c r="P727" s="68">
        <f t="shared" si="11"/>
        <v>0</v>
      </c>
      <c r="Q727" s="69">
        <f>IF(Table13[[#This Row],[Runners]]&lt;5,0,IF(Table13[[#This Row],[Runners]]&lt;8,0.25,IF(Table13[[#This Row],[Runners]]&lt;12,0.2,IF(Table13[[#This Row],[Handicap?]]="Yes",0.25,0.2))))</f>
        <v>0</v>
      </c>
      <c r="R727" s="70">
        <f>(IF(N727="WON-EW",((((F727-1)*Q727)*'month #1 only'!$B$2)+('month #1 only'!$B$2*(F727-1))),IF(N727="WON",((((F727-1)*Q727)*'month #1 only'!$B$2)+('month #1 only'!$B$2*(F727-1))),IF(N727="PLACED",((((F727-1)*Q727)*'month #1 only'!$B$2)-'month #1 only'!$B$2),IF(Q727=0,-'month #1 only'!$B$2,IF(Q727=0,-'month #1 only'!$B$2,-('month #1 only'!$B$2*2)))))))*E727</f>
        <v>0</v>
      </c>
      <c r="S727" s="71">
        <f>(IF(N727="WON-EW",((((O727-1)*Q727)*'month #1 only'!$B$2)+('month #1 only'!$B$2*(O727-1))),IF(N727="WON",((((O727-1)*Q727)*'month #1 only'!$B$2)+('month #1 only'!$B$2*(O727-1))),IF(N727="PLACED",((((O727-1)*Q727)*'month #1 only'!$B$2)-'month #1 only'!$B$2),IF(Q727=0,-'month #1 only'!$B$2,IF(Q727=0,-'month #1 only'!$B$2,-('month #1 only'!$B$2*2)))))))*E727</f>
        <v>0</v>
      </c>
      <c r="T727" s="71">
        <f>(IF(N727="WON-EW",(((L727-1)*'month #1 only'!$B$2)*(1-$B$3))+(((M727-1)*'month #1 only'!$B$2)*(1-$B$3)),IF(N727="WON",(((L727-1)*'month #1 only'!$B$2)*(1-$B$3)),IF(N727="PLACED",(((M727-1)*'month #1 only'!$B$2)*(1-$B$3))-'month #1 only'!$B$2,IF(Q727=0,-'month #1 only'!$B$2,-('month #1 only'!$B$2*2))))))*E727</f>
        <v>0</v>
      </c>
    </row>
    <row r="728" spans="8:20" x14ac:dyDescent="0.2">
      <c r="H728" s="68"/>
      <c r="I728" s="68"/>
      <c r="J728" s="68"/>
      <c r="K728" s="68"/>
      <c r="N728" s="54"/>
      <c r="O728" s="68">
        <f>((G728-1)*(1-(IF(H728="no",0,'month #1 only'!$B$3)))+1)</f>
        <v>5.0000000000000044E-2</v>
      </c>
      <c r="P728" s="68">
        <f t="shared" si="11"/>
        <v>0</v>
      </c>
      <c r="Q728" s="69">
        <f>IF(Table13[[#This Row],[Runners]]&lt;5,0,IF(Table13[[#This Row],[Runners]]&lt;8,0.25,IF(Table13[[#This Row],[Runners]]&lt;12,0.2,IF(Table13[[#This Row],[Handicap?]]="Yes",0.25,0.2))))</f>
        <v>0</v>
      </c>
      <c r="R728" s="70">
        <f>(IF(N728="WON-EW",((((F728-1)*Q728)*'month #1 only'!$B$2)+('month #1 only'!$B$2*(F728-1))),IF(N728="WON",((((F728-1)*Q728)*'month #1 only'!$B$2)+('month #1 only'!$B$2*(F728-1))),IF(N728="PLACED",((((F728-1)*Q728)*'month #1 only'!$B$2)-'month #1 only'!$B$2),IF(Q728=0,-'month #1 only'!$B$2,IF(Q728=0,-'month #1 only'!$B$2,-('month #1 only'!$B$2*2)))))))*E728</f>
        <v>0</v>
      </c>
      <c r="S728" s="71">
        <f>(IF(N728="WON-EW",((((O728-1)*Q728)*'month #1 only'!$B$2)+('month #1 only'!$B$2*(O728-1))),IF(N728="WON",((((O728-1)*Q728)*'month #1 only'!$B$2)+('month #1 only'!$B$2*(O728-1))),IF(N728="PLACED",((((O728-1)*Q728)*'month #1 only'!$B$2)-'month #1 only'!$B$2),IF(Q728=0,-'month #1 only'!$B$2,IF(Q728=0,-'month #1 only'!$B$2,-('month #1 only'!$B$2*2)))))))*E728</f>
        <v>0</v>
      </c>
      <c r="T728" s="71">
        <f>(IF(N728="WON-EW",(((L728-1)*'month #1 only'!$B$2)*(1-$B$3))+(((M728-1)*'month #1 only'!$B$2)*(1-$B$3)),IF(N728="WON",(((L728-1)*'month #1 only'!$B$2)*(1-$B$3)),IF(N728="PLACED",(((M728-1)*'month #1 only'!$B$2)*(1-$B$3))-'month #1 only'!$B$2,IF(Q728=0,-'month #1 only'!$B$2,-('month #1 only'!$B$2*2))))))*E728</f>
        <v>0</v>
      </c>
    </row>
    <row r="729" spans="8:20" x14ac:dyDescent="0.2">
      <c r="H729" s="68"/>
      <c r="I729" s="68"/>
      <c r="J729" s="68"/>
      <c r="K729" s="68"/>
      <c r="N729" s="54"/>
      <c r="O729" s="68">
        <f>((G729-1)*(1-(IF(H729="no",0,'month #1 only'!$B$3)))+1)</f>
        <v>5.0000000000000044E-2</v>
      </c>
      <c r="P729" s="68">
        <f t="shared" si="11"/>
        <v>0</v>
      </c>
      <c r="Q729" s="69">
        <f>IF(Table13[[#This Row],[Runners]]&lt;5,0,IF(Table13[[#This Row],[Runners]]&lt;8,0.25,IF(Table13[[#This Row],[Runners]]&lt;12,0.2,IF(Table13[[#This Row],[Handicap?]]="Yes",0.25,0.2))))</f>
        <v>0</v>
      </c>
      <c r="R729" s="70">
        <f>(IF(N729="WON-EW",((((F729-1)*Q729)*'month #1 only'!$B$2)+('month #1 only'!$B$2*(F729-1))),IF(N729="WON",((((F729-1)*Q729)*'month #1 only'!$B$2)+('month #1 only'!$B$2*(F729-1))),IF(N729="PLACED",((((F729-1)*Q729)*'month #1 only'!$B$2)-'month #1 only'!$B$2),IF(Q729=0,-'month #1 only'!$B$2,IF(Q729=0,-'month #1 only'!$B$2,-('month #1 only'!$B$2*2)))))))*E729</f>
        <v>0</v>
      </c>
      <c r="S729" s="71">
        <f>(IF(N729="WON-EW",((((O729-1)*Q729)*'month #1 only'!$B$2)+('month #1 only'!$B$2*(O729-1))),IF(N729="WON",((((O729-1)*Q729)*'month #1 only'!$B$2)+('month #1 only'!$B$2*(O729-1))),IF(N729="PLACED",((((O729-1)*Q729)*'month #1 only'!$B$2)-'month #1 only'!$B$2),IF(Q729=0,-'month #1 only'!$B$2,IF(Q729=0,-'month #1 only'!$B$2,-('month #1 only'!$B$2*2)))))))*E729</f>
        <v>0</v>
      </c>
      <c r="T729" s="71">
        <f>(IF(N729="WON-EW",(((L729-1)*'month #1 only'!$B$2)*(1-$B$3))+(((M729-1)*'month #1 only'!$B$2)*(1-$B$3)),IF(N729="WON",(((L729-1)*'month #1 only'!$B$2)*(1-$B$3)),IF(N729="PLACED",(((M729-1)*'month #1 only'!$B$2)*(1-$B$3))-'month #1 only'!$B$2,IF(Q729=0,-'month #1 only'!$B$2,-('month #1 only'!$B$2*2))))))*E729</f>
        <v>0</v>
      </c>
    </row>
    <row r="730" spans="8:20" x14ac:dyDescent="0.2">
      <c r="H730" s="68"/>
      <c r="I730" s="68"/>
      <c r="J730" s="68"/>
      <c r="K730" s="68"/>
      <c r="N730" s="54"/>
      <c r="O730" s="68">
        <f>((G730-1)*(1-(IF(H730="no",0,'month #1 only'!$B$3)))+1)</f>
        <v>5.0000000000000044E-2</v>
      </c>
      <c r="P730" s="68">
        <f t="shared" si="11"/>
        <v>0</v>
      </c>
      <c r="Q730" s="69">
        <f>IF(Table13[[#This Row],[Runners]]&lt;5,0,IF(Table13[[#This Row],[Runners]]&lt;8,0.25,IF(Table13[[#This Row],[Runners]]&lt;12,0.2,IF(Table13[[#This Row],[Handicap?]]="Yes",0.25,0.2))))</f>
        <v>0</v>
      </c>
      <c r="R730" s="70">
        <f>(IF(N730="WON-EW",((((F730-1)*Q730)*'month #1 only'!$B$2)+('month #1 only'!$B$2*(F730-1))),IF(N730="WON",((((F730-1)*Q730)*'month #1 only'!$B$2)+('month #1 only'!$B$2*(F730-1))),IF(N730="PLACED",((((F730-1)*Q730)*'month #1 only'!$B$2)-'month #1 only'!$B$2),IF(Q730=0,-'month #1 only'!$B$2,IF(Q730=0,-'month #1 only'!$B$2,-('month #1 only'!$B$2*2)))))))*E730</f>
        <v>0</v>
      </c>
      <c r="S730" s="71">
        <f>(IF(N730="WON-EW",((((O730-1)*Q730)*'month #1 only'!$B$2)+('month #1 only'!$B$2*(O730-1))),IF(N730="WON",((((O730-1)*Q730)*'month #1 only'!$B$2)+('month #1 only'!$B$2*(O730-1))),IF(N730="PLACED",((((O730-1)*Q730)*'month #1 only'!$B$2)-'month #1 only'!$B$2),IF(Q730=0,-'month #1 only'!$B$2,IF(Q730=0,-'month #1 only'!$B$2,-('month #1 only'!$B$2*2)))))))*E730</f>
        <v>0</v>
      </c>
      <c r="T730" s="71">
        <f>(IF(N730="WON-EW",(((L730-1)*'month #1 only'!$B$2)*(1-$B$3))+(((M730-1)*'month #1 only'!$B$2)*(1-$B$3)),IF(N730="WON",(((L730-1)*'month #1 only'!$B$2)*(1-$B$3)),IF(N730="PLACED",(((M730-1)*'month #1 only'!$B$2)*(1-$B$3))-'month #1 only'!$B$2,IF(Q730=0,-'month #1 only'!$B$2,-('month #1 only'!$B$2*2))))))*E730</f>
        <v>0</v>
      </c>
    </row>
    <row r="731" spans="8:20" x14ac:dyDescent="0.2">
      <c r="H731" s="68"/>
      <c r="I731" s="68"/>
      <c r="J731" s="68"/>
      <c r="K731" s="68"/>
      <c r="N731" s="54"/>
      <c r="O731" s="68">
        <f>((G731-1)*(1-(IF(H731="no",0,'month #1 only'!$B$3)))+1)</f>
        <v>5.0000000000000044E-2</v>
      </c>
      <c r="P731" s="68">
        <f t="shared" si="11"/>
        <v>0</v>
      </c>
      <c r="Q731" s="69">
        <f>IF(Table13[[#This Row],[Runners]]&lt;5,0,IF(Table13[[#This Row],[Runners]]&lt;8,0.25,IF(Table13[[#This Row],[Runners]]&lt;12,0.2,IF(Table13[[#This Row],[Handicap?]]="Yes",0.25,0.2))))</f>
        <v>0</v>
      </c>
      <c r="R731" s="70">
        <f>(IF(N731="WON-EW",((((F731-1)*Q731)*'month #1 only'!$B$2)+('month #1 only'!$B$2*(F731-1))),IF(N731="WON",((((F731-1)*Q731)*'month #1 only'!$B$2)+('month #1 only'!$B$2*(F731-1))),IF(N731="PLACED",((((F731-1)*Q731)*'month #1 only'!$B$2)-'month #1 only'!$B$2),IF(Q731=0,-'month #1 only'!$B$2,IF(Q731=0,-'month #1 only'!$B$2,-('month #1 only'!$B$2*2)))))))*E731</f>
        <v>0</v>
      </c>
      <c r="S731" s="71">
        <f>(IF(N731="WON-EW",((((O731-1)*Q731)*'month #1 only'!$B$2)+('month #1 only'!$B$2*(O731-1))),IF(N731="WON",((((O731-1)*Q731)*'month #1 only'!$B$2)+('month #1 only'!$B$2*(O731-1))),IF(N731="PLACED",((((O731-1)*Q731)*'month #1 only'!$B$2)-'month #1 only'!$B$2),IF(Q731=0,-'month #1 only'!$B$2,IF(Q731=0,-'month #1 only'!$B$2,-('month #1 only'!$B$2*2)))))))*E731</f>
        <v>0</v>
      </c>
      <c r="T731" s="71">
        <f>(IF(N731="WON-EW",(((L731-1)*'month #1 only'!$B$2)*(1-$B$3))+(((M731-1)*'month #1 only'!$B$2)*(1-$B$3)),IF(N731="WON",(((L731-1)*'month #1 only'!$B$2)*(1-$B$3)),IF(N731="PLACED",(((M731-1)*'month #1 only'!$B$2)*(1-$B$3))-'month #1 only'!$B$2,IF(Q731=0,-'month #1 only'!$B$2,-('month #1 only'!$B$2*2))))))*E731</f>
        <v>0</v>
      </c>
    </row>
    <row r="732" spans="8:20" x14ac:dyDescent="0.2">
      <c r="H732" s="68"/>
      <c r="I732" s="68"/>
      <c r="J732" s="68"/>
      <c r="K732" s="68"/>
      <c r="N732" s="54"/>
      <c r="O732" s="68">
        <f>((G732-1)*(1-(IF(H732="no",0,'month #1 only'!$B$3)))+1)</f>
        <v>5.0000000000000044E-2</v>
      </c>
      <c r="P732" s="68">
        <f t="shared" si="11"/>
        <v>0</v>
      </c>
      <c r="Q732" s="69">
        <f>IF(Table13[[#This Row],[Runners]]&lt;5,0,IF(Table13[[#This Row],[Runners]]&lt;8,0.25,IF(Table13[[#This Row],[Runners]]&lt;12,0.2,IF(Table13[[#This Row],[Handicap?]]="Yes",0.25,0.2))))</f>
        <v>0</v>
      </c>
      <c r="R732" s="70">
        <f>(IF(N732="WON-EW",((((F732-1)*Q732)*'month #1 only'!$B$2)+('month #1 only'!$B$2*(F732-1))),IF(N732="WON",((((F732-1)*Q732)*'month #1 only'!$B$2)+('month #1 only'!$B$2*(F732-1))),IF(N732="PLACED",((((F732-1)*Q732)*'month #1 only'!$B$2)-'month #1 only'!$B$2),IF(Q732=0,-'month #1 only'!$B$2,IF(Q732=0,-'month #1 only'!$B$2,-('month #1 only'!$B$2*2)))))))*E732</f>
        <v>0</v>
      </c>
      <c r="S732" s="71">
        <f>(IF(N732="WON-EW",((((O732-1)*Q732)*'month #1 only'!$B$2)+('month #1 only'!$B$2*(O732-1))),IF(N732="WON",((((O732-1)*Q732)*'month #1 only'!$B$2)+('month #1 only'!$B$2*(O732-1))),IF(N732="PLACED",((((O732-1)*Q732)*'month #1 only'!$B$2)-'month #1 only'!$B$2),IF(Q732=0,-'month #1 only'!$B$2,IF(Q732=0,-'month #1 only'!$B$2,-('month #1 only'!$B$2*2)))))))*E732</f>
        <v>0</v>
      </c>
      <c r="T732" s="71">
        <f>(IF(N732="WON-EW",(((L732-1)*'month #1 only'!$B$2)*(1-$B$3))+(((M732-1)*'month #1 only'!$B$2)*(1-$B$3)),IF(N732="WON",(((L732-1)*'month #1 only'!$B$2)*(1-$B$3)),IF(N732="PLACED",(((M732-1)*'month #1 only'!$B$2)*(1-$B$3))-'month #1 only'!$B$2,IF(Q732=0,-'month #1 only'!$B$2,-('month #1 only'!$B$2*2))))))*E732</f>
        <v>0</v>
      </c>
    </row>
    <row r="733" spans="8:20" x14ac:dyDescent="0.2">
      <c r="H733" s="68"/>
      <c r="I733" s="68"/>
      <c r="J733" s="68"/>
      <c r="K733" s="68"/>
      <c r="N733" s="54"/>
      <c r="O733" s="68">
        <f>((G733-1)*(1-(IF(H733="no",0,'month #1 only'!$B$3)))+1)</f>
        <v>5.0000000000000044E-2</v>
      </c>
      <c r="P733" s="68">
        <f t="shared" si="11"/>
        <v>0</v>
      </c>
      <c r="Q733" s="69">
        <f>IF(Table13[[#This Row],[Runners]]&lt;5,0,IF(Table13[[#This Row],[Runners]]&lt;8,0.25,IF(Table13[[#This Row],[Runners]]&lt;12,0.2,IF(Table13[[#This Row],[Handicap?]]="Yes",0.25,0.2))))</f>
        <v>0</v>
      </c>
      <c r="R733" s="70">
        <f>(IF(N733="WON-EW",((((F733-1)*Q733)*'month #1 only'!$B$2)+('month #1 only'!$B$2*(F733-1))),IF(N733="WON",((((F733-1)*Q733)*'month #1 only'!$B$2)+('month #1 only'!$B$2*(F733-1))),IF(N733="PLACED",((((F733-1)*Q733)*'month #1 only'!$B$2)-'month #1 only'!$B$2),IF(Q733=0,-'month #1 only'!$B$2,IF(Q733=0,-'month #1 only'!$B$2,-('month #1 only'!$B$2*2)))))))*E733</f>
        <v>0</v>
      </c>
      <c r="S733" s="71">
        <f>(IF(N733="WON-EW",((((O733-1)*Q733)*'month #1 only'!$B$2)+('month #1 only'!$B$2*(O733-1))),IF(N733="WON",((((O733-1)*Q733)*'month #1 only'!$B$2)+('month #1 only'!$B$2*(O733-1))),IF(N733="PLACED",((((O733-1)*Q733)*'month #1 only'!$B$2)-'month #1 only'!$B$2),IF(Q733=0,-'month #1 only'!$B$2,IF(Q733=0,-'month #1 only'!$B$2,-('month #1 only'!$B$2*2)))))))*E733</f>
        <v>0</v>
      </c>
      <c r="T733" s="71">
        <f>(IF(N733="WON-EW",(((L733-1)*'month #1 only'!$B$2)*(1-$B$3))+(((M733-1)*'month #1 only'!$B$2)*(1-$B$3)),IF(N733="WON",(((L733-1)*'month #1 only'!$B$2)*(1-$B$3)),IF(N733="PLACED",(((M733-1)*'month #1 only'!$B$2)*(1-$B$3))-'month #1 only'!$B$2,IF(Q733=0,-'month #1 only'!$B$2,-('month #1 only'!$B$2*2))))))*E733</f>
        <v>0</v>
      </c>
    </row>
    <row r="734" spans="8:20" x14ac:dyDescent="0.2">
      <c r="H734" s="68"/>
      <c r="I734" s="68"/>
      <c r="J734" s="68"/>
      <c r="K734" s="68"/>
      <c r="N734" s="54"/>
      <c r="O734" s="68">
        <f>((G734-1)*(1-(IF(H734="no",0,'month #1 only'!$B$3)))+1)</f>
        <v>5.0000000000000044E-2</v>
      </c>
      <c r="P734" s="68">
        <f t="shared" si="11"/>
        <v>0</v>
      </c>
      <c r="Q734" s="69">
        <f>IF(Table13[[#This Row],[Runners]]&lt;5,0,IF(Table13[[#This Row],[Runners]]&lt;8,0.25,IF(Table13[[#This Row],[Runners]]&lt;12,0.2,IF(Table13[[#This Row],[Handicap?]]="Yes",0.25,0.2))))</f>
        <v>0</v>
      </c>
      <c r="R734" s="70">
        <f>(IF(N734="WON-EW",((((F734-1)*Q734)*'month #1 only'!$B$2)+('month #1 only'!$B$2*(F734-1))),IF(N734="WON",((((F734-1)*Q734)*'month #1 only'!$B$2)+('month #1 only'!$B$2*(F734-1))),IF(N734="PLACED",((((F734-1)*Q734)*'month #1 only'!$B$2)-'month #1 only'!$B$2),IF(Q734=0,-'month #1 only'!$B$2,IF(Q734=0,-'month #1 only'!$B$2,-('month #1 only'!$B$2*2)))))))*E734</f>
        <v>0</v>
      </c>
      <c r="S734" s="71">
        <f>(IF(N734="WON-EW",((((O734-1)*Q734)*'month #1 only'!$B$2)+('month #1 only'!$B$2*(O734-1))),IF(N734="WON",((((O734-1)*Q734)*'month #1 only'!$B$2)+('month #1 only'!$B$2*(O734-1))),IF(N734="PLACED",((((O734-1)*Q734)*'month #1 only'!$B$2)-'month #1 only'!$B$2),IF(Q734=0,-'month #1 only'!$B$2,IF(Q734=0,-'month #1 only'!$B$2,-('month #1 only'!$B$2*2)))))))*E734</f>
        <v>0</v>
      </c>
      <c r="T734" s="71">
        <f>(IF(N734="WON-EW",(((L734-1)*'month #1 only'!$B$2)*(1-$B$3))+(((M734-1)*'month #1 only'!$B$2)*(1-$B$3)),IF(N734="WON",(((L734-1)*'month #1 only'!$B$2)*(1-$B$3)),IF(N734="PLACED",(((M734-1)*'month #1 only'!$B$2)*(1-$B$3))-'month #1 only'!$B$2,IF(Q734=0,-'month #1 only'!$B$2,-('month #1 only'!$B$2*2))))))*E734</f>
        <v>0</v>
      </c>
    </row>
    <row r="735" spans="8:20" x14ac:dyDescent="0.2">
      <c r="H735" s="68"/>
      <c r="I735" s="68"/>
      <c r="J735" s="68"/>
      <c r="K735" s="68"/>
      <c r="N735" s="54"/>
      <c r="O735" s="68">
        <f>((G735-1)*(1-(IF(H735="no",0,'month #1 only'!$B$3)))+1)</f>
        <v>5.0000000000000044E-2</v>
      </c>
      <c r="P735" s="68">
        <f t="shared" si="11"/>
        <v>0</v>
      </c>
      <c r="Q735" s="69">
        <f>IF(Table13[[#This Row],[Runners]]&lt;5,0,IF(Table13[[#This Row],[Runners]]&lt;8,0.25,IF(Table13[[#This Row],[Runners]]&lt;12,0.2,IF(Table13[[#This Row],[Handicap?]]="Yes",0.25,0.2))))</f>
        <v>0</v>
      </c>
      <c r="R735" s="70">
        <f>(IF(N735="WON-EW",((((F735-1)*Q735)*'month #1 only'!$B$2)+('month #1 only'!$B$2*(F735-1))),IF(N735="WON",((((F735-1)*Q735)*'month #1 only'!$B$2)+('month #1 only'!$B$2*(F735-1))),IF(N735="PLACED",((((F735-1)*Q735)*'month #1 only'!$B$2)-'month #1 only'!$B$2),IF(Q735=0,-'month #1 only'!$B$2,IF(Q735=0,-'month #1 only'!$B$2,-('month #1 only'!$B$2*2)))))))*E735</f>
        <v>0</v>
      </c>
      <c r="S735" s="71">
        <f>(IF(N735="WON-EW",((((O735-1)*Q735)*'month #1 only'!$B$2)+('month #1 only'!$B$2*(O735-1))),IF(N735="WON",((((O735-1)*Q735)*'month #1 only'!$B$2)+('month #1 only'!$B$2*(O735-1))),IF(N735="PLACED",((((O735-1)*Q735)*'month #1 only'!$B$2)-'month #1 only'!$B$2),IF(Q735=0,-'month #1 only'!$B$2,IF(Q735=0,-'month #1 only'!$B$2,-('month #1 only'!$B$2*2)))))))*E735</f>
        <v>0</v>
      </c>
      <c r="T735" s="71">
        <f>(IF(N735="WON-EW",(((L735-1)*'month #1 only'!$B$2)*(1-$B$3))+(((M735-1)*'month #1 only'!$B$2)*(1-$B$3)),IF(N735="WON",(((L735-1)*'month #1 only'!$B$2)*(1-$B$3)),IF(N735="PLACED",(((M735-1)*'month #1 only'!$B$2)*(1-$B$3))-'month #1 only'!$B$2,IF(Q735=0,-'month #1 only'!$B$2,-('month #1 only'!$B$2*2))))))*E735</f>
        <v>0</v>
      </c>
    </row>
    <row r="736" spans="8:20" x14ac:dyDescent="0.2">
      <c r="H736" s="68"/>
      <c r="I736" s="68"/>
      <c r="J736" s="68"/>
      <c r="K736" s="68"/>
      <c r="N736" s="54"/>
      <c r="O736" s="68">
        <f>((G736-1)*(1-(IF(H736="no",0,'month #1 only'!$B$3)))+1)</f>
        <v>5.0000000000000044E-2</v>
      </c>
      <c r="P736" s="68">
        <f t="shared" si="11"/>
        <v>0</v>
      </c>
      <c r="Q736" s="69">
        <f>IF(Table13[[#This Row],[Runners]]&lt;5,0,IF(Table13[[#This Row],[Runners]]&lt;8,0.25,IF(Table13[[#This Row],[Runners]]&lt;12,0.2,IF(Table13[[#This Row],[Handicap?]]="Yes",0.25,0.2))))</f>
        <v>0</v>
      </c>
      <c r="R736" s="70">
        <f>(IF(N736="WON-EW",((((F736-1)*Q736)*'month #1 only'!$B$2)+('month #1 only'!$B$2*(F736-1))),IF(N736="WON",((((F736-1)*Q736)*'month #1 only'!$B$2)+('month #1 only'!$B$2*(F736-1))),IF(N736="PLACED",((((F736-1)*Q736)*'month #1 only'!$B$2)-'month #1 only'!$B$2),IF(Q736=0,-'month #1 only'!$B$2,IF(Q736=0,-'month #1 only'!$B$2,-('month #1 only'!$B$2*2)))))))*E736</f>
        <v>0</v>
      </c>
      <c r="S736" s="71">
        <f>(IF(N736="WON-EW",((((O736-1)*Q736)*'month #1 only'!$B$2)+('month #1 only'!$B$2*(O736-1))),IF(N736="WON",((((O736-1)*Q736)*'month #1 only'!$B$2)+('month #1 only'!$B$2*(O736-1))),IF(N736="PLACED",((((O736-1)*Q736)*'month #1 only'!$B$2)-'month #1 only'!$B$2),IF(Q736=0,-'month #1 only'!$B$2,IF(Q736=0,-'month #1 only'!$B$2,-('month #1 only'!$B$2*2)))))))*E736</f>
        <v>0</v>
      </c>
      <c r="T736" s="71">
        <f>(IF(N736="WON-EW",(((L736-1)*'month #1 only'!$B$2)*(1-$B$3))+(((M736-1)*'month #1 only'!$B$2)*(1-$B$3)),IF(N736="WON",(((L736-1)*'month #1 only'!$B$2)*(1-$B$3)),IF(N736="PLACED",(((M736-1)*'month #1 only'!$B$2)*(1-$B$3))-'month #1 only'!$B$2,IF(Q736=0,-'month #1 only'!$B$2,-('month #1 only'!$B$2*2))))))*E736</f>
        <v>0</v>
      </c>
    </row>
    <row r="737" spans="8:20" x14ac:dyDescent="0.2">
      <c r="H737" s="68"/>
      <c r="I737" s="68"/>
      <c r="J737" s="68"/>
      <c r="K737" s="68"/>
      <c r="N737" s="54"/>
      <c r="O737" s="68">
        <f>((G737-1)*(1-(IF(H737="no",0,'month #1 only'!$B$3)))+1)</f>
        <v>5.0000000000000044E-2</v>
      </c>
      <c r="P737" s="68">
        <f t="shared" si="11"/>
        <v>0</v>
      </c>
      <c r="Q737" s="69">
        <f>IF(Table13[[#This Row],[Runners]]&lt;5,0,IF(Table13[[#This Row],[Runners]]&lt;8,0.25,IF(Table13[[#This Row],[Runners]]&lt;12,0.2,IF(Table13[[#This Row],[Handicap?]]="Yes",0.25,0.2))))</f>
        <v>0</v>
      </c>
      <c r="R737" s="70">
        <f>(IF(N737="WON-EW",((((F737-1)*Q737)*'month #1 only'!$B$2)+('month #1 only'!$B$2*(F737-1))),IF(N737="WON",((((F737-1)*Q737)*'month #1 only'!$B$2)+('month #1 only'!$B$2*(F737-1))),IF(N737="PLACED",((((F737-1)*Q737)*'month #1 only'!$B$2)-'month #1 only'!$B$2),IF(Q737=0,-'month #1 only'!$B$2,IF(Q737=0,-'month #1 only'!$B$2,-('month #1 only'!$B$2*2)))))))*E737</f>
        <v>0</v>
      </c>
      <c r="S737" s="71">
        <f>(IF(N737="WON-EW",((((O737-1)*Q737)*'month #1 only'!$B$2)+('month #1 only'!$B$2*(O737-1))),IF(N737="WON",((((O737-1)*Q737)*'month #1 only'!$B$2)+('month #1 only'!$B$2*(O737-1))),IF(N737="PLACED",((((O737-1)*Q737)*'month #1 only'!$B$2)-'month #1 only'!$B$2),IF(Q737=0,-'month #1 only'!$B$2,IF(Q737=0,-'month #1 only'!$B$2,-('month #1 only'!$B$2*2)))))))*E737</f>
        <v>0</v>
      </c>
      <c r="T737" s="71">
        <f>(IF(N737="WON-EW",(((L737-1)*'month #1 only'!$B$2)*(1-$B$3))+(((M737-1)*'month #1 only'!$B$2)*(1-$B$3)),IF(N737="WON",(((L737-1)*'month #1 only'!$B$2)*(1-$B$3)),IF(N737="PLACED",(((M737-1)*'month #1 only'!$B$2)*(1-$B$3))-'month #1 only'!$B$2,IF(Q737=0,-'month #1 only'!$B$2,-('month #1 only'!$B$2*2))))))*E737</f>
        <v>0</v>
      </c>
    </row>
    <row r="738" spans="8:20" x14ac:dyDescent="0.2">
      <c r="H738" s="68"/>
      <c r="I738" s="68"/>
      <c r="J738" s="68"/>
      <c r="K738" s="68"/>
      <c r="N738" s="54"/>
      <c r="O738" s="68">
        <f>((G738-1)*(1-(IF(H738="no",0,'month #1 only'!$B$3)))+1)</f>
        <v>5.0000000000000044E-2</v>
      </c>
      <c r="P738" s="68">
        <f t="shared" si="11"/>
        <v>0</v>
      </c>
      <c r="Q738" s="69">
        <f>IF(Table13[[#This Row],[Runners]]&lt;5,0,IF(Table13[[#This Row],[Runners]]&lt;8,0.25,IF(Table13[[#This Row],[Runners]]&lt;12,0.2,IF(Table13[[#This Row],[Handicap?]]="Yes",0.25,0.2))))</f>
        <v>0</v>
      </c>
      <c r="R738" s="70">
        <f>(IF(N738="WON-EW",((((F738-1)*Q738)*'month #1 only'!$B$2)+('month #1 only'!$B$2*(F738-1))),IF(N738="WON",((((F738-1)*Q738)*'month #1 only'!$B$2)+('month #1 only'!$B$2*(F738-1))),IF(N738="PLACED",((((F738-1)*Q738)*'month #1 only'!$B$2)-'month #1 only'!$B$2),IF(Q738=0,-'month #1 only'!$B$2,IF(Q738=0,-'month #1 only'!$B$2,-('month #1 only'!$B$2*2)))))))*E738</f>
        <v>0</v>
      </c>
      <c r="S738" s="71">
        <f>(IF(N738="WON-EW",((((O738-1)*Q738)*'month #1 only'!$B$2)+('month #1 only'!$B$2*(O738-1))),IF(N738="WON",((((O738-1)*Q738)*'month #1 only'!$B$2)+('month #1 only'!$B$2*(O738-1))),IF(N738="PLACED",((((O738-1)*Q738)*'month #1 only'!$B$2)-'month #1 only'!$B$2),IF(Q738=0,-'month #1 only'!$B$2,IF(Q738=0,-'month #1 only'!$B$2,-('month #1 only'!$B$2*2)))))))*E738</f>
        <v>0</v>
      </c>
      <c r="T738" s="71">
        <f>(IF(N738="WON-EW",(((L738-1)*'month #1 only'!$B$2)*(1-$B$3))+(((M738-1)*'month #1 only'!$B$2)*(1-$B$3)),IF(N738="WON",(((L738-1)*'month #1 only'!$B$2)*(1-$B$3)),IF(N738="PLACED",(((M738-1)*'month #1 only'!$B$2)*(1-$B$3))-'month #1 only'!$B$2,IF(Q738=0,-'month #1 only'!$B$2,-('month #1 only'!$B$2*2))))))*E738</f>
        <v>0</v>
      </c>
    </row>
    <row r="739" spans="8:20" x14ac:dyDescent="0.2">
      <c r="H739" s="68"/>
      <c r="I739" s="68"/>
      <c r="J739" s="68"/>
      <c r="K739" s="68"/>
      <c r="N739" s="54"/>
      <c r="O739" s="68">
        <f>((G739-1)*(1-(IF(H739="no",0,'month #1 only'!$B$3)))+1)</f>
        <v>5.0000000000000044E-2</v>
      </c>
      <c r="P739" s="68">
        <f t="shared" si="11"/>
        <v>0</v>
      </c>
      <c r="Q739" s="69">
        <f>IF(Table13[[#This Row],[Runners]]&lt;5,0,IF(Table13[[#This Row],[Runners]]&lt;8,0.25,IF(Table13[[#This Row],[Runners]]&lt;12,0.2,IF(Table13[[#This Row],[Handicap?]]="Yes",0.25,0.2))))</f>
        <v>0</v>
      </c>
      <c r="R739" s="70">
        <f>(IF(N739="WON-EW",((((F739-1)*Q739)*'month #1 only'!$B$2)+('month #1 only'!$B$2*(F739-1))),IF(N739="WON",((((F739-1)*Q739)*'month #1 only'!$B$2)+('month #1 only'!$B$2*(F739-1))),IF(N739="PLACED",((((F739-1)*Q739)*'month #1 only'!$B$2)-'month #1 only'!$B$2),IF(Q739=0,-'month #1 only'!$B$2,IF(Q739=0,-'month #1 only'!$B$2,-('month #1 only'!$B$2*2)))))))*E739</f>
        <v>0</v>
      </c>
      <c r="S739" s="71">
        <f>(IF(N739="WON-EW",((((O739-1)*Q739)*'month #1 only'!$B$2)+('month #1 only'!$B$2*(O739-1))),IF(N739="WON",((((O739-1)*Q739)*'month #1 only'!$B$2)+('month #1 only'!$B$2*(O739-1))),IF(N739="PLACED",((((O739-1)*Q739)*'month #1 only'!$B$2)-'month #1 only'!$B$2),IF(Q739=0,-'month #1 only'!$B$2,IF(Q739=0,-'month #1 only'!$B$2,-('month #1 only'!$B$2*2)))))))*E739</f>
        <v>0</v>
      </c>
      <c r="T739" s="71">
        <f>(IF(N739="WON-EW",(((L739-1)*'month #1 only'!$B$2)*(1-$B$3))+(((M739-1)*'month #1 only'!$B$2)*(1-$B$3)),IF(N739="WON",(((L739-1)*'month #1 only'!$B$2)*(1-$B$3)),IF(N739="PLACED",(((M739-1)*'month #1 only'!$B$2)*(1-$B$3))-'month #1 only'!$B$2,IF(Q739=0,-'month #1 only'!$B$2,-('month #1 only'!$B$2*2))))))*E739</f>
        <v>0</v>
      </c>
    </row>
    <row r="740" spans="8:20" x14ac:dyDescent="0.2">
      <c r="H740" s="68"/>
      <c r="I740" s="68"/>
      <c r="J740" s="68"/>
      <c r="K740" s="68"/>
      <c r="N740" s="54"/>
      <c r="O740" s="68">
        <f>((G740-1)*(1-(IF(H740="no",0,'month #1 only'!$B$3)))+1)</f>
        <v>5.0000000000000044E-2</v>
      </c>
      <c r="P740" s="68">
        <f t="shared" si="11"/>
        <v>0</v>
      </c>
      <c r="Q740" s="69">
        <f>IF(Table13[[#This Row],[Runners]]&lt;5,0,IF(Table13[[#This Row],[Runners]]&lt;8,0.25,IF(Table13[[#This Row],[Runners]]&lt;12,0.2,IF(Table13[[#This Row],[Handicap?]]="Yes",0.25,0.2))))</f>
        <v>0</v>
      </c>
      <c r="R740" s="70">
        <f>(IF(N740="WON-EW",((((F740-1)*Q740)*'month #1 only'!$B$2)+('month #1 only'!$B$2*(F740-1))),IF(N740="WON",((((F740-1)*Q740)*'month #1 only'!$B$2)+('month #1 only'!$B$2*(F740-1))),IF(N740="PLACED",((((F740-1)*Q740)*'month #1 only'!$B$2)-'month #1 only'!$B$2),IF(Q740=0,-'month #1 only'!$B$2,IF(Q740=0,-'month #1 only'!$B$2,-('month #1 only'!$B$2*2)))))))*E740</f>
        <v>0</v>
      </c>
      <c r="S740" s="71">
        <f>(IF(N740="WON-EW",((((O740-1)*Q740)*'month #1 only'!$B$2)+('month #1 only'!$B$2*(O740-1))),IF(N740="WON",((((O740-1)*Q740)*'month #1 only'!$B$2)+('month #1 only'!$B$2*(O740-1))),IF(N740="PLACED",((((O740-1)*Q740)*'month #1 only'!$B$2)-'month #1 only'!$B$2),IF(Q740=0,-'month #1 only'!$B$2,IF(Q740=0,-'month #1 only'!$B$2,-('month #1 only'!$B$2*2)))))))*E740</f>
        <v>0</v>
      </c>
      <c r="T740" s="71">
        <f>(IF(N740="WON-EW",(((L740-1)*'month #1 only'!$B$2)*(1-$B$3))+(((M740-1)*'month #1 only'!$B$2)*(1-$B$3)),IF(N740="WON",(((L740-1)*'month #1 only'!$B$2)*(1-$B$3)),IF(N740="PLACED",(((M740-1)*'month #1 only'!$B$2)*(1-$B$3))-'month #1 only'!$B$2,IF(Q740=0,-'month #1 only'!$B$2,-('month #1 only'!$B$2*2))))))*E740</f>
        <v>0</v>
      </c>
    </row>
    <row r="741" spans="8:20" x14ac:dyDescent="0.2">
      <c r="H741" s="68"/>
      <c r="I741" s="68"/>
      <c r="J741" s="68"/>
      <c r="K741" s="68"/>
      <c r="N741" s="54"/>
      <c r="O741" s="68">
        <f>((G741-1)*(1-(IF(H741="no",0,'month #1 only'!$B$3)))+1)</f>
        <v>5.0000000000000044E-2</v>
      </c>
      <c r="P741" s="68">
        <f t="shared" si="11"/>
        <v>0</v>
      </c>
      <c r="Q741" s="69">
        <f>IF(Table13[[#This Row],[Runners]]&lt;5,0,IF(Table13[[#This Row],[Runners]]&lt;8,0.25,IF(Table13[[#This Row],[Runners]]&lt;12,0.2,IF(Table13[[#This Row],[Handicap?]]="Yes",0.25,0.2))))</f>
        <v>0</v>
      </c>
      <c r="R741" s="70">
        <f>(IF(N741="WON-EW",((((F741-1)*Q741)*'month #1 only'!$B$2)+('month #1 only'!$B$2*(F741-1))),IF(N741="WON",((((F741-1)*Q741)*'month #1 only'!$B$2)+('month #1 only'!$B$2*(F741-1))),IF(N741="PLACED",((((F741-1)*Q741)*'month #1 only'!$B$2)-'month #1 only'!$B$2),IF(Q741=0,-'month #1 only'!$B$2,IF(Q741=0,-'month #1 only'!$B$2,-('month #1 only'!$B$2*2)))))))*E741</f>
        <v>0</v>
      </c>
      <c r="S741" s="71">
        <f>(IF(N741="WON-EW",((((O741-1)*Q741)*'month #1 only'!$B$2)+('month #1 only'!$B$2*(O741-1))),IF(N741="WON",((((O741-1)*Q741)*'month #1 only'!$B$2)+('month #1 only'!$B$2*(O741-1))),IF(N741="PLACED",((((O741-1)*Q741)*'month #1 only'!$B$2)-'month #1 only'!$B$2),IF(Q741=0,-'month #1 only'!$B$2,IF(Q741=0,-'month #1 only'!$B$2,-('month #1 only'!$B$2*2)))))))*E741</f>
        <v>0</v>
      </c>
      <c r="T741" s="71">
        <f>(IF(N741="WON-EW",(((L741-1)*'month #1 only'!$B$2)*(1-$B$3))+(((M741-1)*'month #1 only'!$B$2)*(1-$B$3)),IF(N741="WON",(((L741-1)*'month #1 only'!$B$2)*(1-$B$3)),IF(N741="PLACED",(((M741-1)*'month #1 only'!$B$2)*(1-$B$3))-'month #1 only'!$B$2,IF(Q741=0,-'month #1 only'!$B$2,-('month #1 only'!$B$2*2))))))*E741</f>
        <v>0</v>
      </c>
    </row>
    <row r="742" spans="8:20" x14ac:dyDescent="0.2">
      <c r="H742" s="68"/>
      <c r="I742" s="68"/>
      <c r="J742" s="68"/>
      <c r="K742" s="68"/>
      <c r="N742" s="54"/>
      <c r="O742" s="68">
        <f>((G742-1)*(1-(IF(H742="no",0,'month #1 only'!$B$3)))+1)</f>
        <v>5.0000000000000044E-2</v>
      </c>
      <c r="P742" s="68">
        <f t="shared" si="11"/>
        <v>0</v>
      </c>
      <c r="Q742" s="69">
        <f>IF(Table13[[#This Row],[Runners]]&lt;5,0,IF(Table13[[#This Row],[Runners]]&lt;8,0.25,IF(Table13[[#This Row],[Runners]]&lt;12,0.2,IF(Table13[[#This Row],[Handicap?]]="Yes",0.25,0.2))))</f>
        <v>0</v>
      </c>
      <c r="R742" s="70">
        <f>(IF(N742="WON-EW",((((F742-1)*Q742)*'month #1 only'!$B$2)+('month #1 only'!$B$2*(F742-1))),IF(N742="WON",((((F742-1)*Q742)*'month #1 only'!$B$2)+('month #1 only'!$B$2*(F742-1))),IF(N742="PLACED",((((F742-1)*Q742)*'month #1 only'!$B$2)-'month #1 only'!$B$2),IF(Q742=0,-'month #1 only'!$B$2,IF(Q742=0,-'month #1 only'!$B$2,-('month #1 only'!$B$2*2)))))))*E742</f>
        <v>0</v>
      </c>
      <c r="S742" s="71">
        <f>(IF(N742="WON-EW",((((O742-1)*Q742)*'month #1 only'!$B$2)+('month #1 only'!$B$2*(O742-1))),IF(N742="WON",((((O742-1)*Q742)*'month #1 only'!$B$2)+('month #1 only'!$B$2*(O742-1))),IF(N742="PLACED",((((O742-1)*Q742)*'month #1 only'!$B$2)-'month #1 only'!$B$2),IF(Q742=0,-'month #1 only'!$B$2,IF(Q742=0,-'month #1 only'!$B$2,-('month #1 only'!$B$2*2)))))))*E742</f>
        <v>0</v>
      </c>
      <c r="T742" s="71">
        <f>(IF(N742="WON-EW",(((L742-1)*'month #1 only'!$B$2)*(1-$B$3))+(((M742-1)*'month #1 only'!$B$2)*(1-$B$3)),IF(N742="WON",(((L742-1)*'month #1 only'!$B$2)*(1-$B$3)),IF(N742="PLACED",(((M742-1)*'month #1 only'!$B$2)*(1-$B$3))-'month #1 only'!$B$2,IF(Q742=0,-'month #1 only'!$B$2,-('month #1 only'!$B$2*2))))))*E742</f>
        <v>0</v>
      </c>
    </row>
    <row r="743" spans="8:20" x14ac:dyDescent="0.2">
      <c r="H743" s="68"/>
      <c r="I743" s="68"/>
      <c r="J743" s="68"/>
      <c r="K743" s="68"/>
      <c r="N743" s="54"/>
      <c r="O743" s="68">
        <f>((G743-1)*(1-(IF(H743="no",0,'month #1 only'!$B$3)))+1)</f>
        <v>5.0000000000000044E-2</v>
      </c>
      <c r="P743" s="68">
        <f t="shared" si="11"/>
        <v>0</v>
      </c>
      <c r="Q743" s="69">
        <f>IF(Table13[[#This Row],[Runners]]&lt;5,0,IF(Table13[[#This Row],[Runners]]&lt;8,0.25,IF(Table13[[#This Row],[Runners]]&lt;12,0.2,IF(Table13[[#This Row],[Handicap?]]="Yes",0.25,0.2))))</f>
        <v>0</v>
      </c>
      <c r="R743" s="70">
        <f>(IF(N743="WON-EW",((((F743-1)*Q743)*'month #1 only'!$B$2)+('month #1 only'!$B$2*(F743-1))),IF(N743="WON",((((F743-1)*Q743)*'month #1 only'!$B$2)+('month #1 only'!$B$2*(F743-1))),IF(N743="PLACED",((((F743-1)*Q743)*'month #1 only'!$B$2)-'month #1 only'!$B$2),IF(Q743=0,-'month #1 only'!$B$2,IF(Q743=0,-'month #1 only'!$B$2,-('month #1 only'!$B$2*2)))))))*E743</f>
        <v>0</v>
      </c>
      <c r="S743" s="71">
        <f>(IF(N743="WON-EW",((((O743-1)*Q743)*'month #1 only'!$B$2)+('month #1 only'!$B$2*(O743-1))),IF(N743="WON",((((O743-1)*Q743)*'month #1 only'!$B$2)+('month #1 only'!$B$2*(O743-1))),IF(N743="PLACED",((((O743-1)*Q743)*'month #1 only'!$B$2)-'month #1 only'!$B$2),IF(Q743=0,-'month #1 only'!$B$2,IF(Q743=0,-'month #1 only'!$B$2,-('month #1 only'!$B$2*2)))))))*E743</f>
        <v>0</v>
      </c>
      <c r="T743" s="71">
        <f>(IF(N743="WON-EW",(((L743-1)*'month #1 only'!$B$2)*(1-$B$3))+(((M743-1)*'month #1 only'!$B$2)*(1-$B$3)),IF(N743="WON",(((L743-1)*'month #1 only'!$B$2)*(1-$B$3)),IF(N743="PLACED",(((M743-1)*'month #1 only'!$B$2)*(1-$B$3))-'month #1 only'!$B$2,IF(Q743=0,-'month #1 only'!$B$2,-('month #1 only'!$B$2*2))))))*E743</f>
        <v>0</v>
      </c>
    </row>
    <row r="744" spans="8:20" x14ac:dyDescent="0.2">
      <c r="H744" s="68"/>
      <c r="I744" s="68"/>
      <c r="J744" s="68"/>
      <c r="K744" s="68"/>
      <c r="N744" s="54"/>
      <c r="O744" s="68">
        <f>((G744-1)*(1-(IF(H744="no",0,'month #1 only'!$B$3)))+1)</f>
        <v>5.0000000000000044E-2</v>
      </c>
      <c r="P744" s="68">
        <f t="shared" si="11"/>
        <v>0</v>
      </c>
      <c r="Q744" s="69">
        <f>IF(Table13[[#This Row],[Runners]]&lt;5,0,IF(Table13[[#This Row],[Runners]]&lt;8,0.25,IF(Table13[[#This Row],[Runners]]&lt;12,0.2,IF(Table13[[#This Row],[Handicap?]]="Yes",0.25,0.2))))</f>
        <v>0</v>
      </c>
      <c r="R744" s="70">
        <f>(IF(N744="WON-EW",((((F744-1)*Q744)*'month #1 only'!$B$2)+('month #1 only'!$B$2*(F744-1))),IF(N744="WON",((((F744-1)*Q744)*'month #1 only'!$B$2)+('month #1 only'!$B$2*(F744-1))),IF(N744="PLACED",((((F744-1)*Q744)*'month #1 only'!$B$2)-'month #1 only'!$B$2),IF(Q744=0,-'month #1 only'!$B$2,IF(Q744=0,-'month #1 only'!$B$2,-('month #1 only'!$B$2*2)))))))*E744</f>
        <v>0</v>
      </c>
      <c r="S744" s="71">
        <f>(IF(N744="WON-EW",((((O744-1)*Q744)*'month #1 only'!$B$2)+('month #1 only'!$B$2*(O744-1))),IF(N744="WON",((((O744-1)*Q744)*'month #1 only'!$B$2)+('month #1 only'!$B$2*(O744-1))),IF(N744="PLACED",((((O744-1)*Q744)*'month #1 only'!$B$2)-'month #1 only'!$B$2),IF(Q744=0,-'month #1 only'!$B$2,IF(Q744=0,-'month #1 only'!$B$2,-('month #1 only'!$B$2*2)))))))*E744</f>
        <v>0</v>
      </c>
      <c r="T744" s="71">
        <f>(IF(N744="WON-EW",(((L744-1)*'month #1 only'!$B$2)*(1-$B$3))+(((M744-1)*'month #1 only'!$B$2)*(1-$B$3)),IF(N744="WON",(((L744-1)*'month #1 only'!$B$2)*(1-$B$3)),IF(N744="PLACED",(((M744-1)*'month #1 only'!$B$2)*(1-$B$3))-'month #1 only'!$B$2,IF(Q744=0,-'month #1 only'!$B$2,-('month #1 only'!$B$2*2))))))*E744</f>
        <v>0</v>
      </c>
    </row>
    <row r="745" spans="8:20" x14ac:dyDescent="0.2">
      <c r="H745" s="68"/>
      <c r="I745" s="68"/>
      <c r="J745" s="68"/>
      <c r="K745" s="68"/>
      <c r="N745" s="54"/>
      <c r="O745" s="68">
        <f>((G745-1)*(1-(IF(H745="no",0,'month #1 only'!$B$3)))+1)</f>
        <v>5.0000000000000044E-2</v>
      </c>
      <c r="P745" s="68">
        <f t="shared" si="11"/>
        <v>0</v>
      </c>
      <c r="Q745" s="69">
        <f>IF(Table13[[#This Row],[Runners]]&lt;5,0,IF(Table13[[#This Row],[Runners]]&lt;8,0.25,IF(Table13[[#This Row],[Runners]]&lt;12,0.2,IF(Table13[[#This Row],[Handicap?]]="Yes",0.25,0.2))))</f>
        <v>0</v>
      </c>
      <c r="R745" s="70">
        <f>(IF(N745="WON-EW",((((F745-1)*Q745)*'month #1 only'!$B$2)+('month #1 only'!$B$2*(F745-1))),IF(N745="WON",((((F745-1)*Q745)*'month #1 only'!$B$2)+('month #1 only'!$B$2*(F745-1))),IF(N745="PLACED",((((F745-1)*Q745)*'month #1 only'!$B$2)-'month #1 only'!$B$2),IF(Q745=0,-'month #1 only'!$B$2,IF(Q745=0,-'month #1 only'!$B$2,-('month #1 only'!$B$2*2)))))))*E745</f>
        <v>0</v>
      </c>
      <c r="S745" s="71">
        <f>(IF(N745="WON-EW",((((O745-1)*Q745)*'month #1 only'!$B$2)+('month #1 only'!$B$2*(O745-1))),IF(N745="WON",((((O745-1)*Q745)*'month #1 only'!$B$2)+('month #1 only'!$B$2*(O745-1))),IF(N745="PLACED",((((O745-1)*Q745)*'month #1 only'!$B$2)-'month #1 only'!$B$2),IF(Q745=0,-'month #1 only'!$B$2,IF(Q745=0,-'month #1 only'!$B$2,-('month #1 only'!$B$2*2)))))))*E745</f>
        <v>0</v>
      </c>
      <c r="T745" s="71">
        <f>(IF(N745="WON-EW",(((L745-1)*'month #1 only'!$B$2)*(1-$B$3))+(((M745-1)*'month #1 only'!$B$2)*(1-$B$3)),IF(N745="WON",(((L745-1)*'month #1 only'!$B$2)*(1-$B$3)),IF(N745="PLACED",(((M745-1)*'month #1 only'!$B$2)*(1-$B$3))-'month #1 only'!$B$2,IF(Q745=0,-'month #1 only'!$B$2,-('month #1 only'!$B$2*2))))))*E745</f>
        <v>0</v>
      </c>
    </row>
    <row r="746" spans="8:20" x14ac:dyDescent="0.2">
      <c r="H746" s="68"/>
      <c r="I746" s="68"/>
      <c r="J746" s="68"/>
      <c r="K746" s="68"/>
      <c r="N746" s="54"/>
      <c r="O746" s="68">
        <f>((G746-1)*(1-(IF(H746="no",0,'month #1 only'!$B$3)))+1)</f>
        <v>5.0000000000000044E-2</v>
      </c>
      <c r="P746" s="68">
        <f t="shared" si="11"/>
        <v>0</v>
      </c>
      <c r="Q746" s="69">
        <f>IF(Table13[[#This Row],[Runners]]&lt;5,0,IF(Table13[[#This Row],[Runners]]&lt;8,0.25,IF(Table13[[#This Row],[Runners]]&lt;12,0.2,IF(Table13[[#This Row],[Handicap?]]="Yes",0.25,0.2))))</f>
        <v>0</v>
      </c>
      <c r="R746" s="70">
        <f>(IF(N746="WON-EW",((((F746-1)*Q746)*'month #1 only'!$B$2)+('month #1 only'!$B$2*(F746-1))),IF(N746="WON",((((F746-1)*Q746)*'month #1 only'!$B$2)+('month #1 only'!$B$2*(F746-1))),IF(N746="PLACED",((((F746-1)*Q746)*'month #1 only'!$B$2)-'month #1 only'!$B$2),IF(Q746=0,-'month #1 only'!$B$2,IF(Q746=0,-'month #1 only'!$B$2,-('month #1 only'!$B$2*2)))))))*E746</f>
        <v>0</v>
      </c>
      <c r="S746" s="71">
        <f>(IF(N746="WON-EW",((((O746-1)*Q746)*'month #1 only'!$B$2)+('month #1 only'!$B$2*(O746-1))),IF(N746="WON",((((O746-1)*Q746)*'month #1 only'!$B$2)+('month #1 only'!$B$2*(O746-1))),IF(N746="PLACED",((((O746-1)*Q746)*'month #1 only'!$B$2)-'month #1 only'!$B$2),IF(Q746=0,-'month #1 only'!$B$2,IF(Q746=0,-'month #1 only'!$B$2,-('month #1 only'!$B$2*2)))))))*E746</f>
        <v>0</v>
      </c>
      <c r="T746" s="71">
        <f>(IF(N746="WON-EW",(((L746-1)*'month #1 only'!$B$2)*(1-$B$3))+(((M746-1)*'month #1 only'!$B$2)*(1-$B$3)),IF(N746="WON",(((L746-1)*'month #1 only'!$B$2)*(1-$B$3)),IF(N746="PLACED",(((M746-1)*'month #1 only'!$B$2)*(1-$B$3))-'month #1 only'!$B$2,IF(Q746=0,-'month #1 only'!$B$2,-('month #1 only'!$B$2*2))))))*E746</f>
        <v>0</v>
      </c>
    </row>
    <row r="747" spans="8:20" x14ac:dyDescent="0.2">
      <c r="H747" s="68"/>
      <c r="I747" s="68"/>
      <c r="J747" s="68"/>
      <c r="K747" s="68"/>
      <c r="N747" s="54"/>
      <c r="O747" s="68">
        <f>((G747-1)*(1-(IF(H747="no",0,'month #1 only'!$B$3)))+1)</f>
        <v>5.0000000000000044E-2</v>
      </c>
      <c r="P747" s="68">
        <f t="shared" si="11"/>
        <v>0</v>
      </c>
      <c r="Q747" s="69">
        <f>IF(Table13[[#This Row],[Runners]]&lt;5,0,IF(Table13[[#This Row],[Runners]]&lt;8,0.25,IF(Table13[[#This Row],[Runners]]&lt;12,0.2,IF(Table13[[#This Row],[Handicap?]]="Yes",0.25,0.2))))</f>
        <v>0</v>
      </c>
      <c r="R747" s="70">
        <f>(IF(N747="WON-EW",((((F747-1)*Q747)*'month #1 only'!$B$2)+('month #1 only'!$B$2*(F747-1))),IF(N747="WON",((((F747-1)*Q747)*'month #1 only'!$B$2)+('month #1 only'!$B$2*(F747-1))),IF(N747="PLACED",((((F747-1)*Q747)*'month #1 only'!$B$2)-'month #1 only'!$B$2),IF(Q747=0,-'month #1 only'!$B$2,IF(Q747=0,-'month #1 only'!$B$2,-('month #1 only'!$B$2*2)))))))*E747</f>
        <v>0</v>
      </c>
      <c r="S747" s="71">
        <f>(IF(N747="WON-EW",((((O747-1)*Q747)*'month #1 only'!$B$2)+('month #1 only'!$B$2*(O747-1))),IF(N747="WON",((((O747-1)*Q747)*'month #1 only'!$B$2)+('month #1 only'!$B$2*(O747-1))),IF(N747="PLACED",((((O747-1)*Q747)*'month #1 only'!$B$2)-'month #1 only'!$B$2),IF(Q747=0,-'month #1 only'!$B$2,IF(Q747=0,-'month #1 only'!$B$2,-('month #1 only'!$B$2*2)))))))*E747</f>
        <v>0</v>
      </c>
      <c r="T747" s="71">
        <f>(IF(N747="WON-EW",(((L747-1)*'month #1 only'!$B$2)*(1-$B$3))+(((M747-1)*'month #1 only'!$B$2)*(1-$B$3)),IF(N747="WON",(((L747-1)*'month #1 only'!$B$2)*(1-$B$3)),IF(N747="PLACED",(((M747-1)*'month #1 only'!$B$2)*(1-$B$3))-'month #1 only'!$B$2,IF(Q747=0,-'month #1 only'!$B$2,-('month #1 only'!$B$2*2))))))*E747</f>
        <v>0</v>
      </c>
    </row>
    <row r="748" spans="8:20" x14ac:dyDescent="0.2">
      <c r="H748" s="68"/>
      <c r="I748" s="68"/>
      <c r="J748" s="68"/>
      <c r="K748" s="68"/>
      <c r="N748" s="54"/>
      <c r="O748" s="68">
        <f>((G748-1)*(1-(IF(H748="no",0,'month #1 only'!$B$3)))+1)</f>
        <v>5.0000000000000044E-2</v>
      </c>
      <c r="P748" s="68">
        <f t="shared" si="11"/>
        <v>0</v>
      </c>
      <c r="Q748" s="69">
        <f>IF(Table13[[#This Row],[Runners]]&lt;5,0,IF(Table13[[#This Row],[Runners]]&lt;8,0.25,IF(Table13[[#This Row],[Runners]]&lt;12,0.2,IF(Table13[[#This Row],[Handicap?]]="Yes",0.25,0.2))))</f>
        <v>0</v>
      </c>
      <c r="R748" s="70">
        <f>(IF(N748="WON-EW",((((F748-1)*Q748)*'month #1 only'!$B$2)+('month #1 only'!$B$2*(F748-1))),IF(N748="WON",((((F748-1)*Q748)*'month #1 only'!$B$2)+('month #1 only'!$B$2*(F748-1))),IF(N748="PLACED",((((F748-1)*Q748)*'month #1 only'!$B$2)-'month #1 only'!$B$2),IF(Q748=0,-'month #1 only'!$B$2,IF(Q748=0,-'month #1 only'!$B$2,-('month #1 only'!$B$2*2)))))))*E748</f>
        <v>0</v>
      </c>
      <c r="S748" s="71">
        <f>(IF(N748="WON-EW",((((O748-1)*Q748)*'month #1 only'!$B$2)+('month #1 only'!$B$2*(O748-1))),IF(N748="WON",((((O748-1)*Q748)*'month #1 only'!$B$2)+('month #1 only'!$B$2*(O748-1))),IF(N748="PLACED",((((O748-1)*Q748)*'month #1 only'!$B$2)-'month #1 only'!$B$2),IF(Q748=0,-'month #1 only'!$B$2,IF(Q748=0,-'month #1 only'!$B$2,-('month #1 only'!$B$2*2)))))))*E748</f>
        <v>0</v>
      </c>
      <c r="T748" s="71">
        <f>(IF(N748="WON-EW",(((L748-1)*'month #1 only'!$B$2)*(1-$B$3))+(((M748-1)*'month #1 only'!$B$2)*(1-$B$3)),IF(N748="WON",(((L748-1)*'month #1 only'!$B$2)*(1-$B$3)),IF(N748="PLACED",(((M748-1)*'month #1 only'!$B$2)*(1-$B$3))-'month #1 only'!$B$2,IF(Q748=0,-'month #1 only'!$B$2,-('month #1 only'!$B$2*2))))))*E748</f>
        <v>0</v>
      </c>
    </row>
    <row r="749" spans="8:20" x14ac:dyDescent="0.2">
      <c r="H749" s="68"/>
      <c r="I749" s="68"/>
      <c r="J749" s="68"/>
      <c r="K749" s="68"/>
      <c r="N749" s="54"/>
      <c r="O749" s="68">
        <f>((G749-1)*(1-(IF(H749="no",0,'month #1 only'!$B$3)))+1)</f>
        <v>5.0000000000000044E-2</v>
      </c>
      <c r="P749" s="68">
        <f t="shared" si="11"/>
        <v>0</v>
      </c>
      <c r="Q749" s="69">
        <f>IF(Table13[[#This Row],[Runners]]&lt;5,0,IF(Table13[[#This Row],[Runners]]&lt;8,0.25,IF(Table13[[#This Row],[Runners]]&lt;12,0.2,IF(Table13[[#This Row],[Handicap?]]="Yes",0.25,0.2))))</f>
        <v>0</v>
      </c>
      <c r="R749" s="70">
        <f>(IF(N749="WON-EW",((((F749-1)*Q749)*'month #1 only'!$B$2)+('month #1 only'!$B$2*(F749-1))),IF(N749="WON",((((F749-1)*Q749)*'month #1 only'!$B$2)+('month #1 only'!$B$2*(F749-1))),IF(N749="PLACED",((((F749-1)*Q749)*'month #1 only'!$B$2)-'month #1 only'!$B$2),IF(Q749=0,-'month #1 only'!$B$2,IF(Q749=0,-'month #1 only'!$B$2,-('month #1 only'!$B$2*2)))))))*E749</f>
        <v>0</v>
      </c>
      <c r="S749" s="71">
        <f>(IF(N749="WON-EW",((((O749-1)*Q749)*'month #1 only'!$B$2)+('month #1 only'!$B$2*(O749-1))),IF(N749="WON",((((O749-1)*Q749)*'month #1 only'!$B$2)+('month #1 only'!$B$2*(O749-1))),IF(N749="PLACED",((((O749-1)*Q749)*'month #1 only'!$B$2)-'month #1 only'!$B$2),IF(Q749=0,-'month #1 only'!$B$2,IF(Q749=0,-'month #1 only'!$B$2,-('month #1 only'!$B$2*2)))))))*E749</f>
        <v>0</v>
      </c>
      <c r="T749" s="71">
        <f>(IF(N749="WON-EW",(((L749-1)*'month #1 only'!$B$2)*(1-$B$3))+(((M749-1)*'month #1 only'!$B$2)*(1-$B$3)),IF(N749="WON",(((L749-1)*'month #1 only'!$B$2)*(1-$B$3)),IF(N749="PLACED",(((M749-1)*'month #1 only'!$B$2)*(1-$B$3))-'month #1 only'!$B$2,IF(Q749=0,-'month #1 only'!$B$2,-('month #1 only'!$B$2*2))))))*E749</f>
        <v>0</v>
      </c>
    </row>
    <row r="750" spans="8:20" x14ac:dyDescent="0.2">
      <c r="H750" s="68"/>
      <c r="I750" s="68"/>
      <c r="J750" s="68"/>
      <c r="K750" s="68"/>
      <c r="N750" s="54"/>
      <c r="O750" s="68">
        <f>((G750-1)*(1-(IF(H750="no",0,'month #1 only'!$B$3)))+1)</f>
        <v>5.0000000000000044E-2</v>
      </c>
      <c r="P750" s="68">
        <f t="shared" si="11"/>
        <v>0</v>
      </c>
      <c r="Q750" s="69">
        <f>IF(Table13[[#This Row],[Runners]]&lt;5,0,IF(Table13[[#This Row],[Runners]]&lt;8,0.25,IF(Table13[[#This Row],[Runners]]&lt;12,0.2,IF(Table13[[#This Row],[Handicap?]]="Yes",0.25,0.2))))</f>
        <v>0</v>
      </c>
      <c r="R750" s="70">
        <f>(IF(N750="WON-EW",((((F750-1)*Q750)*'month #1 only'!$B$2)+('month #1 only'!$B$2*(F750-1))),IF(N750="WON",((((F750-1)*Q750)*'month #1 only'!$B$2)+('month #1 only'!$B$2*(F750-1))),IF(N750="PLACED",((((F750-1)*Q750)*'month #1 only'!$B$2)-'month #1 only'!$B$2),IF(Q750=0,-'month #1 only'!$B$2,IF(Q750=0,-'month #1 only'!$B$2,-('month #1 only'!$B$2*2)))))))*E750</f>
        <v>0</v>
      </c>
      <c r="S750" s="71">
        <f>(IF(N750="WON-EW",((((O750-1)*Q750)*'month #1 only'!$B$2)+('month #1 only'!$B$2*(O750-1))),IF(N750="WON",((((O750-1)*Q750)*'month #1 only'!$B$2)+('month #1 only'!$B$2*(O750-1))),IF(N750="PLACED",((((O750-1)*Q750)*'month #1 only'!$B$2)-'month #1 only'!$B$2),IF(Q750=0,-'month #1 only'!$B$2,IF(Q750=0,-'month #1 only'!$B$2,-('month #1 only'!$B$2*2)))))))*E750</f>
        <v>0</v>
      </c>
      <c r="T750" s="71">
        <f>(IF(N750="WON-EW",(((L750-1)*'month #1 only'!$B$2)*(1-$B$3))+(((M750-1)*'month #1 only'!$B$2)*(1-$B$3)),IF(N750="WON",(((L750-1)*'month #1 only'!$B$2)*(1-$B$3)),IF(N750="PLACED",(((M750-1)*'month #1 only'!$B$2)*(1-$B$3))-'month #1 only'!$B$2,IF(Q750=0,-'month #1 only'!$B$2,-('month #1 only'!$B$2*2))))))*E750</f>
        <v>0</v>
      </c>
    </row>
    <row r="751" spans="8:20" x14ac:dyDescent="0.2">
      <c r="H751" s="68"/>
      <c r="I751" s="68"/>
      <c r="J751" s="68"/>
      <c r="K751" s="68"/>
      <c r="N751" s="54"/>
      <c r="O751" s="68">
        <f>((G751-1)*(1-(IF(H751="no",0,'month #1 only'!$B$3)))+1)</f>
        <v>5.0000000000000044E-2</v>
      </c>
      <c r="P751" s="68">
        <f t="shared" si="11"/>
        <v>0</v>
      </c>
      <c r="Q751" s="69">
        <f>IF(Table13[[#This Row],[Runners]]&lt;5,0,IF(Table13[[#This Row],[Runners]]&lt;8,0.25,IF(Table13[[#This Row],[Runners]]&lt;12,0.2,IF(Table13[[#This Row],[Handicap?]]="Yes",0.25,0.2))))</f>
        <v>0</v>
      </c>
      <c r="R751" s="70">
        <f>(IF(N751="WON-EW",((((F751-1)*Q751)*'month #1 only'!$B$2)+('month #1 only'!$B$2*(F751-1))),IF(N751="WON",((((F751-1)*Q751)*'month #1 only'!$B$2)+('month #1 only'!$B$2*(F751-1))),IF(N751="PLACED",((((F751-1)*Q751)*'month #1 only'!$B$2)-'month #1 only'!$B$2),IF(Q751=0,-'month #1 only'!$B$2,IF(Q751=0,-'month #1 only'!$B$2,-('month #1 only'!$B$2*2)))))))*E751</f>
        <v>0</v>
      </c>
      <c r="S751" s="71">
        <f>(IF(N751="WON-EW",((((O751-1)*Q751)*'month #1 only'!$B$2)+('month #1 only'!$B$2*(O751-1))),IF(N751="WON",((((O751-1)*Q751)*'month #1 only'!$B$2)+('month #1 only'!$B$2*(O751-1))),IF(N751="PLACED",((((O751-1)*Q751)*'month #1 only'!$B$2)-'month #1 only'!$B$2),IF(Q751=0,-'month #1 only'!$B$2,IF(Q751=0,-'month #1 only'!$B$2,-('month #1 only'!$B$2*2)))))))*E751</f>
        <v>0</v>
      </c>
      <c r="T751" s="71">
        <f>(IF(N751="WON-EW",(((L751-1)*'month #1 only'!$B$2)*(1-$B$3))+(((M751-1)*'month #1 only'!$B$2)*(1-$B$3)),IF(N751="WON",(((L751-1)*'month #1 only'!$B$2)*(1-$B$3)),IF(N751="PLACED",(((M751-1)*'month #1 only'!$B$2)*(1-$B$3))-'month #1 only'!$B$2,IF(Q751=0,-'month #1 only'!$B$2,-('month #1 only'!$B$2*2))))))*E751</f>
        <v>0</v>
      </c>
    </row>
    <row r="752" spans="8:20" x14ac:dyDescent="0.2">
      <c r="H752" s="68"/>
      <c r="I752" s="68"/>
      <c r="J752" s="68"/>
      <c r="K752" s="68"/>
      <c r="N752" s="54"/>
      <c r="O752" s="68">
        <f>((G752-1)*(1-(IF(H752="no",0,'month #1 only'!$B$3)))+1)</f>
        <v>5.0000000000000044E-2</v>
      </c>
      <c r="P752" s="68">
        <f t="shared" si="11"/>
        <v>0</v>
      </c>
      <c r="Q752" s="69">
        <f>IF(Table13[[#This Row],[Runners]]&lt;5,0,IF(Table13[[#This Row],[Runners]]&lt;8,0.25,IF(Table13[[#This Row],[Runners]]&lt;12,0.2,IF(Table13[[#This Row],[Handicap?]]="Yes",0.25,0.2))))</f>
        <v>0</v>
      </c>
      <c r="R752" s="70">
        <f>(IF(N752="WON-EW",((((F752-1)*Q752)*'month #1 only'!$B$2)+('month #1 only'!$B$2*(F752-1))),IF(N752="WON",((((F752-1)*Q752)*'month #1 only'!$B$2)+('month #1 only'!$B$2*(F752-1))),IF(N752="PLACED",((((F752-1)*Q752)*'month #1 only'!$B$2)-'month #1 only'!$B$2),IF(Q752=0,-'month #1 only'!$B$2,IF(Q752=0,-'month #1 only'!$B$2,-('month #1 only'!$B$2*2)))))))*E752</f>
        <v>0</v>
      </c>
      <c r="S752" s="71">
        <f>(IF(N752="WON-EW",((((O752-1)*Q752)*'month #1 only'!$B$2)+('month #1 only'!$B$2*(O752-1))),IF(N752="WON",((((O752-1)*Q752)*'month #1 only'!$B$2)+('month #1 only'!$B$2*(O752-1))),IF(N752="PLACED",((((O752-1)*Q752)*'month #1 only'!$B$2)-'month #1 only'!$B$2),IF(Q752=0,-'month #1 only'!$B$2,IF(Q752=0,-'month #1 only'!$B$2,-('month #1 only'!$B$2*2)))))))*E752</f>
        <v>0</v>
      </c>
      <c r="T752" s="71">
        <f>(IF(N752="WON-EW",(((L752-1)*'month #1 only'!$B$2)*(1-$B$3))+(((M752-1)*'month #1 only'!$B$2)*(1-$B$3)),IF(N752="WON",(((L752-1)*'month #1 only'!$B$2)*(1-$B$3)),IF(N752="PLACED",(((M752-1)*'month #1 only'!$B$2)*(1-$B$3))-'month #1 only'!$B$2,IF(Q752=0,-'month #1 only'!$B$2,-('month #1 only'!$B$2*2))))))*E752</f>
        <v>0</v>
      </c>
    </row>
    <row r="753" spans="8:20" x14ac:dyDescent="0.2">
      <c r="H753" s="68"/>
      <c r="I753" s="68"/>
      <c r="J753" s="68"/>
      <c r="K753" s="68"/>
      <c r="N753" s="54"/>
      <c r="O753" s="68">
        <f>((G753-1)*(1-(IF(H753="no",0,'month #1 only'!$B$3)))+1)</f>
        <v>5.0000000000000044E-2</v>
      </c>
      <c r="P753" s="68">
        <f t="shared" si="11"/>
        <v>0</v>
      </c>
      <c r="Q753" s="69">
        <f>IF(Table13[[#This Row],[Runners]]&lt;5,0,IF(Table13[[#This Row],[Runners]]&lt;8,0.25,IF(Table13[[#This Row],[Runners]]&lt;12,0.2,IF(Table13[[#This Row],[Handicap?]]="Yes",0.25,0.2))))</f>
        <v>0</v>
      </c>
      <c r="R753" s="70">
        <f>(IF(N753="WON-EW",((((F753-1)*Q753)*'month #1 only'!$B$2)+('month #1 only'!$B$2*(F753-1))),IF(N753="WON",((((F753-1)*Q753)*'month #1 only'!$B$2)+('month #1 only'!$B$2*(F753-1))),IF(N753="PLACED",((((F753-1)*Q753)*'month #1 only'!$B$2)-'month #1 only'!$B$2),IF(Q753=0,-'month #1 only'!$B$2,IF(Q753=0,-'month #1 only'!$B$2,-('month #1 only'!$B$2*2)))))))*E753</f>
        <v>0</v>
      </c>
      <c r="S753" s="71">
        <f>(IF(N753="WON-EW",((((O753-1)*Q753)*'month #1 only'!$B$2)+('month #1 only'!$B$2*(O753-1))),IF(N753="WON",((((O753-1)*Q753)*'month #1 only'!$B$2)+('month #1 only'!$B$2*(O753-1))),IF(N753="PLACED",((((O753-1)*Q753)*'month #1 only'!$B$2)-'month #1 only'!$B$2),IF(Q753=0,-'month #1 only'!$B$2,IF(Q753=0,-'month #1 only'!$B$2,-('month #1 only'!$B$2*2)))))))*E753</f>
        <v>0</v>
      </c>
      <c r="T753" s="71">
        <f>(IF(N753="WON-EW",(((L753-1)*'month #1 only'!$B$2)*(1-$B$3))+(((M753-1)*'month #1 only'!$B$2)*(1-$B$3)),IF(N753="WON",(((L753-1)*'month #1 only'!$B$2)*(1-$B$3)),IF(N753="PLACED",(((M753-1)*'month #1 only'!$B$2)*(1-$B$3))-'month #1 only'!$B$2,IF(Q753=0,-'month #1 only'!$B$2,-('month #1 only'!$B$2*2))))))*E753</f>
        <v>0</v>
      </c>
    </row>
    <row r="754" spans="8:20" x14ac:dyDescent="0.2">
      <c r="H754" s="68"/>
      <c r="I754" s="68"/>
      <c r="J754" s="68"/>
      <c r="K754" s="68"/>
      <c r="N754" s="54"/>
      <c r="O754" s="68">
        <f>((G754-1)*(1-(IF(H754="no",0,'month #1 only'!$B$3)))+1)</f>
        <v>5.0000000000000044E-2</v>
      </c>
      <c r="P754" s="68">
        <f t="shared" si="11"/>
        <v>0</v>
      </c>
      <c r="Q754" s="69">
        <f>IF(Table13[[#This Row],[Runners]]&lt;5,0,IF(Table13[[#This Row],[Runners]]&lt;8,0.25,IF(Table13[[#This Row],[Runners]]&lt;12,0.2,IF(Table13[[#This Row],[Handicap?]]="Yes",0.25,0.2))))</f>
        <v>0</v>
      </c>
      <c r="R754" s="70">
        <f>(IF(N754="WON-EW",((((F754-1)*Q754)*'month #1 only'!$B$2)+('month #1 only'!$B$2*(F754-1))),IF(N754="WON",((((F754-1)*Q754)*'month #1 only'!$B$2)+('month #1 only'!$B$2*(F754-1))),IF(N754="PLACED",((((F754-1)*Q754)*'month #1 only'!$B$2)-'month #1 only'!$B$2),IF(Q754=0,-'month #1 only'!$B$2,IF(Q754=0,-'month #1 only'!$B$2,-('month #1 only'!$B$2*2)))))))*E754</f>
        <v>0</v>
      </c>
      <c r="S754" s="71">
        <f>(IF(N754="WON-EW",((((O754-1)*Q754)*'month #1 only'!$B$2)+('month #1 only'!$B$2*(O754-1))),IF(N754="WON",((((O754-1)*Q754)*'month #1 only'!$B$2)+('month #1 only'!$B$2*(O754-1))),IF(N754="PLACED",((((O754-1)*Q754)*'month #1 only'!$B$2)-'month #1 only'!$B$2),IF(Q754=0,-'month #1 only'!$B$2,IF(Q754=0,-'month #1 only'!$B$2,-('month #1 only'!$B$2*2)))))))*E754</f>
        <v>0</v>
      </c>
      <c r="T754" s="71">
        <f>(IF(N754="WON-EW",(((L754-1)*'month #1 only'!$B$2)*(1-$B$3))+(((M754-1)*'month #1 only'!$B$2)*(1-$B$3)),IF(N754="WON",(((L754-1)*'month #1 only'!$B$2)*(1-$B$3)),IF(N754="PLACED",(((M754-1)*'month #1 only'!$B$2)*(1-$B$3))-'month #1 only'!$B$2,IF(Q754=0,-'month #1 only'!$B$2,-('month #1 only'!$B$2*2))))))*E754</f>
        <v>0</v>
      </c>
    </row>
    <row r="755" spans="8:20" x14ac:dyDescent="0.2">
      <c r="H755" s="68"/>
      <c r="I755" s="68"/>
      <c r="J755" s="68"/>
      <c r="K755" s="68"/>
      <c r="N755" s="54"/>
      <c r="O755" s="68">
        <f>((G755-1)*(1-(IF(H755="no",0,'month #1 only'!$B$3)))+1)</f>
        <v>5.0000000000000044E-2</v>
      </c>
      <c r="P755" s="68">
        <f t="shared" si="11"/>
        <v>0</v>
      </c>
      <c r="Q755" s="69">
        <f>IF(Table13[[#This Row],[Runners]]&lt;5,0,IF(Table13[[#This Row],[Runners]]&lt;8,0.25,IF(Table13[[#This Row],[Runners]]&lt;12,0.2,IF(Table13[[#This Row],[Handicap?]]="Yes",0.25,0.2))))</f>
        <v>0</v>
      </c>
      <c r="R755" s="70">
        <f>(IF(N755="WON-EW",((((F755-1)*Q755)*'month #1 only'!$B$2)+('month #1 only'!$B$2*(F755-1))),IF(N755="WON",((((F755-1)*Q755)*'month #1 only'!$B$2)+('month #1 only'!$B$2*(F755-1))),IF(N755="PLACED",((((F755-1)*Q755)*'month #1 only'!$B$2)-'month #1 only'!$B$2),IF(Q755=0,-'month #1 only'!$B$2,IF(Q755=0,-'month #1 only'!$B$2,-('month #1 only'!$B$2*2)))))))*E755</f>
        <v>0</v>
      </c>
      <c r="S755" s="71">
        <f>(IF(N755="WON-EW",((((O755-1)*Q755)*'month #1 only'!$B$2)+('month #1 only'!$B$2*(O755-1))),IF(N755="WON",((((O755-1)*Q755)*'month #1 only'!$B$2)+('month #1 only'!$B$2*(O755-1))),IF(N755="PLACED",((((O755-1)*Q755)*'month #1 only'!$B$2)-'month #1 only'!$B$2),IF(Q755=0,-'month #1 only'!$B$2,IF(Q755=0,-'month #1 only'!$B$2,-('month #1 only'!$B$2*2)))))))*E755</f>
        <v>0</v>
      </c>
      <c r="T755" s="71">
        <f>(IF(N755="WON-EW",(((L755-1)*'month #1 only'!$B$2)*(1-$B$3))+(((M755-1)*'month #1 only'!$B$2)*(1-$B$3)),IF(N755="WON",(((L755-1)*'month #1 only'!$B$2)*(1-$B$3)),IF(N755="PLACED",(((M755-1)*'month #1 only'!$B$2)*(1-$B$3))-'month #1 only'!$B$2,IF(Q755=0,-'month #1 only'!$B$2,-('month #1 only'!$B$2*2))))))*E755</f>
        <v>0</v>
      </c>
    </row>
    <row r="756" spans="8:20" x14ac:dyDescent="0.2">
      <c r="H756" s="68"/>
      <c r="I756" s="68"/>
      <c r="J756" s="68"/>
      <c r="K756" s="68"/>
      <c r="N756" s="54"/>
      <c r="O756" s="68">
        <f>((G756-1)*(1-(IF(H756="no",0,'month #1 only'!$B$3)))+1)</f>
        <v>5.0000000000000044E-2</v>
      </c>
      <c r="P756" s="68">
        <f t="shared" si="11"/>
        <v>0</v>
      </c>
      <c r="Q756" s="69">
        <f>IF(Table13[[#This Row],[Runners]]&lt;5,0,IF(Table13[[#This Row],[Runners]]&lt;8,0.25,IF(Table13[[#This Row],[Runners]]&lt;12,0.2,IF(Table13[[#This Row],[Handicap?]]="Yes",0.25,0.2))))</f>
        <v>0</v>
      </c>
      <c r="R756" s="70">
        <f>(IF(N756="WON-EW",((((F756-1)*Q756)*'month #1 only'!$B$2)+('month #1 only'!$B$2*(F756-1))),IF(N756="WON",((((F756-1)*Q756)*'month #1 only'!$B$2)+('month #1 only'!$B$2*(F756-1))),IF(N756="PLACED",((((F756-1)*Q756)*'month #1 only'!$B$2)-'month #1 only'!$B$2),IF(Q756=0,-'month #1 only'!$B$2,IF(Q756=0,-'month #1 only'!$B$2,-('month #1 only'!$B$2*2)))))))*E756</f>
        <v>0</v>
      </c>
      <c r="S756" s="71">
        <f>(IF(N756="WON-EW",((((O756-1)*Q756)*'month #1 only'!$B$2)+('month #1 only'!$B$2*(O756-1))),IF(N756="WON",((((O756-1)*Q756)*'month #1 only'!$B$2)+('month #1 only'!$B$2*(O756-1))),IF(N756="PLACED",((((O756-1)*Q756)*'month #1 only'!$B$2)-'month #1 only'!$B$2),IF(Q756=0,-'month #1 only'!$B$2,IF(Q756=0,-'month #1 only'!$B$2,-('month #1 only'!$B$2*2)))))))*E756</f>
        <v>0</v>
      </c>
      <c r="T756" s="71">
        <f>(IF(N756="WON-EW",(((L756-1)*'month #1 only'!$B$2)*(1-$B$3))+(((M756-1)*'month #1 only'!$B$2)*(1-$B$3)),IF(N756="WON",(((L756-1)*'month #1 only'!$B$2)*(1-$B$3)),IF(N756="PLACED",(((M756-1)*'month #1 only'!$B$2)*(1-$B$3))-'month #1 only'!$B$2,IF(Q756=0,-'month #1 only'!$B$2,-('month #1 only'!$B$2*2))))))*E756</f>
        <v>0</v>
      </c>
    </row>
    <row r="757" spans="8:20" x14ac:dyDescent="0.2">
      <c r="H757" s="68"/>
      <c r="I757" s="68"/>
      <c r="J757" s="68"/>
      <c r="K757" s="68"/>
      <c r="N757" s="54"/>
      <c r="O757" s="68">
        <f>((G757-1)*(1-(IF(H757="no",0,'month #1 only'!$B$3)))+1)</f>
        <v>5.0000000000000044E-2</v>
      </c>
      <c r="P757" s="68">
        <f t="shared" si="11"/>
        <v>0</v>
      </c>
      <c r="Q757" s="69">
        <f>IF(Table13[[#This Row],[Runners]]&lt;5,0,IF(Table13[[#This Row],[Runners]]&lt;8,0.25,IF(Table13[[#This Row],[Runners]]&lt;12,0.2,IF(Table13[[#This Row],[Handicap?]]="Yes",0.25,0.2))))</f>
        <v>0</v>
      </c>
      <c r="R757" s="70">
        <f>(IF(N757="WON-EW",((((F757-1)*Q757)*'month #1 only'!$B$2)+('month #1 only'!$B$2*(F757-1))),IF(N757="WON",((((F757-1)*Q757)*'month #1 only'!$B$2)+('month #1 only'!$B$2*(F757-1))),IF(N757="PLACED",((((F757-1)*Q757)*'month #1 only'!$B$2)-'month #1 only'!$B$2),IF(Q757=0,-'month #1 only'!$B$2,IF(Q757=0,-'month #1 only'!$B$2,-('month #1 only'!$B$2*2)))))))*E757</f>
        <v>0</v>
      </c>
      <c r="S757" s="71">
        <f>(IF(N757="WON-EW",((((O757-1)*Q757)*'month #1 only'!$B$2)+('month #1 only'!$B$2*(O757-1))),IF(N757="WON",((((O757-1)*Q757)*'month #1 only'!$B$2)+('month #1 only'!$B$2*(O757-1))),IF(N757="PLACED",((((O757-1)*Q757)*'month #1 only'!$B$2)-'month #1 only'!$B$2),IF(Q757=0,-'month #1 only'!$B$2,IF(Q757=0,-'month #1 only'!$B$2,-('month #1 only'!$B$2*2)))))))*E757</f>
        <v>0</v>
      </c>
      <c r="T757" s="71">
        <f>(IF(N757="WON-EW",(((L757-1)*'month #1 only'!$B$2)*(1-$B$3))+(((M757-1)*'month #1 only'!$B$2)*(1-$B$3)),IF(N757="WON",(((L757-1)*'month #1 only'!$B$2)*(1-$B$3)),IF(N757="PLACED",(((M757-1)*'month #1 only'!$B$2)*(1-$B$3))-'month #1 only'!$B$2,IF(Q757=0,-'month #1 only'!$B$2,-('month #1 only'!$B$2*2))))))*E757</f>
        <v>0</v>
      </c>
    </row>
    <row r="758" spans="8:20" x14ac:dyDescent="0.2">
      <c r="H758" s="68"/>
      <c r="I758" s="68"/>
      <c r="J758" s="68"/>
      <c r="K758" s="68"/>
      <c r="N758" s="54"/>
      <c r="O758" s="68">
        <f>((G758-1)*(1-(IF(H758="no",0,'month #1 only'!$B$3)))+1)</f>
        <v>5.0000000000000044E-2</v>
      </c>
      <c r="P758" s="68">
        <f t="shared" si="11"/>
        <v>0</v>
      </c>
      <c r="Q758" s="69">
        <f>IF(Table13[[#This Row],[Runners]]&lt;5,0,IF(Table13[[#This Row],[Runners]]&lt;8,0.25,IF(Table13[[#This Row],[Runners]]&lt;12,0.2,IF(Table13[[#This Row],[Handicap?]]="Yes",0.25,0.2))))</f>
        <v>0</v>
      </c>
      <c r="R758" s="70">
        <f>(IF(N758="WON-EW",((((F758-1)*Q758)*'month #1 only'!$B$2)+('month #1 only'!$B$2*(F758-1))),IF(N758="WON",((((F758-1)*Q758)*'month #1 only'!$B$2)+('month #1 only'!$B$2*(F758-1))),IF(N758="PLACED",((((F758-1)*Q758)*'month #1 only'!$B$2)-'month #1 only'!$B$2),IF(Q758=0,-'month #1 only'!$B$2,IF(Q758=0,-'month #1 only'!$B$2,-('month #1 only'!$B$2*2)))))))*E758</f>
        <v>0</v>
      </c>
      <c r="S758" s="71">
        <f>(IF(N758="WON-EW",((((O758-1)*Q758)*'month #1 only'!$B$2)+('month #1 only'!$B$2*(O758-1))),IF(N758="WON",((((O758-1)*Q758)*'month #1 only'!$B$2)+('month #1 only'!$B$2*(O758-1))),IF(N758="PLACED",((((O758-1)*Q758)*'month #1 only'!$B$2)-'month #1 only'!$B$2),IF(Q758=0,-'month #1 only'!$B$2,IF(Q758=0,-'month #1 only'!$B$2,-('month #1 only'!$B$2*2)))))))*E758</f>
        <v>0</v>
      </c>
      <c r="T758" s="71">
        <f>(IF(N758="WON-EW",(((L758-1)*'month #1 only'!$B$2)*(1-$B$3))+(((M758-1)*'month #1 only'!$B$2)*(1-$B$3)),IF(N758="WON",(((L758-1)*'month #1 only'!$B$2)*(1-$B$3)),IF(N758="PLACED",(((M758-1)*'month #1 only'!$B$2)*(1-$B$3))-'month #1 only'!$B$2,IF(Q758=0,-'month #1 only'!$B$2,-('month #1 only'!$B$2*2))))))*E758</f>
        <v>0</v>
      </c>
    </row>
    <row r="759" spans="8:20" x14ac:dyDescent="0.2">
      <c r="H759" s="68"/>
      <c r="I759" s="68"/>
      <c r="J759" s="68"/>
      <c r="K759" s="68"/>
      <c r="N759" s="54"/>
      <c r="O759" s="68">
        <f>((G759-1)*(1-(IF(H759="no",0,'month #1 only'!$B$3)))+1)</f>
        <v>5.0000000000000044E-2</v>
      </c>
      <c r="P759" s="68">
        <f t="shared" si="11"/>
        <v>0</v>
      </c>
      <c r="Q759" s="69">
        <f>IF(Table13[[#This Row],[Runners]]&lt;5,0,IF(Table13[[#This Row],[Runners]]&lt;8,0.25,IF(Table13[[#This Row],[Runners]]&lt;12,0.2,IF(Table13[[#This Row],[Handicap?]]="Yes",0.25,0.2))))</f>
        <v>0</v>
      </c>
      <c r="R759" s="70">
        <f>(IF(N759="WON-EW",((((F759-1)*Q759)*'month #1 only'!$B$2)+('month #1 only'!$B$2*(F759-1))),IF(N759="WON",((((F759-1)*Q759)*'month #1 only'!$B$2)+('month #1 only'!$B$2*(F759-1))),IF(N759="PLACED",((((F759-1)*Q759)*'month #1 only'!$B$2)-'month #1 only'!$B$2),IF(Q759=0,-'month #1 only'!$B$2,IF(Q759=0,-'month #1 only'!$B$2,-('month #1 only'!$B$2*2)))))))*E759</f>
        <v>0</v>
      </c>
      <c r="S759" s="71">
        <f>(IF(N759="WON-EW",((((O759-1)*Q759)*'month #1 only'!$B$2)+('month #1 only'!$B$2*(O759-1))),IF(N759="WON",((((O759-1)*Q759)*'month #1 only'!$B$2)+('month #1 only'!$B$2*(O759-1))),IF(N759="PLACED",((((O759-1)*Q759)*'month #1 only'!$B$2)-'month #1 only'!$B$2),IF(Q759=0,-'month #1 only'!$B$2,IF(Q759=0,-'month #1 only'!$B$2,-('month #1 only'!$B$2*2)))))))*E759</f>
        <v>0</v>
      </c>
      <c r="T759" s="71">
        <f>(IF(N759="WON-EW",(((L759-1)*'month #1 only'!$B$2)*(1-$B$3))+(((M759-1)*'month #1 only'!$B$2)*(1-$B$3)),IF(N759="WON",(((L759-1)*'month #1 only'!$B$2)*(1-$B$3)),IF(N759="PLACED",(((M759-1)*'month #1 only'!$B$2)*(1-$B$3))-'month #1 only'!$B$2,IF(Q759=0,-'month #1 only'!$B$2,-('month #1 only'!$B$2*2))))))*E759</f>
        <v>0</v>
      </c>
    </row>
    <row r="760" spans="8:20" x14ac:dyDescent="0.2">
      <c r="H760" s="68"/>
      <c r="I760" s="68"/>
      <c r="J760" s="68"/>
      <c r="K760" s="68"/>
      <c r="N760" s="54"/>
      <c r="O760" s="68">
        <f>((G760-1)*(1-(IF(H760="no",0,'month #1 only'!$B$3)))+1)</f>
        <v>5.0000000000000044E-2</v>
      </c>
      <c r="P760" s="68">
        <f t="shared" si="11"/>
        <v>0</v>
      </c>
      <c r="Q760" s="69">
        <f>IF(Table13[[#This Row],[Runners]]&lt;5,0,IF(Table13[[#This Row],[Runners]]&lt;8,0.25,IF(Table13[[#This Row],[Runners]]&lt;12,0.2,IF(Table13[[#This Row],[Handicap?]]="Yes",0.25,0.2))))</f>
        <v>0</v>
      </c>
      <c r="R760" s="70">
        <f>(IF(N760="WON-EW",((((F760-1)*Q760)*'month #1 only'!$B$2)+('month #1 only'!$B$2*(F760-1))),IF(N760="WON",((((F760-1)*Q760)*'month #1 only'!$B$2)+('month #1 only'!$B$2*(F760-1))),IF(N760="PLACED",((((F760-1)*Q760)*'month #1 only'!$B$2)-'month #1 only'!$B$2),IF(Q760=0,-'month #1 only'!$B$2,IF(Q760=0,-'month #1 only'!$B$2,-('month #1 only'!$B$2*2)))))))*E760</f>
        <v>0</v>
      </c>
      <c r="S760" s="71">
        <f>(IF(N760="WON-EW",((((O760-1)*Q760)*'month #1 only'!$B$2)+('month #1 only'!$B$2*(O760-1))),IF(N760="WON",((((O760-1)*Q760)*'month #1 only'!$B$2)+('month #1 only'!$B$2*(O760-1))),IF(N760="PLACED",((((O760-1)*Q760)*'month #1 only'!$B$2)-'month #1 only'!$B$2),IF(Q760=0,-'month #1 only'!$B$2,IF(Q760=0,-'month #1 only'!$B$2,-('month #1 only'!$B$2*2)))))))*E760</f>
        <v>0</v>
      </c>
      <c r="T760" s="71">
        <f>(IF(N760="WON-EW",(((L760-1)*'month #1 only'!$B$2)*(1-$B$3))+(((M760-1)*'month #1 only'!$B$2)*(1-$B$3)),IF(N760="WON",(((L760-1)*'month #1 only'!$B$2)*(1-$B$3)),IF(N760="PLACED",(((M760-1)*'month #1 only'!$B$2)*(1-$B$3))-'month #1 only'!$B$2,IF(Q760=0,-'month #1 only'!$B$2,-('month #1 only'!$B$2*2))))))*E760</f>
        <v>0</v>
      </c>
    </row>
    <row r="761" spans="8:20" x14ac:dyDescent="0.2">
      <c r="H761" s="68"/>
      <c r="I761" s="68"/>
      <c r="J761" s="68"/>
      <c r="K761" s="68"/>
      <c r="N761" s="54"/>
      <c r="O761" s="68">
        <f>((G761-1)*(1-(IF(H761="no",0,'month #1 only'!$B$3)))+1)</f>
        <v>5.0000000000000044E-2</v>
      </c>
      <c r="P761" s="68">
        <f t="shared" si="11"/>
        <v>0</v>
      </c>
      <c r="Q761" s="69">
        <f>IF(Table13[[#This Row],[Runners]]&lt;5,0,IF(Table13[[#This Row],[Runners]]&lt;8,0.25,IF(Table13[[#This Row],[Runners]]&lt;12,0.2,IF(Table13[[#This Row],[Handicap?]]="Yes",0.25,0.2))))</f>
        <v>0</v>
      </c>
      <c r="R761" s="70">
        <f>(IF(N761="WON-EW",((((F761-1)*Q761)*'month #1 only'!$B$2)+('month #1 only'!$B$2*(F761-1))),IF(N761="WON",((((F761-1)*Q761)*'month #1 only'!$B$2)+('month #1 only'!$B$2*(F761-1))),IF(N761="PLACED",((((F761-1)*Q761)*'month #1 only'!$B$2)-'month #1 only'!$B$2),IF(Q761=0,-'month #1 only'!$B$2,IF(Q761=0,-'month #1 only'!$B$2,-('month #1 only'!$B$2*2)))))))*E761</f>
        <v>0</v>
      </c>
      <c r="S761" s="71">
        <f>(IF(N761="WON-EW",((((O761-1)*Q761)*'month #1 only'!$B$2)+('month #1 only'!$B$2*(O761-1))),IF(N761="WON",((((O761-1)*Q761)*'month #1 only'!$B$2)+('month #1 only'!$B$2*(O761-1))),IF(N761="PLACED",((((O761-1)*Q761)*'month #1 only'!$B$2)-'month #1 only'!$B$2),IF(Q761=0,-'month #1 only'!$B$2,IF(Q761=0,-'month #1 only'!$B$2,-('month #1 only'!$B$2*2)))))))*E761</f>
        <v>0</v>
      </c>
      <c r="T761" s="71">
        <f>(IF(N761="WON-EW",(((L761-1)*'month #1 only'!$B$2)*(1-$B$3))+(((M761-1)*'month #1 only'!$B$2)*(1-$B$3)),IF(N761="WON",(((L761-1)*'month #1 only'!$B$2)*(1-$B$3)),IF(N761="PLACED",(((M761-1)*'month #1 only'!$B$2)*(1-$B$3))-'month #1 only'!$B$2,IF(Q761=0,-'month #1 only'!$B$2,-('month #1 only'!$B$2*2))))))*E761</f>
        <v>0</v>
      </c>
    </row>
    <row r="762" spans="8:20" x14ac:dyDescent="0.2">
      <c r="H762" s="68"/>
      <c r="I762" s="68"/>
      <c r="J762" s="68"/>
      <c r="K762" s="68"/>
      <c r="N762" s="54"/>
      <c r="O762" s="68">
        <f>((G762-1)*(1-(IF(H762="no",0,'month #1 only'!$B$3)))+1)</f>
        <v>5.0000000000000044E-2</v>
      </c>
      <c r="P762" s="68">
        <f t="shared" si="11"/>
        <v>0</v>
      </c>
      <c r="Q762" s="69">
        <f>IF(Table13[[#This Row],[Runners]]&lt;5,0,IF(Table13[[#This Row],[Runners]]&lt;8,0.25,IF(Table13[[#This Row],[Runners]]&lt;12,0.2,IF(Table13[[#This Row],[Handicap?]]="Yes",0.25,0.2))))</f>
        <v>0</v>
      </c>
      <c r="R762" s="70">
        <f>(IF(N762="WON-EW",((((F762-1)*Q762)*'month #1 only'!$B$2)+('month #1 only'!$B$2*(F762-1))),IF(N762="WON",((((F762-1)*Q762)*'month #1 only'!$B$2)+('month #1 only'!$B$2*(F762-1))),IF(N762="PLACED",((((F762-1)*Q762)*'month #1 only'!$B$2)-'month #1 only'!$B$2),IF(Q762=0,-'month #1 only'!$B$2,IF(Q762=0,-'month #1 only'!$B$2,-('month #1 only'!$B$2*2)))))))*E762</f>
        <v>0</v>
      </c>
      <c r="S762" s="71">
        <f>(IF(N762="WON-EW",((((O762-1)*Q762)*'month #1 only'!$B$2)+('month #1 only'!$B$2*(O762-1))),IF(N762="WON",((((O762-1)*Q762)*'month #1 only'!$B$2)+('month #1 only'!$B$2*(O762-1))),IF(N762="PLACED",((((O762-1)*Q762)*'month #1 only'!$B$2)-'month #1 only'!$B$2),IF(Q762=0,-'month #1 only'!$B$2,IF(Q762=0,-'month #1 only'!$B$2,-('month #1 only'!$B$2*2)))))))*E762</f>
        <v>0</v>
      </c>
      <c r="T762" s="71">
        <f>(IF(N762="WON-EW",(((L762-1)*'month #1 only'!$B$2)*(1-$B$3))+(((M762-1)*'month #1 only'!$B$2)*(1-$B$3)),IF(N762="WON",(((L762-1)*'month #1 only'!$B$2)*(1-$B$3)),IF(N762="PLACED",(((M762-1)*'month #1 only'!$B$2)*(1-$B$3))-'month #1 only'!$B$2,IF(Q762=0,-'month #1 only'!$B$2,-('month #1 only'!$B$2*2))))))*E762</f>
        <v>0</v>
      </c>
    </row>
    <row r="763" spans="8:20" x14ac:dyDescent="0.2">
      <c r="H763" s="68"/>
      <c r="I763" s="68"/>
      <c r="J763" s="68"/>
      <c r="K763" s="68"/>
      <c r="N763" s="54"/>
      <c r="O763" s="68">
        <f>((G763-1)*(1-(IF(H763="no",0,'month #1 only'!$B$3)))+1)</f>
        <v>5.0000000000000044E-2</v>
      </c>
      <c r="P763" s="68">
        <f t="shared" si="11"/>
        <v>0</v>
      </c>
      <c r="Q763" s="69">
        <f>IF(Table13[[#This Row],[Runners]]&lt;5,0,IF(Table13[[#This Row],[Runners]]&lt;8,0.25,IF(Table13[[#This Row],[Runners]]&lt;12,0.2,IF(Table13[[#This Row],[Handicap?]]="Yes",0.25,0.2))))</f>
        <v>0</v>
      </c>
      <c r="R763" s="70">
        <f>(IF(N763="WON-EW",((((F763-1)*Q763)*'month #1 only'!$B$2)+('month #1 only'!$B$2*(F763-1))),IF(N763="WON",((((F763-1)*Q763)*'month #1 only'!$B$2)+('month #1 only'!$B$2*(F763-1))),IF(N763="PLACED",((((F763-1)*Q763)*'month #1 only'!$B$2)-'month #1 only'!$B$2),IF(Q763=0,-'month #1 only'!$B$2,IF(Q763=0,-'month #1 only'!$B$2,-('month #1 only'!$B$2*2)))))))*E763</f>
        <v>0</v>
      </c>
      <c r="S763" s="71">
        <f>(IF(N763="WON-EW",((((O763-1)*Q763)*'month #1 only'!$B$2)+('month #1 only'!$B$2*(O763-1))),IF(N763="WON",((((O763-1)*Q763)*'month #1 only'!$B$2)+('month #1 only'!$B$2*(O763-1))),IF(N763="PLACED",((((O763-1)*Q763)*'month #1 only'!$B$2)-'month #1 only'!$B$2),IF(Q763=0,-'month #1 only'!$B$2,IF(Q763=0,-'month #1 only'!$B$2,-('month #1 only'!$B$2*2)))))))*E763</f>
        <v>0</v>
      </c>
      <c r="T763" s="71">
        <f>(IF(N763="WON-EW",(((L763-1)*'month #1 only'!$B$2)*(1-$B$3))+(((M763-1)*'month #1 only'!$B$2)*(1-$B$3)),IF(N763="WON",(((L763-1)*'month #1 only'!$B$2)*(1-$B$3)),IF(N763="PLACED",(((M763-1)*'month #1 only'!$B$2)*(1-$B$3))-'month #1 only'!$B$2,IF(Q763=0,-'month #1 only'!$B$2,-('month #1 only'!$B$2*2))))))*E763</f>
        <v>0</v>
      </c>
    </row>
    <row r="764" spans="8:20" x14ac:dyDescent="0.2">
      <c r="H764" s="68"/>
      <c r="I764" s="68"/>
      <c r="J764" s="68"/>
      <c r="K764" s="68"/>
      <c r="N764" s="54"/>
      <c r="O764" s="68">
        <f>((G764-1)*(1-(IF(H764="no",0,'month #1 only'!$B$3)))+1)</f>
        <v>5.0000000000000044E-2</v>
      </c>
      <c r="P764" s="68">
        <f t="shared" si="11"/>
        <v>0</v>
      </c>
      <c r="Q764" s="69">
        <f>IF(Table13[[#This Row],[Runners]]&lt;5,0,IF(Table13[[#This Row],[Runners]]&lt;8,0.25,IF(Table13[[#This Row],[Runners]]&lt;12,0.2,IF(Table13[[#This Row],[Handicap?]]="Yes",0.25,0.2))))</f>
        <v>0</v>
      </c>
      <c r="R764" s="70">
        <f>(IF(N764="WON-EW",((((F764-1)*Q764)*'month #1 only'!$B$2)+('month #1 only'!$B$2*(F764-1))),IF(N764="WON",((((F764-1)*Q764)*'month #1 only'!$B$2)+('month #1 only'!$B$2*(F764-1))),IF(N764="PLACED",((((F764-1)*Q764)*'month #1 only'!$B$2)-'month #1 only'!$B$2),IF(Q764=0,-'month #1 only'!$B$2,IF(Q764=0,-'month #1 only'!$B$2,-('month #1 only'!$B$2*2)))))))*E764</f>
        <v>0</v>
      </c>
      <c r="S764" s="71">
        <f>(IF(N764="WON-EW",((((O764-1)*Q764)*'month #1 only'!$B$2)+('month #1 only'!$B$2*(O764-1))),IF(N764="WON",((((O764-1)*Q764)*'month #1 only'!$B$2)+('month #1 only'!$B$2*(O764-1))),IF(N764="PLACED",((((O764-1)*Q764)*'month #1 only'!$B$2)-'month #1 only'!$B$2),IF(Q764=0,-'month #1 only'!$B$2,IF(Q764=0,-'month #1 only'!$B$2,-('month #1 only'!$B$2*2)))))))*E764</f>
        <v>0</v>
      </c>
      <c r="T764" s="71">
        <f>(IF(N764="WON-EW",(((L764-1)*'month #1 only'!$B$2)*(1-$B$3))+(((M764-1)*'month #1 only'!$B$2)*(1-$B$3)),IF(N764="WON",(((L764-1)*'month #1 only'!$B$2)*(1-$B$3)),IF(N764="PLACED",(((M764-1)*'month #1 only'!$B$2)*(1-$B$3))-'month #1 only'!$B$2,IF(Q764=0,-'month #1 only'!$B$2,-('month #1 only'!$B$2*2))))))*E764</f>
        <v>0</v>
      </c>
    </row>
    <row r="765" spans="8:20" x14ac:dyDescent="0.2">
      <c r="H765" s="68"/>
      <c r="I765" s="68"/>
      <c r="J765" s="68"/>
      <c r="K765" s="68"/>
      <c r="N765" s="54"/>
      <c r="O765" s="68">
        <f>((G765-1)*(1-(IF(H765="no",0,'month #1 only'!$B$3)))+1)</f>
        <v>5.0000000000000044E-2</v>
      </c>
      <c r="P765" s="68">
        <f t="shared" si="11"/>
        <v>0</v>
      </c>
      <c r="Q765" s="69">
        <f>IF(Table13[[#This Row],[Runners]]&lt;5,0,IF(Table13[[#This Row],[Runners]]&lt;8,0.25,IF(Table13[[#This Row],[Runners]]&lt;12,0.2,IF(Table13[[#This Row],[Handicap?]]="Yes",0.25,0.2))))</f>
        <v>0</v>
      </c>
      <c r="R765" s="70">
        <f>(IF(N765="WON-EW",((((F765-1)*Q765)*'month #1 only'!$B$2)+('month #1 only'!$B$2*(F765-1))),IF(N765="WON",((((F765-1)*Q765)*'month #1 only'!$B$2)+('month #1 only'!$B$2*(F765-1))),IF(N765="PLACED",((((F765-1)*Q765)*'month #1 only'!$B$2)-'month #1 only'!$B$2),IF(Q765=0,-'month #1 only'!$B$2,IF(Q765=0,-'month #1 only'!$B$2,-('month #1 only'!$B$2*2)))))))*E765</f>
        <v>0</v>
      </c>
      <c r="S765" s="71">
        <f>(IF(N765="WON-EW",((((O765-1)*Q765)*'month #1 only'!$B$2)+('month #1 only'!$B$2*(O765-1))),IF(N765="WON",((((O765-1)*Q765)*'month #1 only'!$B$2)+('month #1 only'!$B$2*(O765-1))),IF(N765="PLACED",((((O765-1)*Q765)*'month #1 only'!$B$2)-'month #1 only'!$B$2),IF(Q765=0,-'month #1 only'!$B$2,IF(Q765=0,-'month #1 only'!$B$2,-('month #1 only'!$B$2*2)))))))*E765</f>
        <v>0</v>
      </c>
      <c r="T765" s="71">
        <f>(IF(N765="WON-EW",(((L765-1)*'month #1 only'!$B$2)*(1-$B$3))+(((M765-1)*'month #1 only'!$B$2)*(1-$B$3)),IF(N765="WON",(((L765-1)*'month #1 only'!$B$2)*(1-$B$3)),IF(N765="PLACED",(((M765-1)*'month #1 only'!$B$2)*(1-$B$3))-'month #1 only'!$B$2,IF(Q765=0,-'month #1 only'!$B$2,-('month #1 only'!$B$2*2))))))*E765</f>
        <v>0</v>
      </c>
    </row>
    <row r="766" spans="8:20" x14ac:dyDescent="0.2">
      <c r="H766" s="68"/>
      <c r="I766" s="68"/>
      <c r="J766" s="68"/>
      <c r="K766" s="68"/>
      <c r="N766" s="54"/>
      <c r="O766" s="68">
        <f>((G766-1)*(1-(IF(H766="no",0,'month #1 only'!$B$3)))+1)</f>
        <v>5.0000000000000044E-2</v>
      </c>
      <c r="P766" s="68">
        <f t="shared" si="11"/>
        <v>0</v>
      </c>
      <c r="Q766" s="69">
        <f>IF(Table13[[#This Row],[Runners]]&lt;5,0,IF(Table13[[#This Row],[Runners]]&lt;8,0.25,IF(Table13[[#This Row],[Runners]]&lt;12,0.2,IF(Table13[[#This Row],[Handicap?]]="Yes",0.25,0.2))))</f>
        <v>0</v>
      </c>
      <c r="R766" s="70">
        <f>(IF(N766="WON-EW",((((F766-1)*Q766)*'month #1 only'!$B$2)+('month #1 only'!$B$2*(F766-1))),IF(N766="WON",((((F766-1)*Q766)*'month #1 only'!$B$2)+('month #1 only'!$B$2*(F766-1))),IF(N766="PLACED",((((F766-1)*Q766)*'month #1 only'!$B$2)-'month #1 only'!$B$2),IF(Q766=0,-'month #1 only'!$B$2,IF(Q766=0,-'month #1 only'!$B$2,-('month #1 only'!$B$2*2)))))))*E766</f>
        <v>0</v>
      </c>
      <c r="S766" s="71">
        <f>(IF(N766="WON-EW",((((O766-1)*Q766)*'month #1 only'!$B$2)+('month #1 only'!$B$2*(O766-1))),IF(N766="WON",((((O766-1)*Q766)*'month #1 only'!$B$2)+('month #1 only'!$B$2*(O766-1))),IF(N766="PLACED",((((O766-1)*Q766)*'month #1 only'!$B$2)-'month #1 only'!$B$2),IF(Q766=0,-'month #1 only'!$B$2,IF(Q766=0,-'month #1 only'!$B$2,-('month #1 only'!$B$2*2)))))))*E766</f>
        <v>0</v>
      </c>
      <c r="T766" s="71">
        <f>(IF(N766="WON-EW",(((L766-1)*'month #1 only'!$B$2)*(1-$B$3))+(((M766-1)*'month #1 only'!$B$2)*(1-$B$3)),IF(N766="WON",(((L766-1)*'month #1 only'!$B$2)*(1-$B$3)),IF(N766="PLACED",(((M766-1)*'month #1 only'!$B$2)*(1-$B$3))-'month #1 only'!$B$2,IF(Q766=0,-'month #1 only'!$B$2,-('month #1 only'!$B$2*2))))))*E766</f>
        <v>0</v>
      </c>
    </row>
    <row r="767" spans="8:20" x14ac:dyDescent="0.2">
      <c r="H767" s="68"/>
      <c r="I767" s="68"/>
      <c r="J767" s="68"/>
      <c r="K767" s="68"/>
      <c r="N767" s="54"/>
      <c r="O767" s="68">
        <f>((G767-1)*(1-(IF(H767="no",0,'month #1 only'!$B$3)))+1)</f>
        <v>5.0000000000000044E-2</v>
      </c>
      <c r="P767" s="68">
        <f t="shared" si="11"/>
        <v>0</v>
      </c>
      <c r="Q767" s="69">
        <f>IF(Table13[[#This Row],[Runners]]&lt;5,0,IF(Table13[[#This Row],[Runners]]&lt;8,0.25,IF(Table13[[#This Row],[Runners]]&lt;12,0.2,IF(Table13[[#This Row],[Handicap?]]="Yes",0.25,0.2))))</f>
        <v>0</v>
      </c>
      <c r="R767" s="70">
        <f>(IF(N767="WON-EW",((((F767-1)*Q767)*'month #1 only'!$B$2)+('month #1 only'!$B$2*(F767-1))),IF(N767="WON",((((F767-1)*Q767)*'month #1 only'!$B$2)+('month #1 only'!$B$2*(F767-1))),IF(N767="PLACED",((((F767-1)*Q767)*'month #1 only'!$B$2)-'month #1 only'!$B$2),IF(Q767=0,-'month #1 only'!$B$2,IF(Q767=0,-'month #1 only'!$B$2,-('month #1 only'!$B$2*2)))))))*E767</f>
        <v>0</v>
      </c>
      <c r="S767" s="71">
        <f>(IF(N767="WON-EW",((((O767-1)*Q767)*'month #1 only'!$B$2)+('month #1 only'!$B$2*(O767-1))),IF(N767="WON",((((O767-1)*Q767)*'month #1 only'!$B$2)+('month #1 only'!$B$2*(O767-1))),IF(N767="PLACED",((((O767-1)*Q767)*'month #1 only'!$B$2)-'month #1 only'!$B$2),IF(Q767=0,-'month #1 only'!$B$2,IF(Q767=0,-'month #1 only'!$B$2,-('month #1 only'!$B$2*2)))))))*E767</f>
        <v>0</v>
      </c>
      <c r="T767" s="71">
        <f>(IF(N767="WON-EW",(((L767-1)*'month #1 only'!$B$2)*(1-$B$3))+(((M767-1)*'month #1 only'!$B$2)*(1-$B$3)),IF(N767="WON",(((L767-1)*'month #1 only'!$B$2)*(1-$B$3)),IF(N767="PLACED",(((M767-1)*'month #1 only'!$B$2)*(1-$B$3))-'month #1 only'!$B$2,IF(Q767=0,-'month #1 only'!$B$2,-('month #1 only'!$B$2*2))))))*E767</f>
        <v>0</v>
      </c>
    </row>
    <row r="768" spans="8:20" x14ac:dyDescent="0.2">
      <c r="H768" s="68"/>
      <c r="I768" s="68"/>
      <c r="J768" s="68"/>
      <c r="K768" s="68"/>
      <c r="N768" s="54"/>
      <c r="O768" s="68">
        <f>((G768-1)*(1-(IF(H768="no",0,'month #1 only'!$B$3)))+1)</f>
        <v>5.0000000000000044E-2</v>
      </c>
      <c r="P768" s="68">
        <f t="shared" si="11"/>
        <v>0</v>
      </c>
      <c r="Q768" s="69">
        <f>IF(Table13[[#This Row],[Runners]]&lt;5,0,IF(Table13[[#This Row],[Runners]]&lt;8,0.25,IF(Table13[[#This Row],[Runners]]&lt;12,0.2,IF(Table13[[#This Row],[Handicap?]]="Yes",0.25,0.2))))</f>
        <v>0</v>
      </c>
      <c r="R768" s="70">
        <f>(IF(N768="WON-EW",((((F768-1)*Q768)*'month #1 only'!$B$2)+('month #1 only'!$B$2*(F768-1))),IF(N768="WON",((((F768-1)*Q768)*'month #1 only'!$B$2)+('month #1 only'!$B$2*(F768-1))),IF(N768="PLACED",((((F768-1)*Q768)*'month #1 only'!$B$2)-'month #1 only'!$B$2),IF(Q768=0,-'month #1 only'!$B$2,IF(Q768=0,-'month #1 only'!$B$2,-('month #1 only'!$B$2*2)))))))*E768</f>
        <v>0</v>
      </c>
      <c r="S768" s="71">
        <f>(IF(N768="WON-EW",((((O768-1)*Q768)*'month #1 only'!$B$2)+('month #1 only'!$B$2*(O768-1))),IF(N768="WON",((((O768-1)*Q768)*'month #1 only'!$B$2)+('month #1 only'!$B$2*(O768-1))),IF(N768="PLACED",((((O768-1)*Q768)*'month #1 only'!$B$2)-'month #1 only'!$B$2),IF(Q768=0,-'month #1 only'!$B$2,IF(Q768=0,-'month #1 only'!$B$2,-('month #1 only'!$B$2*2)))))))*E768</f>
        <v>0</v>
      </c>
      <c r="T768" s="71">
        <f>(IF(N768="WON-EW",(((L768-1)*'month #1 only'!$B$2)*(1-$B$3))+(((M768-1)*'month #1 only'!$B$2)*(1-$B$3)),IF(N768="WON",(((L768-1)*'month #1 only'!$B$2)*(1-$B$3)),IF(N768="PLACED",(((M768-1)*'month #1 only'!$B$2)*(1-$B$3))-'month #1 only'!$B$2,IF(Q768=0,-'month #1 only'!$B$2,-('month #1 only'!$B$2*2))))))*E768</f>
        <v>0</v>
      </c>
    </row>
    <row r="769" spans="8:20" x14ac:dyDescent="0.2">
      <c r="H769" s="68"/>
      <c r="I769" s="68"/>
      <c r="J769" s="68"/>
      <c r="K769" s="68"/>
      <c r="N769" s="54"/>
      <c r="O769" s="68">
        <f>((G769-1)*(1-(IF(H769="no",0,'month #1 only'!$B$3)))+1)</f>
        <v>5.0000000000000044E-2</v>
      </c>
      <c r="P769" s="68">
        <f t="shared" si="11"/>
        <v>0</v>
      </c>
      <c r="Q769" s="69">
        <f>IF(Table13[[#This Row],[Runners]]&lt;5,0,IF(Table13[[#This Row],[Runners]]&lt;8,0.25,IF(Table13[[#This Row],[Runners]]&lt;12,0.2,IF(Table13[[#This Row],[Handicap?]]="Yes",0.25,0.2))))</f>
        <v>0</v>
      </c>
      <c r="R769" s="70">
        <f>(IF(N769="WON-EW",((((F769-1)*Q769)*'month #1 only'!$B$2)+('month #1 only'!$B$2*(F769-1))),IF(N769="WON",((((F769-1)*Q769)*'month #1 only'!$B$2)+('month #1 only'!$B$2*(F769-1))),IF(N769="PLACED",((((F769-1)*Q769)*'month #1 only'!$B$2)-'month #1 only'!$B$2),IF(Q769=0,-'month #1 only'!$B$2,IF(Q769=0,-'month #1 only'!$B$2,-('month #1 only'!$B$2*2)))))))*E769</f>
        <v>0</v>
      </c>
      <c r="S769" s="71">
        <f>(IF(N769="WON-EW",((((O769-1)*Q769)*'month #1 only'!$B$2)+('month #1 only'!$B$2*(O769-1))),IF(N769="WON",((((O769-1)*Q769)*'month #1 only'!$B$2)+('month #1 only'!$B$2*(O769-1))),IF(N769="PLACED",((((O769-1)*Q769)*'month #1 only'!$B$2)-'month #1 only'!$B$2),IF(Q769=0,-'month #1 only'!$B$2,IF(Q769=0,-'month #1 only'!$B$2,-('month #1 only'!$B$2*2)))))))*E769</f>
        <v>0</v>
      </c>
      <c r="T769" s="71">
        <f>(IF(N769="WON-EW",(((L769-1)*'month #1 only'!$B$2)*(1-$B$3))+(((M769-1)*'month #1 only'!$B$2)*(1-$B$3)),IF(N769="WON",(((L769-1)*'month #1 only'!$B$2)*(1-$B$3)),IF(N769="PLACED",(((M769-1)*'month #1 only'!$B$2)*(1-$B$3))-'month #1 only'!$B$2,IF(Q769=0,-'month #1 only'!$B$2,-('month #1 only'!$B$2*2))))))*E769</f>
        <v>0</v>
      </c>
    </row>
    <row r="770" spans="8:20" x14ac:dyDescent="0.2">
      <c r="H770" s="68"/>
      <c r="I770" s="68"/>
      <c r="J770" s="68"/>
      <c r="K770" s="68"/>
      <c r="N770" s="54"/>
      <c r="O770" s="68">
        <f>((G770-1)*(1-(IF(H770="no",0,'month #1 only'!$B$3)))+1)</f>
        <v>5.0000000000000044E-2</v>
      </c>
      <c r="P770" s="68">
        <f t="shared" si="11"/>
        <v>0</v>
      </c>
      <c r="Q770" s="69">
        <f>IF(Table13[[#This Row],[Runners]]&lt;5,0,IF(Table13[[#This Row],[Runners]]&lt;8,0.25,IF(Table13[[#This Row],[Runners]]&lt;12,0.2,IF(Table13[[#This Row],[Handicap?]]="Yes",0.25,0.2))))</f>
        <v>0</v>
      </c>
      <c r="R770" s="70">
        <f>(IF(N770="WON-EW",((((F770-1)*Q770)*'month #1 only'!$B$2)+('month #1 only'!$B$2*(F770-1))),IF(N770="WON",((((F770-1)*Q770)*'month #1 only'!$B$2)+('month #1 only'!$B$2*(F770-1))),IF(N770="PLACED",((((F770-1)*Q770)*'month #1 only'!$B$2)-'month #1 only'!$B$2),IF(Q770=0,-'month #1 only'!$B$2,IF(Q770=0,-'month #1 only'!$B$2,-('month #1 only'!$B$2*2)))))))*E770</f>
        <v>0</v>
      </c>
      <c r="S770" s="71">
        <f>(IF(N770="WON-EW",((((O770-1)*Q770)*'month #1 only'!$B$2)+('month #1 only'!$B$2*(O770-1))),IF(N770="WON",((((O770-1)*Q770)*'month #1 only'!$B$2)+('month #1 only'!$B$2*(O770-1))),IF(N770="PLACED",((((O770-1)*Q770)*'month #1 only'!$B$2)-'month #1 only'!$B$2),IF(Q770=0,-'month #1 only'!$B$2,IF(Q770=0,-'month #1 only'!$B$2,-('month #1 only'!$B$2*2)))))))*E770</f>
        <v>0</v>
      </c>
      <c r="T770" s="71">
        <f>(IF(N770="WON-EW",(((L770-1)*'month #1 only'!$B$2)*(1-$B$3))+(((M770-1)*'month #1 only'!$B$2)*(1-$B$3)),IF(N770="WON",(((L770-1)*'month #1 only'!$B$2)*(1-$B$3)),IF(N770="PLACED",(((M770-1)*'month #1 only'!$B$2)*(1-$B$3))-'month #1 only'!$B$2,IF(Q770=0,-'month #1 only'!$B$2,-('month #1 only'!$B$2*2))))))*E770</f>
        <v>0</v>
      </c>
    </row>
    <row r="771" spans="8:20" x14ac:dyDescent="0.2">
      <c r="H771" s="68"/>
      <c r="I771" s="68"/>
      <c r="J771" s="68"/>
      <c r="K771" s="68"/>
      <c r="N771" s="54"/>
      <c r="O771" s="68">
        <f>((G771-1)*(1-(IF(H771="no",0,'month #1 only'!$B$3)))+1)</f>
        <v>5.0000000000000044E-2</v>
      </c>
      <c r="P771" s="68">
        <f t="shared" si="11"/>
        <v>0</v>
      </c>
      <c r="Q771" s="69">
        <f>IF(Table13[[#This Row],[Runners]]&lt;5,0,IF(Table13[[#This Row],[Runners]]&lt;8,0.25,IF(Table13[[#This Row],[Runners]]&lt;12,0.2,IF(Table13[[#This Row],[Handicap?]]="Yes",0.25,0.2))))</f>
        <v>0</v>
      </c>
      <c r="R771" s="70">
        <f>(IF(N771="WON-EW",((((F771-1)*Q771)*'month #1 only'!$B$2)+('month #1 only'!$B$2*(F771-1))),IF(N771="WON",((((F771-1)*Q771)*'month #1 only'!$B$2)+('month #1 only'!$B$2*(F771-1))),IF(N771="PLACED",((((F771-1)*Q771)*'month #1 only'!$B$2)-'month #1 only'!$B$2),IF(Q771=0,-'month #1 only'!$B$2,IF(Q771=0,-'month #1 only'!$B$2,-('month #1 only'!$B$2*2)))))))*E771</f>
        <v>0</v>
      </c>
      <c r="S771" s="71">
        <f>(IF(N771="WON-EW",((((O771-1)*Q771)*'month #1 only'!$B$2)+('month #1 only'!$B$2*(O771-1))),IF(N771="WON",((((O771-1)*Q771)*'month #1 only'!$B$2)+('month #1 only'!$B$2*(O771-1))),IF(N771="PLACED",((((O771-1)*Q771)*'month #1 only'!$B$2)-'month #1 only'!$B$2),IF(Q771=0,-'month #1 only'!$B$2,IF(Q771=0,-'month #1 only'!$B$2,-('month #1 only'!$B$2*2)))))))*E771</f>
        <v>0</v>
      </c>
      <c r="T771" s="71">
        <f>(IF(N771="WON-EW",(((L771-1)*'month #1 only'!$B$2)*(1-$B$3))+(((M771-1)*'month #1 only'!$B$2)*(1-$B$3)),IF(N771="WON",(((L771-1)*'month #1 only'!$B$2)*(1-$B$3)),IF(N771="PLACED",(((M771-1)*'month #1 only'!$B$2)*(1-$B$3))-'month #1 only'!$B$2,IF(Q771=0,-'month #1 only'!$B$2,-('month #1 only'!$B$2*2))))))*E771</f>
        <v>0</v>
      </c>
    </row>
    <row r="772" spans="8:20" x14ac:dyDescent="0.2">
      <c r="H772" s="68"/>
      <c r="I772" s="68"/>
      <c r="J772" s="68"/>
      <c r="K772" s="68"/>
      <c r="N772" s="54"/>
      <c r="O772" s="68">
        <f>((G772-1)*(1-(IF(H772="no",0,'month #1 only'!$B$3)))+1)</f>
        <v>5.0000000000000044E-2</v>
      </c>
      <c r="P772" s="68">
        <f t="shared" si="11"/>
        <v>0</v>
      </c>
      <c r="Q772" s="69">
        <f>IF(Table13[[#This Row],[Runners]]&lt;5,0,IF(Table13[[#This Row],[Runners]]&lt;8,0.25,IF(Table13[[#This Row],[Runners]]&lt;12,0.2,IF(Table13[[#This Row],[Handicap?]]="Yes",0.25,0.2))))</f>
        <v>0</v>
      </c>
      <c r="R772" s="70">
        <f>(IF(N772="WON-EW",((((F772-1)*Q772)*'month #1 only'!$B$2)+('month #1 only'!$B$2*(F772-1))),IF(N772="WON",((((F772-1)*Q772)*'month #1 only'!$B$2)+('month #1 only'!$B$2*(F772-1))),IF(N772="PLACED",((((F772-1)*Q772)*'month #1 only'!$B$2)-'month #1 only'!$B$2),IF(Q772=0,-'month #1 only'!$B$2,IF(Q772=0,-'month #1 only'!$B$2,-('month #1 only'!$B$2*2)))))))*E772</f>
        <v>0</v>
      </c>
      <c r="S772" s="71">
        <f>(IF(N772="WON-EW",((((O772-1)*Q772)*'month #1 only'!$B$2)+('month #1 only'!$B$2*(O772-1))),IF(N772="WON",((((O772-1)*Q772)*'month #1 only'!$B$2)+('month #1 only'!$B$2*(O772-1))),IF(N772="PLACED",((((O772-1)*Q772)*'month #1 only'!$B$2)-'month #1 only'!$B$2),IF(Q772=0,-'month #1 only'!$B$2,IF(Q772=0,-'month #1 only'!$B$2,-('month #1 only'!$B$2*2)))))))*E772</f>
        <v>0</v>
      </c>
      <c r="T772" s="71">
        <f>(IF(N772="WON-EW",(((L772-1)*'month #1 only'!$B$2)*(1-$B$3))+(((M772-1)*'month #1 only'!$B$2)*(1-$B$3)),IF(N772="WON",(((L772-1)*'month #1 only'!$B$2)*(1-$B$3)),IF(N772="PLACED",(((M772-1)*'month #1 only'!$B$2)*(1-$B$3))-'month #1 only'!$B$2,IF(Q772=0,-'month #1 only'!$B$2,-('month #1 only'!$B$2*2))))))*E772</f>
        <v>0</v>
      </c>
    </row>
    <row r="773" spans="8:20" x14ac:dyDescent="0.2">
      <c r="H773" s="68"/>
      <c r="I773" s="68"/>
      <c r="J773" s="68"/>
      <c r="K773" s="68"/>
      <c r="N773" s="54"/>
      <c r="O773" s="68">
        <f>((G773-1)*(1-(IF(H773="no",0,'month #1 only'!$B$3)))+1)</f>
        <v>5.0000000000000044E-2</v>
      </c>
      <c r="P773" s="68">
        <f t="shared" si="11"/>
        <v>0</v>
      </c>
      <c r="Q773" s="69">
        <f>IF(Table13[[#This Row],[Runners]]&lt;5,0,IF(Table13[[#This Row],[Runners]]&lt;8,0.25,IF(Table13[[#This Row],[Runners]]&lt;12,0.2,IF(Table13[[#This Row],[Handicap?]]="Yes",0.25,0.2))))</f>
        <v>0</v>
      </c>
      <c r="R773" s="70">
        <f>(IF(N773="WON-EW",((((F773-1)*Q773)*'month #1 only'!$B$2)+('month #1 only'!$B$2*(F773-1))),IF(N773="WON",((((F773-1)*Q773)*'month #1 only'!$B$2)+('month #1 only'!$B$2*(F773-1))),IF(N773="PLACED",((((F773-1)*Q773)*'month #1 only'!$B$2)-'month #1 only'!$B$2),IF(Q773=0,-'month #1 only'!$B$2,IF(Q773=0,-'month #1 only'!$B$2,-('month #1 only'!$B$2*2)))))))*E773</f>
        <v>0</v>
      </c>
      <c r="S773" s="71">
        <f>(IF(N773="WON-EW",((((O773-1)*Q773)*'month #1 only'!$B$2)+('month #1 only'!$B$2*(O773-1))),IF(N773="WON",((((O773-1)*Q773)*'month #1 only'!$B$2)+('month #1 only'!$B$2*(O773-1))),IF(N773="PLACED",((((O773-1)*Q773)*'month #1 only'!$B$2)-'month #1 only'!$B$2),IF(Q773=0,-'month #1 only'!$B$2,IF(Q773=0,-'month #1 only'!$B$2,-('month #1 only'!$B$2*2)))))))*E773</f>
        <v>0</v>
      </c>
      <c r="T773" s="71">
        <f>(IF(N773="WON-EW",(((L773-1)*'month #1 only'!$B$2)*(1-$B$3))+(((M773-1)*'month #1 only'!$B$2)*(1-$B$3)),IF(N773="WON",(((L773-1)*'month #1 only'!$B$2)*(1-$B$3)),IF(N773="PLACED",(((M773-1)*'month #1 only'!$B$2)*(1-$B$3))-'month #1 only'!$B$2,IF(Q773=0,-'month #1 only'!$B$2,-('month #1 only'!$B$2*2))))))*E773</f>
        <v>0</v>
      </c>
    </row>
    <row r="774" spans="8:20" x14ac:dyDescent="0.2">
      <c r="H774" s="68"/>
      <c r="I774" s="68"/>
      <c r="J774" s="68"/>
      <c r="K774" s="68"/>
      <c r="N774" s="54"/>
      <c r="O774" s="68">
        <f>((G774-1)*(1-(IF(H774="no",0,'month #1 only'!$B$3)))+1)</f>
        <v>5.0000000000000044E-2</v>
      </c>
      <c r="P774" s="68">
        <f t="shared" si="11"/>
        <v>0</v>
      </c>
      <c r="Q774" s="69">
        <f>IF(Table13[[#This Row],[Runners]]&lt;5,0,IF(Table13[[#This Row],[Runners]]&lt;8,0.25,IF(Table13[[#This Row],[Runners]]&lt;12,0.2,IF(Table13[[#This Row],[Handicap?]]="Yes",0.25,0.2))))</f>
        <v>0</v>
      </c>
      <c r="R774" s="70">
        <f>(IF(N774="WON-EW",((((F774-1)*Q774)*'month #1 only'!$B$2)+('month #1 only'!$B$2*(F774-1))),IF(N774="WON",((((F774-1)*Q774)*'month #1 only'!$B$2)+('month #1 only'!$B$2*(F774-1))),IF(N774="PLACED",((((F774-1)*Q774)*'month #1 only'!$B$2)-'month #1 only'!$B$2),IF(Q774=0,-'month #1 only'!$B$2,IF(Q774=0,-'month #1 only'!$B$2,-('month #1 only'!$B$2*2)))))))*E774</f>
        <v>0</v>
      </c>
      <c r="S774" s="71">
        <f>(IF(N774="WON-EW",((((O774-1)*Q774)*'month #1 only'!$B$2)+('month #1 only'!$B$2*(O774-1))),IF(N774="WON",((((O774-1)*Q774)*'month #1 only'!$B$2)+('month #1 only'!$B$2*(O774-1))),IF(N774="PLACED",((((O774-1)*Q774)*'month #1 only'!$B$2)-'month #1 only'!$B$2),IF(Q774=0,-'month #1 only'!$B$2,IF(Q774=0,-'month #1 only'!$B$2,-('month #1 only'!$B$2*2)))))))*E774</f>
        <v>0</v>
      </c>
      <c r="T774" s="71">
        <f>(IF(N774="WON-EW",(((L774-1)*'month #1 only'!$B$2)*(1-$B$3))+(((M774-1)*'month #1 only'!$B$2)*(1-$B$3)),IF(N774="WON",(((L774-1)*'month #1 only'!$B$2)*(1-$B$3)),IF(N774="PLACED",(((M774-1)*'month #1 only'!$B$2)*(1-$B$3))-'month #1 only'!$B$2,IF(Q774=0,-'month #1 only'!$B$2,-('month #1 only'!$B$2*2))))))*E774</f>
        <v>0</v>
      </c>
    </row>
    <row r="775" spans="8:20" x14ac:dyDescent="0.2">
      <c r="H775" s="68"/>
      <c r="I775" s="68"/>
      <c r="J775" s="68"/>
      <c r="K775" s="68"/>
      <c r="N775" s="54"/>
      <c r="O775" s="68">
        <f>((G775-1)*(1-(IF(H775="no",0,'month #1 only'!$B$3)))+1)</f>
        <v>5.0000000000000044E-2</v>
      </c>
      <c r="P775" s="68">
        <f t="shared" si="11"/>
        <v>0</v>
      </c>
      <c r="Q775" s="69">
        <f>IF(Table13[[#This Row],[Runners]]&lt;5,0,IF(Table13[[#This Row],[Runners]]&lt;8,0.25,IF(Table13[[#This Row],[Runners]]&lt;12,0.2,IF(Table13[[#This Row],[Handicap?]]="Yes",0.25,0.2))))</f>
        <v>0</v>
      </c>
      <c r="R775" s="70">
        <f>(IF(N775="WON-EW",((((F775-1)*Q775)*'month #1 only'!$B$2)+('month #1 only'!$B$2*(F775-1))),IF(N775="WON",((((F775-1)*Q775)*'month #1 only'!$B$2)+('month #1 only'!$B$2*(F775-1))),IF(N775="PLACED",((((F775-1)*Q775)*'month #1 only'!$B$2)-'month #1 only'!$B$2),IF(Q775=0,-'month #1 only'!$B$2,IF(Q775=0,-'month #1 only'!$B$2,-('month #1 only'!$B$2*2)))))))*E775</f>
        <v>0</v>
      </c>
      <c r="S775" s="71">
        <f>(IF(N775="WON-EW",((((O775-1)*Q775)*'month #1 only'!$B$2)+('month #1 only'!$B$2*(O775-1))),IF(N775="WON",((((O775-1)*Q775)*'month #1 only'!$B$2)+('month #1 only'!$B$2*(O775-1))),IF(N775="PLACED",((((O775-1)*Q775)*'month #1 only'!$B$2)-'month #1 only'!$B$2),IF(Q775=0,-'month #1 only'!$B$2,IF(Q775=0,-'month #1 only'!$B$2,-('month #1 only'!$B$2*2)))))))*E775</f>
        <v>0</v>
      </c>
      <c r="T775" s="71">
        <f>(IF(N775="WON-EW",(((L775-1)*'month #1 only'!$B$2)*(1-$B$3))+(((M775-1)*'month #1 only'!$B$2)*(1-$B$3)),IF(N775="WON",(((L775-1)*'month #1 only'!$B$2)*(1-$B$3)),IF(N775="PLACED",(((M775-1)*'month #1 only'!$B$2)*(1-$B$3))-'month #1 only'!$B$2,IF(Q775=0,-'month #1 only'!$B$2,-('month #1 only'!$B$2*2))))))*E775</f>
        <v>0</v>
      </c>
    </row>
    <row r="776" spans="8:20" x14ac:dyDescent="0.2">
      <c r="H776" s="68"/>
      <c r="I776" s="68"/>
      <c r="J776" s="68"/>
      <c r="K776" s="68"/>
      <c r="N776" s="54"/>
      <c r="O776" s="68">
        <f>((G776-1)*(1-(IF(H776="no",0,'month #1 only'!$B$3)))+1)</f>
        <v>5.0000000000000044E-2</v>
      </c>
      <c r="P776" s="68">
        <f t="shared" ref="P776:P839" si="12">E776*IF(I776="yes",2,1)</f>
        <v>0</v>
      </c>
      <c r="Q776" s="69">
        <f>IF(Table13[[#This Row],[Runners]]&lt;5,0,IF(Table13[[#This Row],[Runners]]&lt;8,0.25,IF(Table13[[#This Row],[Runners]]&lt;12,0.2,IF(Table13[[#This Row],[Handicap?]]="Yes",0.25,0.2))))</f>
        <v>0</v>
      </c>
      <c r="R776" s="70">
        <f>(IF(N776="WON-EW",((((F776-1)*Q776)*'month #1 only'!$B$2)+('month #1 only'!$B$2*(F776-1))),IF(N776="WON",((((F776-1)*Q776)*'month #1 only'!$B$2)+('month #1 only'!$B$2*(F776-1))),IF(N776="PLACED",((((F776-1)*Q776)*'month #1 only'!$B$2)-'month #1 only'!$B$2),IF(Q776=0,-'month #1 only'!$B$2,IF(Q776=0,-'month #1 only'!$B$2,-('month #1 only'!$B$2*2)))))))*E776</f>
        <v>0</v>
      </c>
      <c r="S776" s="71">
        <f>(IF(N776="WON-EW",((((O776-1)*Q776)*'month #1 only'!$B$2)+('month #1 only'!$B$2*(O776-1))),IF(N776="WON",((((O776-1)*Q776)*'month #1 only'!$B$2)+('month #1 only'!$B$2*(O776-1))),IF(N776="PLACED",((((O776-1)*Q776)*'month #1 only'!$B$2)-'month #1 only'!$B$2),IF(Q776=0,-'month #1 only'!$B$2,IF(Q776=0,-'month #1 only'!$B$2,-('month #1 only'!$B$2*2)))))))*E776</f>
        <v>0</v>
      </c>
      <c r="T776" s="71">
        <f>(IF(N776="WON-EW",(((L776-1)*'month #1 only'!$B$2)*(1-$B$3))+(((M776-1)*'month #1 only'!$B$2)*(1-$B$3)),IF(N776="WON",(((L776-1)*'month #1 only'!$B$2)*(1-$B$3)),IF(N776="PLACED",(((M776-1)*'month #1 only'!$B$2)*(1-$B$3))-'month #1 only'!$B$2,IF(Q776=0,-'month #1 only'!$B$2,-('month #1 only'!$B$2*2))))))*E776</f>
        <v>0</v>
      </c>
    </row>
    <row r="777" spans="8:20" x14ac:dyDescent="0.2">
      <c r="H777" s="68"/>
      <c r="I777" s="68"/>
      <c r="J777" s="68"/>
      <c r="K777" s="68"/>
      <c r="N777" s="54"/>
      <c r="O777" s="68">
        <f>((G777-1)*(1-(IF(H777="no",0,'month #1 only'!$B$3)))+1)</f>
        <v>5.0000000000000044E-2</v>
      </c>
      <c r="P777" s="68">
        <f t="shared" si="12"/>
        <v>0</v>
      </c>
      <c r="Q777" s="69">
        <f>IF(Table13[[#This Row],[Runners]]&lt;5,0,IF(Table13[[#This Row],[Runners]]&lt;8,0.25,IF(Table13[[#This Row],[Runners]]&lt;12,0.2,IF(Table13[[#This Row],[Handicap?]]="Yes",0.25,0.2))))</f>
        <v>0</v>
      </c>
      <c r="R777" s="70">
        <f>(IF(N777="WON-EW",((((F777-1)*Q777)*'month #1 only'!$B$2)+('month #1 only'!$B$2*(F777-1))),IF(N777="WON",((((F777-1)*Q777)*'month #1 only'!$B$2)+('month #1 only'!$B$2*(F777-1))),IF(N777="PLACED",((((F777-1)*Q777)*'month #1 only'!$B$2)-'month #1 only'!$B$2),IF(Q777=0,-'month #1 only'!$B$2,IF(Q777=0,-'month #1 only'!$B$2,-('month #1 only'!$B$2*2)))))))*E777</f>
        <v>0</v>
      </c>
      <c r="S777" s="71">
        <f>(IF(N777="WON-EW",((((O777-1)*Q777)*'month #1 only'!$B$2)+('month #1 only'!$B$2*(O777-1))),IF(N777="WON",((((O777-1)*Q777)*'month #1 only'!$B$2)+('month #1 only'!$B$2*(O777-1))),IF(N777="PLACED",((((O777-1)*Q777)*'month #1 only'!$B$2)-'month #1 only'!$B$2),IF(Q777=0,-'month #1 only'!$B$2,IF(Q777=0,-'month #1 only'!$B$2,-('month #1 only'!$B$2*2)))))))*E777</f>
        <v>0</v>
      </c>
      <c r="T777" s="71">
        <f>(IF(N777="WON-EW",(((L777-1)*'month #1 only'!$B$2)*(1-$B$3))+(((M777-1)*'month #1 only'!$B$2)*(1-$B$3)),IF(N777="WON",(((L777-1)*'month #1 only'!$B$2)*(1-$B$3)),IF(N777="PLACED",(((M777-1)*'month #1 only'!$B$2)*(1-$B$3))-'month #1 only'!$B$2,IF(Q777=0,-'month #1 only'!$B$2,-('month #1 only'!$B$2*2))))))*E777</f>
        <v>0</v>
      </c>
    </row>
    <row r="778" spans="8:20" x14ac:dyDescent="0.2">
      <c r="H778" s="68"/>
      <c r="I778" s="68"/>
      <c r="J778" s="68"/>
      <c r="K778" s="68"/>
      <c r="N778" s="54"/>
      <c r="O778" s="68">
        <f>((G778-1)*(1-(IF(H778="no",0,'month #1 only'!$B$3)))+1)</f>
        <v>5.0000000000000044E-2</v>
      </c>
      <c r="P778" s="68">
        <f t="shared" si="12"/>
        <v>0</v>
      </c>
      <c r="Q778" s="69">
        <f>IF(Table13[[#This Row],[Runners]]&lt;5,0,IF(Table13[[#This Row],[Runners]]&lt;8,0.25,IF(Table13[[#This Row],[Runners]]&lt;12,0.2,IF(Table13[[#This Row],[Handicap?]]="Yes",0.25,0.2))))</f>
        <v>0</v>
      </c>
      <c r="R778" s="70">
        <f>(IF(N778="WON-EW",((((F778-1)*Q778)*'month #1 only'!$B$2)+('month #1 only'!$B$2*(F778-1))),IF(N778="WON",((((F778-1)*Q778)*'month #1 only'!$B$2)+('month #1 only'!$B$2*(F778-1))),IF(N778="PLACED",((((F778-1)*Q778)*'month #1 only'!$B$2)-'month #1 only'!$B$2),IF(Q778=0,-'month #1 only'!$B$2,IF(Q778=0,-'month #1 only'!$B$2,-('month #1 only'!$B$2*2)))))))*E778</f>
        <v>0</v>
      </c>
      <c r="S778" s="71">
        <f>(IF(N778="WON-EW",((((O778-1)*Q778)*'month #1 only'!$B$2)+('month #1 only'!$B$2*(O778-1))),IF(N778="WON",((((O778-1)*Q778)*'month #1 only'!$B$2)+('month #1 only'!$B$2*(O778-1))),IF(N778="PLACED",((((O778-1)*Q778)*'month #1 only'!$B$2)-'month #1 only'!$B$2),IF(Q778=0,-'month #1 only'!$B$2,IF(Q778=0,-'month #1 only'!$B$2,-('month #1 only'!$B$2*2)))))))*E778</f>
        <v>0</v>
      </c>
      <c r="T778" s="71">
        <f>(IF(N778="WON-EW",(((L778-1)*'month #1 only'!$B$2)*(1-$B$3))+(((M778-1)*'month #1 only'!$B$2)*(1-$B$3)),IF(N778="WON",(((L778-1)*'month #1 only'!$B$2)*(1-$B$3)),IF(N778="PLACED",(((M778-1)*'month #1 only'!$B$2)*(1-$B$3))-'month #1 only'!$B$2,IF(Q778=0,-'month #1 only'!$B$2,-('month #1 only'!$B$2*2))))))*E778</f>
        <v>0</v>
      </c>
    </row>
    <row r="779" spans="8:20" x14ac:dyDescent="0.2">
      <c r="H779" s="68"/>
      <c r="I779" s="68"/>
      <c r="J779" s="68"/>
      <c r="K779" s="68"/>
      <c r="N779" s="54"/>
      <c r="O779" s="68">
        <f>((G779-1)*(1-(IF(H779="no",0,'month #1 only'!$B$3)))+1)</f>
        <v>5.0000000000000044E-2</v>
      </c>
      <c r="P779" s="68">
        <f t="shared" si="12"/>
        <v>0</v>
      </c>
      <c r="Q779" s="69">
        <f>IF(Table13[[#This Row],[Runners]]&lt;5,0,IF(Table13[[#This Row],[Runners]]&lt;8,0.25,IF(Table13[[#This Row],[Runners]]&lt;12,0.2,IF(Table13[[#This Row],[Handicap?]]="Yes",0.25,0.2))))</f>
        <v>0</v>
      </c>
      <c r="R779" s="70">
        <f>(IF(N779="WON-EW",((((F779-1)*Q779)*'month #1 only'!$B$2)+('month #1 only'!$B$2*(F779-1))),IF(N779="WON",((((F779-1)*Q779)*'month #1 only'!$B$2)+('month #1 only'!$B$2*(F779-1))),IF(N779="PLACED",((((F779-1)*Q779)*'month #1 only'!$B$2)-'month #1 only'!$B$2),IF(Q779=0,-'month #1 only'!$B$2,IF(Q779=0,-'month #1 only'!$B$2,-('month #1 only'!$B$2*2)))))))*E779</f>
        <v>0</v>
      </c>
      <c r="S779" s="71">
        <f>(IF(N779="WON-EW",((((O779-1)*Q779)*'month #1 only'!$B$2)+('month #1 only'!$B$2*(O779-1))),IF(N779="WON",((((O779-1)*Q779)*'month #1 only'!$B$2)+('month #1 only'!$B$2*(O779-1))),IF(N779="PLACED",((((O779-1)*Q779)*'month #1 only'!$B$2)-'month #1 only'!$B$2),IF(Q779=0,-'month #1 only'!$B$2,IF(Q779=0,-'month #1 only'!$B$2,-('month #1 only'!$B$2*2)))))))*E779</f>
        <v>0</v>
      </c>
      <c r="T779" s="71">
        <f>(IF(N779="WON-EW",(((L779-1)*'month #1 only'!$B$2)*(1-$B$3))+(((M779-1)*'month #1 only'!$B$2)*(1-$B$3)),IF(N779="WON",(((L779-1)*'month #1 only'!$B$2)*(1-$B$3)),IF(N779="PLACED",(((M779-1)*'month #1 only'!$B$2)*(1-$B$3))-'month #1 only'!$B$2,IF(Q779=0,-'month #1 only'!$B$2,-('month #1 only'!$B$2*2))))))*E779</f>
        <v>0</v>
      </c>
    </row>
    <row r="780" spans="8:20" x14ac:dyDescent="0.2">
      <c r="H780" s="68"/>
      <c r="I780" s="68"/>
      <c r="J780" s="68"/>
      <c r="K780" s="68"/>
      <c r="N780" s="54"/>
      <c r="O780" s="68">
        <f>((G780-1)*(1-(IF(H780="no",0,'month #1 only'!$B$3)))+1)</f>
        <v>5.0000000000000044E-2</v>
      </c>
      <c r="P780" s="68">
        <f t="shared" si="12"/>
        <v>0</v>
      </c>
      <c r="Q780" s="69">
        <f>IF(Table13[[#This Row],[Runners]]&lt;5,0,IF(Table13[[#This Row],[Runners]]&lt;8,0.25,IF(Table13[[#This Row],[Runners]]&lt;12,0.2,IF(Table13[[#This Row],[Handicap?]]="Yes",0.25,0.2))))</f>
        <v>0</v>
      </c>
      <c r="R780" s="70">
        <f>(IF(N780="WON-EW",((((F780-1)*Q780)*'month #1 only'!$B$2)+('month #1 only'!$B$2*(F780-1))),IF(N780="WON",((((F780-1)*Q780)*'month #1 only'!$B$2)+('month #1 only'!$B$2*(F780-1))),IF(N780="PLACED",((((F780-1)*Q780)*'month #1 only'!$B$2)-'month #1 only'!$B$2),IF(Q780=0,-'month #1 only'!$B$2,IF(Q780=0,-'month #1 only'!$B$2,-('month #1 only'!$B$2*2)))))))*E780</f>
        <v>0</v>
      </c>
      <c r="S780" s="71">
        <f>(IF(N780="WON-EW",((((O780-1)*Q780)*'month #1 only'!$B$2)+('month #1 only'!$B$2*(O780-1))),IF(N780="WON",((((O780-1)*Q780)*'month #1 only'!$B$2)+('month #1 only'!$B$2*(O780-1))),IF(N780="PLACED",((((O780-1)*Q780)*'month #1 only'!$B$2)-'month #1 only'!$B$2),IF(Q780=0,-'month #1 only'!$B$2,IF(Q780=0,-'month #1 only'!$B$2,-('month #1 only'!$B$2*2)))))))*E780</f>
        <v>0</v>
      </c>
      <c r="T780" s="71">
        <f>(IF(N780="WON-EW",(((L780-1)*'month #1 only'!$B$2)*(1-$B$3))+(((M780-1)*'month #1 only'!$B$2)*(1-$B$3)),IF(N780="WON",(((L780-1)*'month #1 only'!$B$2)*(1-$B$3)),IF(N780="PLACED",(((M780-1)*'month #1 only'!$B$2)*(1-$B$3))-'month #1 only'!$B$2,IF(Q780=0,-'month #1 only'!$B$2,-('month #1 only'!$B$2*2))))))*E780</f>
        <v>0</v>
      </c>
    </row>
    <row r="781" spans="8:20" x14ac:dyDescent="0.2">
      <c r="H781" s="68"/>
      <c r="I781" s="68"/>
      <c r="J781" s="68"/>
      <c r="K781" s="68"/>
      <c r="N781" s="54"/>
      <c r="O781" s="68">
        <f>((G781-1)*(1-(IF(H781="no",0,'month #1 only'!$B$3)))+1)</f>
        <v>5.0000000000000044E-2</v>
      </c>
      <c r="P781" s="68">
        <f t="shared" si="12"/>
        <v>0</v>
      </c>
      <c r="Q781" s="69">
        <f>IF(Table13[[#This Row],[Runners]]&lt;5,0,IF(Table13[[#This Row],[Runners]]&lt;8,0.25,IF(Table13[[#This Row],[Runners]]&lt;12,0.2,IF(Table13[[#This Row],[Handicap?]]="Yes",0.25,0.2))))</f>
        <v>0</v>
      </c>
      <c r="R781" s="70">
        <f>(IF(N781="WON-EW",((((F781-1)*Q781)*'month #1 only'!$B$2)+('month #1 only'!$B$2*(F781-1))),IF(N781="WON",((((F781-1)*Q781)*'month #1 only'!$B$2)+('month #1 only'!$B$2*(F781-1))),IF(N781="PLACED",((((F781-1)*Q781)*'month #1 only'!$B$2)-'month #1 only'!$B$2),IF(Q781=0,-'month #1 only'!$B$2,IF(Q781=0,-'month #1 only'!$B$2,-('month #1 only'!$B$2*2)))))))*E781</f>
        <v>0</v>
      </c>
      <c r="S781" s="71">
        <f>(IF(N781="WON-EW",((((O781-1)*Q781)*'month #1 only'!$B$2)+('month #1 only'!$B$2*(O781-1))),IF(N781="WON",((((O781-1)*Q781)*'month #1 only'!$B$2)+('month #1 only'!$B$2*(O781-1))),IF(N781="PLACED",((((O781-1)*Q781)*'month #1 only'!$B$2)-'month #1 only'!$B$2),IF(Q781=0,-'month #1 only'!$B$2,IF(Q781=0,-'month #1 only'!$B$2,-('month #1 only'!$B$2*2)))))))*E781</f>
        <v>0</v>
      </c>
      <c r="T781" s="71">
        <f>(IF(N781="WON-EW",(((L781-1)*'month #1 only'!$B$2)*(1-$B$3))+(((M781-1)*'month #1 only'!$B$2)*(1-$B$3)),IF(N781="WON",(((L781-1)*'month #1 only'!$B$2)*(1-$B$3)),IF(N781="PLACED",(((M781-1)*'month #1 only'!$B$2)*(1-$B$3))-'month #1 only'!$B$2,IF(Q781=0,-'month #1 only'!$B$2,-('month #1 only'!$B$2*2))))))*E781</f>
        <v>0</v>
      </c>
    </row>
    <row r="782" spans="8:20" x14ac:dyDescent="0.2">
      <c r="H782" s="68"/>
      <c r="I782" s="68"/>
      <c r="J782" s="68"/>
      <c r="K782" s="68"/>
      <c r="N782" s="54"/>
      <c r="O782" s="68">
        <f>((G782-1)*(1-(IF(H782="no",0,'month #1 only'!$B$3)))+1)</f>
        <v>5.0000000000000044E-2</v>
      </c>
      <c r="P782" s="68">
        <f t="shared" si="12"/>
        <v>0</v>
      </c>
      <c r="Q782" s="69">
        <f>IF(Table13[[#This Row],[Runners]]&lt;5,0,IF(Table13[[#This Row],[Runners]]&lt;8,0.25,IF(Table13[[#This Row],[Runners]]&lt;12,0.2,IF(Table13[[#This Row],[Handicap?]]="Yes",0.25,0.2))))</f>
        <v>0</v>
      </c>
      <c r="R782" s="70">
        <f>(IF(N782="WON-EW",((((F782-1)*Q782)*'month #1 only'!$B$2)+('month #1 only'!$B$2*(F782-1))),IF(N782="WON",((((F782-1)*Q782)*'month #1 only'!$B$2)+('month #1 only'!$B$2*(F782-1))),IF(N782="PLACED",((((F782-1)*Q782)*'month #1 only'!$B$2)-'month #1 only'!$B$2),IF(Q782=0,-'month #1 only'!$B$2,IF(Q782=0,-'month #1 only'!$B$2,-('month #1 only'!$B$2*2)))))))*E782</f>
        <v>0</v>
      </c>
      <c r="S782" s="71">
        <f>(IF(N782="WON-EW",((((O782-1)*Q782)*'month #1 only'!$B$2)+('month #1 only'!$B$2*(O782-1))),IF(N782="WON",((((O782-1)*Q782)*'month #1 only'!$B$2)+('month #1 only'!$B$2*(O782-1))),IF(N782="PLACED",((((O782-1)*Q782)*'month #1 only'!$B$2)-'month #1 only'!$B$2),IF(Q782=0,-'month #1 only'!$B$2,IF(Q782=0,-'month #1 only'!$B$2,-('month #1 only'!$B$2*2)))))))*E782</f>
        <v>0</v>
      </c>
      <c r="T782" s="71">
        <f>(IF(N782="WON-EW",(((L782-1)*'month #1 only'!$B$2)*(1-$B$3))+(((M782-1)*'month #1 only'!$B$2)*(1-$B$3)),IF(N782="WON",(((L782-1)*'month #1 only'!$B$2)*(1-$B$3)),IF(N782="PLACED",(((M782-1)*'month #1 only'!$B$2)*(1-$B$3))-'month #1 only'!$B$2,IF(Q782=0,-'month #1 only'!$B$2,-('month #1 only'!$B$2*2))))))*E782</f>
        <v>0</v>
      </c>
    </row>
    <row r="783" spans="8:20" x14ac:dyDescent="0.2">
      <c r="H783" s="68"/>
      <c r="I783" s="68"/>
      <c r="J783" s="68"/>
      <c r="K783" s="68"/>
      <c r="N783" s="54"/>
      <c r="O783" s="68">
        <f>((G783-1)*(1-(IF(H783="no",0,'month #1 only'!$B$3)))+1)</f>
        <v>5.0000000000000044E-2</v>
      </c>
      <c r="P783" s="68">
        <f t="shared" si="12"/>
        <v>0</v>
      </c>
      <c r="Q783" s="69">
        <f>IF(Table13[[#This Row],[Runners]]&lt;5,0,IF(Table13[[#This Row],[Runners]]&lt;8,0.25,IF(Table13[[#This Row],[Runners]]&lt;12,0.2,IF(Table13[[#This Row],[Handicap?]]="Yes",0.25,0.2))))</f>
        <v>0</v>
      </c>
      <c r="R783" s="70">
        <f>(IF(N783="WON-EW",((((F783-1)*Q783)*'month #1 only'!$B$2)+('month #1 only'!$B$2*(F783-1))),IF(N783="WON",((((F783-1)*Q783)*'month #1 only'!$B$2)+('month #1 only'!$B$2*(F783-1))),IF(N783="PLACED",((((F783-1)*Q783)*'month #1 only'!$B$2)-'month #1 only'!$B$2),IF(Q783=0,-'month #1 only'!$B$2,IF(Q783=0,-'month #1 only'!$B$2,-('month #1 only'!$B$2*2)))))))*E783</f>
        <v>0</v>
      </c>
      <c r="S783" s="71">
        <f>(IF(N783="WON-EW",((((O783-1)*Q783)*'month #1 only'!$B$2)+('month #1 only'!$B$2*(O783-1))),IF(N783="WON",((((O783-1)*Q783)*'month #1 only'!$B$2)+('month #1 only'!$B$2*(O783-1))),IF(N783="PLACED",((((O783-1)*Q783)*'month #1 only'!$B$2)-'month #1 only'!$B$2),IF(Q783=0,-'month #1 only'!$B$2,IF(Q783=0,-'month #1 only'!$B$2,-('month #1 only'!$B$2*2)))))))*E783</f>
        <v>0</v>
      </c>
      <c r="T783" s="71">
        <f>(IF(N783="WON-EW",(((L783-1)*'month #1 only'!$B$2)*(1-$B$3))+(((M783-1)*'month #1 only'!$B$2)*(1-$B$3)),IF(N783="WON",(((L783-1)*'month #1 only'!$B$2)*(1-$B$3)),IF(N783="PLACED",(((M783-1)*'month #1 only'!$B$2)*(1-$B$3))-'month #1 only'!$B$2,IF(Q783=0,-'month #1 only'!$B$2,-('month #1 only'!$B$2*2))))))*E783</f>
        <v>0</v>
      </c>
    </row>
    <row r="784" spans="8:20" x14ac:dyDescent="0.2">
      <c r="H784" s="68"/>
      <c r="I784" s="68"/>
      <c r="J784" s="68"/>
      <c r="K784" s="68"/>
      <c r="N784" s="54"/>
      <c r="O784" s="68">
        <f>((G784-1)*(1-(IF(H784="no",0,'month #1 only'!$B$3)))+1)</f>
        <v>5.0000000000000044E-2</v>
      </c>
      <c r="P784" s="68">
        <f t="shared" si="12"/>
        <v>0</v>
      </c>
      <c r="Q784" s="69">
        <f>IF(Table13[[#This Row],[Runners]]&lt;5,0,IF(Table13[[#This Row],[Runners]]&lt;8,0.25,IF(Table13[[#This Row],[Runners]]&lt;12,0.2,IF(Table13[[#This Row],[Handicap?]]="Yes",0.25,0.2))))</f>
        <v>0</v>
      </c>
      <c r="R784" s="70">
        <f>(IF(N784="WON-EW",((((F784-1)*Q784)*'month #1 only'!$B$2)+('month #1 only'!$B$2*(F784-1))),IF(N784="WON",((((F784-1)*Q784)*'month #1 only'!$B$2)+('month #1 only'!$B$2*(F784-1))),IF(N784="PLACED",((((F784-1)*Q784)*'month #1 only'!$B$2)-'month #1 only'!$B$2),IF(Q784=0,-'month #1 only'!$B$2,IF(Q784=0,-'month #1 only'!$B$2,-('month #1 only'!$B$2*2)))))))*E784</f>
        <v>0</v>
      </c>
      <c r="S784" s="71">
        <f>(IF(N784="WON-EW",((((O784-1)*Q784)*'month #1 only'!$B$2)+('month #1 only'!$B$2*(O784-1))),IF(N784="WON",((((O784-1)*Q784)*'month #1 only'!$B$2)+('month #1 only'!$B$2*(O784-1))),IF(N784="PLACED",((((O784-1)*Q784)*'month #1 only'!$B$2)-'month #1 only'!$B$2),IF(Q784=0,-'month #1 only'!$B$2,IF(Q784=0,-'month #1 only'!$B$2,-('month #1 only'!$B$2*2)))))))*E784</f>
        <v>0</v>
      </c>
      <c r="T784" s="71">
        <f>(IF(N784="WON-EW",(((L784-1)*'month #1 only'!$B$2)*(1-$B$3))+(((M784-1)*'month #1 only'!$B$2)*(1-$B$3)),IF(N784="WON",(((L784-1)*'month #1 only'!$B$2)*(1-$B$3)),IF(N784="PLACED",(((M784-1)*'month #1 only'!$B$2)*(1-$B$3))-'month #1 only'!$B$2,IF(Q784=0,-'month #1 only'!$B$2,-('month #1 only'!$B$2*2))))))*E784</f>
        <v>0</v>
      </c>
    </row>
    <row r="785" spans="8:20" x14ac:dyDescent="0.2">
      <c r="H785" s="68"/>
      <c r="I785" s="68"/>
      <c r="J785" s="68"/>
      <c r="K785" s="68"/>
      <c r="N785" s="54"/>
      <c r="O785" s="68">
        <f>((G785-1)*(1-(IF(H785="no",0,'month #1 only'!$B$3)))+1)</f>
        <v>5.0000000000000044E-2</v>
      </c>
      <c r="P785" s="68">
        <f t="shared" si="12"/>
        <v>0</v>
      </c>
      <c r="Q785" s="69">
        <f>IF(Table13[[#This Row],[Runners]]&lt;5,0,IF(Table13[[#This Row],[Runners]]&lt;8,0.25,IF(Table13[[#This Row],[Runners]]&lt;12,0.2,IF(Table13[[#This Row],[Handicap?]]="Yes",0.25,0.2))))</f>
        <v>0</v>
      </c>
      <c r="R785" s="70">
        <f>(IF(N785="WON-EW",((((F785-1)*Q785)*'month #1 only'!$B$2)+('month #1 only'!$B$2*(F785-1))),IF(N785="WON",((((F785-1)*Q785)*'month #1 only'!$B$2)+('month #1 only'!$B$2*(F785-1))),IF(N785="PLACED",((((F785-1)*Q785)*'month #1 only'!$B$2)-'month #1 only'!$B$2),IF(Q785=0,-'month #1 only'!$B$2,IF(Q785=0,-'month #1 only'!$B$2,-('month #1 only'!$B$2*2)))))))*E785</f>
        <v>0</v>
      </c>
      <c r="S785" s="71">
        <f>(IF(N785="WON-EW",((((O785-1)*Q785)*'month #1 only'!$B$2)+('month #1 only'!$B$2*(O785-1))),IF(N785="WON",((((O785-1)*Q785)*'month #1 only'!$B$2)+('month #1 only'!$B$2*(O785-1))),IF(N785="PLACED",((((O785-1)*Q785)*'month #1 only'!$B$2)-'month #1 only'!$B$2),IF(Q785=0,-'month #1 only'!$B$2,IF(Q785=0,-'month #1 only'!$B$2,-('month #1 only'!$B$2*2)))))))*E785</f>
        <v>0</v>
      </c>
      <c r="T785" s="71">
        <f>(IF(N785="WON-EW",(((L785-1)*'month #1 only'!$B$2)*(1-$B$3))+(((M785-1)*'month #1 only'!$B$2)*(1-$B$3)),IF(N785="WON",(((L785-1)*'month #1 only'!$B$2)*(1-$B$3)),IF(N785="PLACED",(((M785-1)*'month #1 only'!$B$2)*(1-$B$3))-'month #1 only'!$B$2,IF(Q785=0,-'month #1 only'!$B$2,-('month #1 only'!$B$2*2))))))*E785</f>
        <v>0</v>
      </c>
    </row>
    <row r="786" spans="8:20" x14ac:dyDescent="0.2">
      <c r="H786" s="68"/>
      <c r="I786" s="68"/>
      <c r="J786" s="68"/>
      <c r="K786" s="68"/>
      <c r="N786" s="54"/>
      <c r="O786" s="68">
        <f>((G786-1)*(1-(IF(H786="no",0,'month #1 only'!$B$3)))+1)</f>
        <v>5.0000000000000044E-2</v>
      </c>
      <c r="P786" s="68">
        <f t="shared" si="12"/>
        <v>0</v>
      </c>
      <c r="Q786" s="69">
        <f>IF(Table13[[#This Row],[Runners]]&lt;5,0,IF(Table13[[#This Row],[Runners]]&lt;8,0.25,IF(Table13[[#This Row],[Runners]]&lt;12,0.2,IF(Table13[[#This Row],[Handicap?]]="Yes",0.25,0.2))))</f>
        <v>0</v>
      </c>
      <c r="R786" s="70">
        <f>(IF(N786="WON-EW",((((F786-1)*Q786)*'month #1 only'!$B$2)+('month #1 only'!$B$2*(F786-1))),IF(N786="WON",((((F786-1)*Q786)*'month #1 only'!$B$2)+('month #1 only'!$B$2*(F786-1))),IF(N786="PLACED",((((F786-1)*Q786)*'month #1 only'!$B$2)-'month #1 only'!$B$2),IF(Q786=0,-'month #1 only'!$B$2,IF(Q786=0,-'month #1 only'!$B$2,-('month #1 only'!$B$2*2)))))))*E786</f>
        <v>0</v>
      </c>
      <c r="S786" s="71">
        <f>(IF(N786="WON-EW",((((O786-1)*Q786)*'month #1 only'!$B$2)+('month #1 only'!$B$2*(O786-1))),IF(N786="WON",((((O786-1)*Q786)*'month #1 only'!$B$2)+('month #1 only'!$B$2*(O786-1))),IF(N786="PLACED",((((O786-1)*Q786)*'month #1 only'!$B$2)-'month #1 only'!$B$2),IF(Q786=0,-'month #1 only'!$B$2,IF(Q786=0,-'month #1 only'!$B$2,-('month #1 only'!$B$2*2)))))))*E786</f>
        <v>0</v>
      </c>
      <c r="T786" s="71">
        <f>(IF(N786="WON-EW",(((L786-1)*'month #1 only'!$B$2)*(1-$B$3))+(((M786-1)*'month #1 only'!$B$2)*(1-$B$3)),IF(N786="WON",(((L786-1)*'month #1 only'!$B$2)*(1-$B$3)),IF(N786="PLACED",(((M786-1)*'month #1 only'!$B$2)*(1-$B$3))-'month #1 only'!$B$2,IF(Q786=0,-'month #1 only'!$B$2,-('month #1 only'!$B$2*2))))))*E786</f>
        <v>0</v>
      </c>
    </row>
    <row r="787" spans="8:20" x14ac:dyDescent="0.2">
      <c r="H787" s="68"/>
      <c r="I787" s="68"/>
      <c r="J787" s="68"/>
      <c r="K787" s="68"/>
      <c r="N787" s="54"/>
      <c r="O787" s="68">
        <f>((G787-1)*(1-(IF(H787="no",0,'month #1 only'!$B$3)))+1)</f>
        <v>5.0000000000000044E-2</v>
      </c>
      <c r="P787" s="68">
        <f t="shared" si="12"/>
        <v>0</v>
      </c>
      <c r="Q787" s="69">
        <f>IF(Table13[[#This Row],[Runners]]&lt;5,0,IF(Table13[[#This Row],[Runners]]&lt;8,0.25,IF(Table13[[#This Row],[Runners]]&lt;12,0.2,IF(Table13[[#This Row],[Handicap?]]="Yes",0.25,0.2))))</f>
        <v>0</v>
      </c>
      <c r="R787" s="70">
        <f>(IF(N787="WON-EW",((((F787-1)*Q787)*'month #1 only'!$B$2)+('month #1 only'!$B$2*(F787-1))),IF(N787="WON",((((F787-1)*Q787)*'month #1 only'!$B$2)+('month #1 only'!$B$2*(F787-1))),IF(N787="PLACED",((((F787-1)*Q787)*'month #1 only'!$B$2)-'month #1 only'!$B$2),IF(Q787=0,-'month #1 only'!$B$2,IF(Q787=0,-'month #1 only'!$B$2,-('month #1 only'!$B$2*2)))))))*E787</f>
        <v>0</v>
      </c>
      <c r="S787" s="71">
        <f>(IF(N787="WON-EW",((((O787-1)*Q787)*'month #1 only'!$B$2)+('month #1 only'!$B$2*(O787-1))),IF(N787="WON",((((O787-1)*Q787)*'month #1 only'!$B$2)+('month #1 only'!$B$2*(O787-1))),IF(N787="PLACED",((((O787-1)*Q787)*'month #1 only'!$B$2)-'month #1 only'!$B$2),IF(Q787=0,-'month #1 only'!$B$2,IF(Q787=0,-'month #1 only'!$B$2,-('month #1 only'!$B$2*2)))))))*E787</f>
        <v>0</v>
      </c>
      <c r="T787" s="71">
        <f>(IF(N787="WON-EW",(((L787-1)*'month #1 only'!$B$2)*(1-$B$3))+(((M787-1)*'month #1 only'!$B$2)*(1-$B$3)),IF(N787="WON",(((L787-1)*'month #1 only'!$B$2)*(1-$B$3)),IF(N787="PLACED",(((M787-1)*'month #1 only'!$B$2)*(1-$B$3))-'month #1 only'!$B$2,IF(Q787=0,-'month #1 only'!$B$2,-('month #1 only'!$B$2*2))))))*E787</f>
        <v>0</v>
      </c>
    </row>
    <row r="788" spans="8:20" x14ac:dyDescent="0.2">
      <c r="H788" s="68"/>
      <c r="I788" s="68"/>
      <c r="J788" s="68"/>
      <c r="K788" s="68"/>
      <c r="N788" s="54"/>
      <c r="O788" s="68">
        <f>((G788-1)*(1-(IF(H788="no",0,'month #1 only'!$B$3)))+1)</f>
        <v>5.0000000000000044E-2</v>
      </c>
      <c r="P788" s="68">
        <f t="shared" si="12"/>
        <v>0</v>
      </c>
      <c r="Q788" s="69">
        <f>IF(Table13[[#This Row],[Runners]]&lt;5,0,IF(Table13[[#This Row],[Runners]]&lt;8,0.25,IF(Table13[[#This Row],[Runners]]&lt;12,0.2,IF(Table13[[#This Row],[Handicap?]]="Yes",0.25,0.2))))</f>
        <v>0</v>
      </c>
      <c r="R788" s="70">
        <f>(IF(N788="WON-EW",((((F788-1)*Q788)*'month #1 only'!$B$2)+('month #1 only'!$B$2*(F788-1))),IF(N788="WON",((((F788-1)*Q788)*'month #1 only'!$B$2)+('month #1 only'!$B$2*(F788-1))),IF(N788="PLACED",((((F788-1)*Q788)*'month #1 only'!$B$2)-'month #1 only'!$B$2),IF(Q788=0,-'month #1 only'!$B$2,IF(Q788=0,-'month #1 only'!$B$2,-('month #1 only'!$B$2*2)))))))*E788</f>
        <v>0</v>
      </c>
      <c r="S788" s="71">
        <f>(IF(N788="WON-EW",((((O788-1)*Q788)*'month #1 only'!$B$2)+('month #1 only'!$B$2*(O788-1))),IF(N788="WON",((((O788-1)*Q788)*'month #1 only'!$B$2)+('month #1 only'!$B$2*(O788-1))),IF(N788="PLACED",((((O788-1)*Q788)*'month #1 only'!$B$2)-'month #1 only'!$B$2),IF(Q788=0,-'month #1 only'!$B$2,IF(Q788=0,-'month #1 only'!$B$2,-('month #1 only'!$B$2*2)))))))*E788</f>
        <v>0</v>
      </c>
      <c r="T788" s="71">
        <f>(IF(N788="WON-EW",(((L788-1)*'month #1 only'!$B$2)*(1-$B$3))+(((M788-1)*'month #1 only'!$B$2)*(1-$B$3)),IF(N788="WON",(((L788-1)*'month #1 only'!$B$2)*(1-$B$3)),IF(N788="PLACED",(((M788-1)*'month #1 only'!$B$2)*(1-$B$3))-'month #1 only'!$B$2,IF(Q788=0,-'month #1 only'!$B$2,-('month #1 only'!$B$2*2))))))*E788</f>
        <v>0</v>
      </c>
    </row>
    <row r="789" spans="8:20" x14ac:dyDescent="0.2">
      <c r="H789" s="68"/>
      <c r="I789" s="68"/>
      <c r="J789" s="68"/>
      <c r="K789" s="68"/>
      <c r="N789" s="54"/>
      <c r="O789" s="68">
        <f>((G789-1)*(1-(IF(H789="no",0,'month #1 only'!$B$3)))+1)</f>
        <v>5.0000000000000044E-2</v>
      </c>
      <c r="P789" s="68">
        <f t="shared" si="12"/>
        <v>0</v>
      </c>
      <c r="Q789" s="69">
        <f>IF(Table13[[#This Row],[Runners]]&lt;5,0,IF(Table13[[#This Row],[Runners]]&lt;8,0.25,IF(Table13[[#This Row],[Runners]]&lt;12,0.2,IF(Table13[[#This Row],[Handicap?]]="Yes",0.25,0.2))))</f>
        <v>0</v>
      </c>
      <c r="R789" s="70">
        <f>(IF(N789="WON-EW",((((F789-1)*Q789)*'month #1 only'!$B$2)+('month #1 only'!$B$2*(F789-1))),IF(N789="WON",((((F789-1)*Q789)*'month #1 only'!$B$2)+('month #1 only'!$B$2*(F789-1))),IF(N789="PLACED",((((F789-1)*Q789)*'month #1 only'!$B$2)-'month #1 only'!$B$2),IF(Q789=0,-'month #1 only'!$B$2,IF(Q789=0,-'month #1 only'!$B$2,-('month #1 only'!$B$2*2)))))))*E789</f>
        <v>0</v>
      </c>
      <c r="S789" s="71">
        <f>(IF(N789="WON-EW",((((O789-1)*Q789)*'month #1 only'!$B$2)+('month #1 only'!$B$2*(O789-1))),IF(N789="WON",((((O789-1)*Q789)*'month #1 only'!$B$2)+('month #1 only'!$B$2*(O789-1))),IF(N789="PLACED",((((O789-1)*Q789)*'month #1 only'!$B$2)-'month #1 only'!$B$2),IF(Q789=0,-'month #1 only'!$B$2,IF(Q789=0,-'month #1 only'!$B$2,-('month #1 only'!$B$2*2)))))))*E789</f>
        <v>0</v>
      </c>
      <c r="T789" s="71">
        <f>(IF(N789="WON-EW",(((L789-1)*'month #1 only'!$B$2)*(1-$B$3))+(((M789-1)*'month #1 only'!$B$2)*(1-$B$3)),IF(N789="WON",(((L789-1)*'month #1 only'!$B$2)*(1-$B$3)),IF(N789="PLACED",(((M789-1)*'month #1 only'!$B$2)*(1-$B$3))-'month #1 only'!$B$2,IF(Q789=0,-'month #1 only'!$B$2,-('month #1 only'!$B$2*2))))))*E789</f>
        <v>0</v>
      </c>
    </row>
    <row r="790" spans="8:20" x14ac:dyDescent="0.2">
      <c r="H790" s="68"/>
      <c r="I790" s="68"/>
      <c r="J790" s="68"/>
      <c r="K790" s="68"/>
      <c r="N790" s="54"/>
      <c r="O790" s="68">
        <f>((G790-1)*(1-(IF(H790="no",0,'month #1 only'!$B$3)))+1)</f>
        <v>5.0000000000000044E-2</v>
      </c>
      <c r="P790" s="68">
        <f t="shared" si="12"/>
        <v>0</v>
      </c>
      <c r="Q790" s="69">
        <f>IF(Table13[[#This Row],[Runners]]&lt;5,0,IF(Table13[[#This Row],[Runners]]&lt;8,0.25,IF(Table13[[#This Row],[Runners]]&lt;12,0.2,IF(Table13[[#This Row],[Handicap?]]="Yes",0.25,0.2))))</f>
        <v>0</v>
      </c>
      <c r="R790" s="70">
        <f>(IF(N790="WON-EW",((((F790-1)*Q790)*'month #1 only'!$B$2)+('month #1 only'!$B$2*(F790-1))),IF(N790="WON",((((F790-1)*Q790)*'month #1 only'!$B$2)+('month #1 only'!$B$2*(F790-1))),IF(N790="PLACED",((((F790-1)*Q790)*'month #1 only'!$B$2)-'month #1 only'!$B$2),IF(Q790=0,-'month #1 only'!$B$2,IF(Q790=0,-'month #1 only'!$B$2,-('month #1 only'!$B$2*2)))))))*E790</f>
        <v>0</v>
      </c>
      <c r="S790" s="71">
        <f>(IF(N790="WON-EW",((((O790-1)*Q790)*'month #1 only'!$B$2)+('month #1 only'!$B$2*(O790-1))),IF(N790="WON",((((O790-1)*Q790)*'month #1 only'!$B$2)+('month #1 only'!$B$2*(O790-1))),IF(N790="PLACED",((((O790-1)*Q790)*'month #1 only'!$B$2)-'month #1 only'!$B$2),IF(Q790=0,-'month #1 only'!$B$2,IF(Q790=0,-'month #1 only'!$B$2,-('month #1 only'!$B$2*2)))))))*E790</f>
        <v>0</v>
      </c>
      <c r="T790" s="71">
        <f>(IF(N790="WON-EW",(((L790-1)*'month #1 only'!$B$2)*(1-$B$3))+(((M790-1)*'month #1 only'!$B$2)*(1-$B$3)),IF(N790="WON",(((L790-1)*'month #1 only'!$B$2)*(1-$B$3)),IF(N790="PLACED",(((M790-1)*'month #1 only'!$B$2)*(1-$B$3))-'month #1 only'!$B$2,IF(Q790=0,-'month #1 only'!$B$2,-('month #1 only'!$B$2*2))))))*E790</f>
        <v>0</v>
      </c>
    </row>
    <row r="791" spans="8:20" x14ac:dyDescent="0.2">
      <c r="H791" s="68"/>
      <c r="I791" s="68"/>
      <c r="J791" s="68"/>
      <c r="K791" s="68"/>
      <c r="N791" s="54"/>
      <c r="O791" s="68">
        <f>((G791-1)*(1-(IF(H791="no",0,'month #1 only'!$B$3)))+1)</f>
        <v>5.0000000000000044E-2</v>
      </c>
      <c r="P791" s="68">
        <f t="shared" si="12"/>
        <v>0</v>
      </c>
      <c r="Q791" s="69">
        <f>IF(Table13[[#This Row],[Runners]]&lt;5,0,IF(Table13[[#This Row],[Runners]]&lt;8,0.25,IF(Table13[[#This Row],[Runners]]&lt;12,0.2,IF(Table13[[#This Row],[Handicap?]]="Yes",0.25,0.2))))</f>
        <v>0</v>
      </c>
      <c r="R791" s="70">
        <f>(IF(N791="WON-EW",((((F791-1)*Q791)*'month #1 only'!$B$2)+('month #1 only'!$B$2*(F791-1))),IF(N791="WON",((((F791-1)*Q791)*'month #1 only'!$B$2)+('month #1 only'!$B$2*(F791-1))),IF(N791="PLACED",((((F791-1)*Q791)*'month #1 only'!$B$2)-'month #1 only'!$B$2),IF(Q791=0,-'month #1 only'!$B$2,IF(Q791=0,-'month #1 only'!$B$2,-('month #1 only'!$B$2*2)))))))*E791</f>
        <v>0</v>
      </c>
      <c r="S791" s="71">
        <f>(IF(N791="WON-EW",((((O791-1)*Q791)*'month #1 only'!$B$2)+('month #1 only'!$B$2*(O791-1))),IF(N791="WON",((((O791-1)*Q791)*'month #1 only'!$B$2)+('month #1 only'!$B$2*(O791-1))),IF(N791="PLACED",((((O791-1)*Q791)*'month #1 only'!$B$2)-'month #1 only'!$B$2),IF(Q791=0,-'month #1 only'!$B$2,IF(Q791=0,-'month #1 only'!$B$2,-('month #1 only'!$B$2*2)))))))*E791</f>
        <v>0</v>
      </c>
      <c r="T791" s="71">
        <f>(IF(N791="WON-EW",(((L791-1)*'month #1 only'!$B$2)*(1-$B$3))+(((M791-1)*'month #1 only'!$B$2)*(1-$B$3)),IF(N791="WON",(((L791-1)*'month #1 only'!$B$2)*(1-$B$3)),IF(N791="PLACED",(((M791-1)*'month #1 only'!$B$2)*(1-$B$3))-'month #1 only'!$B$2,IF(Q791=0,-'month #1 only'!$B$2,-('month #1 only'!$B$2*2))))))*E791</f>
        <v>0</v>
      </c>
    </row>
    <row r="792" spans="8:20" x14ac:dyDescent="0.2">
      <c r="H792" s="68"/>
      <c r="I792" s="68"/>
      <c r="J792" s="68"/>
      <c r="K792" s="68"/>
      <c r="N792" s="54"/>
      <c r="O792" s="68">
        <f>((G792-1)*(1-(IF(H792="no",0,'month #1 only'!$B$3)))+1)</f>
        <v>5.0000000000000044E-2</v>
      </c>
      <c r="P792" s="68">
        <f t="shared" si="12"/>
        <v>0</v>
      </c>
      <c r="Q792" s="69">
        <f>IF(Table13[[#This Row],[Runners]]&lt;5,0,IF(Table13[[#This Row],[Runners]]&lt;8,0.25,IF(Table13[[#This Row],[Runners]]&lt;12,0.2,IF(Table13[[#This Row],[Handicap?]]="Yes",0.25,0.2))))</f>
        <v>0</v>
      </c>
      <c r="R792" s="70">
        <f>(IF(N792="WON-EW",((((F792-1)*Q792)*'month #1 only'!$B$2)+('month #1 only'!$B$2*(F792-1))),IF(N792="WON",((((F792-1)*Q792)*'month #1 only'!$B$2)+('month #1 only'!$B$2*(F792-1))),IF(N792="PLACED",((((F792-1)*Q792)*'month #1 only'!$B$2)-'month #1 only'!$B$2),IF(Q792=0,-'month #1 only'!$B$2,IF(Q792=0,-'month #1 only'!$B$2,-('month #1 only'!$B$2*2)))))))*E792</f>
        <v>0</v>
      </c>
      <c r="S792" s="71">
        <f>(IF(N792="WON-EW",((((O792-1)*Q792)*'month #1 only'!$B$2)+('month #1 only'!$B$2*(O792-1))),IF(N792="WON",((((O792-1)*Q792)*'month #1 only'!$B$2)+('month #1 only'!$B$2*(O792-1))),IF(N792="PLACED",((((O792-1)*Q792)*'month #1 only'!$B$2)-'month #1 only'!$B$2),IF(Q792=0,-'month #1 only'!$B$2,IF(Q792=0,-'month #1 only'!$B$2,-('month #1 only'!$B$2*2)))))))*E792</f>
        <v>0</v>
      </c>
      <c r="T792" s="71">
        <f>(IF(N792="WON-EW",(((L792-1)*'month #1 only'!$B$2)*(1-$B$3))+(((M792-1)*'month #1 only'!$B$2)*(1-$B$3)),IF(N792="WON",(((L792-1)*'month #1 only'!$B$2)*(1-$B$3)),IF(N792="PLACED",(((M792-1)*'month #1 only'!$B$2)*(1-$B$3))-'month #1 only'!$B$2,IF(Q792=0,-'month #1 only'!$B$2,-('month #1 only'!$B$2*2))))))*E792</f>
        <v>0</v>
      </c>
    </row>
    <row r="793" spans="8:20" x14ac:dyDescent="0.2">
      <c r="H793" s="68"/>
      <c r="I793" s="68"/>
      <c r="J793" s="68"/>
      <c r="K793" s="68"/>
      <c r="N793" s="54"/>
      <c r="O793" s="68">
        <f>((G793-1)*(1-(IF(H793="no",0,'month #1 only'!$B$3)))+1)</f>
        <v>5.0000000000000044E-2</v>
      </c>
      <c r="P793" s="68">
        <f t="shared" si="12"/>
        <v>0</v>
      </c>
      <c r="Q793" s="69">
        <f>IF(Table13[[#This Row],[Runners]]&lt;5,0,IF(Table13[[#This Row],[Runners]]&lt;8,0.25,IF(Table13[[#This Row],[Runners]]&lt;12,0.2,IF(Table13[[#This Row],[Handicap?]]="Yes",0.25,0.2))))</f>
        <v>0</v>
      </c>
      <c r="R793" s="70">
        <f>(IF(N793="WON-EW",((((F793-1)*Q793)*'month #1 only'!$B$2)+('month #1 only'!$B$2*(F793-1))),IF(N793="WON",((((F793-1)*Q793)*'month #1 only'!$B$2)+('month #1 only'!$B$2*(F793-1))),IF(N793="PLACED",((((F793-1)*Q793)*'month #1 only'!$B$2)-'month #1 only'!$B$2),IF(Q793=0,-'month #1 only'!$B$2,IF(Q793=0,-'month #1 only'!$B$2,-('month #1 only'!$B$2*2)))))))*E793</f>
        <v>0</v>
      </c>
      <c r="S793" s="71">
        <f>(IF(N793="WON-EW",((((O793-1)*Q793)*'month #1 only'!$B$2)+('month #1 only'!$B$2*(O793-1))),IF(N793="WON",((((O793-1)*Q793)*'month #1 only'!$B$2)+('month #1 only'!$B$2*(O793-1))),IF(N793="PLACED",((((O793-1)*Q793)*'month #1 only'!$B$2)-'month #1 only'!$B$2),IF(Q793=0,-'month #1 only'!$B$2,IF(Q793=0,-'month #1 only'!$B$2,-('month #1 only'!$B$2*2)))))))*E793</f>
        <v>0</v>
      </c>
      <c r="T793" s="71">
        <f>(IF(N793="WON-EW",(((L793-1)*'month #1 only'!$B$2)*(1-$B$3))+(((M793-1)*'month #1 only'!$B$2)*(1-$B$3)),IF(N793="WON",(((L793-1)*'month #1 only'!$B$2)*(1-$B$3)),IF(N793="PLACED",(((M793-1)*'month #1 only'!$B$2)*(1-$B$3))-'month #1 only'!$B$2,IF(Q793=0,-'month #1 only'!$B$2,-('month #1 only'!$B$2*2))))))*E793</f>
        <v>0</v>
      </c>
    </row>
    <row r="794" spans="8:20" x14ac:dyDescent="0.2">
      <c r="H794" s="68"/>
      <c r="I794" s="68"/>
      <c r="J794" s="68"/>
      <c r="K794" s="68"/>
      <c r="N794" s="54"/>
      <c r="O794" s="68">
        <f>((G794-1)*(1-(IF(H794="no",0,'month #1 only'!$B$3)))+1)</f>
        <v>5.0000000000000044E-2</v>
      </c>
      <c r="P794" s="68">
        <f t="shared" si="12"/>
        <v>0</v>
      </c>
      <c r="Q794" s="69">
        <f>IF(Table13[[#This Row],[Runners]]&lt;5,0,IF(Table13[[#This Row],[Runners]]&lt;8,0.25,IF(Table13[[#This Row],[Runners]]&lt;12,0.2,IF(Table13[[#This Row],[Handicap?]]="Yes",0.25,0.2))))</f>
        <v>0</v>
      </c>
      <c r="R794" s="70">
        <f>(IF(N794="WON-EW",((((F794-1)*Q794)*'month #1 only'!$B$2)+('month #1 only'!$B$2*(F794-1))),IF(N794="WON",((((F794-1)*Q794)*'month #1 only'!$B$2)+('month #1 only'!$B$2*(F794-1))),IF(N794="PLACED",((((F794-1)*Q794)*'month #1 only'!$B$2)-'month #1 only'!$B$2),IF(Q794=0,-'month #1 only'!$B$2,IF(Q794=0,-'month #1 only'!$B$2,-('month #1 only'!$B$2*2)))))))*E794</f>
        <v>0</v>
      </c>
      <c r="S794" s="71">
        <f>(IF(N794="WON-EW",((((O794-1)*Q794)*'month #1 only'!$B$2)+('month #1 only'!$B$2*(O794-1))),IF(N794="WON",((((O794-1)*Q794)*'month #1 only'!$B$2)+('month #1 only'!$B$2*(O794-1))),IF(N794="PLACED",((((O794-1)*Q794)*'month #1 only'!$B$2)-'month #1 only'!$B$2),IF(Q794=0,-'month #1 only'!$B$2,IF(Q794=0,-'month #1 only'!$B$2,-('month #1 only'!$B$2*2)))))))*E794</f>
        <v>0</v>
      </c>
      <c r="T794" s="71">
        <f>(IF(N794="WON-EW",(((L794-1)*'month #1 only'!$B$2)*(1-$B$3))+(((M794-1)*'month #1 only'!$B$2)*(1-$B$3)),IF(N794="WON",(((L794-1)*'month #1 only'!$B$2)*(1-$B$3)),IF(N794="PLACED",(((M794-1)*'month #1 only'!$B$2)*(1-$B$3))-'month #1 only'!$B$2,IF(Q794=0,-'month #1 only'!$B$2,-('month #1 only'!$B$2*2))))))*E794</f>
        <v>0</v>
      </c>
    </row>
    <row r="795" spans="8:20" x14ac:dyDescent="0.2">
      <c r="H795" s="68"/>
      <c r="I795" s="68"/>
      <c r="J795" s="68"/>
      <c r="K795" s="68"/>
      <c r="N795" s="54"/>
      <c r="O795" s="68">
        <f>((G795-1)*(1-(IF(H795="no",0,'month #1 only'!$B$3)))+1)</f>
        <v>5.0000000000000044E-2</v>
      </c>
      <c r="P795" s="68">
        <f t="shared" si="12"/>
        <v>0</v>
      </c>
      <c r="Q795" s="69">
        <f>IF(Table13[[#This Row],[Runners]]&lt;5,0,IF(Table13[[#This Row],[Runners]]&lt;8,0.25,IF(Table13[[#This Row],[Runners]]&lt;12,0.2,IF(Table13[[#This Row],[Handicap?]]="Yes",0.25,0.2))))</f>
        <v>0</v>
      </c>
      <c r="R795" s="70">
        <f>(IF(N795="WON-EW",((((F795-1)*Q795)*'month #1 only'!$B$2)+('month #1 only'!$B$2*(F795-1))),IF(N795="WON",((((F795-1)*Q795)*'month #1 only'!$B$2)+('month #1 only'!$B$2*(F795-1))),IF(N795="PLACED",((((F795-1)*Q795)*'month #1 only'!$B$2)-'month #1 only'!$B$2),IF(Q795=0,-'month #1 only'!$B$2,IF(Q795=0,-'month #1 only'!$B$2,-('month #1 only'!$B$2*2)))))))*E795</f>
        <v>0</v>
      </c>
      <c r="S795" s="71">
        <f>(IF(N795="WON-EW",((((O795-1)*Q795)*'month #1 only'!$B$2)+('month #1 only'!$B$2*(O795-1))),IF(N795="WON",((((O795-1)*Q795)*'month #1 only'!$B$2)+('month #1 only'!$B$2*(O795-1))),IF(N795="PLACED",((((O795-1)*Q795)*'month #1 only'!$B$2)-'month #1 only'!$B$2),IF(Q795=0,-'month #1 only'!$B$2,IF(Q795=0,-'month #1 only'!$B$2,-('month #1 only'!$B$2*2)))))))*E795</f>
        <v>0</v>
      </c>
      <c r="T795" s="71">
        <f>(IF(N795="WON-EW",(((L795-1)*'month #1 only'!$B$2)*(1-$B$3))+(((M795-1)*'month #1 only'!$B$2)*(1-$B$3)),IF(N795="WON",(((L795-1)*'month #1 only'!$B$2)*(1-$B$3)),IF(N795="PLACED",(((M795-1)*'month #1 only'!$B$2)*(1-$B$3))-'month #1 only'!$B$2,IF(Q795=0,-'month #1 only'!$B$2,-('month #1 only'!$B$2*2))))))*E795</f>
        <v>0</v>
      </c>
    </row>
    <row r="796" spans="8:20" x14ac:dyDescent="0.2">
      <c r="H796" s="68"/>
      <c r="I796" s="68"/>
      <c r="J796" s="68"/>
      <c r="K796" s="68"/>
      <c r="N796" s="54"/>
      <c r="O796" s="68">
        <f>((G796-1)*(1-(IF(H796="no",0,'month #1 only'!$B$3)))+1)</f>
        <v>5.0000000000000044E-2</v>
      </c>
      <c r="P796" s="68">
        <f t="shared" si="12"/>
        <v>0</v>
      </c>
      <c r="Q796" s="69">
        <f>IF(Table13[[#This Row],[Runners]]&lt;5,0,IF(Table13[[#This Row],[Runners]]&lt;8,0.25,IF(Table13[[#This Row],[Runners]]&lt;12,0.2,IF(Table13[[#This Row],[Handicap?]]="Yes",0.25,0.2))))</f>
        <v>0</v>
      </c>
      <c r="R796" s="70">
        <f>(IF(N796="WON-EW",((((F796-1)*Q796)*'month #1 only'!$B$2)+('month #1 only'!$B$2*(F796-1))),IF(N796="WON",((((F796-1)*Q796)*'month #1 only'!$B$2)+('month #1 only'!$B$2*(F796-1))),IF(N796="PLACED",((((F796-1)*Q796)*'month #1 only'!$B$2)-'month #1 only'!$B$2),IF(Q796=0,-'month #1 only'!$B$2,IF(Q796=0,-'month #1 only'!$B$2,-('month #1 only'!$B$2*2)))))))*E796</f>
        <v>0</v>
      </c>
      <c r="S796" s="71">
        <f>(IF(N796="WON-EW",((((O796-1)*Q796)*'month #1 only'!$B$2)+('month #1 only'!$B$2*(O796-1))),IF(N796="WON",((((O796-1)*Q796)*'month #1 only'!$B$2)+('month #1 only'!$B$2*(O796-1))),IF(N796="PLACED",((((O796-1)*Q796)*'month #1 only'!$B$2)-'month #1 only'!$B$2),IF(Q796=0,-'month #1 only'!$B$2,IF(Q796=0,-'month #1 only'!$B$2,-('month #1 only'!$B$2*2)))))))*E796</f>
        <v>0</v>
      </c>
      <c r="T796" s="71">
        <f>(IF(N796="WON-EW",(((L796-1)*'month #1 only'!$B$2)*(1-$B$3))+(((M796-1)*'month #1 only'!$B$2)*(1-$B$3)),IF(N796="WON",(((L796-1)*'month #1 only'!$B$2)*(1-$B$3)),IF(N796="PLACED",(((M796-1)*'month #1 only'!$B$2)*(1-$B$3))-'month #1 only'!$B$2,IF(Q796=0,-'month #1 only'!$B$2,-('month #1 only'!$B$2*2))))))*E796</f>
        <v>0</v>
      </c>
    </row>
    <row r="797" spans="8:20" x14ac:dyDescent="0.2">
      <c r="H797" s="68"/>
      <c r="I797" s="68"/>
      <c r="J797" s="68"/>
      <c r="K797" s="68"/>
      <c r="N797" s="54"/>
      <c r="O797" s="68">
        <f>((G797-1)*(1-(IF(H797="no",0,'month #1 only'!$B$3)))+1)</f>
        <v>5.0000000000000044E-2</v>
      </c>
      <c r="P797" s="68">
        <f t="shared" si="12"/>
        <v>0</v>
      </c>
      <c r="Q797" s="69">
        <f>IF(Table13[[#This Row],[Runners]]&lt;5,0,IF(Table13[[#This Row],[Runners]]&lt;8,0.25,IF(Table13[[#This Row],[Runners]]&lt;12,0.2,IF(Table13[[#This Row],[Handicap?]]="Yes",0.25,0.2))))</f>
        <v>0</v>
      </c>
      <c r="R797" s="70">
        <f>(IF(N797="WON-EW",((((F797-1)*Q797)*'month #1 only'!$B$2)+('month #1 only'!$B$2*(F797-1))),IF(N797="WON",((((F797-1)*Q797)*'month #1 only'!$B$2)+('month #1 only'!$B$2*(F797-1))),IF(N797="PLACED",((((F797-1)*Q797)*'month #1 only'!$B$2)-'month #1 only'!$B$2),IF(Q797=0,-'month #1 only'!$B$2,IF(Q797=0,-'month #1 only'!$B$2,-('month #1 only'!$B$2*2)))))))*E797</f>
        <v>0</v>
      </c>
      <c r="S797" s="71">
        <f>(IF(N797="WON-EW",((((O797-1)*Q797)*'month #1 only'!$B$2)+('month #1 only'!$B$2*(O797-1))),IF(N797="WON",((((O797-1)*Q797)*'month #1 only'!$B$2)+('month #1 only'!$B$2*(O797-1))),IF(N797="PLACED",((((O797-1)*Q797)*'month #1 only'!$B$2)-'month #1 only'!$B$2),IF(Q797=0,-'month #1 only'!$B$2,IF(Q797=0,-'month #1 only'!$B$2,-('month #1 only'!$B$2*2)))))))*E797</f>
        <v>0</v>
      </c>
      <c r="T797" s="71">
        <f>(IF(N797="WON-EW",(((L797-1)*'month #1 only'!$B$2)*(1-$B$3))+(((M797-1)*'month #1 only'!$B$2)*(1-$B$3)),IF(N797="WON",(((L797-1)*'month #1 only'!$B$2)*(1-$B$3)),IF(N797="PLACED",(((M797-1)*'month #1 only'!$B$2)*(1-$B$3))-'month #1 only'!$B$2,IF(Q797=0,-'month #1 only'!$B$2,-('month #1 only'!$B$2*2))))))*E797</f>
        <v>0</v>
      </c>
    </row>
    <row r="798" spans="8:20" x14ac:dyDescent="0.2">
      <c r="H798" s="68"/>
      <c r="I798" s="68"/>
      <c r="J798" s="68"/>
      <c r="K798" s="68"/>
      <c r="N798" s="54"/>
      <c r="O798" s="68">
        <f>((G798-1)*(1-(IF(H798="no",0,'month #1 only'!$B$3)))+1)</f>
        <v>5.0000000000000044E-2</v>
      </c>
      <c r="P798" s="68">
        <f t="shared" si="12"/>
        <v>0</v>
      </c>
      <c r="Q798" s="69">
        <f>IF(Table13[[#This Row],[Runners]]&lt;5,0,IF(Table13[[#This Row],[Runners]]&lt;8,0.25,IF(Table13[[#This Row],[Runners]]&lt;12,0.2,IF(Table13[[#This Row],[Handicap?]]="Yes",0.25,0.2))))</f>
        <v>0</v>
      </c>
      <c r="R798" s="70">
        <f>(IF(N798="WON-EW",((((F798-1)*Q798)*'month #1 only'!$B$2)+('month #1 only'!$B$2*(F798-1))),IF(N798="WON",((((F798-1)*Q798)*'month #1 only'!$B$2)+('month #1 only'!$B$2*(F798-1))),IF(N798="PLACED",((((F798-1)*Q798)*'month #1 only'!$B$2)-'month #1 only'!$B$2),IF(Q798=0,-'month #1 only'!$B$2,IF(Q798=0,-'month #1 only'!$B$2,-('month #1 only'!$B$2*2)))))))*E798</f>
        <v>0</v>
      </c>
      <c r="S798" s="71">
        <f>(IF(N798="WON-EW",((((O798-1)*Q798)*'month #1 only'!$B$2)+('month #1 only'!$B$2*(O798-1))),IF(N798="WON",((((O798-1)*Q798)*'month #1 only'!$B$2)+('month #1 only'!$B$2*(O798-1))),IF(N798="PLACED",((((O798-1)*Q798)*'month #1 only'!$B$2)-'month #1 only'!$B$2),IF(Q798=0,-'month #1 only'!$B$2,IF(Q798=0,-'month #1 only'!$B$2,-('month #1 only'!$B$2*2)))))))*E798</f>
        <v>0</v>
      </c>
      <c r="T798" s="71">
        <f>(IF(N798="WON-EW",(((L798-1)*'month #1 only'!$B$2)*(1-$B$3))+(((M798-1)*'month #1 only'!$B$2)*(1-$B$3)),IF(N798="WON",(((L798-1)*'month #1 only'!$B$2)*(1-$B$3)),IF(N798="PLACED",(((M798-1)*'month #1 only'!$B$2)*(1-$B$3))-'month #1 only'!$B$2,IF(Q798=0,-'month #1 only'!$B$2,-('month #1 only'!$B$2*2))))))*E798</f>
        <v>0</v>
      </c>
    </row>
    <row r="799" spans="8:20" x14ac:dyDescent="0.2">
      <c r="H799" s="68"/>
      <c r="I799" s="68"/>
      <c r="J799" s="68"/>
      <c r="K799" s="68"/>
      <c r="N799" s="54"/>
      <c r="O799" s="68">
        <f>((G799-1)*(1-(IF(H799="no",0,'month #1 only'!$B$3)))+1)</f>
        <v>5.0000000000000044E-2</v>
      </c>
      <c r="P799" s="68">
        <f t="shared" si="12"/>
        <v>0</v>
      </c>
      <c r="Q799" s="69">
        <f>IF(Table13[[#This Row],[Runners]]&lt;5,0,IF(Table13[[#This Row],[Runners]]&lt;8,0.25,IF(Table13[[#This Row],[Runners]]&lt;12,0.2,IF(Table13[[#This Row],[Handicap?]]="Yes",0.25,0.2))))</f>
        <v>0</v>
      </c>
      <c r="R799" s="70">
        <f>(IF(N799="WON-EW",((((F799-1)*Q799)*'month #1 only'!$B$2)+('month #1 only'!$B$2*(F799-1))),IF(N799="WON",((((F799-1)*Q799)*'month #1 only'!$B$2)+('month #1 only'!$B$2*(F799-1))),IF(N799="PLACED",((((F799-1)*Q799)*'month #1 only'!$B$2)-'month #1 only'!$B$2),IF(Q799=0,-'month #1 only'!$B$2,IF(Q799=0,-'month #1 only'!$B$2,-('month #1 only'!$B$2*2)))))))*E799</f>
        <v>0</v>
      </c>
      <c r="S799" s="71">
        <f>(IF(N799="WON-EW",((((O799-1)*Q799)*'month #1 only'!$B$2)+('month #1 only'!$B$2*(O799-1))),IF(N799="WON",((((O799-1)*Q799)*'month #1 only'!$B$2)+('month #1 only'!$B$2*(O799-1))),IF(N799="PLACED",((((O799-1)*Q799)*'month #1 only'!$B$2)-'month #1 only'!$B$2),IF(Q799=0,-'month #1 only'!$B$2,IF(Q799=0,-'month #1 only'!$B$2,-('month #1 only'!$B$2*2)))))))*E799</f>
        <v>0</v>
      </c>
      <c r="T799" s="71">
        <f>(IF(N799="WON-EW",(((L799-1)*'month #1 only'!$B$2)*(1-$B$3))+(((M799-1)*'month #1 only'!$B$2)*(1-$B$3)),IF(N799="WON",(((L799-1)*'month #1 only'!$B$2)*(1-$B$3)),IF(N799="PLACED",(((M799-1)*'month #1 only'!$B$2)*(1-$B$3))-'month #1 only'!$B$2,IF(Q799=0,-'month #1 only'!$B$2,-('month #1 only'!$B$2*2))))))*E799</f>
        <v>0</v>
      </c>
    </row>
    <row r="800" spans="8:20" x14ac:dyDescent="0.2">
      <c r="H800" s="68"/>
      <c r="I800" s="68"/>
      <c r="J800" s="68"/>
      <c r="K800" s="68"/>
      <c r="N800" s="54"/>
      <c r="O800" s="68">
        <f>((G800-1)*(1-(IF(H800="no",0,'month #1 only'!$B$3)))+1)</f>
        <v>5.0000000000000044E-2</v>
      </c>
      <c r="P800" s="68">
        <f t="shared" si="12"/>
        <v>0</v>
      </c>
      <c r="Q800" s="69">
        <f>IF(Table13[[#This Row],[Runners]]&lt;5,0,IF(Table13[[#This Row],[Runners]]&lt;8,0.25,IF(Table13[[#This Row],[Runners]]&lt;12,0.2,IF(Table13[[#This Row],[Handicap?]]="Yes",0.25,0.2))))</f>
        <v>0</v>
      </c>
      <c r="R800" s="70">
        <f>(IF(N800="WON-EW",((((F800-1)*Q800)*'month #1 only'!$B$2)+('month #1 only'!$B$2*(F800-1))),IF(N800="WON",((((F800-1)*Q800)*'month #1 only'!$B$2)+('month #1 only'!$B$2*(F800-1))),IF(N800="PLACED",((((F800-1)*Q800)*'month #1 only'!$B$2)-'month #1 only'!$B$2),IF(Q800=0,-'month #1 only'!$B$2,IF(Q800=0,-'month #1 only'!$B$2,-('month #1 only'!$B$2*2)))))))*E800</f>
        <v>0</v>
      </c>
      <c r="S800" s="71">
        <f>(IF(N800="WON-EW",((((O800-1)*Q800)*'month #1 only'!$B$2)+('month #1 only'!$B$2*(O800-1))),IF(N800="WON",((((O800-1)*Q800)*'month #1 only'!$B$2)+('month #1 only'!$B$2*(O800-1))),IF(N800="PLACED",((((O800-1)*Q800)*'month #1 only'!$B$2)-'month #1 only'!$B$2),IF(Q800=0,-'month #1 only'!$B$2,IF(Q800=0,-'month #1 only'!$B$2,-('month #1 only'!$B$2*2)))))))*E800</f>
        <v>0</v>
      </c>
      <c r="T800" s="71">
        <f>(IF(N800="WON-EW",(((L800-1)*'month #1 only'!$B$2)*(1-$B$3))+(((M800-1)*'month #1 only'!$B$2)*(1-$B$3)),IF(N800="WON",(((L800-1)*'month #1 only'!$B$2)*(1-$B$3)),IF(N800="PLACED",(((M800-1)*'month #1 only'!$B$2)*(1-$B$3))-'month #1 only'!$B$2,IF(Q800=0,-'month #1 only'!$B$2,-('month #1 only'!$B$2*2))))))*E800</f>
        <v>0</v>
      </c>
    </row>
    <row r="801" spans="8:20" x14ac:dyDescent="0.2">
      <c r="H801" s="68"/>
      <c r="I801" s="68"/>
      <c r="J801" s="68"/>
      <c r="K801" s="68"/>
      <c r="N801" s="54"/>
      <c r="O801" s="68">
        <f>((G801-1)*(1-(IF(H801="no",0,'month #1 only'!$B$3)))+1)</f>
        <v>5.0000000000000044E-2</v>
      </c>
      <c r="P801" s="68">
        <f t="shared" si="12"/>
        <v>0</v>
      </c>
      <c r="Q801" s="69">
        <f>IF(Table13[[#This Row],[Runners]]&lt;5,0,IF(Table13[[#This Row],[Runners]]&lt;8,0.25,IF(Table13[[#This Row],[Runners]]&lt;12,0.2,IF(Table13[[#This Row],[Handicap?]]="Yes",0.25,0.2))))</f>
        <v>0</v>
      </c>
      <c r="R801" s="70">
        <f>(IF(N801="WON-EW",((((F801-1)*Q801)*'month #1 only'!$B$2)+('month #1 only'!$B$2*(F801-1))),IF(N801="WON",((((F801-1)*Q801)*'month #1 only'!$B$2)+('month #1 only'!$B$2*(F801-1))),IF(N801="PLACED",((((F801-1)*Q801)*'month #1 only'!$B$2)-'month #1 only'!$B$2),IF(Q801=0,-'month #1 only'!$B$2,IF(Q801=0,-'month #1 only'!$B$2,-('month #1 only'!$B$2*2)))))))*E801</f>
        <v>0</v>
      </c>
      <c r="S801" s="71">
        <f>(IF(N801="WON-EW",((((O801-1)*Q801)*'month #1 only'!$B$2)+('month #1 only'!$B$2*(O801-1))),IF(N801="WON",((((O801-1)*Q801)*'month #1 only'!$B$2)+('month #1 only'!$B$2*(O801-1))),IF(N801="PLACED",((((O801-1)*Q801)*'month #1 only'!$B$2)-'month #1 only'!$B$2),IF(Q801=0,-'month #1 only'!$B$2,IF(Q801=0,-'month #1 only'!$B$2,-('month #1 only'!$B$2*2)))))))*E801</f>
        <v>0</v>
      </c>
      <c r="T801" s="71">
        <f>(IF(N801="WON-EW",(((L801-1)*'month #1 only'!$B$2)*(1-$B$3))+(((M801-1)*'month #1 only'!$B$2)*(1-$B$3)),IF(N801="WON",(((L801-1)*'month #1 only'!$B$2)*(1-$B$3)),IF(N801="PLACED",(((M801-1)*'month #1 only'!$B$2)*(1-$B$3))-'month #1 only'!$B$2,IF(Q801=0,-'month #1 only'!$B$2,-('month #1 only'!$B$2*2))))))*E801</f>
        <v>0</v>
      </c>
    </row>
    <row r="802" spans="8:20" x14ac:dyDescent="0.2">
      <c r="H802" s="68"/>
      <c r="I802" s="68"/>
      <c r="J802" s="68"/>
      <c r="K802" s="68"/>
      <c r="N802" s="54"/>
      <c r="O802" s="68">
        <f>((G802-1)*(1-(IF(H802="no",0,'month #1 only'!$B$3)))+1)</f>
        <v>5.0000000000000044E-2</v>
      </c>
      <c r="P802" s="68">
        <f t="shared" si="12"/>
        <v>0</v>
      </c>
      <c r="Q802" s="69">
        <f>IF(Table13[[#This Row],[Runners]]&lt;5,0,IF(Table13[[#This Row],[Runners]]&lt;8,0.25,IF(Table13[[#This Row],[Runners]]&lt;12,0.2,IF(Table13[[#This Row],[Handicap?]]="Yes",0.25,0.2))))</f>
        <v>0</v>
      </c>
      <c r="R802" s="70">
        <f>(IF(N802="WON-EW",((((F802-1)*Q802)*'month #1 only'!$B$2)+('month #1 only'!$B$2*(F802-1))),IF(N802="WON",((((F802-1)*Q802)*'month #1 only'!$B$2)+('month #1 only'!$B$2*(F802-1))),IF(N802="PLACED",((((F802-1)*Q802)*'month #1 only'!$B$2)-'month #1 only'!$B$2),IF(Q802=0,-'month #1 only'!$B$2,IF(Q802=0,-'month #1 only'!$B$2,-('month #1 only'!$B$2*2)))))))*E802</f>
        <v>0</v>
      </c>
      <c r="S802" s="71">
        <f>(IF(N802="WON-EW",((((O802-1)*Q802)*'month #1 only'!$B$2)+('month #1 only'!$B$2*(O802-1))),IF(N802="WON",((((O802-1)*Q802)*'month #1 only'!$B$2)+('month #1 only'!$B$2*(O802-1))),IF(N802="PLACED",((((O802-1)*Q802)*'month #1 only'!$B$2)-'month #1 only'!$B$2),IF(Q802=0,-'month #1 only'!$B$2,IF(Q802=0,-'month #1 only'!$B$2,-('month #1 only'!$B$2*2)))))))*E802</f>
        <v>0</v>
      </c>
      <c r="T802" s="71">
        <f>(IF(N802="WON-EW",(((L802-1)*'month #1 only'!$B$2)*(1-$B$3))+(((M802-1)*'month #1 only'!$B$2)*(1-$B$3)),IF(N802="WON",(((L802-1)*'month #1 only'!$B$2)*(1-$B$3)),IF(N802="PLACED",(((M802-1)*'month #1 only'!$B$2)*(1-$B$3))-'month #1 only'!$B$2,IF(Q802=0,-'month #1 only'!$B$2,-('month #1 only'!$B$2*2))))))*E802</f>
        <v>0</v>
      </c>
    </row>
    <row r="803" spans="8:20" x14ac:dyDescent="0.2">
      <c r="H803" s="68"/>
      <c r="I803" s="68"/>
      <c r="J803" s="68"/>
      <c r="K803" s="68"/>
      <c r="N803" s="54"/>
      <c r="O803" s="68">
        <f>((G803-1)*(1-(IF(H803="no",0,'month #1 only'!$B$3)))+1)</f>
        <v>5.0000000000000044E-2</v>
      </c>
      <c r="P803" s="68">
        <f t="shared" si="12"/>
        <v>0</v>
      </c>
      <c r="Q803" s="69">
        <f>IF(Table13[[#This Row],[Runners]]&lt;5,0,IF(Table13[[#This Row],[Runners]]&lt;8,0.25,IF(Table13[[#This Row],[Runners]]&lt;12,0.2,IF(Table13[[#This Row],[Handicap?]]="Yes",0.25,0.2))))</f>
        <v>0</v>
      </c>
      <c r="R803" s="70">
        <f>(IF(N803="WON-EW",((((F803-1)*Q803)*'month #1 only'!$B$2)+('month #1 only'!$B$2*(F803-1))),IF(N803="WON",((((F803-1)*Q803)*'month #1 only'!$B$2)+('month #1 only'!$B$2*(F803-1))),IF(N803="PLACED",((((F803-1)*Q803)*'month #1 only'!$B$2)-'month #1 only'!$B$2),IF(Q803=0,-'month #1 only'!$B$2,IF(Q803=0,-'month #1 only'!$B$2,-('month #1 only'!$B$2*2)))))))*E803</f>
        <v>0</v>
      </c>
      <c r="S803" s="71">
        <f>(IF(N803="WON-EW",((((O803-1)*Q803)*'month #1 only'!$B$2)+('month #1 only'!$B$2*(O803-1))),IF(N803="WON",((((O803-1)*Q803)*'month #1 only'!$B$2)+('month #1 only'!$B$2*(O803-1))),IF(N803="PLACED",((((O803-1)*Q803)*'month #1 only'!$B$2)-'month #1 only'!$B$2),IF(Q803=0,-'month #1 only'!$B$2,IF(Q803=0,-'month #1 only'!$B$2,-('month #1 only'!$B$2*2)))))))*E803</f>
        <v>0</v>
      </c>
      <c r="T803" s="71">
        <f>(IF(N803="WON-EW",(((L803-1)*'month #1 only'!$B$2)*(1-$B$3))+(((M803-1)*'month #1 only'!$B$2)*(1-$B$3)),IF(N803="WON",(((L803-1)*'month #1 only'!$B$2)*(1-$B$3)),IF(N803="PLACED",(((M803-1)*'month #1 only'!$B$2)*(1-$B$3))-'month #1 only'!$B$2,IF(Q803=0,-'month #1 only'!$B$2,-('month #1 only'!$B$2*2))))))*E803</f>
        <v>0</v>
      </c>
    </row>
    <row r="804" spans="8:20" x14ac:dyDescent="0.2">
      <c r="H804" s="68"/>
      <c r="I804" s="68"/>
      <c r="J804" s="68"/>
      <c r="K804" s="68"/>
      <c r="N804" s="54"/>
      <c r="O804" s="68">
        <f>((G804-1)*(1-(IF(H804="no",0,'month #1 only'!$B$3)))+1)</f>
        <v>5.0000000000000044E-2</v>
      </c>
      <c r="P804" s="68">
        <f t="shared" si="12"/>
        <v>0</v>
      </c>
      <c r="Q804" s="69">
        <f>IF(Table13[[#This Row],[Runners]]&lt;5,0,IF(Table13[[#This Row],[Runners]]&lt;8,0.25,IF(Table13[[#This Row],[Runners]]&lt;12,0.2,IF(Table13[[#This Row],[Handicap?]]="Yes",0.25,0.2))))</f>
        <v>0</v>
      </c>
      <c r="R804" s="70">
        <f>(IF(N804="WON-EW",((((F804-1)*Q804)*'month #1 only'!$B$2)+('month #1 only'!$B$2*(F804-1))),IF(N804="WON",((((F804-1)*Q804)*'month #1 only'!$B$2)+('month #1 only'!$B$2*(F804-1))),IF(N804="PLACED",((((F804-1)*Q804)*'month #1 only'!$B$2)-'month #1 only'!$B$2),IF(Q804=0,-'month #1 only'!$B$2,IF(Q804=0,-'month #1 only'!$B$2,-('month #1 only'!$B$2*2)))))))*E804</f>
        <v>0</v>
      </c>
      <c r="S804" s="71">
        <f>(IF(N804="WON-EW",((((O804-1)*Q804)*'month #1 only'!$B$2)+('month #1 only'!$B$2*(O804-1))),IF(N804="WON",((((O804-1)*Q804)*'month #1 only'!$B$2)+('month #1 only'!$B$2*(O804-1))),IF(N804="PLACED",((((O804-1)*Q804)*'month #1 only'!$B$2)-'month #1 only'!$B$2),IF(Q804=0,-'month #1 only'!$B$2,IF(Q804=0,-'month #1 only'!$B$2,-('month #1 only'!$B$2*2)))))))*E804</f>
        <v>0</v>
      </c>
      <c r="T804" s="71">
        <f>(IF(N804="WON-EW",(((L804-1)*'month #1 only'!$B$2)*(1-$B$3))+(((M804-1)*'month #1 only'!$B$2)*(1-$B$3)),IF(N804="WON",(((L804-1)*'month #1 only'!$B$2)*(1-$B$3)),IF(N804="PLACED",(((M804-1)*'month #1 only'!$B$2)*(1-$B$3))-'month #1 only'!$B$2,IF(Q804=0,-'month #1 only'!$B$2,-('month #1 only'!$B$2*2))))))*E804</f>
        <v>0</v>
      </c>
    </row>
    <row r="805" spans="8:20" x14ac:dyDescent="0.2">
      <c r="H805" s="68"/>
      <c r="I805" s="68"/>
      <c r="J805" s="68"/>
      <c r="K805" s="68"/>
      <c r="N805" s="54"/>
      <c r="O805" s="68">
        <f>((G805-1)*(1-(IF(H805="no",0,'month #1 only'!$B$3)))+1)</f>
        <v>5.0000000000000044E-2</v>
      </c>
      <c r="P805" s="68">
        <f t="shared" si="12"/>
        <v>0</v>
      </c>
      <c r="Q805" s="69">
        <f>IF(Table13[[#This Row],[Runners]]&lt;5,0,IF(Table13[[#This Row],[Runners]]&lt;8,0.25,IF(Table13[[#This Row],[Runners]]&lt;12,0.2,IF(Table13[[#This Row],[Handicap?]]="Yes",0.25,0.2))))</f>
        <v>0</v>
      </c>
      <c r="R805" s="70">
        <f>(IF(N805="WON-EW",((((F805-1)*Q805)*'month #1 only'!$B$2)+('month #1 only'!$B$2*(F805-1))),IF(N805="WON",((((F805-1)*Q805)*'month #1 only'!$B$2)+('month #1 only'!$B$2*(F805-1))),IF(N805="PLACED",((((F805-1)*Q805)*'month #1 only'!$B$2)-'month #1 only'!$B$2),IF(Q805=0,-'month #1 only'!$B$2,IF(Q805=0,-'month #1 only'!$B$2,-('month #1 only'!$B$2*2)))))))*E805</f>
        <v>0</v>
      </c>
      <c r="S805" s="71">
        <f>(IF(N805="WON-EW",((((O805-1)*Q805)*'month #1 only'!$B$2)+('month #1 only'!$B$2*(O805-1))),IF(N805="WON",((((O805-1)*Q805)*'month #1 only'!$B$2)+('month #1 only'!$B$2*(O805-1))),IF(N805="PLACED",((((O805-1)*Q805)*'month #1 only'!$B$2)-'month #1 only'!$B$2),IF(Q805=0,-'month #1 only'!$B$2,IF(Q805=0,-'month #1 only'!$B$2,-('month #1 only'!$B$2*2)))))))*E805</f>
        <v>0</v>
      </c>
      <c r="T805" s="71">
        <f>(IF(N805="WON-EW",(((L805-1)*'month #1 only'!$B$2)*(1-$B$3))+(((M805-1)*'month #1 only'!$B$2)*(1-$B$3)),IF(N805="WON",(((L805-1)*'month #1 only'!$B$2)*(1-$B$3)),IF(N805="PLACED",(((M805-1)*'month #1 only'!$B$2)*(1-$B$3))-'month #1 only'!$B$2,IF(Q805=0,-'month #1 only'!$B$2,-('month #1 only'!$B$2*2))))))*E805</f>
        <v>0</v>
      </c>
    </row>
    <row r="806" spans="8:20" x14ac:dyDescent="0.2">
      <c r="H806" s="68"/>
      <c r="I806" s="68"/>
      <c r="J806" s="68"/>
      <c r="K806" s="68"/>
      <c r="N806" s="54"/>
      <c r="O806" s="68">
        <f>((G806-1)*(1-(IF(H806="no",0,'month #1 only'!$B$3)))+1)</f>
        <v>5.0000000000000044E-2</v>
      </c>
      <c r="P806" s="68">
        <f t="shared" si="12"/>
        <v>0</v>
      </c>
      <c r="Q806" s="69">
        <f>IF(Table13[[#This Row],[Runners]]&lt;5,0,IF(Table13[[#This Row],[Runners]]&lt;8,0.25,IF(Table13[[#This Row],[Runners]]&lt;12,0.2,IF(Table13[[#This Row],[Handicap?]]="Yes",0.25,0.2))))</f>
        <v>0</v>
      </c>
      <c r="R806" s="70">
        <f>(IF(N806="WON-EW",((((F806-1)*Q806)*'month #1 only'!$B$2)+('month #1 only'!$B$2*(F806-1))),IF(N806="WON",((((F806-1)*Q806)*'month #1 only'!$B$2)+('month #1 only'!$B$2*(F806-1))),IF(N806="PLACED",((((F806-1)*Q806)*'month #1 only'!$B$2)-'month #1 only'!$B$2),IF(Q806=0,-'month #1 only'!$B$2,IF(Q806=0,-'month #1 only'!$B$2,-('month #1 only'!$B$2*2)))))))*E806</f>
        <v>0</v>
      </c>
      <c r="S806" s="71">
        <f>(IF(N806="WON-EW",((((O806-1)*Q806)*'month #1 only'!$B$2)+('month #1 only'!$B$2*(O806-1))),IF(N806="WON",((((O806-1)*Q806)*'month #1 only'!$B$2)+('month #1 only'!$B$2*(O806-1))),IF(N806="PLACED",((((O806-1)*Q806)*'month #1 only'!$B$2)-'month #1 only'!$B$2),IF(Q806=0,-'month #1 only'!$B$2,IF(Q806=0,-'month #1 only'!$B$2,-('month #1 only'!$B$2*2)))))))*E806</f>
        <v>0</v>
      </c>
      <c r="T806" s="71">
        <f>(IF(N806="WON-EW",(((L806-1)*'month #1 only'!$B$2)*(1-$B$3))+(((M806-1)*'month #1 only'!$B$2)*(1-$B$3)),IF(N806="WON",(((L806-1)*'month #1 only'!$B$2)*(1-$B$3)),IF(N806="PLACED",(((M806-1)*'month #1 only'!$B$2)*(1-$B$3))-'month #1 only'!$B$2,IF(Q806=0,-'month #1 only'!$B$2,-('month #1 only'!$B$2*2))))))*E806</f>
        <v>0</v>
      </c>
    </row>
    <row r="807" spans="8:20" x14ac:dyDescent="0.2">
      <c r="H807" s="68"/>
      <c r="I807" s="68"/>
      <c r="J807" s="68"/>
      <c r="K807" s="68"/>
      <c r="N807" s="54"/>
      <c r="O807" s="68">
        <f>((G807-1)*(1-(IF(H807="no",0,'month #1 only'!$B$3)))+1)</f>
        <v>5.0000000000000044E-2</v>
      </c>
      <c r="P807" s="68">
        <f t="shared" si="12"/>
        <v>0</v>
      </c>
      <c r="Q807" s="69">
        <f>IF(Table13[[#This Row],[Runners]]&lt;5,0,IF(Table13[[#This Row],[Runners]]&lt;8,0.25,IF(Table13[[#This Row],[Runners]]&lt;12,0.2,IF(Table13[[#This Row],[Handicap?]]="Yes",0.25,0.2))))</f>
        <v>0</v>
      </c>
      <c r="R807" s="70">
        <f>(IF(N807="WON-EW",((((F807-1)*Q807)*'month #1 only'!$B$2)+('month #1 only'!$B$2*(F807-1))),IF(N807="WON",((((F807-1)*Q807)*'month #1 only'!$B$2)+('month #1 only'!$B$2*(F807-1))),IF(N807="PLACED",((((F807-1)*Q807)*'month #1 only'!$B$2)-'month #1 only'!$B$2),IF(Q807=0,-'month #1 only'!$B$2,IF(Q807=0,-'month #1 only'!$B$2,-('month #1 only'!$B$2*2)))))))*E807</f>
        <v>0</v>
      </c>
      <c r="S807" s="71">
        <f>(IF(N807="WON-EW",((((O807-1)*Q807)*'month #1 only'!$B$2)+('month #1 only'!$B$2*(O807-1))),IF(N807="WON",((((O807-1)*Q807)*'month #1 only'!$B$2)+('month #1 only'!$B$2*(O807-1))),IF(N807="PLACED",((((O807-1)*Q807)*'month #1 only'!$B$2)-'month #1 only'!$B$2),IF(Q807=0,-'month #1 only'!$B$2,IF(Q807=0,-'month #1 only'!$B$2,-('month #1 only'!$B$2*2)))))))*E807</f>
        <v>0</v>
      </c>
      <c r="T807" s="71">
        <f>(IF(N807="WON-EW",(((L807-1)*'month #1 only'!$B$2)*(1-$B$3))+(((M807-1)*'month #1 only'!$B$2)*(1-$B$3)),IF(N807="WON",(((L807-1)*'month #1 only'!$B$2)*(1-$B$3)),IF(N807="PLACED",(((M807-1)*'month #1 only'!$B$2)*(1-$B$3))-'month #1 only'!$B$2,IF(Q807=0,-'month #1 only'!$B$2,-('month #1 only'!$B$2*2))))))*E807</f>
        <v>0</v>
      </c>
    </row>
    <row r="808" spans="8:20" x14ac:dyDescent="0.2">
      <c r="H808" s="68"/>
      <c r="I808" s="68"/>
      <c r="J808" s="68"/>
      <c r="K808" s="68"/>
      <c r="N808" s="54"/>
      <c r="O808" s="68">
        <f>((G808-1)*(1-(IF(H808="no",0,'month #1 only'!$B$3)))+1)</f>
        <v>5.0000000000000044E-2</v>
      </c>
      <c r="P808" s="68">
        <f t="shared" si="12"/>
        <v>0</v>
      </c>
      <c r="Q808" s="69">
        <f>IF(Table13[[#This Row],[Runners]]&lt;5,0,IF(Table13[[#This Row],[Runners]]&lt;8,0.25,IF(Table13[[#This Row],[Runners]]&lt;12,0.2,IF(Table13[[#This Row],[Handicap?]]="Yes",0.25,0.2))))</f>
        <v>0</v>
      </c>
      <c r="R808" s="70">
        <f>(IF(N808="WON-EW",((((F808-1)*Q808)*'month #1 only'!$B$2)+('month #1 only'!$B$2*(F808-1))),IF(N808="WON",((((F808-1)*Q808)*'month #1 only'!$B$2)+('month #1 only'!$B$2*(F808-1))),IF(N808="PLACED",((((F808-1)*Q808)*'month #1 only'!$B$2)-'month #1 only'!$B$2),IF(Q808=0,-'month #1 only'!$B$2,IF(Q808=0,-'month #1 only'!$B$2,-('month #1 only'!$B$2*2)))))))*E808</f>
        <v>0</v>
      </c>
      <c r="S808" s="71">
        <f>(IF(N808="WON-EW",((((O808-1)*Q808)*'month #1 only'!$B$2)+('month #1 only'!$B$2*(O808-1))),IF(N808="WON",((((O808-1)*Q808)*'month #1 only'!$B$2)+('month #1 only'!$B$2*(O808-1))),IF(N808="PLACED",((((O808-1)*Q808)*'month #1 only'!$B$2)-'month #1 only'!$B$2),IF(Q808=0,-'month #1 only'!$B$2,IF(Q808=0,-'month #1 only'!$B$2,-('month #1 only'!$B$2*2)))))))*E808</f>
        <v>0</v>
      </c>
      <c r="T808" s="71">
        <f>(IF(N808="WON-EW",(((L808-1)*'month #1 only'!$B$2)*(1-$B$3))+(((M808-1)*'month #1 only'!$B$2)*(1-$B$3)),IF(N808="WON",(((L808-1)*'month #1 only'!$B$2)*(1-$B$3)),IF(N808="PLACED",(((M808-1)*'month #1 only'!$B$2)*(1-$B$3))-'month #1 only'!$B$2,IF(Q808=0,-'month #1 only'!$B$2,-('month #1 only'!$B$2*2))))))*E808</f>
        <v>0</v>
      </c>
    </row>
    <row r="809" spans="8:20" x14ac:dyDescent="0.2">
      <c r="H809" s="68"/>
      <c r="I809" s="68"/>
      <c r="J809" s="68"/>
      <c r="K809" s="68"/>
      <c r="N809" s="54"/>
      <c r="O809" s="68">
        <f>((G809-1)*(1-(IF(H809="no",0,'month #1 only'!$B$3)))+1)</f>
        <v>5.0000000000000044E-2</v>
      </c>
      <c r="P809" s="68">
        <f t="shared" si="12"/>
        <v>0</v>
      </c>
      <c r="Q809" s="69">
        <f>IF(Table13[[#This Row],[Runners]]&lt;5,0,IF(Table13[[#This Row],[Runners]]&lt;8,0.25,IF(Table13[[#This Row],[Runners]]&lt;12,0.2,IF(Table13[[#This Row],[Handicap?]]="Yes",0.25,0.2))))</f>
        <v>0</v>
      </c>
      <c r="R809" s="70">
        <f>(IF(N809="WON-EW",((((F809-1)*Q809)*'month #1 only'!$B$2)+('month #1 only'!$B$2*(F809-1))),IF(N809="WON",((((F809-1)*Q809)*'month #1 only'!$B$2)+('month #1 only'!$B$2*(F809-1))),IF(N809="PLACED",((((F809-1)*Q809)*'month #1 only'!$B$2)-'month #1 only'!$B$2),IF(Q809=0,-'month #1 only'!$B$2,IF(Q809=0,-'month #1 only'!$B$2,-('month #1 only'!$B$2*2)))))))*E809</f>
        <v>0</v>
      </c>
      <c r="S809" s="71">
        <f>(IF(N809="WON-EW",((((O809-1)*Q809)*'month #1 only'!$B$2)+('month #1 only'!$B$2*(O809-1))),IF(N809="WON",((((O809-1)*Q809)*'month #1 only'!$B$2)+('month #1 only'!$B$2*(O809-1))),IF(N809="PLACED",((((O809-1)*Q809)*'month #1 only'!$B$2)-'month #1 only'!$B$2),IF(Q809=0,-'month #1 only'!$B$2,IF(Q809=0,-'month #1 only'!$B$2,-('month #1 only'!$B$2*2)))))))*E809</f>
        <v>0</v>
      </c>
      <c r="T809" s="71">
        <f>(IF(N809="WON-EW",(((L809-1)*'month #1 only'!$B$2)*(1-$B$3))+(((M809-1)*'month #1 only'!$B$2)*(1-$B$3)),IF(N809="WON",(((L809-1)*'month #1 only'!$B$2)*(1-$B$3)),IF(N809="PLACED",(((M809-1)*'month #1 only'!$B$2)*(1-$B$3))-'month #1 only'!$B$2,IF(Q809=0,-'month #1 only'!$B$2,-('month #1 only'!$B$2*2))))))*E809</f>
        <v>0</v>
      </c>
    </row>
    <row r="810" spans="8:20" x14ac:dyDescent="0.2">
      <c r="H810" s="68"/>
      <c r="I810" s="68"/>
      <c r="J810" s="68"/>
      <c r="K810" s="68"/>
      <c r="N810" s="54"/>
      <c r="O810" s="68">
        <f>((G810-1)*(1-(IF(H810="no",0,'month #1 only'!$B$3)))+1)</f>
        <v>5.0000000000000044E-2</v>
      </c>
      <c r="P810" s="68">
        <f t="shared" si="12"/>
        <v>0</v>
      </c>
      <c r="Q810" s="69">
        <f>IF(Table13[[#This Row],[Runners]]&lt;5,0,IF(Table13[[#This Row],[Runners]]&lt;8,0.25,IF(Table13[[#This Row],[Runners]]&lt;12,0.2,IF(Table13[[#This Row],[Handicap?]]="Yes",0.25,0.2))))</f>
        <v>0</v>
      </c>
      <c r="R810" s="70">
        <f>(IF(N810="WON-EW",((((F810-1)*Q810)*'month #1 only'!$B$2)+('month #1 only'!$B$2*(F810-1))),IF(N810="WON",((((F810-1)*Q810)*'month #1 only'!$B$2)+('month #1 only'!$B$2*(F810-1))),IF(N810="PLACED",((((F810-1)*Q810)*'month #1 only'!$B$2)-'month #1 only'!$B$2),IF(Q810=0,-'month #1 only'!$B$2,IF(Q810=0,-'month #1 only'!$B$2,-('month #1 only'!$B$2*2)))))))*E810</f>
        <v>0</v>
      </c>
      <c r="S810" s="71">
        <f>(IF(N810="WON-EW",((((O810-1)*Q810)*'month #1 only'!$B$2)+('month #1 only'!$B$2*(O810-1))),IF(N810="WON",((((O810-1)*Q810)*'month #1 only'!$B$2)+('month #1 only'!$B$2*(O810-1))),IF(N810="PLACED",((((O810-1)*Q810)*'month #1 only'!$B$2)-'month #1 only'!$B$2),IF(Q810=0,-'month #1 only'!$B$2,IF(Q810=0,-'month #1 only'!$B$2,-('month #1 only'!$B$2*2)))))))*E810</f>
        <v>0</v>
      </c>
      <c r="T810" s="71">
        <f>(IF(N810="WON-EW",(((L810-1)*'month #1 only'!$B$2)*(1-$B$3))+(((M810-1)*'month #1 only'!$B$2)*(1-$B$3)),IF(N810="WON",(((L810-1)*'month #1 only'!$B$2)*(1-$B$3)),IF(N810="PLACED",(((M810-1)*'month #1 only'!$B$2)*(1-$B$3))-'month #1 only'!$B$2,IF(Q810=0,-'month #1 only'!$B$2,-('month #1 only'!$B$2*2))))))*E810</f>
        <v>0</v>
      </c>
    </row>
    <row r="811" spans="8:20" x14ac:dyDescent="0.2">
      <c r="H811" s="68"/>
      <c r="I811" s="68"/>
      <c r="J811" s="68"/>
      <c r="K811" s="68"/>
      <c r="N811" s="54"/>
      <c r="O811" s="68">
        <f>((G811-1)*(1-(IF(H811="no",0,'month #1 only'!$B$3)))+1)</f>
        <v>5.0000000000000044E-2</v>
      </c>
      <c r="P811" s="68">
        <f t="shared" si="12"/>
        <v>0</v>
      </c>
      <c r="Q811" s="69">
        <f>IF(Table13[[#This Row],[Runners]]&lt;5,0,IF(Table13[[#This Row],[Runners]]&lt;8,0.25,IF(Table13[[#This Row],[Runners]]&lt;12,0.2,IF(Table13[[#This Row],[Handicap?]]="Yes",0.25,0.2))))</f>
        <v>0</v>
      </c>
      <c r="R811" s="70">
        <f>(IF(N811="WON-EW",((((F811-1)*Q811)*'month #1 only'!$B$2)+('month #1 only'!$B$2*(F811-1))),IF(N811="WON",((((F811-1)*Q811)*'month #1 only'!$B$2)+('month #1 only'!$B$2*(F811-1))),IF(N811="PLACED",((((F811-1)*Q811)*'month #1 only'!$B$2)-'month #1 only'!$B$2),IF(Q811=0,-'month #1 only'!$B$2,IF(Q811=0,-'month #1 only'!$B$2,-('month #1 only'!$B$2*2)))))))*E811</f>
        <v>0</v>
      </c>
      <c r="S811" s="71">
        <f>(IF(N811="WON-EW",((((O811-1)*Q811)*'month #1 only'!$B$2)+('month #1 only'!$B$2*(O811-1))),IF(N811="WON",((((O811-1)*Q811)*'month #1 only'!$B$2)+('month #1 only'!$B$2*(O811-1))),IF(N811="PLACED",((((O811-1)*Q811)*'month #1 only'!$B$2)-'month #1 only'!$B$2),IF(Q811=0,-'month #1 only'!$B$2,IF(Q811=0,-'month #1 only'!$B$2,-('month #1 only'!$B$2*2)))))))*E811</f>
        <v>0</v>
      </c>
      <c r="T811" s="71">
        <f>(IF(N811="WON-EW",(((L811-1)*'month #1 only'!$B$2)*(1-$B$3))+(((M811-1)*'month #1 only'!$B$2)*(1-$B$3)),IF(N811="WON",(((L811-1)*'month #1 only'!$B$2)*(1-$B$3)),IF(N811="PLACED",(((M811-1)*'month #1 only'!$B$2)*(1-$B$3))-'month #1 only'!$B$2,IF(Q811=0,-'month #1 only'!$B$2,-('month #1 only'!$B$2*2))))))*E811</f>
        <v>0</v>
      </c>
    </row>
    <row r="812" spans="8:20" x14ac:dyDescent="0.2">
      <c r="H812" s="68"/>
      <c r="I812" s="68"/>
      <c r="J812" s="68"/>
      <c r="K812" s="68"/>
      <c r="N812" s="54"/>
      <c r="O812" s="68">
        <f>((G812-1)*(1-(IF(H812="no",0,'month #1 only'!$B$3)))+1)</f>
        <v>5.0000000000000044E-2</v>
      </c>
      <c r="P812" s="68">
        <f t="shared" si="12"/>
        <v>0</v>
      </c>
      <c r="Q812" s="69">
        <f>IF(Table13[[#This Row],[Runners]]&lt;5,0,IF(Table13[[#This Row],[Runners]]&lt;8,0.25,IF(Table13[[#This Row],[Runners]]&lt;12,0.2,IF(Table13[[#This Row],[Handicap?]]="Yes",0.25,0.2))))</f>
        <v>0</v>
      </c>
      <c r="R812" s="70">
        <f>(IF(N812="WON-EW",((((F812-1)*Q812)*'month #1 only'!$B$2)+('month #1 only'!$B$2*(F812-1))),IF(N812="WON",((((F812-1)*Q812)*'month #1 only'!$B$2)+('month #1 only'!$B$2*(F812-1))),IF(N812="PLACED",((((F812-1)*Q812)*'month #1 only'!$B$2)-'month #1 only'!$B$2),IF(Q812=0,-'month #1 only'!$B$2,IF(Q812=0,-'month #1 only'!$B$2,-('month #1 only'!$B$2*2)))))))*E812</f>
        <v>0</v>
      </c>
      <c r="S812" s="71">
        <f>(IF(N812="WON-EW",((((O812-1)*Q812)*'month #1 only'!$B$2)+('month #1 only'!$B$2*(O812-1))),IF(N812="WON",((((O812-1)*Q812)*'month #1 only'!$B$2)+('month #1 only'!$B$2*(O812-1))),IF(N812="PLACED",((((O812-1)*Q812)*'month #1 only'!$B$2)-'month #1 only'!$B$2),IF(Q812=0,-'month #1 only'!$B$2,IF(Q812=0,-'month #1 only'!$B$2,-('month #1 only'!$B$2*2)))))))*E812</f>
        <v>0</v>
      </c>
      <c r="T812" s="71">
        <f>(IF(N812="WON-EW",(((L812-1)*'month #1 only'!$B$2)*(1-$B$3))+(((M812-1)*'month #1 only'!$B$2)*(1-$B$3)),IF(N812="WON",(((L812-1)*'month #1 only'!$B$2)*(1-$B$3)),IF(N812="PLACED",(((M812-1)*'month #1 only'!$B$2)*(1-$B$3))-'month #1 only'!$B$2,IF(Q812=0,-'month #1 only'!$B$2,-('month #1 only'!$B$2*2))))))*E812</f>
        <v>0</v>
      </c>
    </row>
    <row r="813" spans="8:20" x14ac:dyDescent="0.2">
      <c r="H813" s="68"/>
      <c r="I813" s="68"/>
      <c r="J813" s="68"/>
      <c r="K813" s="68"/>
      <c r="N813" s="54"/>
      <c r="O813" s="68">
        <f>((G813-1)*(1-(IF(H813="no",0,'month #1 only'!$B$3)))+1)</f>
        <v>5.0000000000000044E-2</v>
      </c>
      <c r="P813" s="68">
        <f t="shared" si="12"/>
        <v>0</v>
      </c>
      <c r="Q813" s="69">
        <f>IF(Table13[[#This Row],[Runners]]&lt;5,0,IF(Table13[[#This Row],[Runners]]&lt;8,0.25,IF(Table13[[#This Row],[Runners]]&lt;12,0.2,IF(Table13[[#This Row],[Handicap?]]="Yes",0.25,0.2))))</f>
        <v>0</v>
      </c>
      <c r="R813" s="70">
        <f>(IF(N813="WON-EW",((((F813-1)*Q813)*'month #1 only'!$B$2)+('month #1 only'!$B$2*(F813-1))),IF(N813="WON",((((F813-1)*Q813)*'month #1 only'!$B$2)+('month #1 only'!$B$2*(F813-1))),IF(N813="PLACED",((((F813-1)*Q813)*'month #1 only'!$B$2)-'month #1 only'!$B$2),IF(Q813=0,-'month #1 only'!$B$2,IF(Q813=0,-'month #1 only'!$B$2,-('month #1 only'!$B$2*2)))))))*E813</f>
        <v>0</v>
      </c>
      <c r="S813" s="71">
        <f>(IF(N813="WON-EW",((((O813-1)*Q813)*'month #1 only'!$B$2)+('month #1 only'!$B$2*(O813-1))),IF(N813="WON",((((O813-1)*Q813)*'month #1 only'!$B$2)+('month #1 only'!$B$2*(O813-1))),IF(N813="PLACED",((((O813-1)*Q813)*'month #1 only'!$B$2)-'month #1 only'!$B$2),IF(Q813=0,-'month #1 only'!$B$2,IF(Q813=0,-'month #1 only'!$B$2,-('month #1 only'!$B$2*2)))))))*E813</f>
        <v>0</v>
      </c>
      <c r="T813" s="71">
        <f>(IF(N813="WON-EW",(((L813-1)*'month #1 only'!$B$2)*(1-$B$3))+(((M813-1)*'month #1 only'!$B$2)*(1-$B$3)),IF(N813="WON",(((L813-1)*'month #1 only'!$B$2)*(1-$B$3)),IF(N813="PLACED",(((M813-1)*'month #1 only'!$B$2)*(1-$B$3))-'month #1 only'!$B$2,IF(Q813=0,-'month #1 only'!$B$2,-('month #1 only'!$B$2*2))))))*E813</f>
        <v>0</v>
      </c>
    </row>
    <row r="814" spans="8:20" x14ac:dyDescent="0.2">
      <c r="H814" s="68"/>
      <c r="I814" s="68"/>
      <c r="J814" s="68"/>
      <c r="K814" s="68"/>
      <c r="N814" s="54"/>
      <c r="O814" s="68">
        <f>((G814-1)*(1-(IF(H814="no",0,'month #1 only'!$B$3)))+1)</f>
        <v>5.0000000000000044E-2</v>
      </c>
      <c r="P814" s="68">
        <f t="shared" si="12"/>
        <v>0</v>
      </c>
      <c r="Q814" s="69">
        <f>IF(Table13[[#This Row],[Runners]]&lt;5,0,IF(Table13[[#This Row],[Runners]]&lt;8,0.25,IF(Table13[[#This Row],[Runners]]&lt;12,0.2,IF(Table13[[#This Row],[Handicap?]]="Yes",0.25,0.2))))</f>
        <v>0</v>
      </c>
      <c r="R814" s="70">
        <f>(IF(N814="WON-EW",((((F814-1)*Q814)*'month #1 only'!$B$2)+('month #1 only'!$B$2*(F814-1))),IF(N814="WON",((((F814-1)*Q814)*'month #1 only'!$B$2)+('month #1 only'!$B$2*(F814-1))),IF(N814="PLACED",((((F814-1)*Q814)*'month #1 only'!$B$2)-'month #1 only'!$B$2),IF(Q814=0,-'month #1 only'!$B$2,IF(Q814=0,-'month #1 only'!$B$2,-('month #1 only'!$B$2*2)))))))*E814</f>
        <v>0</v>
      </c>
      <c r="S814" s="71">
        <f>(IF(N814="WON-EW",((((O814-1)*Q814)*'month #1 only'!$B$2)+('month #1 only'!$B$2*(O814-1))),IF(N814="WON",((((O814-1)*Q814)*'month #1 only'!$B$2)+('month #1 only'!$B$2*(O814-1))),IF(N814="PLACED",((((O814-1)*Q814)*'month #1 only'!$B$2)-'month #1 only'!$B$2),IF(Q814=0,-'month #1 only'!$B$2,IF(Q814=0,-'month #1 only'!$B$2,-('month #1 only'!$B$2*2)))))))*E814</f>
        <v>0</v>
      </c>
      <c r="T814" s="71">
        <f>(IF(N814="WON-EW",(((L814-1)*'month #1 only'!$B$2)*(1-$B$3))+(((M814-1)*'month #1 only'!$B$2)*(1-$B$3)),IF(N814="WON",(((L814-1)*'month #1 only'!$B$2)*(1-$B$3)),IF(N814="PLACED",(((M814-1)*'month #1 only'!$B$2)*(1-$B$3))-'month #1 only'!$B$2,IF(Q814=0,-'month #1 only'!$B$2,-('month #1 only'!$B$2*2))))))*E814</f>
        <v>0</v>
      </c>
    </row>
    <row r="815" spans="8:20" x14ac:dyDescent="0.2">
      <c r="H815" s="68"/>
      <c r="I815" s="68"/>
      <c r="J815" s="68"/>
      <c r="K815" s="68"/>
      <c r="N815" s="54"/>
      <c r="O815" s="68">
        <f>((G815-1)*(1-(IF(H815="no",0,'month #1 only'!$B$3)))+1)</f>
        <v>5.0000000000000044E-2</v>
      </c>
      <c r="P815" s="68">
        <f t="shared" si="12"/>
        <v>0</v>
      </c>
      <c r="Q815" s="69">
        <f>IF(Table13[[#This Row],[Runners]]&lt;5,0,IF(Table13[[#This Row],[Runners]]&lt;8,0.25,IF(Table13[[#This Row],[Runners]]&lt;12,0.2,IF(Table13[[#This Row],[Handicap?]]="Yes",0.25,0.2))))</f>
        <v>0</v>
      </c>
      <c r="R815" s="70">
        <f>(IF(N815="WON-EW",((((F815-1)*Q815)*'month #1 only'!$B$2)+('month #1 only'!$B$2*(F815-1))),IF(N815="WON",((((F815-1)*Q815)*'month #1 only'!$B$2)+('month #1 only'!$B$2*(F815-1))),IF(N815="PLACED",((((F815-1)*Q815)*'month #1 only'!$B$2)-'month #1 only'!$B$2),IF(Q815=0,-'month #1 only'!$B$2,IF(Q815=0,-'month #1 only'!$B$2,-('month #1 only'!$B$2*2)))))))*E815</f>
        <v>0</v>
      </c>
      <c r="S815" s="71">
        <f>(IF(N815="WON-EW",((((O815-1)*Q815)*'month #1 only'!$B$2)+('month #1 only'!$B$2*(O815-1))),IF(N815="WON",((((O815-1)*Q815)*'month #1 only'!$B$2)+('month #1 only'!$B$2*(O815-1))),IF(N815="PLACED",((((O815-1)*Q815)*'month #1 only'!$B$2)-'month #1 only'!$B$2),IF(Q815=0,-'month #1 only'!$B$2,IF(Q815=0,-'month #1 only'!$B$2,-('month #1 only'!$B$2*2)))))))*E815</f>
        <v>0</v>
      </c>
      <c r="T815" s="71">
        <f>(IF(N815="WON-EW",(((L815-1)*'month #1 only'!$B$2)*(1-$B$3))+(((M815-1)*'month #1 only'!$B$2)*(1-$B$3)),IF(N815="WON",(((L815-1)*'month #1 only'!$B$2)*(1-$B$3)),IF(N815="PLACED",(((M815-1)*'month #1 only'!$B$2)*(1-$B$3))-'month #1 only'!$B$2,IF(Q815=0,-'month #1 only'!$B$2,-('month #1 only'!$B$2*2))))))*E815</f>
        <v>0</v>
      </c>
    </row>
    <row r="816" spans="8:20" x14ac:dyDescent="0.2">
      <c r="H816" s="68"/>
      <c r="I816" s="68"/>
      <c r="J816" s="68"/>
      <c r="K816" s="68"/>
      <c r="N816" s="54"/>
      <c r="O816" s="68">
        <f>((G816-1)*(1-(IF(H816="no",0,'month #1 only'!$B$3)))+1)</f>
        <v>5.0000000000000044E-2</v>
      </c>
      <c r="P816" s="68">
        <f t="shared" si="12"/>
        <v>0</v>
      </c>
      <c r="Q816" s="69">
        <f>IF(Table13[[#This Row],[Runners]]&lt;5,0,IF(Table13[[#This Row],[Runners]]&lt;8,0.25,IF(Table13[[#This Row],[Runners]]&lt;12,0.2,IF(Table13[[#This Row],[Handicap?]]="Yes",0.25,0.2))))</f>
        <v>0</v>
      </c>
      <c r="R816" s="70">
        <f>(IF(N816="WON-EW",((((F816-1)*Q816)*'month #1 only'!$B$2)+('month #1 only'!$B$2*(F816-1))),IF(N816="WON",((((F816-1)*Q816)*'month #1 only'!$B$2)+('month #1 only'!$B$2*(F816-1))),IF(N816="PLACED",((((F816-1)*Q816)*'month #1 only'!$B$2)-'month #1 only'!$B$2),IF(Q816=0,-'month #1 only'!$B$2,IF(Q816=0,-'month #1 only'!$B$2,-('month #1 only'!$B$2*2)))))))*E816</f>
        <v>0</v>
      </c>
      <c r="S816" s="71">
        <f>(IF(N816="WON-EW",((((O816-1)*Q816)*'month #1 only'!$B$2)+('month #1 only'!$B$2*(O816-1))),IF(N816="WON",((((O816-1)*Q816)*'month #1 only'!$B$2)+('month #1 only'!$B$2*(O816-1))),IF(N816="PLACED",((((O816-1)*Q816)*'month #1 only'!$B$2)-'month #1 only'!$B$2),IF(Q816=0,-'month #1 only'!$B$2,IF(Q816=0,-'month #1 only'!$B$2,-('month #1 only'!$B$2*2)))))))*E816</f>
        <v>0</v>
      </c>
      <c r="T816" s="71">
        <f>(IF(N816="WON-EW",(((L816-1)*'month #1 only'!$B$2)*(1-$B$3))+(((M816-1)*'month #1 only'!$B$2)*(1-$B$3)),IF(N816="WON",(((L816-1)*'month #1 only'!$B$2)*(1-$B$3)),IF(N816="PLACED",(((M816-1)*'month #1 only'!$B$2)*(1-$B$3))-'month #1 only'!$B$2,IF(Q816=0,-'month #1 only'!$B$2,-('month #1 only'!$B$2*2))))))*E816</f>
        <v>0</v>
      </c>
    </row>
    <row r="817" spans="8:20" x14ac:dyDescent="0.2">
      <c r="H817" s="68"/>
      <c r="I817" s="68"/>
      <c r="J817" s="68"/>
      <c r="K817" s="68"/>
      <c r="N817" s="54"/>
      <c r="O817" s="68">
        <f>((G817-1)*(1-(IF(H817="no",0,'month #1 only'!$B$3)))+1)</f>
        <v>5.0000000000000044E-2</v>
      </c>
      <c r="P817" s="68">
        <f t="shared" si="12"/>
        <v>0</v>
      </c>
      <c r="Q817" s="69">
        <f>IF(Table13[[#This Row],[Runners]]&lt;5,0,IF(Table13[[#This Row],[Runners]]&lt;8,0.25,IF(Table13[[#This Row],[Runners]]&lt;12,0.2,IF(Table13[[#This Row],[Handicap?]]="Yes",0.25,0.2))))</f>
        <v>0</v>
      </c>
      <c r="R817" s="70">
        <f>(IF(N817="WON-EW",((((F817-1)*Q817)*'month #1 only'!$B$2)+('month #1 only'!$B$2*(F817-1))),IF(N817="WON",((((F817-1)*Q817)*'month #1 only'!$B$2)+('month #1 only'!$B$2*(F817-1))),IF(N817="PLACED",((((F817-1)*Q817)*'month #1 only'!$B$2)-'month #1 only'!$B$2),IF(Q817=0,-'month #1 only'!$B$2,IF(Q817=0,-'month #1 only'!$B$2,-('month #1 only'!$B$2*2)))))))*E817</f>
        <v>0</v>
      </c>
      <c r="S817" s="71">
        <f>(IF(N817="WON-EW",((((O817-1)*Q817)*'month #1 only'!$B$2)+('month #1 only'!$B$2*(O817-1))),IF(N817="WON",((((O817-1)*Q817)*'month #1 only'!$B$2)+('month #1 only'!$B$2*(O817-1))),IF(N817="PLACED",((((O817-1)*Q817)*'month #1 only'!$B$2)-'month #1 only'!$B$2),IF(Q817=0,-'month #1 only'!$B$2,IF(Q817=0,-'month #1 only'!$B$2,-('month #1 only'!$B$2*2)))))))*E817</f>
        <v>0</v>
      </c>
      <c r="T817" s="71">
        <f>(IF(N817="WON-EW",(((L817-1)*'month #1 only'!$B$2)*(1-$B$3))+(((M817-1)*'month #1 only'!$B$2)*(1-$B$3)),IF(N817="WON",(((L817-1)*'month #1 only'!$B$2)*(1-$B$3)),IF(N817="PLACED",(((M817-1)*'month #1 only'!$B$2)*(1-$B$3))-'month #1 only'!$B$2,IF(Q817=0,-'month #1 only'!$B$2,-('month #1 only'!$B$2*2))))))*E817</f>
        <v>0</v>
      </c>
    </row>
    <row r="818" spans="8:20" x14ac:dyDescent="0.2">
      <c r="H818" s="68"/>
      <c r="I818" s="68"/>
      <c r="J818" s="68"/>
      <c r="K818" s="68"/>
      <c r="N818" s="54"/>
      <c r="O818" s="68">
        <f>((G818-1)*(1-(IF(H818="no",0,'month #1 only'!$B$3)))+1)</f>
        <v>5.0000000000000044E-2</v>
      </c>
      <c r="P818" s="68">
        <f t="shared" si="12"/>
        <v>0</v>
      </c>
      <c r="Q818" s="69">
        <f>IF(Table13[[#This Row],[Runners]]&lt;5,0,IF(Table13[[#This Row],[Runners]]&lt;8,0.25,IF(Table13[[#This Row],[Runners]]&lt;12,0.2,IF(Table13[[#This Row],[Handicap?]]="Yes",0.25,0.2))))</f>
        <v>0</v>
      </c>
      <c r="R818" s="70">
        <f>(IF(N818="WON-EW",((((F818-1)*Q818)*'month #1 only'!$B$2)+('month #1 only'!$B$2*(F818-1))),IF(N818="WON",((((F818-1)*Q818)*'month #1 only'!$B$2)+('month #1 only'!$B$2*(F818-1))),IF(N818="PLACED",((((F818-1)*Q818)*'month #1 only'!$B$2)-'month #1 only'!$B$2),IF(Q818=0,-'month #1 only'!$B$2,IF(Q818=0,-'month #1 only'!$B$2,-('month #1 only'!$B$2*2)))))))*E818</f>
        <v>0</v>
      </c>
      <c r="S818" s="71">
        <f>(IF(N818="WON-EW",((((O818-1)*Q818)*'month #1 only'!$B$2)+('month #1 only'!$B$2*(O818-1))),IF(N818="WON",((((O818-1)*Q818)*'month #1 only'!$B$2)+('month #1 only'!$B$2*(O818-1))),IF(N818="PLACED",((((O818-1)*Q818)*'month #1 only'!$B$2)-'month #1 only'!$B$2),IF(Q818=0,-'month #1 only'!$B$2,IF(Q818=0,-'month #1 only'!$B$2,-('month #1 only'!$B$2*2)))))))*E818</f>
        <v>0</v>
      </c>
      <c r="T818" s="71">
        <f>(IF(N818="WON-EW",(((L818-1)*'month #1 only'!$B$2)*(1-$B$3))+(((M818-1)*'month #1 only'!$B$2)*(1-$B$3)),IF(N818="WON",(((L818-1)*'month #1 only'!$B$2)*(1-$B$3)),IF(N818="PLACED",(((M818-1)*'month #1 only'!$B$2)*(1-$B$3))-'month #1 only'!$B$2,IF(Q818=0,-'month #1 only'!$B$2,-('month #1 only'!$B$2*2))))))*E818</f>
        <v>0</v>
      </c>
    </row>
    <row r="819" spans="8:20" x14ac:dyDescent="0.2">
      <c r="H819" s="68"/>
      <c r="I819" s="68"/>
      <c r="J819" s="68"/>
      <c r="K819" s="68"/>
      <c r="N819" s="54"/>
      <c r="O819" s="68">
        <f>((G819-1)*(1-(IF(H819="no",0,'month #1 only'!$B$3)))+1)</f>
        <v>5.0000000000000044E-2</v>
      </c>
      <c r="P819" s="68">
        <f t="shared" si="12"/>
        <v>0</v>
      </c>
      <c r="Q819" s="69">
        <f>IF(Table13[[#This Row],[Runners]]&lt;5,0,IF(Table13[[#This Row],[Runners]]&lt;8,0.25,IF(Table13[[#This Row],[Runners]]&lt;12,0.2,IF(Table13[[#This Row],[Handicap?]]="Yes",0.25,0.2))))</f>
        <v>0</v>
      </c>
      <c r="R819" s="70">
        <f>(IF(N819="WON-EW",((((F819-1)*Q819)*'month #1 only'!$B$2)+('month #1 only'!$B$2*(F819-1))),IF(N819="WON",((((F819-1)*Q819)*'month #1 only'!$B$2)+('month #1 only'!$B$2*(F819-1))),IF(N819="PLACED",((((F819-1)*Q819)*'month #1 only'!$B$2)-'month #1 only'!$B$2),IF(Q819=0,-'month #1 only'!$B$2,IF(Q819=0,-'month #1 only'!$B$2,-('month #1 only'!$B$2*2)))))))*E819</f>
        <v>0</v>
      </c>
      <c r="S819" s="71">
        <f>(IF(N819="WON-EW",((((O819-1)*Q819)*'month #1 only'!$B$2)+('month #1 only'!$B$2*(O819-1))),IF(N819="WON",((((O819-1)*Q819)*'month #1 only'!$B$2)+('month #1 only'!$B$2*(O819-1))),IF(N819="PLACED",((((O819-1)*Q819)*'month #1 only'!$B$2)-'month #1 only'!$B$2),IF(Q819=0,-'month #1 only'!$B$2,IF(Q819=0,-'month #1 only'!$B$2,-('month #1 only'!$B$2*2)))))))*E819</f>
        <v>0</v>
      </c>
      <c r="T819" s="71">
        <f>(IF(N819="WON-EW",(((L819-1)*'month #1 only'!$B$2)*(1-$B$3))+(((M819-1)*'month #1 only'!$B$2)*(1-$B$3)),IF(N819="WON",(((L819-1)*'month #1 only'!$B$2)*(1-$B$3)),IF(N819="PLACED",(((M819-1)*'month #1 only'!$B$2)*(1-$B$3))-'month #1 only'!$B$2,IF(Q819=0,-'month #1 only'!$B$2,-('month #1 only'!$B$2*2))))))*E819</f>
        <v>0</v>
      </c>
    </row>
    <row r="820" spans="8:20" x14ac:dyDescent="0.2">
      <c r="H820" s="68"/>
      <c r="I820" s="68"/>
      <c r="J820" s="68"/>
      <c r="K820" s="68"/>
      <c r="N820" s="54"/>
      <c r="O820" s="68">
        <f>((G820-1)*(1-(IF(H820="no",0,'month #1 only'!$B$3)))+1)</f>
        <v>5.0000000000000044E-2</v>
      </c>
      <c r="P820" s="68">
        <f t="shared" si="12"/>
        <v>0</v>
      </c>
      <c r="Q820" s="69">
        <f>IF(Table13[[#This Row],[Runners]]&lt;5,0,IF(Table13[[#This Row],[Runners]]&lt;8,0.25,IF(Table13[[#This Row],[Runners]]&lt;12,0.2,IF(Table13[[#This Row],[Handicap?]]="Yes",0.25,0.2))))</f>
        <v>0</v>
      </c>
      <c r="R820" s="70">
        <f>(IF(N820="WON-EW",((((F820-1)*Q820)*'month #1 only'!$B$2)+('month #1 only'!$B$2*(F820-1))),IF(N820="WON",((((F820-1)*Q820)*'month #1 only'!$B$2)+('month #1 only'!$B$2*(F820-1))),IF(N820="PLACED",((((F820-1)*Q820)*'month #1 only'!$B$2)-'month #1 only'!$B$2),IF(Q820=0,-'month #1 only'!$B$2,IF(Q820=0,-'month #1 only'!$B$2,-('month #1 only'!$B$2*2)))))))*E820</f>
        <v>0</v>
      </c>
      <c r="S820" s="71">
        <f>(IF(N820="WON-EW",((((O820-1)*Q820)*'month #1 only'!$B$2)+('month #1 only'!$B$2*(O820-1))),IF(N820="WON",((((O820-1)*Q820)*'month #1 only'!$B$2)+('month #1 only'!$B$2*(O820-1))),IF(N820="PLACED",((((O820-1)*Q820)*'month #1 only'!$B$2)-'month #1 only'!$B$2),IF(Q820=0,-'month #1 only'!$B$2,IF(Q820=0,-'month #1 only'!$B$2,-('month #1 only'!$B$2*2)))))))*E820</f>
        <v>0</v>
      </c>
      <c r="T820" s="71">
        <f>(IF(N820="WON-EW",(((L820-1)*'month #1 only'!$B$2)*(1-$B$3))+(((M820-1)*'month #1 only'!$B$2)*(1-$B$3)),IF(N820="WON",(((L820-1)*'month #1 only'!$B$2)*(1-$B$3)),IF(N820="PLACED",(((M820-1)*'month #1 only'!$B$2)*(1-$B$3))-'month #1 only'!$B$2,IF(Q820=0,-'month #1 only'!$B$2,-('month #1 only'!$B$2*2))))))*E820</f>
        <v>0</v>
      </c>
    </row>
    <row r="821" spans="8:20" x14ac:dyDescent="0.2">
      <c r="H821" s="68"/>
      <c r="I821" s="68"/>
      <c r="J821" s="68"/>
      <c r="K821" s="68"/>
      <c r="N821" s="54"/>
      <c r="O821" s="68">
        <f>((G821-1)*(1-(IF(H821="no",0,'month #1 only'!$B$3)))+1)</f>
        <v>5.0000000000000044E-2</v>
      </c>
      <c r="P821" s="68">
        <f t="shared" si="12"/>
        <v>0</v>
      </c>
      <c r="Q821" s="69">
        <f>IF(Table13[[#This Row],[Runners]]&lt;5,0,IF(Table13[[#This Row],[Runners]]&lt;8,0.25,IF(Table13[[#This Row],[Runners]]&lt;12,0.2,IF(Table13[[#This Row],[Handicap?]]="Yes",0.25,0.2))))</f>
        <v>0</v>
      </c>
      <c r="R821" s="70">
        <f>(IF(N821="WON-EW",((((F821-1)*Q821)*'month #1 only'!$B$2)+('month #1 only'!$B$2*(F821-1))),IF(N821="WON",((((F821-1)*Q821)*'month #1 only'!$B$2)+('month #1 only'!$B$2*(F821-1))),IF(N821="PLACED",((((F821-1)*Q821)*'month #1 only'!$B$2)-'month #1 only'!$B$2),IF(Q821=0,-'month #1 only'!$B$2,IF(Q821=0,-'month #1 only'!$B$2,-('month #1 only'!$B$2*2)))))))*E821</f>
        <v>0</v>
      </c>
      <c r="S821" s="71">
        <f>(IF(N821="WON-EW",((((O821-1)*Q821)*'month #1 only'!$B$2)+('month #1 only'!$B$2*(O821-1))),IF(N821="WON",((((O821-1)*Q821)*'month #1 only'!$B$2)+('month #1 only'!$B$2*(O821-1))),IF(N821="PLACED",((((O821-1)*Q821)*'month #1 only'!$B$2)-'month #1 only'!$B$2),IF(Q821=0,-'month #1 only'!$B$2,IF(Q821=0,-'month #1 only'!$B$2,-('month #1 only'!$B$2*2)))))))*E821</f>
        <v>0</v>
      </c>
      <c r="T821" s="71">
        <f>(IF(N821="WON-EW",(((L821-1)*'month #1 only'!$B$2)*(1-$B$3))+(((M821-1)*'month #1 only'!$B$2)*(1-$B$3)),IF(N821="WON",(((L821-1)*'month #1 only'!$B$2)*(1-$B$3)),IF(N821="PLACED",(((M821-1)*'month #1 only'!$B$2)*(1-$B$3))-'month #1 only'!$B$2,IF(Q821=0,-'month #1 only'!$B$2,-('month #1 only'!$B$2*2))))))*E821</f>
        <v>0</v>
      </c>
    </row>
    <row r="822" spans="8:20" x14ac:dyDescent="0.2">
      <c r="H822" s="68"/>
      <c r="I822" s="68"/>
      <c r="J822" s="68"/>
      <c r="K822" s="68"/>
      <c r="N822" s="54"/>
      <c r="O822" s="68">
        <f>((G822-1)*(1-(IF(H822="no",0,'month #1 only'!$B$3)))+1)</f>
        <v>5.0000000000000044E-2</v>
      </c>
      <c r="P822" s="68">
        <f t="shared" si="12"/>
        <v>0</v>
      </c>
      <c r="Q822" s="69">
        <f>IF(Table13[[#This Row],[Runners]]&lt;5,0,IF(Table13[[#This Row],[Runners]]&lt;8,0.25,IF(Table13[[#This Row],[Runners]]&lt;12,0.2,IF(Table13[[#This Row],[Handicap?]]="Yes",0.25,0.2))))</f>
        <v>0</v>
      </c>
      <c r="R822" s="70">
        <f>(IF(N822="WON-EW",((((F822-1)*Q822)*'month #1 only'!$B$2)+('month #1 only'!$B$2*(F822-1))),IF(N822="WON",((((F822-1)*Q822)*'month #1 only'!$B$2)+('month #1 only'!$B$2*(F822-1))),IF(N822="PLACED",((((F822-1)*Q822)*'month #1 only'!$B$2)-'month #1 only'!$B$2),IF(Q822=0,-'month #1 only'!$B$2,IF(Q822=0,-'month #1 only'!$B$2,-('month #1 only'!$B$2*2)))))))*E822</f>
        <v>0</v>
      </c>
      <c r="S822" s="71">
        <f>(IF(N822="WON-EW",((((O822-1)*Q822)*'month #1 only'!$B$2)+('month #1 only'!$B$2*(O822-1))),IF(N822="WON",((((O822-1)*Q822)*'month #1 only'!$B$2)+('month #1 only'!$B$2*(O822-1))),IF(N822="PLACED",((((O822-1)*Q822)*'month #1 only'!$B$2)-'month #1 only'!$B$2),IF(Q822=0,-'month #1 only'!$B$2,IF(Q822=0,-'month #1 only'!$B$2,-('month #1 only'!$B$2*2)))))))*E822</f>
        <v>0</v>
      </c>
      <c r="T822" s="71">
        <f>(IF(N822="WON-EW",(((L822-1)*'month #1 only'!$B$2)*(1-$B$3))+(((M822-1)*'month #1 only'!$B$2)*(1-$B$3)),IF(N822="WON",(((L822-1)*'month #1 only'!$B$2)*(1-$B$3)),IF(N822="PLACED",(((M822-1)*'month #1 only'!$B$2)*(1-$B$3))-'month #1 only'!$B$2,IF(Q822=0,-'month #1 only'!$B$2,-('month #1 only'!$B$2*2))))))*E822</f>
        <v>0</v>
      </c>
    </row>
    <row r="823" spans="8:20" x14ac:dyDescent="0.2">
      <c r="H823" s="68"/>
      <c r="I823" s="68"/>
      <c r="J823" s="68"/>
      <c r="K823" s="68"/>
      <c r="N823" s="54"/>
      <c r="O823" s="68">
        <f>((G823-1)*(1-(IF(H823="no",0,'month #1 only'!$B$3)))+1)</f>
        <v>5.0000000000000044E-2</v>
      </c>
      <c r="P823" s="68">
        <f t="shared" si="12"/>
        <v>0</v>
      </c>
      <c r="Q823" s="69">
        <f>IF(Table13[[#This Row],[Runners]]&lt;5,0,IF(Table13[[#This Row],[Runners]]&lt;8,0.25,IF(Table13[[#This Row],[Runners]]&lt;12,0.2,IF(Table13[[#This Row],[Handicap?]]="Yes",0.25,0.2))))</f>
        <v>0</v>
      </c>
      <c r="R823" s="70">
        <f>(IF(N823="WON-EW",((((F823-1)*Q823)*'month #1 only'!$B$2)+('month #1 only'!$B$2*(F823-1))),IF(N823="WON",((((F823-1)*Q823)*'month #1 only'!$B$2)+('month #1 only'!$B$2*(F823-1))),IF(N823="PLACED",((((F823-1)*Q823)*'month #1 only'!$B$2)-'month #1 only'!$B$2),IF(Q823=0,-'month #1 only'!$B$2,IF(Q823=0,-'month #1 only'!$B$2,-('month #1 only'!$B$2*2)))))))*E823</f>
        <v>0</v>
      </c>
      <c r="S823" s="71">
        <f>(IF(N823="WON-EW",((((O823-1)*Q823)*'month #1 only'!$B$2)+('month #1 only'!$B$2*(O823-1))),IF(N823="WON",((((O823-1)*Q823)*'month #1 only'!$B$2)+('month #1 only'!$B$2*(O823-1))),IF(N823="PLACED",((((O823-1)*Q823)*'month #1 only'!$B$2)-'month #1 only'!$B$2),IF(Q823=0,-'month #1 only'!$B$2,IF(Q823=0,-'month #1 only'!$B$2,-('month #1 only'!$B$2*2)))))))*E823</f>
        <v>0</v>
      </c>
      <c r="T823" s="71">
        <f>(IF(N823="WON-EW",(((L823-1)*'month #1 only'!$B$2)*(1-$B$3))+(((M823-1)*'month #1 only'!$B$2)*(1-$B$3)),IF(N823="WON",(((L823-1)*'month #1 only'!$B$2)*(1-$B$3)),IF(N823="PLACED",(((M823-1)*'month #1 only'!$B$2)*(1-$B$3))-'month #1 only'!$B$2,IF(Q823=0,-'month #1 only'!$B$2,-('month #1 only'!$B$2*2))))))*E823</f>
        <v>0</v>
      </c>
    </row>
    <row r="824" spans="8:20" x14ac:dyDescent="0.2">
      <c r="H824" s="68"/>
      <c r="I824" s="68"/>
      <c r="J824" s="68"/>
      <c r="K824" s="68"/>
      <c r="N824" s="54"/>
      <c r="O824" s="68">
        <f>((G824-1)*(1-(IF(H824="no",0,'month #1 only'!$B$3)))+1)</f>
        <v>5.0000000000000044E-2</v>
      </c>
      <c r="P824" s="68">
        <f t="shared" si="12"/>
        <v>0</v>
      </c>
      <c r="Q824" s="69">
        <f>IF(Table13[[#This Row],[Runners]]&lt;5,0,IF(Table13[[#This Row],[Runners]]&lt;8,0.25,IF(Table13[[#This Row],[Runners]]&lt;12,0.2,IF(Table13[[#This Row],[Handicap?]]="Yes",0.25,0.2))))</f>
        <v>0</v>
      </c>
      <c r="R824" s="70">
        <f>(IF(N824="WON-EW",((((F824-1)*Q824)*'month #1 only'!$B$2)+('month #1 only'!$B$2*(F824-1))),IF(N824="WON",((((F824-1)*Q824)*'month #1 only'!$B$2)+('month #1 only'!$B$2*(F824-1))),IF(N824="PLACED",((((F824-1)*Q824)*'month #1 only'!$B$2)-'month #1 only'!$B$2),IF(Q824=0,-'month #1 only'!$B$2,IF(Q824=0,-'month #1 only'!$B$2,-('month #1 only'!$B$2*2)))))))*E824</f>
        <v>0</v>
      </c>
      <c r="S824" s="71">
        <f>(IF(N824="WON-EW",((((O824-1)*Q824)*'month #1 only'!$B$2)+('month #1 only'!$B$2*(O824-1))),IF(N824="WON",((((O824-1)*Q824)*'month #1 only'!$B$2)+('month #1 only'!$B$2*(O824-1))),IF(N824="PLACED",((((O824-1)*Q824)*'month #1 only'!$B$2)-'month #1 only'!$B$2),IF(Q824=0,-'month #1 only'!$B$2,IF(Q824=0,-'month #1 only'!$B$2,-('month #1 only'!$B$2*2)))))))*E824</f>
        <v>0</v>
      </c>
      <c r="T824" s="71">
        <f>(IF(N824="WON-EW",(((L824-1)*'month #1 only'!$B$2)*(1-$B$3))+(((M824-1)*'month #1 only'!$B$2)*(1-$B$3)),IF(N824="WON",(((L824-1)*'month #1 only'!$B$2)*(1-$B$3)),IF(N824="PLACED",(((M824-1)*'month #1 only'!$B$2)*(1-$B$3))-'month #1 only'!$B$2,IF(Q824=0,-'month #1 only'!$B$2,-('month #1 only'!$B$2*2))))))*E824</f>
        <v>0</v>
      </c>
    </row>
    <row r="825" spans="8:20" x14ac:dyDescent="0.2">
      <c r="H825" s="68"/>
      <c r="I825" s="68"/>
      <c r="J825" s="68"/>
      <c r="K825" s="68"/>
      <c r="N825" s="54"/>
      <c r="O825" s="68">
        <f>((G825-1)*(1-(IF(H825="no",0,'month #1 only'!$B$3)))+1)</f>
        <v>5.0000000000000044E-2</v>
      </c>
      <c r="P825" s="68">
        <f t="shared" si="12"/>
        <v>0</v>
      </c>
      <c r="Q825" s="69">
        <f>IF(Table13[[#This Row],[Runners]]&lt;5,0,IF(Table13[[#This Row],[Runners]]&lt;8,0.25,IF(Table13[[#This Row],[Runners]]&lt;12,0.2,IF(Table13[[#This Row],[Handicap?]]="Yes",0.25,0.2))))</f>
        <v>0</v>
      </c>
      <c r="R825" s="70">
        <f>(IF(N825="WON-EW",((((F825-1)*Q825)*'month #1 only'!$B$2)+('month #1 only'!$B$2*(F825-1))),IF(N825="WON",((((F825-1)*Q825)*'month #1 only'!$B$2)+('month #1 only'!$B$2*(F825-1))),IF(N825="PLACED",((((F825-1)*Q825)*'month #1 only'!$B$2)-'month #1 only'!$B$2),IF(Q825=0,-'month #1 only'!$B$2,IF(Q825=0,-'month #1 only'!$B$2,-('month #1 only'!$B$2*2)))))))*E825</f>
        <v>0</v>
      </c>
      <c r="S825" s="71">
        <f>(IF(N825="WON-EW",((((O825-1)*Q825)*'month #1 only'!$B$2)+('month #1 only'!$B$2*(O825-1))),IF(N825="WON",((((O825-1)*Q825)*'month #1 only'!$B$2)+('month #1 only'!$B$2*(O825-1))),IF(N825="PLACED",((((O825-1)*Q825)*'month #1 only'!$B$2)-'month #1 only'!$B$2),IF(Q825=0,-'month #1 only'!$B$2,IF(Q825=0,-'month #1 only'!$B$2,-('month #1 only'!$B$2*2)))))))*E825</f>
        <v>0</v>
      </c>
      <c r="T825" s="71">
        <f>(IF(N825="WON-EW",(((L825-1)*'month #1 only'!$B$2)*(1-$B$3))+(((M825-1)*'month #1 only'!$B$2)*(1-$B$3)),IF(N825="WON",(((L825-1)*'month #1 only'!$B$2)*(1-$B$3)),IF(N825="PLACED",(((M825-1)*'month #1 only'!$B$2)*(1-$B$3))-'month #1 only'!$B$2,IF(Q825=0,-'month #1 only'!$B$2,-('month #1 only'!$B$2*2))))))*E825</f>
        <v>0</v>
      </c>
    </row>
    <row r="826" spans="8:20" x14ac:dyDescent="0.2">
      <c r="H826" s="68"/>
      <c r="I826" s="68"/>
      <c r="J826" s="68"/>
      <c r="K826" s="68"/>
      <c r="N826" s="54"/>
      <c r="O826" s="68">
        <f>((G826-1)*(1-(IF(H826="no",0,'month #1 only'!$B$3)))+1)</f>
        <v>5.0000000000000044E-2</v>
      </c>
      <c r="P826" s="68">
        <f t="shared" si="12"/>
        <v>0</v>
      </c>
      <c r="Q826" s="69">
        <f>IF(Table13[[#This Row],[Runners]]&lt;5,0,IF(Table13[[#This Row],[Runners]]&lt;8,0.25,IF(Table13[[#This Row],[Runners]]&lt;12,0.2,IF(Table13[[#This Row],[Handicap?]]="Yes",0.25,0.2))))</f>
        <v>0</v>
      </c>
      <c r="R826" s="70">
        <f>(IF(N826="WON-EW",((((F826-1)*Q826)*'month #1 only'!$B$2)+('month #1 only'!$B$2*(F826-1))),IF(N826="WON",((((F826-1)*Q826)*'month #1 only'!$B$2)+('month #1 only'!$B$2*(F826-1))),IF(N826="PLACED",((((F826-1)*Q826)*'month #1 only'!$B$2)-'month #1 only'!$B$2),IF(Q826=0,-'month #1 only'!$B$2,IF(Q826=0,-'month #1 only'!$B$2,-('month #1 only'!$B$2*2)))))))*E826</f>
        <v>0</v>
      </c>
      <c r="S826" s="71">
        <f>(IF(N826="WON-EW",((((O826-1)*Q826)*'month #1 only'!$B$2)+('month #1 only'!$B$2*(O826-1))),IF(N826="WON",((((O826-1)*Q826)*'month #1 only'!$B$2)+('month #1 only'!$B$2*(O826-1))),IF(N826="PLACED",((((O826-1)*Q826)*'month #1 only'!$B$2)-'month #1 only'!$B$2),IF(Q826=0,-'month #1 only'!$B$2,IF(Q826=0,-'month #1 only'!$B$2,-('month #1 only'!$B$2*2)))))))*E826</f>
        <v>0</v>
      </c>
      <c r="T826" s="71">
        <f>(IF(N826="WON-EW",(((L826-1)*'month #1 only'!$B$2)*(1-$B$3))+(((M826-1)*'month #1 only'!$B$2)*(1-$B$3)),IF(N826="WON",(((L826-1)*'month #1 only'!$B$2)*(1-$B$3)),IF(N826="PLACED",(((M826-1)*'month #1 only'!$B$2)*(1-$B$3))-'month #1 only'!$B$2,IF(Q826=0,-'month #1 only'!$B$2,-('month #1 only'!$B$2*2))))))*E826</f>
        <v>0</v>
      </c>
    </row>
    <row r="827" spans="8:20" x14ac:dyDescent="0.2">
      <c r="H827" s="68"/>
      <c r="I827" s="68"/>
      <c r="J827" s="68"/>
      <c r="K827" s="68"/>
      <c r="N827" s="54"/>
      <c r="O827" s="68">
        <f>((G827-1)*(1-(IF(H827="no",0,'month #1 only'!$B$3)))+1)</f>
        <v>5.0000000000000044E-2</v>
      </c>
      <c r="P827" s="68">
        <f t="shared" si="12"/>
        <v>0</v>
      </c>
      <c r="Q827" s="69">
        <f>IF(Table13[[#This Row],[Runners]]&lt;5,0,IF(Table13[[#This Row],[Runners]]&lt;8,0.25,IF(Table13[[#This Row],[Runners]]&lt;12,0.2,IF(Table13[[#This Row],[Handicap?]]="Yes",0.25,0.2))))</f>
        <v>0</v>
      </c>
      <c r="R827" s="70">
        <f>(IF(N827="WON-EW",((((F827-1)*Q827)*'month #1 only'!$B$2)+('month #1 only'!$B$2*(F827-1))),IF(N827="WON",((((F827-1)*Q827)*'month #1 only'!$B$2)+('month #1 only'!$B$2*(F827-1))),IF(N827="PLACED",((((F827-1)*Q827)*'month #1 only'!$B$2)-'month #1 only'!$B$2),IF(Q827=0,-'month #1 only'!$B$2,IF(Q827=0,-'month #1 only'!$B$2,-('month #1 only'!$B$2*2)))))))*E827</f>
        <v>0</v>
      </c>
      <c r="S827" s="71">
        <f>(IF(N827="WON-EW",((((O827-1)*Q827)*'month #1 only'!$B$2)+('month #1 only'!$B$2*(O827-1))),IF(N827="WON",((((O827-1)*Q827)*'month #1 only'!$B$2)+('month #1 only'!$B$2*(O827-1))),IF(N827="PLACED",((((O827-1)*Q827)*'month #1 only'!$B$2)-'month #1 only'!$B$2),IF(Q827=0,-'month #1 only'!$B$2,IF(Q827=0,-'month #1 only'!$B$2,-('month #1 only'!$B$2*2)))))))*E827</f>
        <v>0</v>
      </c>
      <c r="T827" s="71">
        <f>(IF(N827="WON-EW",(((L827-1)*'month #1 only'!$B$2)*(1-$B$3))+(((M827-1)*'month #1 only'!$B$2)*(1-$B$3)),IF(N827="WON",(((L827-1)*'month #1 only'!$B$2)*(1-$B$3)),IF(N827="PLACED",(((M827-1)*'month #1 only'!$B$2)*(1-$B$3))-'month #1 only'!$B$2,IF(Q827=0,-'month #1 only'!$B$2,-('month #1 only'!$B$2*2))))))*E827</f>
        <v>0</v>
      </c>
    </row>
    <row r="828" spans="8:20" x14ac:dyDescent="0.2">
      <c r="H828" s="68"/>
      <c r="I828" s="68"/>
      <c r="J828" s="68"/>
      <c r="K828" s="68"/>
      <c r="N828" s="54"/>
      <c r="O828" s="68">
        <f>((G828-1)*(1-(IF(H828="no",0,'month #1 only'!$B$3)))+1)</f>
        <v>5.0000000000000044E-2</v>
      </c>
      <c r="P828" s="68">
        <f t="shared" si="12"/>
        <v>0</v>
      </c>
      <c r="Q828" s="69">
        <f>IF(Table13[[#This Row],[Runners]]&lt;5,0,IF(Table13[[#This Row],[Runners]]&lt;8,0.25,IF(Table13[[#This Row],[Runners]]&lt;12,0.2,IF(Table13[[#This Row],[Handicap?]]="Yes",0.25,0.2))))</f>
        <v>0</v>
      </c>
      <c r="R828" s="70">
        <f>(IF(N828="WON-EW",((((F828-1)*Q828)*'month #1 only'!$B$2)+('month #1 only'!$B$2*(F828-1))),IF(N828="WON",((((F828-1)*Q828)*'month #1 only'!$B$2)+('month #1 only'!$B$2*(F828-1))),IF(N828="PLACED",((((F828-1)*Q828)*'month #1 only'!$B$2)-'month #1 only'!$B$2),IF(Q828=0,-'month #1 only'!$B$2,IF(Q828=0,-'month #1 only'!$B$2,-('month #1 only'!$B$2*2)))))))*E828</f>
        <v>0</v>
      </c>
      <c r="S828" s="71">
        <f>(IF(N828="WON-EW",((((O828-1)*Q828)*'month #1 only'!$B$2)+('month #1 only'!$B$2*(O828-1))),IF(N828="WON",((((O828-1)*Q828)*'month #1 only'!$B$2)+('month #1 only'!$B$2*(O828-1))),IF(N828="PLACED",((((O828-1)*Q828)*'month #1 only'!$B$2)-'month #1 only'!$B$2),IF(Q828=0,-'month #1 only'!$B$2,IF(Q828=0,-'month #1 only'!$B$2,-('month #1 only'!$B$2*2)))))))*E828</f>
        <v>0</v>
      </c>
      <c r="T828" s="71">
        <f>(IF(N828="WON-EW",(((L828-1)*'month #1 only'!$B$2)*(1-$B$3))+(((M828-1)*'month #1 only'!$B$2)*(1-$B$3)),IF(N828="WON",(((L828-1)*'month #1 only'!$B$2)*(1-$B$3)),IF(N828="PLACED",(((M828-1)*'month #1 only'!$B$2)*(1-$B$3))-'month #1 only'!$B$2,IF(Q828=0,-'month #1 only'!$B$2,-('month #1 only'!$B$2*2))))))*E828</f>
        <v>0</v>
      </c>
    </row>
    <row r="829" spans="8:20" x14ac:dyDescent="0.2">
      <c r="H829" s="68"/>
      <c r="I829" s="68"/>
      <c r="J829" s="68"/>
      <c r="K829" s="68"/>
      <c r="N829" s="54"/>
      <c r="O829" s="68">
        <f>((G829-1)*(1-(IF(H829="no",0,'month #1 only'!$B$3)))+1)</f>
        <v>5.0000000000000044E-2</v>
      </c>
      <c r="P829" s="68">
        <f t="shared" si="12"/>
        <v>0</v>
      </c>
      <c r="Q829" s="69">
        <f>IF(Table13[[#This Row],[Runners]]&lt;5,0,IF(Table13[[#This Row],[Runners]]&lt;8,0.25,IF(Table13[[#This Row],[Runners]]&lt;12,0.2,IF(Table13[[#This Row],[Handicap?]]="Yes",0.25,0.2))))</f>
        <v>0</v>
      </c>
      <c r="R829" s="70">
        <f>(IF(N829="WON-EW",((((F829-1)*Q829)*'month #1 only'!$B$2)+('month #1 only'!$B$2*(F829-1))),IF(N829="WON",((((F829-1)*Q829)*'month #1 only'!$B$2)+('month #1 only'!$B$2*(F829-1))),IF(N829="PLACED",((((F829-1)*Q829)*'month #1 only'!$B$2)-'month #1 only'!$B$2),IF(Q829=0,-'month #1 only'!$B$2,IF(Q829=0,-'month #1 only'!$B$2,-('month #1 only'!$B$2*2)))))))*E829</f>
        <v>0</v>
      </c>
      <c r="S829" s="71">
        <f>(IF(N829="WON-EW",((((O829-1)*Q829)*'month #1 only'!$B$2)+('month #1 only'!$B$2*(O829-1))),IF(N829="WON",((((O829-1)*Q829)*'month #1 only'!$B$2)+('month #1 only'!$B$2*(O829-1))),IF(N829="PLACED",((((O829-1)*Q829)*'month #1 only'!$B$2)-'month #1 only'!$B$2),IF(Q829=0,-'month #1 only'!$B$2,IF(Q829=0,-'month #1 only'!$B$2,-('month #1 only'!$B$2*2)))))))*E829</f>
        <v>0</v>
      </c>
      <c r="T829" s="71">
        <f>(IF(N829="WON-EW",(((L829-1)*'month #1 only'!$B$2)*(1-$B$3))+(((M829-1)*'month #1 only'!$B$2)*(1-$B$3)),IF(N829="WON",(((L829-1)*'month #1 only'!$B$2)*(1-$B$3)),IF(N829="PLACED",(((M829-1)*'month #1 only'!$B$2)*(1-$B$3))-'month #1 only'!$B$2,IF(Q829=0,-'month #1 only'!$B$2,-('month #1 only'!$B$2*2))))))*E829</f>
        <v>0</v>
      </c>
    </row>
    <row r="830" spans="8:20" x14ac:dyDescent="0.2">
      <c r="H830" s="68"/>
      <c r="I830" s="68"/>
      <c r="J830" s="68"/>
      <c r="K830" s="68"/>
      <c r="N830" s="54"/>
      <c r="O830" s="68">
        <f>((G830-1)*(1-(IF(H830="no",0,'month #1 only'!$B$3)))+1)</f>
        <v>5.0000000000000044E-2</v>
      </c>
      <c r="P830" s="68">
        <f t="shared" si="12"/>
        <v>0</v>
      </c>
      <c r="Q830" s="69">
        <f>IF(Table13[[#This Row],[Runners]]&lt;5,0,IF(Table13[[#This Row],[Runners]]&lt;8,0.25,IF(Table13[[#This Row],[Runners]]&lt;12,0.2,IF(Table13[[#This Row],[Handicap?]]="Yes",0.25,0.2))))</f>
        <v>0</v>
      </c>
      <c r="R830" s="70">
        <f>(IF(N830="WON-EW",((((F830-1)*Q830)*'month #1 only'!$B$2)+('month #1 only'!$B$2*(F830-1))),IF(N830="WON",((((F830-1)*Q830)*'month #1 only'!$B$2)+('month #1 only'!$B$2*(F830-1))),IF(N830="PLACED",((((F830-1)*Q830)*'month #1 only'!$B$2)-'month #1 only'!$B$2),IF(Q830=0,-'month #1 only'!$B$2,IF(Q830=0,-'month #1 only'!$B$2,-('month #1 only'!$B$2*2)))))))*E830</f>
        <v>0</v>
      </c>
      <c r="S830" s="71">
        <f>(IF(N830="WON-EW",((((O830-1)*Q830)*'month #1 only'!$B$2)+('month #1 only'!$B$2*(O830-1))),IF(N830="WON",((((O830-1)*Q830)*'month #1 only'!$B$2)+('month #1 only'!$B$2*(O830-1))),IF(N830="PLACED",((((O830-1)*Q830)*'month #1 only'!$B$2)-'month #1 only'!$B$2),IF(Q830=0,-'month #1 only'!$B$2,IF(Q830=0,-'month #1 only'!$B$2,-('month #1 only'!$B$2*2)))))))*E830</f>
        <v>0</v>
      </c>
      <c r="T830" s="71">
        <f>(IF(N830="WON-EW",(((L830-1)*'month #1 only'!$B$2)*(1-$B$3))+(((M830-1)*'month #1 only'!$B$2)*(1-$B$3)),IF(N830="WON",(((L830-1)*'month #1 only'!$B$2)*(1-$B$3)),IF(N830="PLACED",(((M830-1)*'month #1 only'!$B$2)*(1-$B$3))-'month #1 only'!$B$2,IF(Q830=0,-'month #1 only'!$B$2,-('month #1 only'!$B$2*2))))))*E830</f>
        <v>0</v>
      </c>
    </row>
    <row r="831" spans="8:20" x14ac:dyDescent="0.2">
      <c r="H831" s="68"/>
      <c r="I831" s="68"/>
      <c r="J831" s="68"/>
      <c r="K831" s="68"/>
      <c r="N831" s="54"/>
      <c r="O831" s="68">
        <f>((G831-1)*(1-(IF(H831="no",0,'month #1 only'!$B$3)))+1)</f>
        <v>5.0000000000000044E-2</v>
      </c>
      <c r="P831" s="68">
        <f t="shared" si="12"/>
        <v>0</v>
      </c>
      <c r="Q831" s="69">
        <f>IF(Table13[[#This Row],[Runners]]&lt;5,0,IF(Table13[[#This Row],[Runners]]&lt;8,0.25,IF(Table13[[#This Row],[Runners]]&lt;12,0.2,IF(Table13[[#This Row],[Handicap?]]="Yes",0.25,0.2))))</f>
        <v>0</v>
      </c>
      <c r="R831" s="70">
        <f>(IF(N831="WON-EW",((((F831-1)*Q831)*'month #1 only'!$B$2)+('month #1 only'!$B$2*(F831-1))),IF(N831="WON",((((F831-1)*Q831)*'month #1 only'!$B$2)+('month #1 only'!$B$2*(F831-1))),IF(N831="PLACED",((((F831-1)*Q831)*'month #1 only'!$B$2)-'month #1 only'!$B$2),IF(Q831=0,-'month #1 only'!$B$2,IF(Q831=0,-'month #1 only'!$B$2,-('month #1 only'!$B$2*2)))))))*E831</f>
        <v>0</v>
      </c>
      <c r="S831" s="71">
        <f>(IF(N831="WON-EW",((((O831-1)*Q831)*'month #1 only'!$B$2)+('month #1 only'!$B$2*(O831-1))),IF(N831="WON",((((O831-1)*Q831)*'month #1 only'!$B$2)+('month #1 only'!$B$2*(O831-1))),IF(N831="PLACED",((((O831-1)*Q831)*'month #1 only'!$B$2)-'month #1 only'!$B$2),IF(Q831=0,-'month #1 only'!$B$2,IF(Q831=0,-'month #1 only'!$B$2,-('month #1 only'!$B$2*2)))))))*E831</f>
        <v>0</v>
      </c>
      <c r="T831" s="71">
        <f>(IF(N831="WON-EW",(((L831-1)*'month #1 only'!$B$2)*(1-$B$3))+(((M831-1)*'month #1 only'!$B$2)*(1-$B$3)),IF(N831="WON",(((L831-1)*'month #1 only'!$B$2)*(1-$B$3)),IF(N831="PLACED",(((M831-1)*'month #1 only'!$B$2)*(1-$B$3))-'month #1 only'!$B$2,IF(Q831=0,-'month #1 only'!$B$2,-('month #1 only'!$B$2*2))))))*E831</f>
        <v>0</v>
      </c>
    </row>
    <row r="832" spans="8:20" x14ac:dyDescent="0.2">
      <c r="H832" s="68"/>
      <c r="I832" s="68"/>
      <c r="J832" s="68"/>
      <c r="K832" s="68"/>
      <c r="N832" s="54"/>
      <c r="O832" s="68">
        <f>((G832-1)*(1-(IF(H832="no",0,'month #1 only'!$B$3)))+1)</f>
        <v>5.0000000000000044E-2</v>
      </c>
      <c r="P832" s="68">
        <f t="shared" si="12"/>
        <v>0</v>
      </c>
      <c r="Q832" s="69">
        <f>IF(Table13[[#This Row],[Runners]]&lt;5,0,IF(Table13[[#This Row],[Runners]]&lt;8,0.25,IF(Table13[[#This Row],[Runners]]&lt;12,0.2,IF(Table13[[#This Row],[Handicap?]]="Yes",0.25,0.2))))</f>
        <v>0</v>
      </c>
      <c r="R832" s="70">
        <f>(IF(N832="WON-EW",((((F832-1)*Q832)*'month #1 only'!$B$2)+('month #1 only'!$B$2*(F832-1))),IF(N832="WON",((((F832-1)*Q832)*'month #1 only'!$B$2)+('month #1 only'!$B$2*(F832-1))),IF(N832="PLACED",((((F832-1)*Q832)*'month #1 only'!$B$2)-'month #1 only'!$B$2),IF(Q832=0,-'month #1 only'!$B$2,IF(Q832=0,-'month #1 only'!$B$2,-('month #1 only'!$B$2*2)))))))*E832</f>
        <v>0</v>
      </c>
      <c r="S832" s="71">
        <f>(IF(N832="WON-EW",((((O832-1)*Q832)*'month #1 only'!$B$2)+('month #1 only'!$B$2*(O832-1))),IF(N832="WON",((((O832-1)*Q832)*'month #1 only'!$B$2)+('month #1 only'!$B$2*(O832-1))),IF(N832="PLACED",((((O832-1)*Q832)*'month #1 only'!$B$2)-'month #1 only'!$B$2),IF(Q832=0,-'month #1 only'!$B$2,IF(Q832=0,-'month #1 only'!$B$2,-('month #1 only'!$B$2*2)))))))*E832</f>
        <v>0</v>
      </c>
      <c r="T832" s="71">
        <f>(IF(N832="WON-EW",(((L832-1)*'month #1 only'!$B$2)*(1-$B$3))+(((M832-1)*'month #1 only'!$B$2)*(1-$B$3)),IF(N832="WON",(((L832-1)*'month #1 only'!$B$2)*(1-$B$3)),IF(N832="PLACED",(((M832-1)*'month #1 only'!$B$2)*(1-$B$3))-'month #1 only'!$B$2,IF(Q832=0,-'month #1 only'!$B$2,-('month #1 only'!$B$2*2))))))*E832</f>
        <v>0</v>
      </c>
    </row>
    <row r="833" spans="8:20" x14ac:dyDescent="0.2">
      <c r="H833" s="68"/>
      <c r="I833" s="68"/>
      <c r="J833" s="68"/>
      <c r="K833" s="68"/>
      <c r="N833" s="54"/>
      <c r="O833" s="68">
        <f>((G833-1)*(1-(IF(H833="no",0,'month #1 only'!$B$3)))+1)</f>
        <v>5.0000000000000044E-2</v>
      </c>
      <c r="P833" s="68">
        <f t="shared" si="12"/>
        <v>0</v>
      </c>
      <c r="Q833" s="69">
        <f>IF(Table13[[#This Row],[Runners]]&lt;5,0,IF(Table13[[#This Row],[Runners]]&lt;8,0.25,IF(Table13[[#This Row],[Runners]]&lt;12,0.2,IF(Table13[[#This Row],[Handicap?]]="Yes",0.25,0.2))))</f>
        <v>0</v>
      </c>
      <c r="R833" s="70">
        <f>(IF(N833="WON-EW",((((F833-1)*Q833)*'month #1 only'!$B$2)+('month #1 only'!$B$2*(F833-1))),IF(N833="WON",((((F833-1)*Q833)*'month #1 only'!$B$2)+('month #1 only'!$B$2*(F833-1))),IF(N833="PLACED",((((F833-1)*Q833)*'month #1 only'!$B$2)-'month #1 only'!$B$2),IF(Q833=0,-'month #1 only'!$B$2,IF(Q833=0,-'month #1 only'!$B$2,-('month #1 only'!$B$2*2)))))))*E833</f>
        <v>0</v>
      </c>
      <c r="S833" s="71">
        <f>(IF(N833="WON-EW",((((O833-1)*Q833)*'month #1 only'!$B$2)+('month #1 only'!$B$2*(O833-1))),IF(N833="WON",((((O833-1)*Q833)*'month #1 only'!$B$2)+('month #1 only'!$B$2*(O833-1))),IF(N833="PLACED",((((O833-1)*Q833)*'month #1 only'!$B$2)-'month #1 only'!$B$2),IF(Q833=0,-'month #1 only'!$B$2,IF(Q833=0,-'month #1 only'!$B$2,-('month #1 only'!$B$2*2)))))))*E833</f>
        <v>0</v>
      </c>
      <c r="T833" s="71">
        <f>(IF(N833="WON-EW",(((L833-1)*'month #1 only'!$B$2)*(1-$B$3))+(((M833-1)*'month #1 only'!$B$2)*(1-$B$3)),IF(N833="WON",(((L833-1)*'month #1 only'!$B$2)*(1-$B$3)),IF(N833="PLACED",(((M833-1)*'month #1 only'!$B$2)*(1-$B$3))-'month #1 only'!$B$2,IF(Q833=0,-'month #1 only'!$B$2,-('month #1 only'!$B$2*2))))))*E833</f>
        <v>0</v>
      </c>
    </row>
    <row r="834" spans="8:20" x14ac:dyDescent="0.2">
      <c r="H834" s="68"/>
      <c r="I834" s="68"/>
      <c r="J834" s="68"/>
      <c r="K834" s="68"/>
      <c r="N834" s="54"/>
      <c r="O834" s="68">
        <f>((G834-1)*(1-(IF(H834="no",0,'month #1 only'!$B$3)))+1)</f>
        <v>5.0000000000000044E-2</v>
      </c>
      <c r="P834" s="68">
        <f t="shared" si="12"/>
        <v>0</v>
      </c>
      <c r="Q834" s="69">
        <f>IF(Table13[[#This Row],[Runners]]&lt;5,0,IF(Table13[[#This Row],[Runners]]&lt;8,0.25,IF(Table13[[#This Row],[Runners]]&lt;12,0.2,IF(Table13[[#This Row],[Handicap?]]="Yes",0.25,0.2))))</f>
        <v>0</v>
      </c>
      <c r="R834" s="70">
        <f>(IF(N834="WON-EW",((((F834-1)*Q834)*'month #1 only'!$B$2)+('month #1 only'!$B$2*(F834-1))),IF(N834="WON",((((F834-1)*Q834)*'month #1 only'!$B$2)+('month #1 only'!$B$2*(F834-1))),IF(N834="PLACED",((((F834-1)*Q834)*'month #1 only'!$B$2)-'month #1 only'!$B$2),IF(Q834=0,-'month #1 only'!$B$2,IF(Q834=0,-'month #1 only'!$B$2,-('month #1 only'!$B$2*2)))))))*E834</f>
        <v>0</v>
      </c>
      <c r="S834" s="71">
        <f>(IF(N834="WON-EW",((((O834-1)*Q834)*'month #1 only'!$B$2)+('month #1 only'!$B$2*(O834-1))),IF(N834="WON",((((O834-1)*Q834)*'month #1 only'!$B$2)+('month #1 only'!$B$2*(O834-1))),IF(N834="PLACED",((((O834-1)*Q834)*'month #1 only'!$B$2)-'month #1 only'!$B$2),IF(Q834=0,-'month #1 only'!$B$2,IF(Q834=0,-'month #1 only'!$B$2,-('month #1 only'!$B$2*2)))))))*E834</f>
        <v>0</v>
      </c>
      <c r="T834" s="71">
        <f>(IF(N834="WON-EW",(((L834-1)*'month #1 only'!$B$2)*(1-$B$3))+(((M834-1)*'month #1 only'!$B$2)*(1-$B$3)),IF(N834="WON",(((L834-1)*'month #1 only'!$B$2)*(1-$B$3)),IF(N834="PLACED",(((M834-1)*'month #1 only'!$B$2)*(1-$B$3))-'month #1 only'!$B$2,IF(Q834=0,-'month #1 only'!$B$2,-('month #1 only'!$B$2*2))))))*E834</f>
        <v>0</v>
      </c>
    </row>
    <row r="835" spans="8:20" x14ac:dyDescent="0.2">
      <c r="H835" s="68"/>
      <c r="I835" s="68"/>
      <c r="J835" s="68"/>
      <c r="K835" s="68"/>
      <c r="N835" s="54"/>
      <c r="O835" s="68">
        <f>((G835-1)*(1-(IF(H835="no",0,'month #1 only'!$B$3)))+1)</f>
        <v>5.0000000000000044E-2</v>
      </c>
      <c r="P835" s="68">
        <f t="shared" si="12"/>
        <v>0</v>
      </c>
      <c r="Q835" s="69">
        <f>IF(Table13[[#This Row],[Runners]]&lt;5,0,IF(Table13[[#This Row],[Runners]]&lt;8,0.25,IF(Table13[[#This Row],[Runners]]&lt;12,0.2,IF(Table13[[#This Row],[Handicap?]]="Yes",0.25,0.2))))</f>
        <v>0</v>
      </c>
      <c r="R835" s="70">
        <f>(IF(N835="WON-EW",((((F835-1)*Q835)*'month #1 only'!$B$2)+('month #1 only'!$B$2*(F835-1))),IF(N835="WON",((((F835-1)*Q835)*'month #1 only'!$B$2)+('month #1 only'!$B$2*(F835-1))),IF(N835="PLACED",((((F835-1)*Q835)*'month #1 only'!$B$2)-'month #1 only'!$B$2),IF(Q835=0,-'month #1 only'!$B$2,IF(Q835=0,-'month #1 only'!$B$2,-('month #1 only'!$B$2*2)))))))*E835</f>
        <v>0</v>
      </c>
      <c r="S835" s="71">
        <f>(IF(N835="WON-EW",((((O835-1)*Q835)*'month #1 only'!$B$2)+('month #1 only'!$B$2*(O835-1))),IF(N835="WON",((((O835-1)*Q835)*'month #1 only'!$B$2)+('month #1 only'!$B$2*(O835-1))),IF(N835="PLACED",((((O835-1)*Q835)*'month #1 only'!$B$2)-'month #1 only'!$B$2),IF(Q835=0,-'month #1 only'!$B$2,IF(Q835=0,-'month #1 only'!$B$2,-('month #1 only'!$B$2*2)))))))*E835</f>
        <v>0</v>
      </c>
      <c r="T835" s="71">
        <f>(IF(N835="WON-EW",(((L835-1)*'month #1 only'!$B$2)*(1-$B$3))+(((M835-1)*'month #1 only'!$B$2)*(1-$B$3)),IF(N835="WON",(((L835-1)*'month #1 only'!$B$2)*(1-$B$3)),IF(N835="PLACED",(((M835-1)*'month #1 only'!$B$2)*(1-$B$3))-'month #1 only'!$B$2,IF(Q835=0,-'month #1 only'!$B$2,-('month #1 only'!$B$2*2))))))*E835</f>
        <v>0</v>
      </c>
    </row>
    <row r="836" spans="8:20" x14ac:dyDescent="0.2">
      <c r="H836" s="68"/>
      <c r="I836" s="68"/>
      <c r="J836" s="68"/>
      <c r="K836" s="68"/>
      <c r="N836" s="54"/>
      <c r="O836" s="68">
        <f>((G836-1)*(1-(IF(H836="no",0,'month #1 only'!$B$3)))+1)</f>
        <v>5.0000000000000044E-2</v>
      </c>
      <c r="P836" s="68">
        <f t="shared" si="12"/>
        <v>0</v>
      </c>
      <c r="Q836" s="69">
        <f>IF(Table13[[#This Row],[Runners]]&lt;5,0,IF(Table13[[#This Row],[Runners]]&lt;8,0.25,IF(Table13[[#This Row],[Runners]]&lt;12,0.2,IF(Table13[[#This Row],[Handicap?]]="Yes",0.25,0.2))))</f>
        <v>0</v>
      </c>
      <c r="R836" s="70">
        <f>(IF(N836="WON-EW",((((F836-1)*Q836)*'month #1 only'!$B$2)+('month #1 only'!$B$2*(F836-1))),IF(N836="WON",((((F836-1)*Q836)*'month #1 only'!$B$2)+('month #1 only'!$B$2*(F836-1))),IF(N836="PLACED",((((F836-1)*Q836)*'month #1 only'!$B$2)-'month #1 only'!$B$2),IF(Q836=0,-'month #1 only'!$B$2,IF(Q836=0,-'month #1 only'!$B$2,-('month #1 only'!$B$2*2)))))))*E836</f>
        <v>0</v>
      </c>
      <c r="S836" s="71">
        <f>(IF(N836="WON-EW",((((O836-1)*Q836)*'month #1 only'!$B$2)+('month #1 only'!$B$2*(O836-1))),IF(N836="WON",((((O836-1)*Q836)*'month #1 only'!$B$2)+('month #1 only'!$B$2*(O836-1))),IF(N836="PLACED",((((O836-1)*Q836)*'month #1 only'!$B$2)-'month #1 only'!$B$2),IF(Q836=0,-'month #1 only'!$B$2,IF(Q836=0,-'month #1 only'!$B$2,-('month #1 only'!$B$2*2)))))))*E836</f>
        <v>0</v>
      </c>
      <c r="T836" s="71">
        <f>(IF(N836="WON-EW",(((L836-1)*'month #1 only'!$B$2)*(1-$B$3))+(((M836-1)*'month #1 only'!$B$2)*(1-$B$3)),IF(N836="WON",(((L836-1)*'month #1 only'!$B$2)*(1-$B$3)),IF(N836="PLACED",(((M836-1)*'month #1 only'!$B$2)*(1-$B$3))-'month #1 only'!$B$2,IF(Q836=0,-'month #1 only'!$B$2,-('month #1 only'!$B$2*2))))))*E836</f>
        <v>0</v>
      </c>
    </row>
    <row r="837" spans="8:20" x14ac:dyDescent="0.2">
      <c r="H837" s="68"/>
      <c r="I837" s="68"/>
      <c r="J837" s="68"/>
      <c r="K837" s="68"/>
      <c r="N837" s="54"/>
      <c r="O837" s="68">
        <f>((G837-1)*(1-(IF(H837="no",0,'month #1 only'!$B$3)))+1)</f>
        <v>5.0000000000000044E-2</v>
      </c>
      <c r="P837" s="68">
        <f t="shared" si="12"/>
        <v>0</v>
      </c>
      <c r="Q837" s="69">
        <f>IF(Table13[[#This Row],[Runners]]&lt;5,0,IF(Table13[[#This Row],[Runners]]&lt;8,0.25,IF(Table13[[#This Row],[Runners]]&lt;12,0.2,IF(Table13[[#This Row],[Handicap?]]="Yes",0.25,0.2))))</f>
        <v>0</v>
      </c>
      <c r="R837" s="70">
        <f>(IF(N837="WON-EW",((((F837-1)*Q837)*'month #1 only'!$B$2)+('month #1 only'!$B$2*(F837-1))),IF(N837="WON",((((F837-1)*Q837)*'month #1 only'!$B$2)+('month #1 only'!$B$2*(F837-1))),IF(N837="PLACED",((((F837-1)*Q837)*'month #1 only'!$B$2)-'month #1 only'!$B$2),IF(Q837=0,-'month #1 only'!$B$2,IF(Q837=0,-'month #1 only'!$B$2,-('month #1 only'!$B$2*2)))))))*E837</f>
        <v>0</v>
      </c>
      <c r="S837" s="71">
        <f>(IF(N837="WON-EW",((((O837-1)*Q837)*'month #1 only'!$B$2)+('month #1 only'!$B$2*(O837-1))),IF(N837="WON",((((O837-1)*Q837)*'month #1 only'!$B$2)+('month #1 only'!$B$2*(O837-1))),IF(N837="PLACED",((((O837-1)*Q837)*'month #1 only'!$B$2)-'month #1 only'!$B$2),IF(Q837=0,-'month #1 only'!$B$2,IF(Q837=0,-'month #1 only'!$B$2,-('month #1 only'!$B$2*2)))))))*E837</f>
        <v>0</v>
      </c>
      <c r="T837" s="71">
        <f>(IF(N837="WON-EW",(((L837-1)*'month #1 only'!$B$2)*(1-$B$3))+(((M837-1)*'month #1 only'!$B$2)*(1-$B$3)),IF(N837="WON",(((L837-1)*'month #1 only'!$B$2)*(1-$B$3)),IF(N837="PLACED",(((M837-1)*'month #1 only'!$B$2)*(1-$B$3))-'month #1 only'!$B$2,IF(Q837=0,-'month #1 only'!$B$2,-('month #1 only'!$B$2*2))))))*E837</f>
        <v>0</v>
      </c>
    </row>
    <row r="838" spans="8:20" x14ac:dyDescent="0.2">
      <c r="H838" s="68"/>
      <c r="I838" s="68"/>
      <c r="J838" s="68"/>
      <c r="K838" s="68"/>
      <c r="N838" s="54"/>
      <c r="O838" s="68">
        <f>((G838-1)*(1-(IF(H838="no",0,'month #1 only'!$B$3)))+1)</f>
        <v>5.0000000000000044E-2</v>
      </c>
      <c r="P838" s="68">
        <f t="shared" si="12"/>
        <v>0</v>
      </c>
      <c r="Q838" s="69">
        <f>IF(Table13[[#This Row],[Runners]]&lt;5,0,IF(Table13[[#This Row],[Runners]]&lt;8,0.25,IF(Table13[[#This Row],[Runners]]&lt;12,0.2,IF(Table13[[#This Row],[Handicap?]]="Yes",0.25,0.2))))</f>
        <v>0</v>
      </c>
      <c r="R838" s="70">
        <f>(IF(N838="WON-EW",((((F838-1)*Q838)*'month #1 only'!$B$2)+('month #1 only'!$B$2*(F838-1))),IF(N838="WON",((((F838-1)*Q838)*'month #1 only'!$B$2)+('month #1 only'!$B$2*(F838-1))),IF(N838="PLACED",((((F838-1)*Q838)*'month #1 only'!$B$2)-'month #1 only'!$B$2),IF(Q838=0,-'month #1 only'!$B$2,IF(Q838=0,-'month #1 only'!$B$2,-('month #1 only'!$B$2*2)))))))*E838</f>
        <v>0</v>
      </c>
      <c r="S838" s="71">
        <f>(IF(N838="WON-EW",((((O838-1)*Q838)*'month #1 only'!$B$2)+('month #1 only'!$B$2*(O838-1))),IF(N838="WON",((((O838-1)*Q838)*'month #1 only'!$B$2)+('month #1 only'!$B$2*(O838-1))),IF(N838="PLACED",((((O838-1)*Q838)*'month #1 only'!$B$2)-'month #1 only'!$B$2),IF(Q838=0,-'month #1 only'!$B$2,IF(Q838=0,-'month #1 only'!$B$2,-('month #1 only'!$B$2*2)))))))*E838</f>
        <v>0</v>
      </c>
      <c r="T838" s="71">
        <f>(IF(N838="WON-EW",(((L838-1)*'month #1 only'!$B$2)*(1-$B$3))+(((M838-1)*'month #1 only'!$B$2)*(1-$B$3)),IF(N838="WON",(((L838-1)*'month #1 only'!$B$2)*(1-$B$3)),IF(N838="PLACED",(((M838-1)*'month #1 only'!$B$2)*(1-$B$3))-'month #1 only'!$B$2,IF(Q838=0,-'month #1 only'!$B$2,-('month #1 only'!$B$2*2))))))*E838</f>
        <v>0</v>
      </c>
    </row>
    <row r="839" spans="8:20" x14ac:dyDescent="0.2">
      <c r="H839" s="68"/>
      <c r="I839" s="68"/>
      <c r="J839" s="68"/>
      <c r="K839" s="68"/>
      <c r="N839" s="54"/>
      <c r="O839" s="68">
        <f>((G839-1)*(1-(IF(H839="no",0,'month #1 only'!$B$3)))+1)</f>
        <v>5.0000000000000044E-2</v>
      </c>
      <c r="P839" s="68">
        <f t="shared" si="12"/>
        <v>0</v>
      </c>
      <c r="Q839" s="69">
        <f>IF(Table13[[#This Row],[Runners]]&lt;5,0,IF(Table13[[#This Row],[Runners]]&lt;8,0.25,IF(Table13[[#This Row],[Runners]]&lt;12,0.2,IF(Table13[[#This Row],[Handicap?]]="Yes",0.25,0.2))))</f>
        <v>0</v>
      </c>
      <c r="R839" s="70">
        <f>(IF(N839="WON-EW",((((F839-1)*Q839)*'month #1 only'!$B$2)+('month #1 only'!$B$2*(F839-1))),IF(N839="WON",((((F839-1)*Q839)*'month #1 only'!$B$2)+('month #1 only'!$B$2*(F839-1))),IF(N839="PLACED",((((F839-1)*Q839)*'month #1 only'!$B$2)-'month #1 only'!$B$2),IF(Q839=0,-'month #1 only'!$B$2,IF(Q839=0,-'month #1 only'!$B$2,-('month #1 only'!$B$2*2)))))))*E839</f>
        <v>0</v>
      </c>
      <c r="S839" s="71">
        <f>(IF(N839="WON-EW",((((O839-1)*Q839)*'month #1 only'!$B$2)+('month #1 only'!$B$2*(O839-1))),IF(N839="WON",((((O839-1)*Q839)*'month #1 only'!$B$2)+('month #1 only'!$B$2*(O839-1))),IF(N839="PLACED",((((O839-1)*Q839)*'month #1 only'!$B$2)-'month #1 only'!$B$2),IF(Q839=0,-'month #1 only'!$B$2,IF(Q839=0,-'month #1 only'!$B$2,-('month #1 only'!$B$2*2)))))))*E839</f>
        <v>0</v>
      </c>
      <c r="T839" s="71">
        <f>(IF(N839="WON-EW",(((L839-1)*'month #1 only'!$B$2)*(1-$B$3))+(((M839-1)*'month #1 only'!$B$2)*(1-$B$3)),IF(N839="WON",(((L839-1)*'month #1 only'!$B$2)*(1-$B$3)),IF(N839="PLACED",(((M839-1)*'month #1 only'!$B$2)*(1-$B$3))-'month #1 only'!$B$2,IF(Q839=0,-'month #1 only'!$B$2,-('month #1 only'!$B$2*2))))))*E839</f>
        <v>0</v>
      </c>
    </row>
    <row r="840" spans="8:20" x14ac:dyDescent="0.2">
      <c r="H840" s="68"/>
      <c r="I840" s="68"/>
      <c r="J840" s="68"/>
      <c r="K840" s="68"/>
      <c r="N840" s="54"/>
      <c r="O840" s="68">
        <f>((G840-1)*(1-(IF(H840="no",0,'month #1 only'!$B$3)))+1)</f>
        <v>5.0000000000000044E-2</v>
      </c>
      <c r="P840" s="68">
        <f t="shared" ref="P840:P903" si="13">E840*IF(I840="yes",2,1)</f>
        <v>0</v>
      </c>
      <c r="Q840" s="69">
        <f>IF(Table13[[#This Row],[Runners]]&lt;5,0,IF(Table13[[#This Row],[Runners]]&lt;8,0.25,IF(Table13[[#This Row],[Runners]]&lt;12,0.2,IF(Table13[[#This Row],[Handicap?]]="Yes",0.25,0.2))))</f>
        <v>0</v>
      </c>
      <c r="R840" s="70">
        <f>(IF(N840="WON-EW",((((F840-1)*Q840)*'month #1 only'!$B$2)+('month #1 only'!$B$2*(F840-1))),IF(N840="WON",((((F840-1)*Q840)*'month #1 only'!$B$2)+('month #1 only'!$B$2*(F840-1))),IF(N840="PLACED",((((F840-1)*Q840)*'month #1 only'!$B$2)-'month #1 only'!$B$2),IF(Q840=0,-'month #1 only'!$B$2,IF(Q840=0,-'month #1 only'!$B$2,-('month #1 only'!$B$2*2)))))))*E840</f>
        <v>0</v>
      </c>
      <c r="S840" s="71">
        <f>(IF(N840="WON-EW",((((O840-1)*Q840)*'month #1 only'!$B$2)+('month #1 only'!$B$2*(O840-1))),IF(N840="WON",((((O840-1)*Q840)*'month #1 only'!$B$2)+('month #1 only'!$B$2*(O840-1))),IF(N840="PLACED",((((O840-1)*Q840)*'month #1 only'!$B$2)-'month #1 only'!$B$2),IF(Q840=0,-'month #1 only'!$B$2,IF(Q840=0,-'month #1 only'!$B$2,-('month #1 only'!$B$2*2)))))))*E840</f>
        <v>0</v>
      </c>
      <c r="T840" s="71">
        <f>(IF(N840="WON-EW",(((L840-1)*'month #1 only'!$B$2)*(1-$B$3))+(((M840-1)*'month #1 only'!$B$2)*(1-$B$3)),IF(N840="WON",(((L840-1)*'month #1 only'!$B$2)*(1-$B$3)),IF(N840="PLACED",(((M840-1)*'month #1 only'!$B$2)*(1-$B$3))-'month #1 only'!$B$2,IF(Q840=0,-'month #1 only'!$B$2,-('month #1 only'!$B$2*2))))))*E840</f>
        <v>0</v>
      </c>
    </row>
    <row r="841" spans="8:20" x14ac:dyDescent="0.2">
      <c r="H841" s="68"/>
      <c r="I841" s="68"/>
      <c r="J841" s="68"/>
      <c r="K841" s="68"/>
      <c r="N841" s="54"/>
      <c r="O841" s="68">
        <f>((G841-1)*(1-(IF(H841="no",0,'month #1 only'!$B$3)))+1)</f>
        <v>5.0000000000000044E-2</v>
      </c>
      <c r="P841" s="68">
        <f t="shared" si="13"/>
        <v>0</v>
      </c>
      <c r="Q841" s="69">
        <f>IF(Table13[[#This Row],[Runners]]&lt;5,0,IF(Table13[[#This Row],[Runners]]&lt;8,0.25,IF(Table13[[#This Row],[Runners]]&lt;12,0.2,IF(Table13[[#This Row],[Handicap?]]="Yes",0.25,0.2))))</f>
        <v>0</v>
      </c>
      <c r="R841" s="70">
        <f>(IF(N841="WON-EW",((((F841-1)*Q841)*'month #1 only'!$B$2)+('month #1 only'!$B$2*(F841-1))),IF(N841="WON",((((F841-1)*Q841)*'month #1 only'!$B$2)+('month #1 only'!$B$2*(F841-1))),IF(N841="PLACED",((((F841-1)*Q841)*'month #1 only'!$B$2)-'month #1 only'!$B$2),IF(Q841=0,-'month #1 only'!$B$2,IF(Q841=0,-'month #1 only'!$B$2,-('month #1 only'!$B$2*2)))))))*E841</f>
        <v>0</v>
      </c>
      <c r="S841" s="71">
        <f>(IF(N841="WON-EW",((((O841-1)*Q841)*'month #1 only'!$B$2)+('month #1 only'!$B$2*(O841-1))),IF(N841="WON",((((O841-1)*Q841)*'month #1 only'!$B$2)+('month #1 only'!$B$2*(O841-1))),IF(N841="PLACED",((((O841-1)*Q841)*'month #1 only'!$B$2)-'month #1 only'!$B$2),IF(Q841=0,-'month #1 only'!$B$2,IF(Q841=0,-'month #1 only'!$B$2,-('month #1 only'!$B$2*2)))))))*E841</f>
        <v>0</v>
      </c>
      <c r="T841" s="71">
        <f>(IF(N841="WON-EW",(((L841-1)*'month #1 only'!$B$2)*(1-$B$3))+(((M841-1)*'month #1 only'!$B$2)*(1-$B$3)),IF(N841="WON",(((L841-1)*'month #1 only'!$B$2)*(1-$B$3)),IF(N841="PLACED",(((M841-1)*'month #1 only'!$B$2)*(1-$B$3))-'month #1 only'!$B$2,IF(Q841=0,-'month #1 only'!$B$2,-('month #1 only'!$B$2*2))))))*E841</f>
        <v>0</v>
      </c>
    </row>
    <row r="842" spans="8:20" x14ac:dyDescent="0.2">
      <c r="H842" s="68"/>
      <c r="I842" s="68"/>
      <c r="J842" s="68"/>
      <c r="K842" s="68"/>
      <c r="N842" s="54"/>
      <c r="O842" s="68">
        <f>((G842-1)*(1-(IF(H842="no",0,'month #1 only'!$B$3)))+1)</f>
        <v>5.0000000000000044E-2</v>
      </c>
      <c r="P842" s="68">
        <f t="shared" si="13"/>
        <v>0</v>
      </c>
      <c r="Q842" s="69">
        <f>IF(Table13[[#This Row],[Runners]]&lt;5,0,IF(Table13[[#This Row],[Runners]]&lt;8,0.25,IF(Table13[[#This Row],[Runners]]&lt;12,0.2,IF(Table13[[#This Row],[Handicap?]]="Yes",0.25,0.2))))</f>
        <v>0</v>
      </c>
      <c r="R842" s="70">
        <f>(IF(N842="WON-EW",((((F842-1)*Q842)*'month #1 only'!$B$2)+('month #1 only'!$B$2*(F842-1))),IF(N842="WON",((((F842-1)*Q842)*'month #1 only'!$B$2)+('month #1 only'!$B$2*(F842-1))),IF(N842="PLACED",((((F842-1)*Q842)*'month #1 only'!$B$2)-'month #1 only'!$B$2),IF(Q842=0,-'month #1 only'!$B$2,IF(Q842=0,-'month #1 only'!$B$2,-('month #1 only'!$B$2*2)))))))*E842</f>
        <v>0</v>
      </c>
      <c r="S842" s="71">
        <f>(IF(N842="WON-EW",((((O842-1)*Q842)*'month #1 only'!$B$2)+('month #1 only'!$B$2*(O842-1))),IF(N842="WON",((((O842-1)*Q842)*'month #1 only'!$B$2)+('month #1 only'!$B$2*(O842-1))),IF(N842="PLACED",((((O842-1)*Q842)*'month #1 only'!$B$2)-'month #1 only'!$B$2),IF(Q842=0,-'month #1 only'!$B$2,IF(Q842=0,-'month #1 only'!$B$2,-('month #1 only'!$B$2*2)))))))*E842</f>
        <v>0</v>
      </c>
      <c r="T842" s="71">
        <f>(IF(N842="WON-EW",(((L842-1)*'month #1 only'!$B$2)*(1-$B$3))+(((M842-1)*'month #1 only'!$B$2)*(1-$B$3)),IF(N842="WON",(((L842-1)*'month #1 only'!$B$2)*(1-$B$3)),IF(N842="PLACED",(((M842-1)*'month #1 only'!$B$2)*(1-$B$3))-'month #1 only'!$B$2,IF(Q842=0,-'month #1 only'!$B$2,-('month #1 only'!$B$2*2))))))*E842</f>
        <v>0</v>
      </c>
    </row>
    <row r="843" spans="8:20" x14ac:dyDescent="0.2">
      <c r="H843" s="68"/>
      <c r="I843" s="68"/>
      <c r="J843" s="68"/>
      <c r="K843" s="68"/>
      <c r="N843" s="54"/>
      <c r="O843" s="68">
        <f>((G843-1)*(1-(IF(H843="no",0,'month #1 only'!$B$3)))+1)</f>
        <v>5.0000000000000044E-2</v>
      </c>
      <c r="P843" s="68">
        <f t="shared" si="13"/>
        <v>0</v>
      </c>
      <c r="Q843" s="69">
        <f>IF(Table13[[#This Row],[Runners]]&lt;5,0,IF(Table13[[#This Row],[Runners]]&lt;8,0.25,IF(Table13[[#This Row],[Runners]]&lt;12,0.2,IF(Table13[[#This Row],[Handicap?]]="Yes",0.25,0.2))))</f>
        <v>0</v>
      </c>
      <c r="R843" s="70">
        <f>(IF(N843="WON-EW",((((F843-1)*Q843)*'month #1 only'!$B$2)+('month #1 only'!$B$2*(F843-1))),IF(N843="WON",((((F843-1)*Q843)*'month #1 only'!$B$2)+('month #1 only'!$B$2*(F843-1))),IF(N843="PLACED",((((F843-1)*Q843)*'month #1 only'!$B$2)-'month #1 only'!$B$2),IF(Q843=0,-'month #1 only'!$B$2,IF(Q843=0,-'month #1 only'!$B$2,-('month #1 only'!$B$2*2)))))))*E843</f>
        <v>0</v>
      </c>
      <c r="S843" s="71">
        <f>(IF(N843="WON-EW",((((O843-1)*Q843)*'month #1 only'!$B$2)+('month #1 only'!$B$2*(O843-1))),IF(N843="WON",((((O843-1)*Q843)*'month #1 only'!$B$2)+('month #1 only'!$B$2*(O843-1))),IF(N843="PLACED",((((O843-1)*Q843)*'month #1 only'!$B$2)-'month #1 only'!$B$2),IF(Q843=0,-'month #1 only'!$B$2,IF(Q843=0,-'month #1 only'!$B$2,-('month #1 only'!$B$2*2)))))))*E843</f>
        <v>0</v>
      </c>
      <c r="T843" s="71">
        <f>(IF(N843="WON-EW",(((L843-1)*'month #1 only'!$B$2)*(1-$B$3))+(((M843-1)*'month #1 only'!$B$2)*(1-$B$3)),IF(N843="WON",(((L843-1)*'month #1 only'!$B$2)*(1-$B$3)),IF(N843="PLACED",(((M843-1)*'month #1 only'!$B$2)*(1-$B$3))-'month #1 only'!$B$2,IF(Q843=0,-'month #1 only'!$B$2,-('month #1 only'!$B$2*2))))))*E843</f>
        <v>0</v>
      </c>
    </row>
    <row r="844" spans="8:20" x14ac:dyDescent="0.2">
      <c r="H844" s="68"/>
      <c r="I844" s="68"/>
      <c r="J844" s="68"/>
      <c r="K844" s="68"/>
      <c r="N844" s="54"/>
      <c r="O844" s="68">
        <f>((G844-1)*(1-(IF(H844="no",0,'month #1 only'!$B$3)))+1)</f>
        <v>5.0000000000000044E-2</v>
      </c>
      <c r="P844" s="68">
        <f t="shared" si="13"/>
        <v>0</v>
      </c>
      <c r="Q844" s="69">
        <f>IF(Table13[[#This Row],[Runners]]&lt;5,0,IF(Table13[[#This Row],[Runners]]&lt;8,0.25,IF(Table13[[#This Row],[Runners]]&lt;12,0.2,IF(Table13[[#This Row],[Handicap?]]="Yes",0.25,0.2))))</f>
        <v>0</v>
      </c>
      <c r="R844" s="70">
        <f>(IF(N844="WON-EW",((((F844-1)*Q844)*'month #1 only'!$B$2)+('month #1 only'!$B$2*(F844-1))),IF(N844="WON",((((F844-1)*Q844)*'month #1 only'!$B$2)+('month #1 only'!$B$2*(F844-1))),IF(N844="PLACED",((((F844-1)*Q844)*'month #1 only'!$B$2)-'month #1 only'!$B$2),IF(Q844=0,-'month #1 only'!$B$2,IF(Q844=0,-'month #1 only'!$B$2,-('month #1 only'!$B$2*2)))))))*E844</f>
        <v>0</v>
      </c>
      <c r="S844" s="71">
        <f>(IF(N844="WON-EW",((((O844-1)*Q844)*'month #1 only'!$B$2)+('month #1 only'!$B$2*(O844-1))),IF(N844="WON",((((O844-1)*Q844)*'month #1 only'!$B$2)+('month #1 only'!$B$2*(O844-1))),IF(N844="PLACED",((((O844-1)*Q844)*'month #1 only'!$B$2)-'month #1 only'!$B$2),IF(Q844=0,-'month #1 only'!$B$2,IF(Q844=0,-'month #1 only'!$B$2,-('month #1 only'!$B$2*2)))))))*E844</f>
        <v>0</v>
      </c>
      <c r="T844" s="71">
        <f>(IF(N844="WON-EW",(((L844-1)*'month #1 only'!$B$2)*(1-$B$3))+(((M844-1)*'month #1 only'!$B$2)*(1-$B$3)),IF(N844="WON",(((L844-1)*'month #1 only'!$B$2)*(1-$B$3)),IF(N844="PLACED",(((M844-1)*'month #1 only'!$B$2)*(1-$B$3))-'month #1 only'!$B$2,IF(Q844=0,-'month #1 only'!$B$2,-('month #1 only'!$B$2*2))))))*E844</f>
        <v>0</v>
      </c>
    </row>
    <row r="845" spans="8:20" x14ac:dyDescent="0.2">
      <c r="H845" s="68"/>
      <c r="I845" s="68"/>
      <c r="J845" s="68"/>
      <c r="K845" s="68"/>
      <c r="N845" s="54"/>
      <c r="O845" s="68">
        <f>((G845-1)*(1-(IF(H845="no",0,'month #1 only'!$B$3)))+1)</f>
        <v>5.0000000000000044E-2</v>
      </c>
      <c r="P845" s="68">
        <f t="shared" si="13"/>
        <v>0</v>
      </c>
      <c r="Q845" s="69">
        <f>IF(Table13[[#This Row],[Runners]]&lt;5,0,IF(Table13[[#This Row],[Runners]]&lt;8,0.25,IF(Table13[[#This Row],[Runners]]&lt;12,0.2,IF(Table13[[#This Row],[Handicap?]]="Yes",0.25,0.2))))</f>
        <v>0</v>
      </c>
      <c r="R845" s="70">
        <f>(IF(N845="WON-EW",((((F845-1)*Q845)*'month #1 only'!$B$2)+('month #1 only'!$B$2*(F845-1))),IF(N845="WON",((((F845-1)*Q845)*'month #1 only'!$B$2)+('month #1 only'!$B$2*(F845-1))),IF(N845="PLACED",((((F845-1)*Q845)*'month #1 only'!$B$2)-'month #1 only'!$B$2),IF(Q845=0,-'month #1 only'!$B$2,IF(Q845=0,-'month #1 only'!$B$2,-('month #1 only'!$B$2*2)))))))*E845</f>
        <v>0</v>
      </c>
      <c r="S845" s="71">
        <f>(IF(N845="WON-EW",((((O845-1)*Q845)*'month #1 only'!$B$2)+('month #1 only'!$B$2*(O845-1))),IF(N845="WON",((((O845-1)*Q845)*'month #1 only'!$B$2)+('month #1 only'!$B$2*(O845-1))),IF(N845="PLACED",((((O845-1)*Q845)*'month #1 only'!$B$2)-'month #1 only'!$B$2),IF(Q845=0,-'month #1 only'!$B$2,IF(Q845=0,-'month #1 only'!$B$2,-('month #1 only'!$B$2*2)))))))*E845</f>
        <v>0</v>
      </c>
      <c r="T845" s="71">
        <f>(IF(N845="WON-EW",(((L845-1)*'month #1 only'!$B$2)*(1-$B$3))+(((M845-1)*'month #1 only'!$B$2)*(1-$B$3)),IF(N845="WON",(((L845-1)*'month #1 only'!$B$2)*(1-$B$3)),IF(N845="PLACED",(((M845-1)*'month #1 only'!$B$2)*(1-$B$3))-'month #1 only'!$B$2,IF(Q845=0,-'month #1 only'!$B$2,-('month #1 only'!$B$2*2))))))*E845</f>
        <v>0</v>
      </c>
    </row>
    <row r="846" spans="8:20" x14ac:dyDescent="0.2">
      <c r="H846" s="68"/>
      <c r="I846" s="68"/>
      <c r="J846" s="68"/>
      <c r="K846" s="68"/>
      <c r="N846" s="54"/>
      <c r="O846" s="68">
        <f>((G846-1)*(1-(IF(H846="no",0,'month #1 only'!$B$3)))+1)</f>
        <v>5.0000000000000044E-2</v>
      </c>
      <c r="P846" s="68">
        <f t="shared" si="13"/>
        <v>0</v>
      </c>
      <c r="Q846" s="69">
        <f>IF(Table13[[#This Row],[Runners]]&lt;5,0,IF(Table13[[#This Row],[Runners]]&lt;8,0.25,IF(Table13[[#This Row],[Runners]]&lt;12,0.2,IF(Table13[[#This Row],[Handicap?]]="Yes",0.25,0.2))))</f>
        <v>0</v>
      </c>
      <c r="R846" s="70">
        <f>(IF(N846="WON-EW",((((F846-1)*Q846)*'month #1 only'!$B$2)+('month #1 only'!$B$2*(F846-1))),IF(N846="WON",((((F846-1)*Q846)*'month #1 only'!$B$2)+('month #1 only'!$B$2*(F846-1))),IF(N846="PLACED",((((F846-1)*Q846)*'month #1 only'!$B$2)-'month #1 only'!$B$2),IF(Q846=0,-'month #1 only'!$B$2,IF(Q846=0,-'month #1 only'!$B$2,-('month #1 only'!$B$2*2)))))))*E846</f>
        <v>0</v>
      </c>
      <c r="S846" s="71">
        <f>(IF(N846="WON-EW",((((O846-1)*Q846)*'month #1 only'!$B$2)+('month #1 only'!$B$2*(O846-1))),IF(N846="WON",((((O846-1)*Q846)*'month #1 only'!$B$2)+('month #1 only'!$B$2*(O846-1))),IF(N846="PLACED",((((O846-1)*Q846)*'month #1 only'!$B$2)-'month #1 only'!$B$2),IF(Q846=0,-'month #1 only'!$B$2,IF(Q846=0,-'month #1 only'!$B$2,-('month #1 only'!$B$2*2)))))))*E846</f>
        <v>0</v>
      </c>
      <c r="T846" s="71">
        <f>(IF(N846="WON-EW",(((L846-1)*'month #1 only'!$B$2)*(1-$B$3))+(((M846-1)*'month #1 only'!$B$2)*(1-$B$3)),IF(N846="WON",(((L846-1)*'month #1 only'!$B$2)*(1-$B$3)),IF(N846="PLACED",(((M846-1)*'month #1 only'!$B$2)*(1-$B$3))-'month #1 only'!$B$2,IF(Q846=0,-'month #1 only'!$B$2,-('month #1 only'!$B$2*2))))))*E846</f>
        <v>0</v>
      </c>
    </row>
    <row r="847" spans="8:20" x14ac:dyDescent="0.2">
      <c r="H847" s="68"/>
      <c r="I847" s="68"/>
      <c r="J847" s="68"/>
      <c r="K847" s="68"/>
      <c r="N847" s="54"/>
      <c r="O847" s="68">
        <f>((G847-1)*(1-(IF(H847="no",0,'month #1 only'!$B$3)))+1)</f>
        <v>5.0000000000000044E-2</v>
      </c>
      <c r="P847" s="68">
        <f t="shared" si="13"/>
        <v>0</v>
      </c>
      <c r="Q847" s="69">
        <f>IF(Table13[[#This Row],[Runners]]&lt;5,0,IF(Table13[[#This Row],[Runners]]&lt;8,0.25,IF(Table13[[#This Row],[Runners]]&lt;12,0.2,IF(Table13[[#This Row],[Handicap?]]="Yes",0.25,0.2))))</f>
        <v>0</v>
      </c>
      <c r="R847" s="70">
        <f>(IF(N847="WON-EW",((((F847-1)*Q847)*'month #1 only'!$B$2)+('month #1 only'!$B$2*(F847-1))),IF(N847="WON",((((F847-1)*Q847)*'month #1 only'!$B$2)+('month #1 only'!$B$2*(F847-1))),IF(N847="PLACED",((((F847-1)*Q847)*'month #1 only'!$B$2)-'month #1 only'!$B$2),IF(Q847=0,-'month #1 only'!$B$2,IF(Q847=0,-'month #1 only'!$B$2,-('month #1 only'!$B$2*2)))))))*E847</f>
        <v>0</v>
      </c>
      <c r="S847" s="71">
        <f>(IF(N847="WON-EW",((((O847-1)*Q847)*'month #1 only'!$B$2)+('month #1 only'!$B$2*(O847-1))),IF(N847="WON",((((O847-1)*Q847)*'month #1 only'!$B$2)+('month #1 only'!$B$2*(O847-1))),IF(N847="PLACED",((((O847-1)*Q847)*'month #1 only'!$B$2)-'month #1 only'!$B$2),IF(Q847=0,-'month #1 only'!$B$2,IF(Q847=0,-'month #1 only'!$B$2,-('month #1 only'!$B$2*2)))))))*E847</f>
        <v>0</v>
      </c>
      <c r="T847" s="71">
        <f>(IF(N847="WON-EW",(((L847-1)*'month #1 only'!$B$2)*(1-$B$3))+(((M847-1)*'month #1 only'!$B$2)*(1-$B$3)),IF(N847="WON",(((L847-1)*'month #1 only'!$B$2)*(1-$B$3)),IF(N847="PLACED",(((M847-1)*'month #1 only'!$B$2)*(1-$B$3))-'month #1 only'!$B$2,IF(Q847=0,-'month #1 only'!$B$2,-('month #1 only'!$B$2*2))))))*E847</f>
        <v>0</v>
      </c>
    </row>
    <row r="848" spans="8:20" x14ac:dyDescent="0.2">
      <c r="H848" s="68"/>
      <c r="I848" s="68"/>
      <c r="J848" s="68"/>
      <c r="K848" s="68"/>
      <c r="N848" s="54"/>
      <c r="O848" s="68">
        <f>((G848-1)*(1-(IF(H848="no",0,'month #1 only'!$B$3)))+1)</f>
        <v>5.0000000000000044E-2</v>
      </c>
      <c r="P848" s="68">
        <f t="shared" si="13"/>
        <v>0</v>
      </c>
      <c r="Q848" s="69">
        <f>IF(Table13[[#This Row],[Runners]]&lt;5,0,IF(Table13[[#This Row],[Runners]]&lt;8,0.25,IF(Table13[[#This Row],[Runners]]&lt;12,0.2,IF(Table13[[#This Row],[Handicap?]]="Yes",0.25,0.2))))</f>
        <v>0</v>
      </c>
      <c r="R848" s="70">
        <f>(IF(N848="WON-EW",((((F848-1)*Q848)*'month #1 only'!$B$2)+('month #1 only'!$B$2*(F848-1))),IF(N848="WON",((((F848-1)*Q848)*'month #1 only'!$B$2)+('month #1 only'!$B$2*(F848-1))),IF(N848="PLACED",((((F848-1)*Q848)*'month #1 only'!$B$2)-'month #1 only'!$B$2),IF(Q848=0,-'month #1 only'!$B$2,IF(Q848=0,-'month #1 only'!$B$2,-('month #1 only'!$B$2*2)))))))*E848</f>
        <v>0</v>
      </c>
      <c r="S848" s="71">
        <f>(IF(N848="WON-EW",((((O848-1)*Q848)*'month #1 only'!$B$2)+('month #1 only'!$B$2*(O848-1))),IF(N848="WON",((((O848-1)*Q848)*'month #1 only'!$B$2)+('month #1 only'!$B$2*(O848-1))),IF(N848="PLACED",((((O848-1)*Q848)*'month #1 only'!$B$2)-'month #1 only'!$B$2),IF(Q848=0,-'month #1 only'!$B$2,IF(Q848=0,-'month #1 only'!$B$2,-('month #1 only'!$B$2*2)))))))*E848</f>
        <v>0</v>
      </c>
      <c r="T848" s="71">
        <f>(IF(N848="WON-EW",(((L848-1)*'month #1 only'!$B$2)*(1-$B$3))+(((M848-1)*'month #1 only'!$B$2)*(1-$B$3)),IF(N848="WON",(((L848-1)*'month #1 only'!$B$2)*(1-$B$3)),IF(N848="PLACED",(((M848-1)*'month #1 only'!$B$2)*(1-$B$3))-'month #1 only'!$B$2,IF(Q848=0,-'month #1 only'!$B$2,-('month #1 only'!$B$2*2))))))*E848</f>
        <v>0</v>
      </c>
    </row>
    <row r="849" spans="8:20" x14ac:dyDescent="0.2">
      <c r="H849" s="68"/>
      <c r="I849" s="68"/>
      <c r="J849" s="68"/>
      <c r="K849" s="68"/>
      <c r="N849" s="54"/>
      <c r="O849" s="68">
        <f>((G849-1)*(1-(IF(H849="no",0,'month #1 only'!$B$3)))+1)</f>
        <v>5.0000000000000044E-2</v>
      </c>
      <c r="P849" s="68">
        <f t="shared" si="13"/>
        <v>0</v>
      </c>
      <c r="Q849" s="69">
        <f>IF(Table13[[#This Row],[Runners]]&lt;5,0,IF(Table13[[#This Row],[Runners]]&lt;8,0.25,IF(Table13[[#This Row],[Runners]]&lt;12,0.2,IF(Table13[[#This Row],[Handicap?]]="Yes",0.25,0.2))))</f>
        <v>0</v>
      </c>
      <c r="R849" s="70">
        <f>(IF(N849="WON-EW",((((F849-1)*Q849)*'month #1 only'!$B$2)+('month #1 only'!$B$2*(F849-1))),IF(N849="WON",((((F849-1)*Q849)*'month #1 only'!$B$2)+('month #1 only'!$B$2*(F849-1))),IF(N849="PLACED",((((F849-1)*Q849)*'month #1 only'!$B$2)-'month #1 only'!$B$2),IF(Q849=0,-'month #1 only'!$B$2,IF(Q849=0,-'month #1 only'!$B$2,-('month #1 only'!$B$2*2)))))))*E849</f>
        <v>0</v>
      </c>
      <c r="S849" s="71">
        <f>(IF(N849="WON-EW",((((O849-1)*Q849)*'month #1 only'!$B$2)+('month #1 only'!$B$2*(O849-1))),IF(N849="WON",((((O849-1)*Q849)*'month #1 only'!$B$2)+('month #1 only'!$B$2*(O849-1))),IF(N849="PLACED",((((O849-1)*Q849)*'month #1 only'!$B$2)-'month #1 only'!$B$2),IF(Q849=0,-'month #1 only'!$B$2,IF(Q849=0,-'month #1 only'!$B$2,-('month #1 only'!$B$2*2)))))))*E849</f>
        <v>0</v>
      </c>
      <c r="T849" s="71">
        <f>(IF(N849="WON-EW",(((L849-1)*'month #1 only'!$B$2)*(1-$B$3))+(((M849-1)*'month #1 only'!$B$2)*(1-$B$3)),IF(N849="WON",(((L849-1)*'month #1 only'!$B$2)*(1-$B$3)),IF(N849="PLACED",(((M849-1)*'month #1 only'!$B$2)*(1-$B$3))-'month #1 only'!$B$2,IF(Q849=0,-'month #1 only'!$B$2,-('month #1 only'!$B$2*2))))))*E849</f>
        <v>0</v>
      </c>
    </row>
    <row r="850" spans="8:20" x14ac:dyDescent="0.2">
      <c r="H850" s="68"/>
      <c r="I850" s="68"/>
      <c r="J850" s="68"/>
      <c r="K850" s="68"/>
      <c r="N850" s="54"/>
      <c r="O850" s="68">
        <f>((G850-1)*(1-(IF(H850="no",0,'month #1 only'!$B$3)))+1)</f>
        <v>5.0000000000000044E-2</v>
      </c>
      <c r="P850" s="68">
        <f t="shared" si="13"/>
        <v>0</v>
      </c>
      <c r="Q850" s="69">
        <f>IF(Table13[[#This Row],[Runners]]&lt;5,0,IF(Table13[[#This Row],[Runners]]&lt;8,0.25,IF(Table13[[#This Row],[Runners]]&lt;12,0.2,IF(Table13[[#This Row],[Handicap?]]="Yes",0.25,0.2))))</f>
        <v>0</v>
      </c>
      <c r="R850" s="70">
        <f>(IF(N850="WON-EW",((((F850-1)*Q850)*'month #1 only'!$B$2)+('month #1 only'!$B$2*(F850-1))),IF(N850="WON",((((F850-1)*Q850)*'month #1 only'!$B$2)+('month #1 only'!$B$2*(F850-1))),IF(N850="PLACED",((((F850-1)*Q850)*'month #1 only'!$B$2)-'month #1 only'!$B$2),IF(Q850=0,-'month #1 only'!$B$2,IF(Q850=0,-'month #1 only'!$B$2,-('month #1 only'!$B$2*2)))))))*E850</f>
        <v>0</v>
      </c>
      <c r="S850" s="71">
        <f>(IF(N850="WON-EW",((((O850-1)*Q850)*'month #1 only'!$B$2)+('month #1 only'!$B$2*(O850-1))),IF(N850="WON",((((O850-1)*Q850)*'month #1 only'!$B$2)+('month #1 only'!$B$2*(O850-1))),IF(N850="PLACED",((((O850-1)*Q850)*'month #1 only'!$B$2)-'month #1 only'!$B$2),IF(Q850=0,-'month #1 only'!$B$2,IF(Q850=0,-'month #1 only'!$B$2,-('month #1 only'!$B$2*2)))))))*E850</f>
        <v>0</v>
      </c>
      <c r="T850" s="71">
        <f>(IF(N850="WON-EW",(((L850-1)*'month #1 only'!$B$2)*(1-$B$3))+(((M850-1)*'month #1 only'!$B$2)*(1-$B$3)),IF(N850="WON",(((L850-1)*'month #1 only'!$B$2)*(1-$B$3)),IF(N850="PLACED",(((M850-1)*'month #1 only'!$B$2)*(1-$B$3))-'month #1 only'!$B$2,IF(Q850=0,-'month #1 only'!$B$2,-('month #1 only'!$B$2*2))))))*E850</f>
        <v>0</v>
      </c>
    </row>
    <row r="851" spans="8:20" x14ac:dyDescent="0.2">
      <c r="H851" s="68"/>
      <c r="I851" s="68"/>
      <c r="J851" s="68"/>
      <c r="K851" s="68"/>
      <c r="N851" s="54"/>
      <c r="O851" s="68">
        <f>((G851-1)*(1-(IF(H851="no",0,'month #1 only'!$B$3)))+1)</f>
        <v>5.0000000000000044E-2</v>
      </c>
      <c r="P851" s="68">
        <f t="shared" si="13"/>
        <v>0</v>
      </c>
      <c r="Q851" s="69">
        <f>IF(Table13[[#This Row],[Runners]]&lt;5,0,IF(Table13[[#This Row],[Runners]]&lt;8,0.25,IF(Table13[[#This Row],[Runners]]&lt;12,0.2,IF(Table13[[#This Row],[Handicap?]]="Yes",0.25,0.2))))</f>
        <v>0</v>
      </c>
      <c r="R851" s="70">
        <f>(IF(N851="WON-EW",((((F851-1)*Q851)*'month #1 only'!$B$2)+('month #1 only'!$B$2*(F851-1))),IF(N851="WON",((((F851-1)*Q851)*'month #1 only'!$B$2)+('month #1 only'!$B$2*(F851-1))),IF(N851="PLACED",((((F851-1)*Q851)*'month #1 only'!$B$2)-'month #1 only'!$B$2),IF(Q851=0,-'month #1 only'!$B$2,IF(Q851=0,-'month #1 only'!$B$2,-('month #1 only'!$B$2*2)))))))*E851</f>
        <v>0</v>
      </c>
      <c r="S851" s="71">
        <f>(IF(N851="WON-EW",((((O851-1)*Q851)*'month #1 only'!$B$2)+('month #1 only'!$B$2*(O851-1))),IF(N851="WON",((((O851-1)*Q851)*'month #1 only'!$B$2)+('month #1 only'!$B$2*(O851-1))),IF(N851="PLACED",((((O851-1)*Q851)*'month #1 only'!$B$2)-'month #1 only'!$B$2),IF(Q851=0,-'month #1 only'!$B$2,IF(Q851=0,-'month #1 only'!$B$2,-('month #1 only'!$B$2*2)))))))*E851</f>
        <v>0</v>
      </c>
      <c r="T851" s="71">
        <f>(IF(N851="WON-EW",(((L851-1)*'month #1 only'!$B$2)*(1-$B$3))+(((M851-1)*'month #1 only'!$B$2)*(1-$B$3)),IF(N851="WON",(((L851-1)*'month #1 only'!$B$2)*(1-$B$3)),IF(N851="PLACED",(((M851-1)*'month #1 only'!$B$2)*(1-$B$3))-'month #1 only'!$B$2,IF(Q851=0,-'month #1 only'!$B$2,-('month #1 only'!$B$2*2))))))*E851</f>
        <v>0</v>
      </c>
    </row>
    <row r="852" spans="8:20" x14ac:dyDescent="0.2">
      <c r="H852" s="68"/>
      <c r="I852" s="68"/>
      <c r="J852" s="68"/>
      <c r="K852" s="68"/>
      <c r="N852" s="54"/>
      <c r="O852" s="68">
        <f>((G852-1)*(1-(IF(H852="no",0,'month #1 only'!$B$3)))+1)</f>
        <v>5.0000000000000044E-2</v>
      </c>
      <c r="P852" s="68">
        <f t="shared" si="13"/>
        <v>0</v>
      </c>
      <c r="Q852" s="69">
        <f>IF(Table13[[#This Row],[Runners]]&lt;5,0,IF(Table13[[#This Row],[Runners]]&lt;8,0.25,IF(Table13[[#This Row],[Runners]]&lt;12,0.2,IF(Table13[[#This Row],[Handicap?]]="Yes",0.25,0.2))))</f>
        <v>0</v>
      </c>
      <c r="R852" s="70">
        <f>(IF(N852="WON-EW",((((F852-1)*Q852)*'month #1 only'!$B$2)+('month #1 only'!$B$2*(F852-1))),IF(N852="WON",((((F852-1)*Q852)*'month #1 only'!$B$2)+('month #1 only'!$B$2*(F852-1))),IF(N852="PLACED",((((F852-1)*Q852)*'month #1 only'!$B$2)-'month #1 only'!$B$2),IF(Q852=0,-'month #1 only'!$B$2,IF(Q852=0,-'month #1 only'!$B$2,-('month #1 only'!$B$2*2)))))))*E852</f>
        <v>0</v>
      </c>
      <c r="S852" s="71">
        <f>(IF(N852="WON-EW",((((O852-1)*Q852)*'month #1 only'!$B$2)+('month #1 only'!$B$2*(O852-1))),IF(N852="WON",((((O852-1)*Q852)*'month #1 only'!$B$2)+('month #1 only'!$B$2*(O852-1))),IF(N852="PLACED",((((O852-1)*Q852)*'month #1 only'!$B$2)-'month #1 only'!$B$2),IF(Q852=0,-'month #1 only'!$B$2,IF(Q852=0,-'month #1 only'!$B$2,-('month #1 only'!$B$2*2)))))))*E852</f>
        <v>0</v>
      </c>
      <c r="T852" s="71">
        <f>(IF(N852="WON-EW",(((L852-1)*'month #1 only'!$B$2)*(1-$B$3))+(((M852-1)*'month #1 only'!$B$2)*(1-$B$3)),IF(N852="WON",(((L852-1)*'month #1 only'!$B$2)*(1-$B$3)),IF(N852="PLACED",(((M852-1)*'month #1 only'!$B$2)*(1-$B$3))-'month #1 only'!$B$2,IF(Q852=0,-'month #1 only'!$B$2,-('month #1 only'!$B$2*2))))))*E852</f>
        <v>0</v>
      </c>
    </row>
    <row r="853" spans="8:20" x14ac:dyDescent="0.2">
      <c r="H853" s="68"/>
      <c r="I853" s="68"/>
      <c r="J853" s="68"/>
      <c r="K853" s="68"/>
      <c r="N853" s="54"/>
      <c r="O853" s="68">
        <f>((G853-1)*(1-(IF(H853="no",0,'month #1 only'!$B$3)))+1)</f>
        <v>5.0000000000000044E-2</v>
      </c>
      <c r="P853" s="68">
        <f t="shared" si="13"/>
        <v>0</v>
      </c>
      <c r="Q853" s="69">
        <f>IF(Table13[[#This Row],[Runners]]&lt;5,0,IF(Table13[[#This Row],[Runners]]&lt;8,0.25,IF(Table13[[#This Row],[Runners]]&lt;12,0.2,IF(Table13[[#This Row],[Handicap?]]="Yes",0.25,0.2))))</f>
        <v>0</v>
      </c>
      <c r="R853" s="70">
        <f>(IF(N853="WON-EW",((((F853-1)*Q853)*'month #1 only'!$B$2)+('month #1 only'!$B$2*(F853-1))),IF(N853="WON",((((F853-1)*Q853)*'month #1 only'!$B$2)+('month #1 only'!$B$2*(F853-1))),IF(N853="PLACED",((((F853-1)*Q853)*'month #1 only'!$B$2)-'month #1 only'!$B$2),IF(Q853=0,-'month #1 only'!$B$2,IF(Q853=0,-'month #1 only'!$B$2,-('month #1 only'!$B$2*2)))))))*E853</f>
        <v>0</v>
      </c>
      <c r="S853" s="71">
        <f>(IF(N853="WON-EW",((((O853-1)*Q853)*'month #1 only'!$B$2)+('month #1 only'!$B$2*(O853-1))),IF(N853="WON",((((O853-1)*Q853)*'month #1 only'!$B$2)+('month #1 only'!$B$2*(O853-1))),IF(N853="PLACED",((((O853-1)*Q853)*'month #1 only'!$B$2)-'month #1 only'!$B$2),IF(Q853=0,-'month #1 only'!$B$2,IF(Q853=0,-'month #1 only'!$B$2,-('month #1 only'!$B$2*2)))))))*E853</f>
        <v>0</v>
      </c>
      <c r="T853" s="71">
        <f>(IF(N853="WON-EW",(((L853-1)*'month #1 only'!$B$2)*(1-$B$3))+(((M853-1)*'month #1 only'!$B$2)*(1-$B$3)),IF(N853="WON",(((L853-1)*'month #1 only'!$B$2)*(1-$B$3)),IF(N853="PLACED",(((M853-1)*'month #1 only'!$B$2)*(1-$B$3))-'month #1 only'!$B$2,IF(Q853=0,-'month #1 only'!$B$2,-('month #1 only'!$B$2*2))))))*E853</f>
        <v>0</v>
      </c>
    </row>
    <row r="854" spans="8:20" x14ac:dyDescent="0.2">
      <c r="H854" s="68"/>
      <c r="I854" s="68"/>
      <c r="J854" s="68"/>
      <c r="K854" s="68"/>
      <c r="N854" s="54"/>
      <c r="O854" s="68">
        <f>((G854-1)*(1-(IF(H854="no",0,'month #1 only'!$B$3)))+1)</f>
        <v>5.0000000000000044E-2</v>
      </c>
      <c r="P854" s="68">
        <f t="shared" si="13"/>
        <v>0</v>
      </c>
      <c r="Q854" s="69">
        <f>IF(Table13[[#This Row],[Runners]]&lt;5,0,IF(Table13[[#This Row],[Runners]]&lt;8,0.25,IF(Table13[[#This Row],[Runners]]&lt;12,0.2,IF(Table13[[#This Row],[Handicap?]]="Yes",0.25,0.2))))</f>
        <v>0</v>
      </c>
      <c r="R854" s="70">
        <f>(IF(N854="WON-EW",((((F854-1)*Q854)*'month #1 only'!$B$2)+('month #1 only'!$B$2*(F854-1))),IF(N854="WON",((((F854-1)*Q854)*'month #1 only'!$B$2)+('month #1 only'!$B$2*(F854-1))),IF(N854="PLACED",((((F854-1)*Q854)*'month #1 only'!$B$2)-'month #1 only'!$B$2),IF(Q854=0,-'month #1 only'!$B$2,IF(Q854=0,-'month #1 only'!$B$2,-('month #1 only'!$B$2*2)))))))*E854</f>
        <v>0</v>
      </c>
      <c r="S854" s="71">
        <f>(IF(N854="WON-EW",((((O854-1)*Q854)*'month #1 only'!$B$2)+('month #1 only'!$B$2*(O854-1))),IF(N854="WON",((((O854-1)*Q854)*'month #1 only'!$B$2)+('month #1 only'!$B$2*(O854-1))),IF(N854="PLACED",((((O854-1)*Q854)*'month #1 only'!$B$2)-'month #1 only'!$B$2),IF(Q854=0,-'month #1 only'!$B$2,IF(Q854=0,-'month #1 only'!$B$2,-('month #1 only'!$B$2*2)))))))*E854</f>
        <v>0</v>
      </c>
      <c r="T854" s="71">
        <f>(IF(N854="WON-EW",(((L854-1)*'month #1 only'!$B$2)*(1-$B$3))+(((M854-1)*'month #1 only'!$B$2)*(1-$B$3)),IF(N854="WON",(((L854-1)*'month #1 only'!$B$2)*(1-$B$3)),IF(N854="PLACED",(((M854-1)*'month #1 only'!$B$2)*(1-$B$3))-'month #1 only'!$B$2,IF(Q854=0,-'month #1 only'!$B$2,-('month #1 only'!$B$2*2))))))*E854</f>
        <v>0</v>
      </c>
    </row>
    <row r="855" spans="8:20" x14ac:dyDescent="0.2">
      <c r="H855" s="68"/>
      <c r="I855" s="68"/>
      <c r="J855" s="68"/>
      <c r="K855" s="68"/>
      <c r="N855" s="54"/>
      <c r="O855" s="68">
        <f>((G855-1)*(1-(IF(H855="no",0,'month #1 only'!$B$3)))+1)</f>
        <v>5.0000000000000044E-2</v>
      </c>
      <c r="P855" s="68">
        <f t="shared" si="13"/>
        <v>0</v>
      </c>
      <c r="Q855" s="69">
        <f>IF(Table13[[#This Row],[Runners]]&lt;5,0,IF(Table13[[#This Row],[Runners]]&lt;8,0.25,IF(Table13[[#This Row],[Runners]]&lt;12,0.2,IF(Table13[[#This Row],[Handicap?]]="Yes",0.25,0.2))))</f>
        <v>0</v>
      </c>
      <c r="R855" s="70">
        <f>(IF(N855="WON-EW",((((F855-1)*Q855)*'month #1 only'!$B$2)+('month #1 only'!$B$2*(F855-1))),IF(N855="WON",((((F855-1)*Q855)*'month #1 only'!$B$2)+('month #1 only'!$B$2*(F855-1))),IF(N855="PLACED",((((F855-1)*Q855)*'month #1 only'!$B$2)-'month #1 only'!$B$2),IF(Q855=0,-'month #1 only'!$B$2,IF(Q855=0,-'month #1 only'!$B$2,-('month #1 only'!$B$2*2)))))))*E855</f>
        <v>0</v>
      </c>
      <c r="S855" s="71">
        <f>(IF(N855="WON-EW",((((O855-1)*Q855)*'month #1 only'!$B$2)+('month #1 only'!$B$2*(O855-1))),IF(N855="WON",((((O855-1)*Q855)*'month #1 only'!$B$2)+('month #1 only'!$B$2*(O855-1))),IF(N855="PLACED",((((O855-1)*Q855)*'month #1 only'!$B$2)-'month #1 only'!$B$2),IF(Q855=0,-'month #1 only'!$B$2,IF(Q855=0,-'month #1 only'!$B$2,-('month #1 only'!$B$2*2)))))))*E855</f>
        <v>0</v>
      </c>
      <c r="T855" s="71">
        <f>(IF(N855="WON-EW",(((L855-1)*'month #1 only'!$B$2)*(1-$B$3))+(((M855-1)*'month #1 only'!$B$2)*(1-$B$3)),IF(N855="WON",(((L855-1)*'month #1 only'!$B$2)*(1-$B$3)),IF(N855="PLACED",(((M855-1)*'month #1 only'!$B$2)*(1-$B$3))-'month #1 only'!$B$2,IF(Q855=0,-'month #1 only'!$B$2,-('month #1 only'!$B$2*2))))))*E855</f>
        <v>0</v>
      </c>
    </row>
    <row r="856" spans="8:20" x14ac:dyDescent="0.2">
      <c r="H856" s="68"/>
      <c r="I856" s="68"/>
      <c r="J856" s="68"/>
      <c r="K856" s="68"/>
      <c r="N856" s="54"/>
      <c r="O856" s="68">
        <f>((G856-1)*(1-(IF(H856="no",0,'month #1 only'!$B$3)))+1)</f>
        <v>5.0000000000000044E-2</v>
      </c>
      <c r="P856" s="68">
        <f t="shared" si="13"/>
        <v>0</v>
      </c>
      <c r="Q856" s="69">
        <f>IF(Table13[[#This Row],[Runners]]&lt;5,0,IF(Table13[[#This Row],[Runners]]&lt;8,0.25,IF(Table13[[#This Row],[Runners]]&lt;12,0.2,IF(Table13[[#This Row],[Handicap?]]="Yes",0.25,0.2))))</f>
        <v>0</v>
      </c>
      <c r="R856" s="70">
        <f>(IF(N856="WON-EW",((((F856-1)*Q856)*'month #1 only'!$B$2)+('month #1 only'!$B$2*(F856-1))),IF(N856="WON",((((F856-1)*Q856)*'month #1 only'!$B$2)+('month #1 only'!$B$2*(F856-1))),IF(N856="PLACED",((((F856-1)*Q856)*'month #1 only'!$B$2)-'month #1 only'!$B$2),IF(Q856=0,-'month #1 only'!$B$2,IF(Q856=0,-'month #1 only'!$B$2,-('month #1 only'!$B$2*2)))))))*E856</f>
        <v>0</v>
      </c>
      <c r="S856" s="71">
        <f>(IF(N856="WON-EW",((((O856-1)*Q856)*'month #1 only'!$B$2)+('month #1 only'!$B$2*(O856-1))),IF(N856="WON",((((O856-1)*Q856)*'month #1 only'!$B$2)+('month #1 only'!$B$2*(O856-1))),IF(N856="PLACED",((((O856-1)*Q856)*'month #1 only'!$B$2)-'month #1 only'!$B$2),IF(Q856=0,-'month #1 only'!$B$2,IF(Q856=0,-'month #1 only'!$B$2,-('month #1 only'!$B$2*2)))))))*E856</f>
        <v>0</v>
      </c>
      <c r="T856" s="71">
        <f>(IF(N856="WON-EW",(((L856-1)*'month #1 only'!$B$2)*(1-$B$3))+(((M856-1)*'month #1 only'!$B$2)*(1-$B$3)),IF(N856="WON",(((L856-1)*'month #1 only'!$B$2)*(1-$B$3)),IF(N856="PLACED",(((M856-1)*'month #1 only'!$B$2)*(1-$B$3))-'month #1 only'!$B$2,IF(Q856=0,-'month #1 only'!$B$2,-('month #1 only'!$B$2*2))))))*E856</f>
        <v>0</v>
      </c>
    </row>
    <row r="857" spans="8:20" x14ac:dyDescent="0.2">
      <c r="H857" s="68"/>
      <c r="I857" s="68"/>
      <c r="J857" s="68"/>
      <c r="K857" s="68"/>
      <c r="N857" s="54"/>
      <c r="O857" s="68">
        <f>((G857-1)*(1-(IF(H857="no",0,'month #1 only'!$B$3)))+1)</f>
        <v>5.0000000000000044E-2</v>
      </c>
      <c r="P857" s="68">
        <f t="shared" si="13"/>
        <v>0</v>
      </c>
      <c r="Q857" s="69">
        <f>IF(Table13[[#This Row],[Runners]]&lt;5,0,IF(Table13[[#This Row],[Runners]]&lt;8,0.25,IF(Table13[[#This Row],[Runners]]&lt;12,0.2,IF(Table13[[#This Row],[Handicap?]]="Yes",0.25,0.2))))</f>
        <v>0</v>
      </c>
      <c r="R857" s="70">
        <f>(IF(N857="WON-EW",((((F857-1)*Q857)*'month #1 only'!$B$2)+('month #1 only'!$B$2*(F857-1))),IF(N857="WON",((((F857-1)*Q857)*'month #1 only'!$B$2)+('month #1 only'!$B$2*(F857-1))),IF(N857="PLACED",((((F857-1)*Q857)*'month #1 only'!$B$2)-'month #1 only'!$B$2),IF(Q857=0,-'month #1 only'!$B$2,IF(Q857=0,-'month #1 only'!$B$2,-('month #1 only'!$B$2*2)))))))*E857</f>
        <v>0</v>
      </c>
      <c r="S857" s="71">
        <f>(IF(N857="WON-EW",((((O857-1)*Q857)*'month #1 only'!$B$2)+('month #1 only'!$B$2*(O857-1))),IF(N857="WON",((((O857-1)*Q857)*'month #1 only'!$B$2)+('month #1 only'!$B$2*(O857-1))),IF(N857="PLACED",((((O857-1)*Q857)*'month #1 only'!$B$2)-'month #1 only'!$B$2),IF(Q857=0,-'month #1 only'!$B$2,IF(Q857=0,-'month #1 only'!$B$2,-('month #1 only'!$B$2*2)))))))*E857</f>
        <v>0</v>
      </c>
      <c r="T857" s="71">
        <f>(IF(N857="WON-EW",(((L857-1)*'month #1 only'!$B$2)*(1-$B$3))+(((M857-1)*'month #1 only'!$B$2)*(1-$B$3)),IF(N857="WON",(((L857-1)*'month #1 only'!$B$2)*(1-$B$3)),IF(N857="PLACED",(((M857-1)*'month #1 only'!$B$2)*(1-$B$3))-'month #1 only'!$B$2,IF(Q857=0,-'month #1 only'!$B$2,-('month #1 only'!$B$2*2))))))*E857</f>
        <v>0</v>
      </c>
    </row>
    <row r="858" spans="8:20" x14ac:dyDescent="0.2">
      <c r="H858" s="68"/>
      <c r="I858" s="68"/>
      <c r="J858" s="68"/>
      <c r="K858" s="68"/>
      <c r="N858" s="54"/>
      <c r="O858" s="68">
        <f>((G858-1)*(1-(IF(H858="no",0,'month #1 only'!$B$3)))+1)</f>
        <v>5.0000000000000044E-2</v>
      </c>
      <c r="P858" s="68">
        <f t="shared" si="13"/>
        <v>0</v>
      </c>
      <c r="Q858" s="69">
        <f>IF(Table13[[#This Row],[Runners]]&lt;5,0,IF(Table13[[#This Row],[Runners]]&lt;8,0.25,IF(Table13[[#This Row],[Runners]]&lt;12,0.2,IF(Table13[[#This Row],[Handicap?]]="Yes",0.25,0.2))))</f>
        <v>0</v>
      </c>
      <c r="R858" s="70">
        <f>(IF(N858="WON-EW",((((F858-1)*Q858)*'month #1 only'!$B$2)+('month #1 only'!$B$2*(F858-1))),IF(N858="WON",((((F858-1)*Q858)*'month #1 only'!$B$2)+('month #1 only'!$B$2*(F858-1))),IF(N858="PLACED",((((F858-1)*Q858)*'month #1 only'!$B$2)-'month #1 only'!$B$2),IF(Q858=0,-'month #1 only'!$B$2,IF(Q858=0,-'month #1 only'!$B$2,-('month #1 only'!$B$2*2)))))))*E858</f>
        <v>0</v>
      </c>
      <c r="S858" s="71">
        <f>(IF(N858="WON-EW",((((O858-1)*Q858)*'month #1 only'!$B$2)+('month #1 only'!$B$2*(O858-1))),IF(N858="WON",((((O858-1)*Q858)*'month #1 only'!$B$2)+('month #1 only'!$B$2*(O858-1))),IF(N858="PLACED",((((O858-1)*Q858)*'month #1 only'!$B$2)-'month #1 only'!$B$2),IF(Q858=0,-'month #1 only'!$B$2,IF(Q858=0,-'month #1 only'!$B$2,-('month #1 only'!$B$2*2)))))))*E858</f>
        <v>0</v>
      </c>
      <c r="T858" s="71">
        <f>(IF(N858="WON-EW",(((L858-1)*'month #1 only'!$B$2)*(1-$B$3))+(((M858-1)*'month #1 only'!$B$2)*(1-$B$3)),IF(N858="WON",(((L858-1)*'month #1 only'!$B$2)*(1-$B$3)),IF(N858="PLACED",(((M858-1)*'month #1 only'!$B$2)*(1-$B$3))-'month #1 only'!$B$2,IF(Q858=0,-'month #1 only'!$B$2,-('month #1 only'!$B$2*2))))))*E858</f>
        <v>0</v>
      </c>
    </row>
    <row r="859" spans="8:20" x14ac:dyDescent="0.2">
      <c r="H859" s="68"/>
      <c r="I859" s="68"/>
      <c r="J859" s="68"/>
      <c r="K859" s="68"/>
      <c r="N859" s="54"/>
      <c r="O859" s="68">
        <f>((G859-1)*(1-(IF(H859="no",0,'month #1 only'!$B$3)))+1)</f>
        <v>5.0000000000000044E-2</v>
      </c>
      <c r="P859" s="68">
        <f t="shared" si="13"/>
        <v>0</v>
      </c>
      <c r="Q859" s="69">
        <f>IF(Table13[[#This Row],[Runners]]&lt;5,0,IF(Table13[[#This Row],[Runners]]&lt;8,0.25,IF(Table13[[#This Row],[Runners]]&lt;12,0.2,IF(Table13[[#This Row],[Handicap?]]="Yes",0.25,0.2))))</f>
        <v>0</v>
      </c>
      <c r="R859" s="70">
        <f>(IF(N859="WON-EW",((((F859-1)*Q859)*'month #1 only'!$B$2)+('month #1 only'!$B$2*(F859-1))),IF(N859="WON",((((F859-1)*Q859)*'month #1 only'!$B$2)+('month #1 only'!$B$2*(F859-1))),IF(N859="PLACED",((((F859-1)*Q859)*'month #1 only'!$B$2)-'month #1 only'!$B$2),IF(Q859=0,-'month #1 only'!$B$2,IF(Q859=0,-'month #1 only'!$B$2,-('month #1 only'!$B$2*2)))))))*E859</f>
        <v>0</v>
      </c>
      <c r="S859" s="71">
        <f>(IF(N859="WON-EW",((((O859-1)*Q859)*'month #1 only'!$B$2)+('month #1 only'!$B$2*(O859-1))),IF(N859="WON",((((O859-1)*Q859)*'month #1 only'!$B$2)+('month #1 only'!$B$2*(O859-1))),IF(N859="PLACED",((((O859-1)*Q859)*'month #1 only'!$B$2)-'month #1 only'!$B$2),IF(Q859=0,-'month #1 only'!$B$2,IF(Q859=0,-'month #1 only'!$B$2,-('month #1 only'!$B$2*2)))))))*E859</f>
        <v>0</v>
      </c>
      <c r="T859" s="71">
        <f>(IF(N859="WON-EW",(((L859-1)*'month #1 only'!$B$2)*(1-$B$3))+(((M859-1)*'month #1 only'!$B$2)*(1-$B$3)),IF(N859="WON",(((L859-1)*'month #1 only'!$B$2)*(1-$B$3)),IF(N859="PLACED",(((M859-1)*'month #1 only'!$B$2)*(1-$B$3))-'month #1 only'!$B$2,IF(Q859=0,-'month #1 only'!$B$2,-('month #1 only'!$B$2*2))))))*E859</f>
        <v>0</v>
      </c>
    </row>
    <row r="860" spans="8:20" x14ac:dyDescent="0.2">
      <c r="H860" s="68"/>
      <c r="I860" s="68"/>
      <c r="J860" s="68"/>
      <c r="K860" s="68"/>
      <c r="N860" s="54"/>
      <c r="O860" s="68">
        <f>((G860-1)*(1-(IF(H860="no",0,'month #1 only'!$B$3)))+1)</f>
        <v>5.0000000000000044E-2</v>
      </c>
      <c r="P860" s="68">
        <f t="shared" si="13"/>
        <v>0</v>
      </c>
      <c r="Q860" s="69">
        <f>IF(Table13[[#This Row],[Runners]]&lt;5,0,IF(Table13[[#This Row],[Runners]]&lt;8,0.25,IF(Table13[[#This Row],[Runners]]&lt;12,0.2,IF(Table13[[#This Row],[Handicap?]]="Yes",0.25,0.2))))</f>
        <v>0</v>
      </c>
      <c r="R860" s="70">
        <f>(IF(N860="WON-EW",((((F860-1)*Q860)*'month #1 only'!$B$2)+('month #1 only'!$B$2*(F860-1))),IF(N860="WON",((((F860-1)*Q860)*'month #1 only'!$B$2)+('month #1 only'!$B$2*(F860-1))),IF(N860="PLACED",((((F860-1)*Q860)*'month #1 only'!$B$2)-'month #1 only'!$B$2),IF(Q860=0,-'month #1 only'!$B$2,IF(Q860=0,-'month #1 only'!$B$2,-('month #1 only'!$B$2*2)))))))*E860</f>
        <v>0</v>
      </c>
      <c r="S860" s="71">
        <f>(IF(N860="WON-EW",((((O860-1)*Q860)*'month #1 only'!$B$2)+('month #1 only'!$B$2*(O860-1))),IF(N860="WON",((((O860-1)*Q860)*'month #1 only'!$B$2)+('month #1 only'!$B$2*(O860-1))),IF(N860="PLACED",((((O860-1)*Q860)*'month #1 only'!$B$2)-'month #1 only'!$B$2),IF(Q860=0,-'month #1 only'!$B$2,IF(Q860=0,-'month #1 only'!$B$2,-('month #1 only'!$B$2*2)))))))*E860</f>
        <v>0</v>
      </c>
      <c r="T860" s="71">
        <f>(IF(N860="WON-EW",(((L860-1)*'month #1 only'!$B$2)*(1-$B$3))+(((M860-1)*'month #1 only'!$B$2)*(1-$B$3)),IF(N860="WON",(((L860-1)*'month #1 only'!$B$2)*(1-$B$3)),IF(N860="PLACED",(((M860-1)*'month #1 only'!$B$2)*(1-$B$3))-'month #1 only'!$B$2,IF(Q860=0,-'month #1 only'!$B$2,-('month #1 only'!$B$2*2))))))*E860</f>
        <v>0</v>
      </c>
    </row>
    <row r="861" spans="8:20" x14ac:dyDescent="0.2">
      <c r="H861" s="68"/>
      <c r="I861" s="68"/>
      <c r="J861" s="68"/>
      <c r="K861" s="68"/>
      <c r="N861" s="54"/>
      <c r="O861" s="68">
        <f>((G861-1)*(1-(IF(H861="no",0,'month #1 only'!$B$3)))+1)</f>
        <v>5.0000000000000044E-2</v>
      </c>
      <c r="P861" s="68">
        <f t="shared" si="13"/>
        <v>0</v>
      </c>
      <c r="Q861" s="69">
        <f>IF(Table13[[#This Row],[Runners]]&lt;5,0,IF(Table13[[#This Row],[Runners]]&lt;8,0.25,IF(Table13[[#This Row],[Runners]]&lt;12,0.2,IF(Table13[[#This Row],[Handicap?]]="Yes",0.25,0.2))))</f>
        <v>0</v>
      </c>
      <c r="R861" s="70">
        <f>(IF(N861="WON-EW",((((F861-1)*Q861)*'month #1 only'!$B$2)+('month #1 only'!$B$2*(F861-1))),IF(N861="WON",((((F861-1)*Q861)*'month #1 only'!$B$2)+('month #1 only'!$B$2*(F861-1))),IF(N861="PLACED",((((F861-1)*Q861)*'month #1 only'!$B$2)-'month #1 only'!$B$2),IF(Q861=0,-'month #1 only'!$B$2,IF(Q861=0,-'month #1 only'!$B$2,-('month #1 only'!$B$2*2)))))))*E861</f>
        <v>0</v>
      </c>
      <c r="S861" s="71">
        <f>(IF(N861="WON-EW",((((O861-1)*Q861)*'month #1 only'!$B$2)+('month #1 only'!$B$2*(O861-1))),IF(N861="WON",((((O861-1)*Q861)*'month #1 only'!$B$2)+('month #1 only'!$B$2*(O861-1))),IF(N861="PLACED",((((O861-1)*Q861)*'month #1 only'!$B$2)-'month #1 only'!$B$2),IF(Q861=0,-'month #1 only'!$B$2,IF(Q861=0,-'month #1 only'!$B$2,-('month #1 only'!$B$2*2)))))))*E861</f>
        <v>0</v>
      </c>
      <c r="T861" s="71">
        <f>(IF(N861="WON-EW",(((L861-1)*'month #1 only'!$B$2)*(1-$B$3))+(((M861-1)*'month #1 only'!$B$2)*(1-$B$3)),IF(N861="WON",(((L861-1)*'month #1 only'!$B$2)*(1-$B$3)),IF(N861="PLACED",(((M861-1)*'month #1 only'!$B$2)*(1-$B$3))-'month #1 only'!$B$2,IF(Q861=0,-'month #1 only'!$B$2,-('month #1 only'!$B$2*2))))))*E861</f>
        <v>0</v>
      </c>
    </row>
    <row r="862" spans="8:20" x14ac:dyDescent="0.2">
      <c r="H862" s="68"/>
      <c r="I862" s="68"/>
      <c r="J862" s="68"/>
      <c r="K862" s="68"/>
      <c r="N862" s="54"/>
      <c r="O862" s="68">
        <f>((G862-1)*(1-(IF(H862="no",0,'month #1 only'!$B$3)))+1)</f>
        <v>5.0000000000000044E-2</v>
      </c>
      <c r="P862" s="68">
        <f t="shared" si="13"/>
        <v>0</v>
      </c>
      <c r="Q862" s="69">
        <f>IF(Table13[[#This Row],[Runners]]&lt;5,0,IF(Table13[[#This Row],[Runners]]&lt;8,0.25,IF(Table13[[#This Row],[Runners]]&lt;12,0.2,IF(Table13[[#This Row],[Handicap?]]="Yes",0.25,0.2))))</f>
        <v>0</v>
      </c>
      <c r="R862" s="70">
        <f>(IF(N862="WON-EW",((((F862-1)*Q862)*'month #1 only'!$B$2)+('month #1 only'!$B$2*(F862-1))),IF(N862="WON",((((F862-1)*Q862)*'month #1 only'!$B$2)+('month #1 only'!$B$2*(F862-1))),IF(N862="PLACED",((((F862-1)*Q862)*'month #1 only'!$B$2)-'month #1 only'!$B$2),IF(Q862=0,-'month #1 only'!$B$2,IF(Q862=0,-'month #1 only'!$B$2,-('month #1 only'!$B$2*2)))))))*E862</f>
        <v>0</v>
      </c>
      <c r="S862" s="71">
        <f>(IF(N862="WON-EW",((((O862-1)*Q862)*'month #1 only'!$B$2)+('month #1 only'!$B$2*(O862-1))),IF(N862="WON",((((O862-1)*Q862)*'month #1 only'!$B$2)+('month #1 only'!$B$2*(O862-1))),IF(N862="PLACED",((((O862-1)*Q862)*'month #1 only'!$B$2)-'month #1 only'!$B$2),IF(Q862=0,-'month #1 only'!$B$2,IF(Q862=0,-'month #1 only'!$B$2,-('month #1 only'!$B$2*2)))))))*E862</f>
        <v>0</v>
      </c>
      <c r="T862" s="71">
        <f>(IF(N862="WON-EW",(((L862-1)*'month #1 only'!$B$2)*(1-$B$3))+(((M862-1)*'month #1 only'!$B$2)*(1-$B$3)),IF(N862="WON",(((L862-1)*'month #1 only'!$B$2)*(1-$B$3)),IF(N862="PLACED",(((M862-1)*'month #1 only'!$B$2)*(1-$B$3))-'month #1 only'!$B$2,IF(Q862=0,-'month #1 only'!$B$2,-('month #1 only'!$B$2*2))))))*E862</f>
        <v>0</v>
      </c>
    </row>
    <row r="863" spans="8:20" x14ac:dyDescent="0.2">
      <c r="H863" s="68"/>
      <c r="I863" s="68"/>
      <c r="J863" s="68"/>
      <c r="K863" s="68"/>
      <c r="N863" s="54"/>
      <c r="O863" s="68">
        <f>((G863-1)*(1-(IF(H863="no",0,'month #1 only'!$B$3)))+1)</f>
        <v>5.0000000000000044E-2</v>
      </c>
      <c r="P863" s="68">
        <f t="shared" si="13"/>
        <v>0</v>
      </c>
      <c r="Q863" s="69">
        <f>IF(Table13[[#This Row],[Runners]]&lt;5,0,IF(Table13[[#This Row],[Runners]]&lt;8,0.25,IF(Table13[[#This Row],[Runners]]&lt;12,0.2,IF(Table13[[#This Row],[Handicap?]]="Yes",0.25,0.2))))</f>
        <v>0</v>
      </c>
      <c r="R863" s="70">
        <f>(IF(N863="WON-EW",((((F863-1)*Q863)*'month #1 only'!$B$2)+('month #1 only'!$B$2*(F863-1))),IF(N863="WON",((((F863-1)*Q863)*'month #1 only'!$B$2)+('month #1 only'!$B$2*(F863-1))),IF(N863="PLACED",((((F863-1)*Q863)*'month #1 only'!$B$2)-'month #1 only'!$B$2),IF(Q863=0,-'month #1 only'!$B$2,IF(Q863=0,-'month #1 only'!$B$2,-('month #1 only'!$B$2*2)))))))*E863</f>
        <v>0</v>
      </c>
      <c r="S863" s="71">
        <f>(IF(N863="WON-EW",((((O863-1)*Q863)*'month #1 only'!$B$2)+('month #1 only'!$B$2*(O863-1))),IF(N863="WON",((((O863-1)*Q863)*'month #1 only'!$B$2)+('month #1 only'!$B$2*(O863-1))),IF(N863="PLACED",((((O863-1)*Q863)*'month #1 only'!$B$2)-'month #1 only'!$B$2),IF(Q863=0,-'month #1 only'!$B$2,IF(Q863=0,-'month #1 only'!$B$2,-('month #1 only'!$B$2*2)))))))*E863</f>
        <v>0</v>
      </c>
      <c r="T863" s="71">
        <f>(IF(N863="WON-EW",(((L863-1)*'month #1 only'!$B$2)*(1-$B$3))+(((M863-1)*'month #1 only'!$B$2)*(1-$B$3)),IF(N863="WON",(((L863-1)*'month #1 only'!$B$2)*(1-$B$3)),IF(N863="PLACED",(((M863-1)*'month #1 only'!$B$2)*(1-$B$3))-'month #1 only'!$B$2,IF(Q863=0,-'month #1 only'!$B$2,-('month #1 only'!$B$2*2))))))*E863</f>
        <v>0</v>
      </c>
    </row>
    <row r="864" spans="8:20" x14ac:dyDescent="0.2">
      <c r="H864" s="68"/>
      <c r="I864" s="68"/>
      <c r="J864" s="68"/>
      <c r="K864" s="68"/>
      <c r="N864" s="54"/>
      <c r="O864" s="68">
        <f>((G864-1)*(1-(IF(H864="no",0,'month #1 only'!$B$3)))+1)</f>
        <v>5.0000000000000044E-2</v>
      </c>
      <c r="P864" s="68">
        <f t="shared" si="13"/>
        <v>0</v>
      </c>
      <c r="Q864" s="69">
        <f>IF(Table13[[#This Row],[Runners]]&lt;5,0,IF(Table13[[#This Row],[Runners]]&lt;8,0.25,IF(Table13[[#This Row],[Runners]]&lt;12,0.2,IF(Table13[[#This Row],[Handicap?]]="Yes",0.25,0.2))))</f>
        <v>0</v>
      </c>
      <c r="R864" s="70">
        <f>(IF(N864="WON-EW",((((F864-1)*Q864)*'month #1 only'!$B$2)+('month #1 only'!$B$2*(F864-1))),IF(N864="WON",((((F864-1)*Q864)*'month #1 only'!$B$2)+('month #1 only'!$B$2*(F864-1))),IF(N864="PLACED",((((F864-1)*Q864)*'month #1 only'!$B$2)-'month #1 only'!$B$2),IF(Q864=0,-'month #1 only'!$B$2,IF(Q864=0,-'month #1 only'!$B$2,-('month #1 only'!$B$2*2)))))))*E864</f>
        <v>0</v>
      </c>
      <c r="S864" s="71">
        <f>(IF(N864="WON-EW",((((O864-1)*Q864)*'month #1 only'!$B$2)+('month #1 only'!$B$2*(O864-1))),IF(N864="WON",((((O864-1)*Q864)*'month #1 only'!$B$2)+('month #1 only'!$B$2*(O864-1))),IF(N864="PLACED",((((O864-1)*Q864)*'month #1 only'!$B$2)-'month #1 only'!$B$2),IF(Q864=0,-'month #1 only'!$B$2,IF(Q864=0,-'month #1 only'!$B$2,-('month #1 only'!$B$2*2)))))))*E864</f>
        <v>0</v>
      </c>
      <c r="T864" s="71">
        <f>(IF(N864="WON-EW",(((L864-1)*'month #1 only'!$B$2)*(1-$B$3))+(((M864-1)*'month #1 only'!$B$2)*(1-$B$3)),IF(N864="WON",(((L864-1)*'month #1 only'!$B$2)*(1-$B$3)),IF(N864="PLACED",(((M864-1)*'month #1 only'!$B$2)*(1-$B$3))-'month #1 only'!$B$2,IF(Q864=0,-'month #1 only'!$B$2,-('month #1 only'!$B$2*2))))))*E864</f>
        <v>0</v>
      </c>
    </row>
    <row r="865" spans="8:20" x14ac:dyDescent="0.2">
      <c r="H865" s="68"/>
      <c r="I865" s="68"/>
      <c r="J865" s="68"/>
      <c r="K865" s="68"/>
      <c r="N865" s="54"/>
      <c r="O865" s="68">
        <f>((G865-1)*(1-(IF(H865="no",0,'month #1 only'!$B$3)))+1)</f>
        <v>5.0000000000000044E-2</v>
      </c>
      <c r="P865" s="68">
        <f t="shared" si="13"/>
        <v>0</v>
      </c>
      <c r="Q865" s="69">
        <f>IF(Table13[[#This Row],[Runners]]&lt;5,0,IF(Table13[[#This Row],[Runners]]&lt;8,0.25,IF(Table13[[#This Row],[Runners]]&lt;12,0.2,IF(Table13[[#This Row],[Handicap?]]="Yes",0.25,0.2))))</f>
        <v>0</v>
      </c>
      <c r="R865" s="70">
        <f>(IF(N865="WON-EW",((((F865-1)*Q865)*'month #1 only'!$B$2)+('month #1 only'!$B$2*(F865-1))),IF(N865="WON",((((F865-1)*Q865)*'month #1 only'!$B$2)+('month #1 only'!$B$2*(F865-1))),IF(N865="PLACED",((((F865-1)*Q865)*'month #1 only'!$B$2)-'month #1 only'!$B$2),IF(Q865=0,-'month #1 only'!$B$2,IF(Q865=0,-'month #1 only'!$B$2,-('month #1 only'!$B$2*2)))))))*E865</f>
        <v>0</v>
      </c>
      <c r="S865" s="71">
        <f>(IF(N865="WON-EW",((((O865-1)*Q865)*'month #1 only'!$B$2)+('month #1 only'!$B$2*(O865-1))),IF(N865="WON",((((O865-1)*Q865)*'month #1 only'!$B$2)+('month #1 only'!$B$2*(O865-1))),IF(N865="PLACED",((((O865-1)*Q865)*'month #1 only'!$B$2)-'month #1 only'!$B$2),IF(Q865=0,-'month #1 only'!$B$2,IF(Q865=0,-'month #1 only'!$B$2,-('month #1 only'!$B$2*2)))))))*E865</f>
        <v>0</v>
      </c>
      <c r="T865" s="71">
        <f>(IF(N865="WON-EW",(((L865-1)*'month #1 only'!$B$2)*(1-$B$3))+(((M865-1)*'month #1 only'!$B$2)*(1-$B$3)),IF(N865="WON",(((L865-1)*'month #1 only'!$B$2)*(1-$B$3)),IF(N865="PLACED",(((M865-1)*'month #1 only'!$B$2)*(1-$B$3))-'month #1 only'!$B$2,IF(Q865=0,-'month #1 only'!$B$2,-('month #1 only'!$B$2*2))))))*E865</f>
        <v>0</v>
      </c>
    </row>
    <row r="866" spans="8:20" x14ac:dyDescent="0.2">
      <c r="H866" s="68"/>
      <c r="I866" s="68"/>
      <c r="J866" s="68"/>
      <c r="K866" s="68"/>
      <c r="N866" s="54"/>
      <c r="O866" s="68">
        <f>((G866-1)*(1-(IF(H866="no",0,'month #1 only'!$B$3)))+1)</f>
        <v>5.0000000000000044E-2</v>
      </c>
      <c r="P866" s="68">
        <f t="shared" si="13"/>
        <v>0</v>
      </c>
      <c r="Q866" s="69">
        <f>IF(Table13[[#This Row],[Runners]]&lt;5,0,IF(Table13[[#This Row],[Runners]]&lt;8,0.25,IF(Table13[[#This Row],[Runners]]&lt;12,0.2,IF(Table13[[#This Row],[Handicap?]]="Yes",0.25,0.2))))</f>
        <v>0</v>
      </c>
      <c r="R866" s="70">
        <f>(IF(N866="WON-EW",((((F866-1)*Q866)*'month #1 only'!$B$2)+('month #1 only'!$B$2*(F866-1))),IF(N866="WON",((((F866-1)*Q866)*'month #1 only'!$B$2)+('month #1 only'!$B$2*(F866-1))),IF(N866="PLACED",((((F866-1)*Q866)*'month #1 only'!$B$2)-'month #1 only'!$B$2),IF(Q866=0,-'month #1 only'!$B$2,IF(Q866=0,-'month #1 only'!$B$2,-('month #1 only'!$B$2*2)))))))*E866</f>
        <v>0</v>
      </c>
      <c r="S866" s="71">
        <f>(IF(N866="WON-EW",((((O866-1)*Q866)*'month #1 only'!$B$2)+('month #1 only'!$B$2*(O866-1))),IF(N866="WON",((((O866-1)*Q866)*'month #1 only'!$B$2)+('month #1 only'!$B$2*(O866-1))),IF(N866="PLACED",((((O866-1)*Q866)*'month #1 only'!$B$2)-'month #1 only'!$B$2),IF(Q866=0,-'month #1 only'!$B$2,IF(Q866=0,-'month #1 only'!$B$2,-('month #1 only'!$B$2*2)))))))*E866</f>
        <v>0</v>
      </c>
      <c r="T866" s="71">
        <f>(IF(N866="WON-EW",(((L866-1)*'month #1 only'!$B$2)*(1-$B$3))+(((M866-1)*'month #1 only'!$B$2)*(1-$B$3)),IF(N866="WON",(((L866-1)*'month #1 only'!$B$2)*(1-$B$3)),IF(N866="PLACED",(((M866-1)*'month #1 only'!$B$2)*(1-$B$3))-'month #1 only'!$B$2,IF(Q866=0,-'month #1 only'!$B$2,-('month #1 only'!$B$2*2))))))*E866</f>
        <v>0</v>
      </c>
    </row>
    <row r="867" spans="8:20" x14ac:dyDescent="0.2">
      <c r="H867" s="68"/>
      <c r="I867" s="68"/>
      <c r="J867" s="68"/>
      <c r="K867" s="68"/>
      <c r="N867" s="54"/>
      <c r="O867" s="68">
        <f>((G867-1)*(1-(IF(H867="no",0,'month #1 only'!$B$3)))+1)</f>
        <v>5.0000000000000044E-2</v>
      </c>
      <c r="P867" s="68">
        <f t="shared" si="13"/>
        <v>0</v>
      </c>
      <c r="Q867" s="69">
        <f>IF(Table13[[#This Row],[Runners]]&lt;5,0,IF(Table13[[#This Row],[Runners]]&lt;8,0.25,IF(Table13[[#This Row],[Runners]]&lt;12,0.2,IF(Table13[[#This Row],[Handicap?]]="Yes",0.25,0.2))))</f>
        <v>0</v>
      </c>
      <c r="R867" s="70">
        <f>(IF(N867="WON-EW",((((F867-1)*Q867)*'month #1 only'!$B$2)+('month #1 only'!$B$2*(F867-1))),IF(N867="WON",((((F867-1)*Q867)*'month #1 only'!$B$2)+('month #1 only'!$B$2*(F867-1))),IF(N867="PLACED",((((F867-1)*Q867)*'month #1 only'!$B$2)-'month #1 only'!$B$2),IF(Q867=0,-'month #1 only'!$B$2,IF(Q867=0,-'month #1 only'!$B$2,-('month #1 only'!$B$2*2)))))))*E867</f>
        <v>0</v>
      </c>
      <c r="S867" s="71">
        <f>(IF(N867="WON-EW",((((O867-1)*Q867)*'month #1 only'!$B$2)+('month #1 only'!$B$2*(O867-1))),IF(N867="WON",((((O867-1)*Q867)*'month #1 only'!$B$2)+('month #1 only'!$B$2*(O867-1))),IF(N867="PLACED",((((O867-1)*Q867)*'month #1 only'!$B$2)-'month #1 only'!$B$2),IF(Q867=0,-'month #1 only'!$B$2,IF(Q867=0,-'month #1 only'!$B$2,-('month #1 only'!$B$2*2)))))))*E867</f>
        <v>0</v>
      </c>
      <c r="T867" s="71">
        <f>(IF(N867="WON-EW",(((L867-1)*'month #1 only'!$B$2)*(1-$B$3))+(((M867-1)*'month #1 only'!$B$2)*(1-$B$3)),IF(N867="WON",(((L867-1)*'month #1 only'!$B$2)*(1-$B$3)),IF(N867="PLACED",(((M867-1)*'month #1 only'!$B$2)*(1-$B$3))-'month #1 only'!$B$2,IF(Q867=0,-'month #1 only'!$B$2,-('month #1 only'!$B$2*2))))))*E867</f>
        <v>0</v>
      </c>
    </row>
    <row r="868" spans="8:20" x14ac:dyDescent="0.2">
      <c r="H868" s="68"/>
      <c r="I868" s="68"/>
      <c r="J868" s="68"/>
      <c r="K868" s="68"/>
      <c r="N868" s="54"/>
      <c r="O868" s="68">
        <f>((G868-1)*(1-(IF(H868="no",0,'month #1 only'!$B$3)))+1)</f>
        <v>5.0000000000000044E-2</v>
      </c>
      <c r="P868" s="68">
        <f t="shared" si="13"/>
        <v>0</v>
      </c>
      <c r="Q868" s="69">
        <f>IF(Table13[[#This Row],[Runners]]&lt;5,0,IF(Table13[[#This Row],[Runners]]&lt;8,0.25,IF(Table13[[#This Row],[Runners]]&lt;12,0.2,IF(Table13[[#This Row],[Handicap?]]="Yes",0.25,0.2))))</f>
        <v>0</v>
      </c>
      <c r="R868" s="70">
        <f>(IF(N868="WON-EW",((((F868-1)*Q868)*'month #1 only'!$B$2)+('month #1 only'!$B$2*(F868-1))),IF(N868="WON",((((F868-1)*Q868)*'month #1 only'!$B$2)+('month #1 only'!$B$2*(F868-1))),IF(N868="PLACED",((((F868-1)*Q868)*'month #1 only'!$B$2)-'month #1 only'!$B$2),IF(Q868=0,-'month #1 only'!$B$2,IF(Q868=0,-'month #1 only'!$B$2,-('month #1 only'!$B$2*2)))))))*E868</f>
        <v>0</v>
      </c>
      <c r="S868" s="71">
        <f>(IF(N868="WON-EW",((((O868-1)*Q868)*'month #1 only'!$B$2)+('month #1 only'!$B$2*(O868-1))),IF(N868="WON",((((O868-1)*Q868)*'month #1 only'!$B$2)+('month #1 only'!$B$2*(O868-1))),IF(N868="PLACED",((((O868-1)*Q868)*'month #1 only'!$B$2)-'month #1 only'!$B$2),IF(Q868=0,-'month #1 only'!$B$2,IF(Q868=0,-'month #1 only'!$B$2,-('month #1 only'!$B$2*2)))))))*E868</f>
        <v>0</v>
      </c>
      <c r="T868" s="71">
        <f>(IF(N868="WON-EW",(((L868-1)*'month #1 only'!$B$2)*(1-$B$3))+(((M868-1)*'month #1 only'!$B$2)*(1-$B$3)),IF(N868="WON",(((L868-1)*'month #1 only'!$B$2)*(1-$B$3)),IF(N868="PLACED",(((M868-1)*'month #1 only'!$B$2)*(1-$B$3))-'month #1 only'!$B$2,IF(Q868=0,-'month #1 only'!$B$2,-('month #1 only'!$B$2*2))))))*E868</f>
        <v>0</v>
      </c>
    </row>
    <row r="869" spans="8:20" x14ac:dyDescent="0.2">
      <c r="H869" s="68"/>
      <c r="I869" s="68"/>
      <c r="J869" s="68"/>
      <c r="K869" s="68"/>
      <c r="N869" s="54"/>
      <c r="O869" s="68">
        <f>((G869-1)*(1-(IF(H869="no",0,'month #1 only'!$B$3)))+1)</f>
        <v>5.0000000000000044E-2</v>
      </c>
      <c r="P869" s="68">
        <f t="shared" si="13"/>
        <v>0</v>
      </c>
      <c r="Q869" s="69">
        <f>IF(Table13[[#This Row],[Runners]]&lt;5,0,IF(Table13[[#This Row],[Runners]]&lt;8,0.25,IF(Table13[[#This Row],[Runners]]&lt;12,0.2,IF(Table13[[#This Row],[Handicap?]]="Yes",0.25,0.2))))</f>
        <v>0</v>
      </c>
      <c r="R869" s="70">
        <f>(IF(N869="WON-EW",((((F869-1)*Q869)*'month #1 only'!$B$2)+('month #1 only'!$B$2*(F869-1))),IF(N869="WON",((((F869-1)*Q869)*'month #1 only'!$B$2)+('month #1 only'!$B$2*(F869-1))),IF(N869="PLACED",((((F869-1)*Q869)*'month #1 only'!$B$2)-'month #1 only'!$B$2),IF(Q869=0,-'month #1 only'!$B$2,IF(Q869=0,-'month #1 only'!$B$2,-('month #1 only'!$B$2*2)))))))*E869</f>
        <v>0</v>
      </c>
      <c r="S869" s="71">
        <f>(IF(N869="WON-EW",((((O869-1)*Q869)*'month #1 only'!$B$2)+('month #1 only'!$B$2*(O869-1))),IF(N869="WON",((((O869-1)*Q869)*'month #1 only'!$B$2)+('month #1 only'!$B$2*(O869-1))),IF(N869="PLACED",((((O869-1)*Q869)*'month #1 only'!$B$2)-'month #1 only'!$B$2),IF(Q869=0,-'month #1 only'!$B$2,IF(Q869=0,-'month #1 only'!$B$2,-('month #1 only'!$B$2*2)))))))*E869</f>
        <v>0</v>
      </c>
      <c r="T869" s="71">
        <f>(IF(N869="WON-EW",(((L869-1)*'month #1 only'!$B$2)*(1-$B$3))+(((M869-1)*'month #1 only'!$B$2)*(1-$B$3)),IF(N869="WON",(((L869-1)*'month #1 only'!$B$2)*(1-$B$3)),IF(N869="PLACED",(((M869-1)*'month #1 only'!$B$2)*(1-$B$3))-'month #1 only'!$B$2,IF(Q869=0,-'month #1 only'!$B$2,-('month #1 only'!$B$2*2))))))*E869</f>
        <v>0</v>
      </c>
    </row>
    <row r="870" spans="8:20" x14ac:dyDescent="0.2">
      <c r="H870" s="68"/>
      <c r="I870" s="68"/>
      <c r="J870" s="68"/>
      <c r="K870" s="68"/>
      <c r="N870" s="54"/>
      <c r="O870" s="68">
        <f>((G870-1)*(1-(IF(H870="no",0,'month #1 only'!$B$3)))+1)</f>
        <v>5.0000000000000044E-2</v>
      </c>
      <c r="P870" s="68">
        <f t="shared" si="13"/>
        <v>0</v>
      </c>
      <c r="Q870" s="69">
        <f>IF(Table13[[#This Row],[Runners]]&lt;5,0,IF(Table13[[#This Row],[Runners]]&lt;8,0.25,IF(Table13[[#This Row],[Runners]]&lt;12,0.2,IF(Table13[[#This Row],[Handicap?]]="Yes",0.25,0.2))))</f>
        <v>0</v>
      </c>
      <c r="R870" s="70">
        <f>(IF(N870="WON-EW",((((F870-1)*Q870)*'month #1 only'!$B$2)+('month #1 only'!$B$2*(F870-1))),IF(N870="WON",((((F870-1)*Q870)*'month #1 only'!$B$2)+('month #1 only'!$B$2*(F870-1))),IF(N870="PLACED",((((F870-1)*Q870)*'month #1 only'!$B$2)-'month #1 only'!$B$2),IF(Q870=0,-'month #1 only'!$B$2,IF(Q870=0,-'month #1 only'!$B$2,-('month #1 only'!$B$2*2)))))))*E870</f>
        <v>0</v>
      </c>
      <c r="S870" s="71">
        <f>(IF(N870="WON-EW",((((O870-1)*Q870)*'month #1 only'!$B$2)+('month #1 only'!$B$2*(O870-1))),IF(N870="WON",((((O870-1)*Q870)*'month #1 only'!$B$2)+('month #1 only'!$B$2*(O870-1))),IF(N870="PLACED",((((O870-1)*Q870)*'month #1 only'!$B$2)-'month #1 only'!$B$2),IF(Q870=0,-'month #1 only'!$B$2,IF(Q870=0,-'month #1 only'!$B$2,-('month #1 only'!$B$2*2)))))))*E870</f>
        <v>0</v>
      </c>
      <c r="T870" s="71">
        <f>(IF(N870="WON-EW",(((L870-1)*'month #1 only'!$B$2)*(1-$B$3))+(((M870-1)*'month #1 only'!$B$2)*(1-$B$3)),IF(N870="WON",(((L870-1)*'month #1 only'!$B$2)*(1-$B$3)),IF(N870="PLACED",(((M870-1)*'month #1 only'!$B$2)*(1-$B$3))-'month #1 only'!$B$2,IF(Q870=0,-'month #1 only'!$B$2,-('month #1 only'!$B$2*2))))))*E870</f>
        <v>0</v>
      </c>
    </row>
    <row r="871" spans="8:20" x14ac:dyDescent="0.2">
      <c r="H871" s="68"/>
      <c r="I871" s="68"/>
      <c r="J871" s="68"/>
      <c r="K871" s="68"/>
      <c r="N871" s="54"/>
      <c r="O871" s="68">
        <f>((G871-1)*(1-(IF(H871="no",0,'month #1 only'!$B$3)))+1)</f>
        <v>5.0000000000000044E-2</v>
      </c>
      <c r="P871" s="68">
        <f t="shared" si="13"/>
        <v>0</v>
      </c>
      <c r="Q871" s="69">
        <f>IF(Table13[[#This Row],[Runners]]&lt;5,0,IF(Table13[[#This Row],[Runners]]&lt;8,0.25,IF(Table13[[#This Row],[Runners]]&lt;12,0.2,IF(Table13[[#This Row],[Handicap?]]="Yes",0.25,0.2))))</f>
        <v>0</v>
      </c>
      <c r="R871" s="70">
        <f>(IF(N871="WON-EW",((((F871-1)*Q871)*'month #1 only'!$B$2)+('month #1 only'!$B$2*(F871-1))),IF(N871="WON",((((F871-1)*Q871)*'month #1 only'!$B$2)+('month #1 only'!$B$2*(F871-1))),IF(N871="PLACED",((((F871-1)*Q871)*'month #1 only'!$B$2)-'month #1 only'!$B$2),IF(Q871=0,-'month #1 only'!$B$2,IF(Q871=0,-'month #1 only'!$B$2,-('month #1 only'!$B$2*2)))))))*E871</f>
        <v>0</v>
      </c>
      <c r="S871" s="71">
        <f>(IF(N871="WON-EW",((((O871-1)*Q871)*'month #1 only'!$B$2)+('month #1 only'!$B$2*(O871-1))),IF(N871="WON",((((O871-1)*Q871)*'month #1 only'!$B$2)+('month #1 only'!$B$2*(O871-1))),IF(N871="PLACED",((((O871-1)*Q871)*'month #1 only'!$B$2)-'month #1 only'!$B$2),IF(Q871=0,-'month #1 only'!$B$2,IF(Q871=0,-'month #1 only'!$B$2,-('month #1 only'!$B$2*2)))))))*E871</f>
        <v>0</v>
      </c>
      <c r="T871" s="71">
        <f>(IF(N871="WON-EW",(((L871-1)*'month #1 only'!$B$2)*(1-$B$3))+(((M871-1)*'month #1 only'!$B$2)*(1-$B$3)),IF(N871="WON",(((L871-1)*'month #1 only'!$B$2)*(1-$B$3)),IF(N871="PLACED",(((M871-1)*'month #1 only'!$B$2)*(1-$B$3))-'month #1 only'!$B$2,IF(Q871=0,-'month #1 only'!$B$2,-('month #1 only'!$B$2*2))))))*E871</f>
        <v>0</v>
      </c>
    </row>
    <row r="872" spans="8:20" x14ac:dyDescent="0.2">
      <c r="H872" s="68"/>
      <c r="I872" s="68"/>
      <c r="J872" s="68"/>
      <c r="K872" s="68"/>
      <c r="N872" s="54"/>
      <c r="O872" s="68">
        <f>((G872-1)*(1-(IF(H872="no",0,'month #1 only'!$B$3)))+1)</f>
        <v>5.0000000000000044E-2</v>
      </c>
      <c r="P872" s="68">
        <f t="shared" si="13"/>
        <v>0</v>
      </c>
      <c r="Q872" s="69">
        <f>IF(Table13[[#This Row],[Runners]]&lt;5,0,IF(Table13[[#This Row],[Runners]]&lt;8,0.25,IF(Table13[[#This Row],[Runners]]&lt;12,0.2,IF(Table13[[#This Row],[Handicap?]]="Yes",0.25,0.2))))</f>
        <v>0</v>
      </c>
      <c r="R872" s="70">
        <f>(IF(N872="WON-EW",((((F872-1)*Q872)*'month #1 only'!$B$2)+('month #1 only'!$B$2*(F872-1))),IF(N872="WON",((((F872-1)*Q872)*'month #1 only'!$B$2)+('month #1 only'!$B$2*(F872-1))),IF(N872="PLACED",((((F872-1)*Q872)*'month #1 only'!$B$2)-'month #1 only'!$B$2),IF(Q872=0,-'month #1 only'!$B$2,IF(Q872=0,-'month #1 only'!$B$2,-('month #1 only'!$B$2*2)))))))*E872</f>
        <v>0</v>
      </c>
      <c r="S872" s="71">
        <f>(IF(N872="WON-EW",((((O872-1)*Q872)*'month #1 only'!$B$2)+('month #1 only'!$B$2*(O872-1))),IF(N872="WON",((((O872-1)*Q872)*'month #1 only'!$B$2)+('month #1 only'!$B$2*(O872-1))),IF(N872="PLACED",((((O872-1)*Q872)*'month #1 only'!$B$2)-'month #1 only'!$B$2),IF(Q872=0,-'month #1 only'!$B$2,IF(Q872=0,-'month #1 only'!$B$2,-('month #1 only'!$B$2*2)))))))*E872</f>
        <v>0</v>
      </c>
      <c r="T872" s="71">
        <f>(IF(N872="WON-EW",(((L872-1)*'month #1 only'!$B$2)*(1-$B$3))+(((M872-1)*'month #1 only'!$B$2)*(1-$B$3)),IF(N872="WON",(((L872-1)*'month #1 only'!$B$2)*(1-$B$3)),IF(N872="PLACED",(((M872-1)*'month #1 only'!$B$2)*(1-$B$3))-'month #1 only'!$B$2,IF(Q872=0,-'month #1 only'!$B$2,-('month #1 only'!$B$2*2))))))*E872</f>
        <v>0</v>
      </c>
    </row>
    <row r="873" spans="8:20" x14ac:dyDescent="0.2">
      <c r="H873" s="68"/>
      <c r="I873" s="68"/>
      <c r="J873" s="68"/>
      <c r="K873" s="68"/>
      <c r="N873" s="54"/>
      <c r="O873" s="68">
        <f>((G873-1)*(1-(IF(H873="no",0,'month #1 only'!$B$3)))+1)</f>
        <v>5.0000000000000044E-2</v>
      </c>
      <c r="P873" s="68">
        <f t="shared" si="13"/>
        <v>0</v>
      </c>
      <c r="Q873" s="69">
        <f>IF(Table13[[#This Row],[Runners]]&lt;5,0,IF(Table13[[#This Row],[Runners]]&lt;8,0.25,IF(Table13[[#This Row],[Runners]]&lt;12,0.2,IF(Table13[[#This Row],[Handicap?]]="Yes",0.25,0.2))))</f>
        <v>0</v>
      </c>
      <c r="R873" s="70">
        <f>(IF(N873="WON-EW",((((F873-1)*Q873)*'month #1 only'!$B$2)+('month #1 only'!$B$2*(F873-1))),IF(N873="WON",((((F873-1)*Q873)*'month #1 only'!$B$2)+('month #1 only'!$B$2*(F873-1))),IF(N873="PLACED",((((F873-1)*Q873)*'month #1 only'!$B$2)-'month #1 only'!$B$2),IF(Q873=0,-'month #1 only'!$B$2,IF(Q873=0,-'month #1 only'!$B$2,-('month #1 only'!$B$2*2)))))))*E873</f>
        <v>0</v>
      </c>
      <c r="S873" s="71">
        <f>(IF(N873="WON-EW",((((O873-1)*Q873)*'month #1 only'!$B$2)+('month #1 only'!$B$2*(O873-1))),IF(N873="WON",((((O873-1)*Q873)*'month #1 only'!$B$2)+('month #1 only'!$B$2*(O873-1))),IF(N873="PLACED",((((O873-1)*Q873)*'month #1 only'!$B$2)-'month #1 only'!$B$2),IF(Q873=0,-'month #1 only'!$B$2,IF(Q873=0,-'month #1 only'!$B$2,-('month #1 only'!$B$2*2)))))))*E873</f>
        <v>0</v>
      </c>
      <c r="T873" s="71">
        <f>(IF(N873="WON-EW",(((L873-1)*'month #1 only'!$B$2)*(1-$B$3))+(((M873-1)*'month #1 only'!$B$2)*(1-$B$3)),IF(N873="WON",(((L873-1)*'month #1 only'!$B$2)*(1-$B$3)),IF(N873="PLACED",(((M873-1)*'month #1 only'!$B$2)*(1-$B$3))-'month #1 only'!$B$2,IF(Q873=0,-'month #1 only'!$B$2,-('month #1 only'!$B$2*2))))))*E873</f>
        <v>0</v>
      </c>
    </row>
    <row r="874" spans="8:20" x14ac:dyDescent="0.2">
      <c r="H874" s="68"/>
      <c r="I874" s="68"/>
      <c r="J874" s="68"/>
      <c r="K874" s="68"/>
      <c r="N874" s="54"/>
      <c r="O874" s="68">
        <f>((G874-1)*(1-(IF(H874="no",0,'month #1 only'!$B$3)))+1)</f>
        <v>5.0000000000000044E-2</v>
      </c>
      <c r="P874" s="68">
        <f t="shared" si="13"/>
        <v>0</v>
      </c>
      <c r="Q874" s="69">
        <f>IF(Table13[[#This Row],[Runners]]&lt;5,0,IF(Table13[[#This Row],[Runners]]&lt;8,0.25,IF(Table13[[#This Row],[Runners]]&lt;12,0.2,IF(Table13[[#This Row],[Handicap?]]="Yes",0.25,0.2))))</f>
        <v>0</v>
      </c>
      <c r="R874" s="70">
        <f>(IF(N874="WON-EW",((((F874-1)*Q874)*'month #1 only'!$B$2)+('month #1 only'!$B$2*(F874-1))),IF(N874="WON",((((F874-1)*Q874)*'month #1 only'!$B$2)+('month #1 only'!$B$2*(F874-1))),IF(N874="PLACED",((((F874-1)*Q874)*'month #1 only'!$B$2)-'month #1 only'!$B$2),IF(Q874=0,-'month #1 only'!$B$2,IF(Q874=0,-'month #1 only'!$B$2,-('month #1 only'!$B$2*2)))))))*E874</f>
        <v>0</v>
      </c>
      <c r="S874" s="71">
        <f>(IF(N874="WON-EW",((((O874-1)*Q874)*'month #1 only'!$B$2)+('month #1 only'!$B$2*(O874-1))),IF(N874="WON",((((O874-1)*Q874)*'month #1 only'!$B$2)+('month #1 only'!$B$2*(O874-1))),IF(N874="PLACED",((((O874-1)*Q874)*'month #1 only'!$B$2)-'month #1 only'!$B$2),IF(Q874=0,-'month #1 only'!$B$2,IF(Q874=0,-'month #1 only'!$B$2,-('month #1 only'!$B$2*2)))))))*E874</f>
        <v>0</v>
      </c>
      <c r="T874" s="71">
        <f>(IF(N874="WON-EW",(((L874-1)*'month #1 only'!$B$2)*(1-$B$3))+(((M874-1)*'month #1 only'!$B$2)*(1-$B$3)),IF(N874="WON",(((L874-1)*'month #1 only'!$B$2)*(1-$B$3)),IF(N874="PLACED",(((M874-1)*'month #1 only'!$B$2)*(1-$B$3))-'month #1 only'!$B$2,IF(Q874=0,-'month #1 only'!$B$2,-('month #1 only'!$B$2*2))))))*E874</f>
        <v>0</v>
      </c>
    </row>
    <row r="875" spans="8:20" x14ac:dyDescent="0.2">
      <c r="H875" s="68"/>
      <c r="I875" s="68"/>
      <c r="J875" s="68"/>
      <c r="K875" s="68"/>
      <c r="N875" s="54"/>
      <c r="O875" s="68">
        <f>((G875-1)*(1-(IF(H875="no",0,'month #1 only'!$B$3)))+1)</f>
        <v>5.0000000000000044E-2</v>
      </c>
      <c r="P875" s="68">
        <f t="shared" si="13"/>
        <v>0</v>
      </c>
      <c r="Q875" s="69">
        <f>IF(Table13[[#This Row],[Runners]]&lt;5,0,IF(Table13[[#This Row],[Runners]]&lt;8,0.25,IF(Table13[[#This Row],[Runners]]&lt;12,0.2,IF(Table13[[#This Row],[Handicap?]]="Yes",0.25,0.2))))</f>
        <v>0</v>
      </c>
      <c r="R875" s="70">
        <f>(IF(N875="WON-EW",((((F875-1)*Q875)*'month #1 only'!$B$2)+('month #1 only'!$B$2*(F875-1))),IF(N875="WON",((((F875-1)*Q875)*'month #1 only'!$B$2)+('month #1 only'!$B$2*(F875-1))),IF(N875="PLACED",((((F875-1)*Q875)*'month #1 only'!$B$2)-'month #1 only'!$B$2),IF(Q875=0,-'month #1 only'!$B$2,IF(Q875=0,-'month #1 only'!$B$2,-('month #1 only'!$B$2*2)))))))*E875</f>
        <v>0</v>
      </c>
      <c r="S875" s="71">
        <f>(IF(N875="WON-EW",((((O875-1)*Q875)*'month #1 only'!$B$2)+('month #1 only'!$B$2*(O875-1))),IF(N875="WON",((((O875-1)*Q875)*'month #1 only'!$B$2)+('month #1 only'!$B$2*(O875-1))),IF(N875="PLACED",((((O875-1)*Q875)*'month #1 only'!$B$2)-'month #1 only'!$B$2),IF(Q875=0,-'month #1 only'!$B$2,IF(Q875=0,-'month #1 only'!$B$2,-('month #1 only'!$B$2*2)))))))*E875</f>
        <v>0</v>
      </c>
      <c r="T875" s="71">
        <f>(IF(N875="WON-EW",(((L875-1)*'month #1 only'!$B$2)*(1-$B$3))+(((M875-1)*'month #1 only'!$B$2)*(1-$B$3)),IF(N875="WON",(((L875-1)*'month #1 only'!$B$2)*(1-$B$3)),IF(N875="PLACED",(((M875-1)*'month #1 only'!$B$2)*(1-$B$3))-'month #1 only'!$B$2,IF(Q875=0,-'month #1 only'!$B$2,-('month #1 only'!$B$2*2))))))*E875</f>
        <v>0</v>
      </c>
    </row>
    <row r="876" spans="8:20" x14ac:dyDescent="0.2">
      <c r="H876" s="68"/>
      <c r="I876" s="68"/>
      <c r="J876" s="68"/>
      <c r="K876" s="68"/>
      <c r="N876" s="54"/>
      <c r="O876" s="68">
        <f>((G876-1)*(1-(IF(H876="no",0,'month #1 only'!$B$3)))+1)</f>
        <v>5.0000000000000044E-2</v>
      </c>
      <c r="P876" s="68">
        <f t="shared" si="13"/>
        <v>0</v>
      </c>
      <c r="Q876" s="69">
        <f>IF(Table13[[#This Row],[Runners]]&lt;5,0,IF(Table13[[#This Row],[Runners]]&lt;8,0.25,IF(Table13[[#This Row],[Runners]]&lt;12,0.2,IF(Table13[[#This Row],[Handicap?]]="Yes",0.25,0.2))))</f>
        <v>0</v>
      </c>
      <c r="R876" s="70">
        <f>(IF(N876="WON-EW",((((F876-1)*Q876)*'month #1 only'!$B$2)+('month #1 only'!$B$2*(F876-1))),IF(N876="WON",((((F876-1)*Q876)*'month #1 only'!$B$2)+('month #1 only'!$B$2*(F876-1))),IF(N876="PLACED",((((F876-1)*Q876)*'month #1 only'!$B$2)-'month #1 only'!$B$2),IF(Q876=0,-'month #1 only'!$B$2,IF(Q876=0,-'month #1 only'!$B$2,-('month #1 only'!$B$2*2)))))))*E876</f>
        <v>0</v>
      </c>
      <c r="S876" s="71">
        <f>(IF(N876="WON-EW",((((O876-1)*Q876)*'month #1 only'!$B$2)+('month #1 only'!$B$2*(O876-1))),IF(N876="WON",((((O876-1)*Q876)*'month #1 only'!$B$2)+('month #1 only'!$B$2*(O876-1))),IF(N876="PLACED",((((O876-1)*Q876)*'month #1 only'!$B$2)-'month #1 only'!$B$2),IF(Q876=0,-'month #1 only'!$B$2,IF(Q876=0,-'month #1 only'!$B$2,-('month #1 only'!$B$2*2)))))))*E876</f>
        <v>0</v>
      </c>
      <c r="T876" s="71">
        <f>(IF(N876="WON-EW",(((L876-1)*'month #1 only'!$B$2)*(1-$B$3))+(((M876-1)*'month #1 only'!$B$2)*(1-$B$3)),IF(N876="WON",(((L876-1)*'month #1 only'!$B$2)*(1-$B$3)),IF(N876="PLACED",(((M876-1)*'month #1 only'!$B$2)*(1-$B$3))-'month #1 only'!$B$2,IF(Q876=0,-'month #1 only'!$B$2,-('month #1 only'!$B$2*2))))))*E876</f>
        <v>0</v>
      </c>
    </row>
    <row r="877" spans="8:20" x14ac:dyDescent="0.2">
      <c r="H877" s="68"/>
      <c r="I877" s="68"/>
      <c r="J877" s="68"/>
      <c r="K877" s="68"/>
      <c r="N877" s="54"/>
      <c r="O877" s="68">
        <f>((G877-1)*(1-(IF(H877="no",0,'month #1 only'!$B$3)))+1)</f>
        <v>5.0000000000000044E-2</v>
      </c>
      <c r="P877" s="68">
        <f t="shared" si="13"/>
        <v>0</v>
      </c>
      <c r="Q877" s="69">
        <f>IF(Table13[[#This Row],[Runners]]&lt;5,0,IF(Table13[[#This Row],[Runners]]&lt;8,0.25,IF(Table13[[#This Row],[Runners]]&lt;12,0.2,IF(Table13[[#This Row],[Handicap?]]="Yes",0.25,0.2))))</f>
        <v>0</v>
      </c>
      <c r="R877" s="70">
        <f>(IF(N877="WON-EW",((((F877-1)*Q877)*'month #1 only'!$B$2)+('month #1 only'!$B$2*(F877-1))),IF(N877="WON",((((F877-1)*Q877)*'month #1 only'!$B$2)+('month #1 only'!$B$2*(F877-1))),IF(N877="PLACED",((((F877-1)*Q877)*'month #1 only'!$B$2)-'month #1 only'!$B$2),IF(Q877=0,-'month #1 only'!$B$2,IF(Q877=0,-'month #1 only'!$B$2,-('month #1 only'!$B$2*2)))))))*E877</f>
        <v>0</v>
      </c>
      <c r="S877" s="71">
        <f>(IF(N877="WON-EW",((((O877-1)*Q877)*'month #1 only'!$B$2)+('month #1 only'!$B$2*(O877-1))),IF(N877="WON",((((O877-1)*Q877)*'month #1 only'!$B$2)+('month #1 only'!$B$2*(O877-1))),IF(N877="PLACED",((((O877-1)*Q877)*'month #1 only'!$B$2)-'month #1 only'!$B$2),IF(Q877=0,-'month #1 only'!$B$2,IF(Q877=0,-'month #1 only'!$B$2,-('month #1 only'!$B$2*2)))))))*E877</f>
        <v>0</v>
      </c>
      <c r="T877" s="71">
        <f>(IF(N877="WON-EW",(((L877-1)*'month #1 only'!$B$2)*(1-$B$3))+(((M877-1)*'month #1 only'!$B$2)*(1-$B$3)),IF(N877="WON",(((L877-1)*'month #1 only'!$B$2)*(1-$B$3)),IF(N877="PLACED",(((M877-1)*'month #1 only'!$B$2)*(1-$B$3))-'month #1 only'!$B$2,IF(Q877=0,-'month #1 only'!$B$2,-('month #1 only'!$B$2*2))))))*E877</f>
        <v>0</v>
      </c>
    </row>
    <row r="878" spans="8:20" x14ac:dyDescent="0.2">
      <c r="H878" s="68"/>
      <c r="I878" s="68"/>
      <c r="J878" s="68"/>
      <c r="K878" s="68"/>
      <c r="N878" s="54"/>
      <c r="O878" s="68">
        <f>((G878-1)*(1-(IF(H878="no",0,'month #1 only'!$B$3)))+1)</f>
        <v>5.0000000000000044E-2</v>
      </c>
      <c r="P878" s="68">
        <f t="shared" si="13"/>
        <v>0</v>
      </c>
      <c r="Q878" s="69">
        <f>IF(Table13[[#This Row],[Runners]]&lt;5,0,IF(Table13[[#This Row],[Runners]]&lt;8,0.25,IF(Table13[[#This Row],[Runners]]&lt;12,0.2,IF(Table13[[#This Row],[Handicap?]]="Yes",0.25,0.2))))</f>
        <v>0</v>
      </c>
      <c r="R878" s="70">
        <f>(IF(N878="WON-EW",((((F878-1)*Q878)*'month #1 only'!$B$2)+('month #1 only'!$B$2*(F878-1))),IF(N878="WON",((((F878-1)*Q878)*'month #1 only'!$B$2)+('month #1 only'!$B$2*(F878-1))),IF(N878="PLACED",((((F878-1)*Q878)*'month #1 only'!$B$2)-'month #1 only'!$B$2),IF(Q878=0,-'month #1 only'!$B$2,IF(Q878=0,-'month #1 only'!$B$2,-('month #1 only'!$B$2*2)))))))*E878</f>
        <v>0</v>
      </c>
      <c r="S878" s="71">
        <f>(IF(N878="WON-EW",((((O878-1)*Q878)*'month #1 only'!$B$2)+('month #1 only'!$B$2*(O878-1))),IF(N878="WON",((((O878-1)*Q878)*'month #1 only'!$B$2)+('month #1 only'!$B$2*(O878-1))),IF(N878="PLACED",((((O878-1)*Q878)*'month #1 only'!$B$2)-'month #1 only'!$B$2),IF(Q878=0,-'month #1 only'!$B$2,IF(Q878=0,-'month #1 only'!$B$2,-('month #1 only'!$B$2*2)))))))*E878</f>
        <v>0</v>
      </c>
      <c r="T878" s="71">
        <f>(IF(N878="WON-EW",(((L878-1)*'month #1 only'!$B$2)*(1-$B$3))+(((M878-1)*'month #1 only'!$B$2)*(1-$B$3)),IF(N878="WON",(((L878-1)*'month #1 only'!$B$2)*(1-$B$3)),IF(N878="PLACED",(((M878-1)*'month #1 only'!$B$2)*(1-$B$3))-'month #1 only'!$B$2,IF(Q878=0,-'month #1 only'!$B$2,-('month #1 only'!$B$2*2))))))*E878</f>
        <v>0</v>
      </c>
    </row>
    <row r="879" spans="8:20" x14ac:dyDescent="0.2">
      <c r="H879" s="68"/>
      <c r="I879" s="68"/>
      <c r="J879" s="68"/>
      <c r="K879" s="68"/>
      <c r="N879" s="54"/>
      <c r="O879" s="68">
        <f>((G879-1)*(1-(IF(H879="no",0,'month #1 only'!$B$3)))+1)</f>
        <v>5.0000000000000044E-2</v>
      </c>
      <c r="P879" s="68">
        <f t="shared" si="13"/>
        <v>0</v>
      </c>
      <c r="Q879" s="69">
        <f>IF(Table13[[#This Row],[Runners]]&lt;5,0,IF(Table13[[#This Row],[Runners]]&lt;8,0.25,IF(Table13[[#This Row],[Runners]]&lt;12,0.2,IF(Table13[[#This Row],[Handicap?]]="Yes",0.25,0.2))))</f>
        <v>0</v>
      </c>
      <c r="R879" s="70">
        <f>(IF(N879="WON-EW",((((F879-1)*Q879)*'month #1 only'!$B$2)+('month #1 only'!$B$2*(F879-1))),IF(N879="WON",((((F879-1)*Q879)*'month #1 only'!$B$2)+('month #1 only'!$B$2*(F879-1))),IF(N879="PLACED",((((F879-1)*Q879)*'month #1 only'!$B$2)-'month #1 only'!$B$2),IF(Q879=0,-'month #1 only'!$B$2,IF(Q879=0,-'month #1 only'!$B$2,-('month #1 only'!$B$2*2)))))))*E879</f>
        <v>0</v>
      </c>
      <c r="S879" s="71">
        <f>(IF(N879="WON-EW",((((O879-1)*Q879)*'month #1 only'!$B$2)+('month #1 only'!$B$2*(O879-1))),IF(N879="WON",((((O879-1)*Q879)*'month #1 only'!$B$2)+('month #1 only'!$B$2*(O879-1))),IF(N879="PLACED",((((O879-1)*Q879)*'month #1 only'!$B$2)-'month #1 only'!$B$2),IF(Q879=0,-'month #1 only'!$B$2,IF(Q879=0,-'month #1 only'!$B$2,-('month #1 only'!$B$2*2)))))))*E879</f>
        <v>0</v>
      </c>
      <c r="T879" s="71">
        <f>(IF(N879="WON-EW",(((L879-1)*'month #1 only'!$B$2)*(1-$B$3))+(((M879-1)*'month #1 only'!$B$2)*(1-$B$3)),IF(N879="WON",(((L879-1)*'month #1 only'!$B$2)*(1-$B$3)),IF(N879="PLACED",(((M879-1)*'month #1 only'!$B$2)*(1-$B$3))-'month #1 only'!$B$2,IF(Q879=0,-'month #1 only'!$B$2,-('month #1 only'!$B$2*2))))))*E879</f>
        <v>0</v>
      </c>
    </row>
    <row r="880" spans="8:20" x14ac:dyDescent="0.2">
      <c r="H880" s="68"/>
      <c r="I880" s="68"/>
      <c r="J880" s="68"/>
      <c r="K880" s="68"/>
      <c r="N880" s="54"/>
      <c r="O880" s="68">
        <f>((G880-1)*(1-(IF(H880="no",0,'month #1 only'!$B$3)))+1)</f>
        <v>5.0000000000000044E-2</v>
      </c>
      <c r="P880" s="68">
        <f t="shared" si="13"/>
        <v>0</v>
      </c>
      <c r="Q880" s="69">
        <f>IF(Table13[[#This Row],[Runners]]&lt;5,0,IF(Table13[[#This Row],[Runners]]&lt;8,0.25,IF(Table13[[#This Row],[Runners]]&lt;12,0.2,IF(Table13[[#This Row],[Handicap?]]="Yes",0.25,0.2))))</f>
        <v>0</v>
      </c>
      <c r="R880" s="70">
        <f>(IF(N880="WON-EW",((((F880-1)*Q880)*'month #1 only'!$B$2)+('month #1 only'!$B$2*(F880-1))),IF(N880="WON",((((F880-1)*Q880)*'month #1 only'!$B$2)+('month #1 only'!$B$2*(F880-1))),IF(N880="PLACED",((((F880-1)*Q880)*'month #1 only'!$B$2)-'month #1 only'!$B$2),IF(Q880=0,-'month #1 only'!$B$2,IF(Q880=0,-'month #1 only'!$B$2,-('month #1 only'!$B$2*2)))))))*E880</f>
        <v>0</v>
      </c>
      <c r="S880" s="71">
        <f>(IF(N880="WON-EW",((((O880-1)*Q880)*'month #1 only'!$B$2)+('month #1 only'!$B$2*(O880-1))),IF(N880="WON",((((O880-1)*Q880)*'month #1 only'!$B$2)+('month #1 only'!$B$2*(O880-1))),IF(N880="PLACED",((((O880-1)*Q880)*'month #1 only'!$B$2)-'month #1 only'!$B$2),IF(Q880=0,-'month #1 only'!$B$2,IF(Q880=0,-'month #1 only'!$B$2,-('month #1 only'!$B$2*2)))))))*E880</f>
        <v>0</v>
      </c>
      <c r="T880" s="71">
        <f>(IF(N880="WON-EW",(((L880-1)*'month #1 only'!$B$2)*(1-$B$3))+(((M880-1)*'month #1 only'!$B$2)*(1-$B$3)),IF(N880="WON",(((L880-1)*'month #1 only'!$B$2)*(1-$B$3)),IF(N880="PLACED",(((M880-1)*'month #1 only'!$B$2)*(1-$B$3))-'month #1 only'!$B$2,IF(Q880=0,-'month #1 only'!$B$2,-('month #1 only'!$B$2*2))))))*E880</f>
        <v>0</v>
      </c>
    </row>
    <row r="881" spans="8:20" x14ac:dyDescent="0.2">
      <c r="H881" s="68"/>
      <c r="I881" s="68"/>
      <c r="J881" s="68"/>
      <c r="K881" s="68"/>
      <c r="N881" s="54"/>
      <c r="O881" s="68">
        <f>((G881-1)*(1-(IF(H881="no",0,'month #1 only'!$B$3)))+1)</f>
        <v>5.0000000000000044E-2</v>
      </c>
      <c r="P881" s="68">
        <f t="shared" si="13"/>
        <v>0</v>
      </c>
      <c r="Q881" s="69">
        <f>IF(Table13[[#This Row],[Runners]]&lt;5,0,IF(Table13[[#This Row],[Runners]]&lt;8,0.25,IF(Table13[[#This Row],[Runners]]&lt;12,0.2,IF(Table13[[#This Row],[Handicap?]]="Yes",0.25,0.2))))</f>
        <v>0</v>
      </c>
      <c r="R881" s="70">
        <f>(IF(N881="WON-EW",((((F881-1)*Q881)*'month #1 only'!$B$2)+('month #1 only'!$B$2*(F881-1))),IF(N881="WON",((((F881-1)*Q881)*'month #1 only'!$B$2)+('month #1 only'!$B$2*(F881-1))),IF(N881="PLACED",((((F881-1)*Q881)*'month #1 only'!$B$2)-'month #1 only'!$B$2),IF(Q881=0,-'month #1 only'!$B$2,IF(Q881=0,-'month #1 only'!$B$2,-('month #1 only'!$B$2*2)))))))*E881</f>
        <v>0</v>
      </c>
      <c r="S881" s="71">
        <f>(IF(N881="WON-EW",((((O881-1)*Q881)*'month #1 only'!$B$2)+('month #1 only'!$B$2*(O881-1))),IF(N881="WON",((((O881-1)*Q881)*'month #1 only'!$B$2)+('month #1 only'!$B$2*(O881-1))),IF(N881="PLACED",((((O881-1)*Q881)*'month #1 only'!$B$2)-'month #1 only'!$B$2),IF(Q881=0,-'month #1 only'!$B$2,IF(Q881=0,-'month #1 only'!$B$2,-('month #1 only'!$B$2*2)))))))*E881</f>
        <v>0</v>
      </c>
      <c r="T881" s="71">
        <f>(IF(N881="WON-EW",(((L881-1)*'month #1 only'!$B$2)*(1-$B$3))+(((M881-1)*'month #1 only'!$B$2)*(1-$B$3)),IF(N881="WON",(((L881-1)*'month #1 only'!$B$2)*(1-$B$3)),IF(N881="PLACED",(((M881-1)*'month #1 only'!$B$2)*(1-$B$3))-'month #1 only'!$B$2,IF(Q881=0,-'month #1 only'!$B$2,-('month #1 only'!$B$2*2))))))*E881</f>
        <v>0</v>
      </c>
    </row>
    <row r="882" spans="8:20" x14ac:dyDescent="0.2">
      <c r="H882" s="68"/>
      <c r="I882" s="68"/>
      <c r="J882" s="68"/>
      <c r="K882" s="68"/>
      <c r="N882" s="54"/>
      <c r="O882" s="68">
        <f>((G882-1)*(1-(IF(H882="no",0,'month #1 only'!$B$3)))+1)</f>
        <v>5.0000000000000044E-2</v>
      </c>
      <c r="P882" s="68">
        <f t="shared" si="13"/>
        <v>0</v>
      </c>
      <c r="Q882" s="69">
        <f>IF(Table13[[#This Row],[Runners]]&lt;5,0,IF(Table13[[#This Row],[Runners]]&lt;8,0.25,IF(Table13[[#This Row],[Runners]]&lt;12,0.2,IF(Table13[[#This Row],[Handicap?]]="Yes",0.25,0.2))))</f>
        <v>0</v>
      </c>
      <c r="R882" s="70">
        <f>(IF(N882="WON-EW",((((F882-1)*Q882)*'month #1 only'!$B$2)+('month #1 only'!$B$2*(F882-1))),IF(N882="WON",((((F882-1)*Q882)*'month #1 only'!$B$2)+('month #1 only'!$B$2*(F882-1))),IF(N882="PLACED",((((F882-1)*Q882)*'month #1 only'!$B$2)-'month #1 only'!$B$2),IF(Q882=0,-'month #1 only'!$B$2,IF(Q882=0,-'month #1 only'!$B$2,-('month #1 only'!$B$2*2)))))))*E882</f>
        <v>0</v>
      </c>
      <c r="S882" s="71">
        <f>(IF(N882="WON-EW",((((O882-1)*Q882)*'month #1 only'!$B$2)+('month #1 only'!$B$2*(O882-1))),IF(N882="WON",((((O882-1)*Q882)*'month #1 only'!$B$2)+('month #1 only'!$B$2*(O882-1))),IF(N882="PLACED",((((O882-1)*Q882)*'month #1 only'!$B$2)-'month #1 only'!$B$2),IF(Q882=0,-'month #1 only'!$B$2,IF(Q882=0,-'month #1 only'!$B$2,-('month #1 only'!$B$2*2)))))))*E882</f>
        <v>0</v>
      </c>
      <c r="T882" s="71">
        <f>(IF(N882="WON-EW",(((L882-1)*'month #1 only'!$B$2)*(1-$B$3))+(((M882-1)*'month #1 only'!$B$2)*(1-$B$3)),IF(N882="WON",(((L882-1)*'month #1 only'!$B$2)*(1-$B$3)),IF(N882="PLACED",(((M882-1)*'month #1 only'!$B$2)*(1-$B$3))-'month #1 only'!$B$2,IF(Q882=0,-'month #1 only'!$B$2,-('month #1 only'!$B$2*2))))))*E882</f>
        <v>0</v>
      </c>
    </row>
    <row r="883" spans="8:20" x14ac:dyDescent="0.2">
      <c r="H883" s="68"/>
      <c r="I883" s="68"/>
      <c r="J883" s="68"/>
      <c r="K883" s="68"/>
      <c r="N883" s="54"/>
      <c r="O883" s="68">
        <f>((G883-1)*(1-(IF(H883="no",0,'month #1 only'!$B$3)))+1)</f>
        <v>5.0000000000000044E-2</v>
      </c>
      <c r="P883" s="68">
        <f t="shared" si="13"/>
        <v>0</v>
      </c>
      <c r="Q883" s="69">
        <f>IF(Table13[[#This Row],[Runners]]&lt;5,0,IF(Table13[[#This Row],[Runners]]&lt;8,0.25,IF(Table13[[#This Row],[Runners]]&lt;12,0.2,IF(Table13[[#This Row],[Handicap?]]="Yes",0.25,0.2))))</f>
        <v>0</v>
      </c>
      <c r="R883" s="70">
        <f>(IF(N883="WON-EW",((((F883-1)*Q883)*'month #1 only'!$B$2)+('month #1 only'!$B$2*(F883-1))),IF(N883="WON",((((F883-1)*Q883)*'month #1 only'!$B$2)+('month #1 only'!$B$2*(F883-1))),IF(N883="PLACED",((((F883-1)*Q883)*'month #1 only'!$B$2)-'month #1 only'!$B$2),IF(Q883=0,-'month #1 only'!$B$2,IF(Q883=0,-'month #1 only'!$B$2,-('month #1 only'!$B$2*2)))))))*E883</f>
        <v>0</v>
      </c>
      <c r="S883" s="71">
        <f>(IF(N883="WON-EW",((((O883-1)*Q883)*'month #1 only'!$B$2)+('month #1 only'!$B$2*(O883-1))),IF(N883="WON",((((O883-1)*Q883)*'month #1 only'!$B$2)+('month #1 only'!$B$2*(O883-1))),IF(N883="PLACED",((((O883-1)*Q883)*'month #1 only'!$B$2)-'month #1 only'!$B$2),IF(Q883=0,-'month #1 only'!$B$2,IF(Q883=0,-'month #1 only'!$B$2,-('month #1 only'!$B$2*2)))))))*E883</f>
        <v>0</v>
      </c>
      <c r="T883" s="71">
        <f>(IF(N883="WON-EW",(((L883-1)*'month #1 only'!$B$2)*(1-$B$3))+(((M883-1)*'month #1 only'!$B$2)*(1-$B$3)),IF(N883="WON",(((L883-1)*'month #1 only'!$B$2)*(1-$B$3)),IF(N883="PLACED",(((M883-1)*'month #1 only'!$B$2)*(1-$B$3))-'month #1 only'!$B$2,IF(Q883=0,-'month #1 only'!$B$2,-('month #1 only'!$B$2*2))))))*E883</f>
        <v>0</v>
      </c>
    </row>
    <row r="884" spans="8:20" x14ac:dyDescent="0.2">
      <c r="H884" s="68"/>
      <c r="I884" s="68"/>
      <c r="J884" s="68"/>
      <c r="K884" s="68"/>
      <c r="N884" s="54"/>
      <c r="O884" s="68">
        <f>((G884-1)*(1-(IF(H884="no",0,'month #1 only'!$B$3)))+1)</f>
        <v>5.0000000000000044E-2</v>
      </c>
      <c r="P884" s="68">
        <f t="shared" si="13"/>
        <v>0</v>
      </c>
      <c r="Q884" s="69">
        <f>IF(Table13[[#This Row],[Runners]]&lt;5,0,IF(Table13[[#This Row],[Runners]]&lt;8,0.25,IF(Table13[[#This Row],[Runners]]&lt;12,0.2,IF(Table13[[#This Row],[Handicap?]]="Yes",0.25,0.2))))</f>
        <v>0</v>
      </c>
      <c r="R884" s="70">
        <f>(IF(N884="WON-EW",((((F884-1)*Q884)*'month #1 only'!$B$2)+('month #1 only'!$B$2*(F884-1))),IF(N884="WON",((((F884-1)*Q884)*'month #1 only'!$B$2)+('month #1 only'!$B$2*(F884-1))),IF(N884="PLACED",((((F884-1)*Q884)*'month #1 only'!$B$2)-'month #1 only'!$B$2),IF(Q884=0,-'month #1 only'!$B$2,IF(Q884=0,-'month #1 only'!$B$2,-('month #1 only'!$B$2*2)))))))*E884</f>
        <v>0</v>
      </c>
      <c r="S884" s="71">
        <f>(IF(N884="WON-EW",((((O884-1)*Q884)*'month #1 only'!$B$2)+('month #1 only'!$B$2*(O884-1))),IF(N884="WON",((((O884-1)*Q884)*'month #1 only'!$B$2)+('month #1 only'!$B$2*(O884-1))),IF(N884="PLACED",((((O884-1)*Q884)*'month #1 only'!$B$2)-'month #1 only'!$B$2),IF(Q884=0,-'month #1 only'!$B$2,IF(Q884=0,-'month #1 only'!$B$2,-('month #1 only'!$B$2*2)))))))*E884</f>
        <v>0</v>
      </c>
      <c r="T884" s="71">
        <f>(IF(N884="WON-EW",(((L884-1)*'month #1 only'!$B$2)*(1-$B$3))+(((M884-1)*'month #1 only'!$B$2)*(1-$B$3)),IF(N884="WON",(((L884-1)*'month #1 only'!$B$2)*(1-$B$3)),IF(N884="PLACED",(((M884-1)*'month #1 only'!$B$2)*(1-$B$3))-'month #1 only'!$B$2,IF(Q884=0,-'month #1 only'!$B$2,-('month #1 only'!$B$2*2))))))*E884</f>
        <v>0</v>
      </c>
    </row>
    <row r="885" spans="8:20" x14ac:dyDescent="0.2">
      <c r="H885" s="68"/>
      <c r="I885" s="68"/>
      <c r="J885" s="68"/>
      <c r="K885" s="68"/>
      <c r="N885" s="54"/>
      <c r="O885" s="68">
        <f>((G885-1)*(1-(IF(H885="no",0,'month #1 only'!$B$3)))+1)</f>
        <v>5.0000000000000044E-2</v>
      </c>
      <c r="P885" s="68">
        <f t="shared" si="13"/>
        <v>0</v>
      </c>
      <c r="Q885" s="69">
        <f>IF(Table13[[#This Row],[Runners]]&lt;5,0,IF(Table13[[#This Row],[Runners]]&lt;8,0.25,IF(Table13[[#This Row],[Runners]]&lt;12,0.2,IF(Table13[[#This Row],[Handicap?]]="Yes",0.25,0.2))))</f>
        <v>0</v>
      </c>
      <c r="R885" s="70">
        <f>(IF(N885="WON-EW",((((F885-1)*Q885)*'month #1 only'!$B$2)+('month #1 only'!$B$2*(F885-1))),IF(N885="WON",((((F885-1)*Q885)*'month #1 only'!$B$2)+('month #1 only'!$B$2*(F885-1))),IF(N885="PLACED",((((F885-1)*Q885)*'month #1 only'!$B$2)-'month #1 only'!$B$2),IF(Q885=0,-'month #1 only'!$B$2,IF(Q885=0,-'month #1 only'!$B$2,-('month #1 only'!$B$2*2)))))))*E885</f>
        <v>0</v>
      </c>
      <c r="S885" s="71">
        <f>(IF(N885="WON-EW",((((O885-1)*Q885)*'month #1 only'!$B$2)+('month #1 only'!$B$2*(O885-1))),IF(N885="WON",((((O885-1)*Q885)*'month #1 only'!$B$2)+('month #1 only'!$B$2*(O885-1))),IF(N885="PLACED",((((O885-1)*Q885)*'month #1 only'!$B$2)-'month #1 only'!$B$2),IF(Q885=0,-'month #1 only'!$B$2,IF(Q885=0,-'month #1 only'!$B$2,-('month #1 only'!$B$2*2)))))))*E885</f>
        <v>0</v>
      </c>
      <c r="T885" s="71">
        <f>(IF(N885="WON-EW",(((L885-1)*'month #1 only'!$B$2)*(1-$B$3))+(((M885-1)*'month #1 only'!$B$2)*(1-$B$3)),IF(N885="WON",(((L885-1)*'month #1 only'!$B$2)*(1-$B$3)),IF(N885="PLACED",(((M885-1)*'month #1 only'!$B$2)*(1-$B$3))-'month #1 only'!$B$2,IF(Q885=0,-'month #1 only'!$B$2,-('month #1 only'!$B$2*2))))))*E885</f>
        <v>0</v>
      </c>
    </row>
    <row r="886" spans="8:20" x14ac:dyDescent="0.2">
      <c r="H886" s="68"/>
      <c r="I886" s="68"/>
      <c r="J886" s="68"/>
      <c r="K886" s="68"/>
      <c r="N886" s="54"/>
      <c r="O886" s="68">
        <f>((G886-1)*(1-(IF(H886="no",0,'month #1 only'!$B$3)))+1)</f>
        <v>5.0000000000000044E-2</v>
      </c>
      <c r="P886" s="68">
        <f t="shared" si="13"/>
        <v>0</v>
      </c>
      <c r="Q886" s="69">
        <f>IF(Table13[[#This Row],[Runners]]&lt;5,0,IF(Table13[[#This Row],[Runners]]&lt;8,0.25,IF(Table13[[#This Row],[Runners]]&lt;12,0.2,IF(Table13[[#This Row],[Handicap?]]="Yes",0.25,0.2))))</f>
        <v>0</v>
      </c>
      <c r="R886" s="70">
        <f>(IF(N886="WON-EW",((((F886-1)*Q886)*'month #1 only'!$B$2)+('month #1 only'!$B$2*(F886-1))),IF(N886="WON",((((F886-1)*Q886)*'month #1 only'!$B$2)+('month #1 only'!$B$2*(F886-1))),IF(N886="PLACED",((((F886-1)*Q886)*'month #1 only'!$B$2)-'month #1 only'!$B$2),IF(Q886=0,-'month #1 only'!$B$2,IF(Q886=0,-'month #1 only'!$B$2,-('month #1 only'!$B$2*2)))))))*E886</f>
        <v>0</v>
      </c>
      <c r="S886" s="71">
        <f>(IF(N886="WON-EW",((((O886-1)*Q886)*'month #1 only'!$B$2)+('month #1 only'!$B$2*(O886-1))),IF(N886="WON",((((O886-1)*Q886)*'month #1 only'!$B$2)+('month #1 only'!$B$2*(O886-1))),IF(N886="PLACED",((((O886-1)*Q886)*'month #1 only'!$B$2)-'month #1 only'!$B$2),IF(Q886=0,-'month #1 only'!$B$2,IF(Q886=0,-'month #1 only'!$B$2,-('month #1 only'!$B$2*2)))))))*E886</f>
        <v>0</v>
      </c>
      <c r="T886" s="71">
        <f>(IF(N886="WON-EW",(((L886-1)*'month #1 only'!$B$2)*(1-$B$3))+(((M886-1)*'month #1 only'!$B$2)*(1-$B$3)),IF(N886="WON",(((L886-1)*'month #1 only'!$B$2)*(1-$B$3)),IF(N886="PLACED",(((M886-1)*'month #1 only'!$B$2)*(1-$B$3))-'month #1 only'!$B$2,IF(Q886=0,-'month #1 only'!$B$2,-('month #1 only'!$B$2*2))))))*E886</f>
        <v>0</v>
      </c>
    </row>
    <row r="887" spans="8:20" x14ac:dyDescent="0.2">
      <c r="H887" s="68"/>
      <c r="I887" s="68"/>
      <c r="J887" s="68"/>
      <c r="K887" s="68"/>
      <c r="N887" s="54"/>
      <c r="O887" s="68">
        <f>((G887-1)*(1-(IF(H887="no",0,'month #1 only'!$B$3)))+1)</f>
        <v>5.0000000000000044E-2</v>
      </c>
      <c r="P887" s="68">
        <f t="shared" si="13"/>
        <v>0</v>
      </c>
      <c r="Q887" s="69">
        <f>IF(Table13[[#This Row],[Runners]]&lt;5,0,IF(Table13[[#This Row],[Runners]]&lt;8,0.25,IF(Table13[[#This Row],[Runners]]&lt;12,0.2,IF(Table13[[#This Row],[Handicap?]]="Yes",0.25,0.2))))</f>
        <v>0</v>
      </c>
      <c r="R887" s="70">
        <f>(IF(N887="WON-EW",((((F887-1)*Q887)*'month #1 only'!$B$2)+('month #1 only'!$B$2*(F887-1))),IF(N887="WON",((((F887-1)*Q887)*'month #1 only'!$B$2)+('month #1 only'!$B$2*(F887-1))),IF(N887="PLACED",((((F887-1)*Q887)*'month #1 only'!$B$2)-'month #1 only'!$B$2),IF(Q887=0,-'month #1 only'!$B$2,IF(Q887=0,-'month #1 only'!$B$2,-('month #1 only'!$B$2*2)))))))*E887</f>
        <v>0</v>
      </c>
      <c r="S887" s="71">
        <f>(IF(N887="WON-EW",((((O887-1)*Q887)*'month #1 only'!$B$2)+('month #1 only'!$B$2*(O887-1))),IF(N887="WON",((((O887-1)*Q887)*'month #1 only'!$B$2)+('month #1 only'!$B$2*(O887-1))),IF(N887="PLACED",((((O887-1)*Q887)*'month #1 only'!$B$2)-'month #1 only'!$B$2),IF(Q887=0,-'month #1 only'!$B$2,IF(Q887=0,-'month #1 only'!$B$2,-('month #1 only'!$B$2*2)))))))*E887</f>
        <v>0</v>
      </c>
      <c r="T887" s="71">
        <f>(IF(N887="WON-EW",(((L887-1)*'month #1 only'!$B$2)*(1-$B$3))+(((M887-1)*'month #1 only'!$B$2)*(1-$B$3)),IF(N887="WON",(((L887-1)*'month #1 only'!$B$2)*(1-$B$3)),IF(N887="PLACED",(((M887-1)*'month #1 only'!$B$2)*(1-$B$3))-'month #1 only'!$B$2,IF(Q887=0,-'month #1 only'!$B$2,-('month #1 only'!$B$2*2))))))*E887</f>
        <v>0</v>
      </c>
    </row>
    <row r="888" spans="8:20" x14ac:dyDescent="0.2">
      <c r="H888" s="68"/>
      <c r="I888" s="68"/>
      <c r="J888" s="68"/>
      <c r="K888" s="68"/>
      <c r="N888" s="54"/>
      <c r="O888" s="68">
        <f>((G888-1)*(1-(IF(H888="no",0,'month #1 only'!$B$3)))+1)</f>
        <v>5.0000000000000044E-2</v>
      </c>
      <c r="P888" s="68">
        <f t="shared" si="13"/>
        <v>0</v>
      </c>
      <c r="Q888" s="69">
        <f>IF(Table13[[#This Row],[Runners]]&lt;5,0,IF(Table13[[#This Row],[Runners]]&lt;8,0.25,IF(Table13[[#This Row],[Runners]]&lt;12,0.2,IF(Table13[[#This Row],[Handicap?]]="Yes",0.25,0.2))))</f>
        <v>0</v>
      </c>
      <c r="R888" s="70">
        <f>(IF(N888="WON-EW",((((F888-1)*Q888)*'month #1 only'!$B$2)+('month #1 only'!$B$2*(F888-1))),IF(N888="WON",((((F888-1)*Q888)*'month #1 only'!$B$2)+('month #1 only'!$B$2*(F888-1))),IF(N888="PLACED",((((F888-1)*Q888)*'month #1 only'!$B$2)-'month #1 only'!$B$2),IF(Q888=0,-'month #1 only'!$B$2,IF(Q888=0,-'month #1 only'!$B$2,-('month #1 only'!$B$2*2)))))))*E888</f>
        <v>0</v>
      </c>
      <c r="S888" s="71">
        <f>(IF(N888="WON-EW",((((O888-1)*Q888)*'month #1 only'!$B$2)+('month #1 only'!$B$2*(O888-1))),IF(N888="WON",((((O888-1)*Q888)*'month #1 only'!$B$2)+('month #1 only'!$B$2*(O888-1))),IF(N888="PLACED",((((O888-1)*Q888)*'month #1 only'!$B$2)-'month #1 only'!$B$2),IF(Q888=0,-'month #1 only'!$B$2,IF(Q888=0,-'month #1 only'!$B$2,-('month #1 only'!$B$2*2)))))))*E888</f>
        <v>0</v>
      </c>
      <c r="T888" s="71">
        <f>(IF(N888="WON-EW",(((L888-1)*'month #1 only'!$B$2)*(1-$B$3))+(((M888-1)*'month #1 only'!$B$2)*(1-$B$3)),IF(N888="WON",(((L888-1)*'month #1 only'!$B$2)*(1-$B$3)),IF(N888="PLACED",(((M888-1)*'month #1 only'!$B$2)*(1-$B$3))-'month #1 only'!$B$2,IF(Q888=0,-'month #1 only'!$B$2,-('month #1 only'!$B$2*2))))))*E888</f>
        <v>0</v>
      </c>
    </row>
    <row r="889" spans="8:20" x14ac:dyDescent="0.2">
      <c r="H889" s="68"/>
      <c r="I889" s="68"/>
      <c r="J889" s="68"/>
      <c r="K889" s="68"/>
      <c r="N889" s="54"/>
      <c r="O889" s="68">
        <f>((G889-1)*(1-(IF(H889="no",0,'month #1 only'!$B$3)))+1)</f>
        <v>5.0000000000000044E-2</v>
      </c>
      <c r="P889" s="68">
        <f t="shared" si="13"/>
        <v>0</v>
      </c>
      <c r="Q889" s="69">
        <f>IF(Table13[[#This Row],[Runners]]&lt;5,0,IF(Table13[[#This Row],[Runners]]&lt;8,0.25,IF(Table13[[#This Row],[Runners]]&lt;12,0.2,IF(Table13[[#This Row],[Handicap?]]="Yes",0.25,0.2))))</f>
        <v>0</v>
      </c>
      <c r="R889" s="70">
        <f>(IF(N889="WON-EW",((((F889-1)*Q889)*'month #1 only'!$B$2)+('month #1 only'!$B$2*(F889-1))),IF(N889="WON",((((F889-1)*Q889)*'month #1 only'!$B$2)+('month #1 only'!$B$2*(F889-1))),IF(N889="PLACED",((((F889-1)*Q889)*'month #1 only'!$B$2)-'month #1 only'!$B$2),IF(Q889=0,-'month #1 only'!$B$2,IF(Q889=0,-'month #1 only'!$B$2,-('month #1 only'!$B$2*2)))))))*E889</f>
        <v>0</v>
      </c>
      <c r="S889" s="71">
        <f>(IF(N889="WON-EW",((((O889-1)*Q889)*'month #1 only'!$B$2)+('month #1 only'!$B$2*(O889-1))),IF(N889="WON",((((O889-1)*Q889)*'month #1 only'!$B$2)+('month #1 only'!$B$2*(O889-1))),IF(N889="PLACED",((((O889-1)*Q889)*'month #1 only'!$B$2)-'month #1 only'!$B$2),IF(Q889=0,-'month #1 only'!$B$2,IF(Q889=0,-'month #1 only'!$B$2,-('month #1 only'!$B$2*2)))))))*E889</f>
        <v>0</v>
      </c>
      <c r="T889" s="71">
        <f>(IF(N889="WON-EW",(((L889-1)*'month #1 only'!$B$2)*(1-$B$3))+(((M889-1)*'month #1 only'!$B$2)*(1-$B$3)),IF(N889="WON",(((L889-1)*'month #1 only'!$B$2)*(1-$B$3)),IF(N889="PLACED",(((M889-1)*'month #1 only'!$B$2)*(1-$B$3))-'month #1 only'!$B$2,IF(Q889=0,-'month #1 only'!$B$2,-('month #1 only'!$B$2*2))))))*E889</f>
        <v>0</v>
      </c>
    </row>
    <row r="890" spans="8:20" x14ac:dyDescent="0.2">
      <c r="H890" s="68"/>
      <c r="I890" s="68"/>
      <c r="J890" s="68"/>
      <c r="K890" s="68"/>
      <c r="N890" s="54"/>
      <c r="O890" s="68">
        <f>((G890-1)*(1-(IF(H890="no",0,'month #1 only'!$B$3)))+1)</f>
        <v>5.0000000000000044E-2</v>
      </c>
      <c r="P890" s="68">
        <f t="shared" si="13"/>
        <v>0</v>
      </c>
      <c r="Q890" s="69">
        <f>IF(Table13[[#This Row],[Runners]]&lt;5,0,IF(Table13[[#This Row],[Runners]]&lt;8,0.25,IF(Table13[[#This Row],[Runners]]&lt;12,0.2,IF(Table13[[#This Row],[Handicap?]]="Yes",0.25,0.2))))</f>
        <v>0</v>
      </c>
      <c r="R890" s="70">
        <f>(IF(N890="WON-EW",((((F890-1)*Q890)*'month #1 only'!$B$2)+('month #1 only'!$B$2*(F890-1))),IF(N890="WON",((((F890-1)*Q890)*'month #1 only'!$B$2)+('month #1 only'!$B$2*(F890-1))),IF(N890="PLACED",((((F890-1)*Q890)*'month #1 only'!$B$2)-'month #1 only'!$B$2),IF(Q890=0,-'month #1 only'!$B$2,IF(Q890=0,-'month #1 only'!$B$2,-('month #1 only'!$B$2*2)))))))*E890</f>
        <v>0</v>
      </c>
      <c r="S890" s="71">
        <f>(IF(N890="WON-EW",((((O890-1)*Q890)*'month #1 only'!$B$2)+('month #1 only'!$B$2*(O890-1))),IF(N890="WON",((((O890-1)*Q890)*'month #1 only'!$B$2)+('month #1 only'!$B$2*(O890-1))),IF(N890="PLACED",((((O890-1)*Q890)*'month #1 only'!$B$2)-'month #1 only'!$B$2),IF(Q890=0,-'month #1 only'!$B$2,IF(Q890=0,-'month #1 only'!$B$2,-('month #1 only'!$B$2*2)))))))*E890</f>
        <v>0</v>
      </c>
      <c r="T890" s="71">
        <f>(IF(N890="WON-EW",(((L890-1)*'month #1 only'!$B$2)*(1-$B$3))+(((M890-1)*'month #1 only'!$B$2)*(1-$B$3)),IF(N890="WON",(((L890-1)*'month #1 only'!$B$2)*(1-$B$3)),IF(N890="PLACED",(((M890-1)*'month #1 only'!$B$2)*(1-$B$3))-'month #1 only'!$B$2,IF(Q890=0,-'month #1 only'!$B$2,-('month #1 only'!$B$2*2))))))*E890</f>
        <v>0</v>
      </c>
    </row>
    <row r="891" spans="8:20" x14ac:dyDescent="0.2">
      <c r="H891" s="68"/>
      <c r="I891" s="68"/>
      <c r="J891" s="68"/>
      <c r="K891" s="68"/>
      <c r="N891" s="54"/>
      <c r="O891" s="68">
        <f>((G891-1)*(1-(IF(H891="no",0,'month #1 only'!$B$3)))+1)</f>
        <v>5.0000000000000044E-2</v>
      </c>
      <c r="P891" s="68">
        <f t="shared" si="13"/>
        <v>0</v>
      </c>
      <c r="Q891" s="69">
        <f>IF(Table13[[#This Row],[Runners]]&lt;5,0,IF(Table13[[#This Row],[Runners]]&lt;8,0.25,IF(Table13[[#This Row],[Runners]]&lt;12,0.2,IF(Table13[[#This Row],[Handicap?]]="Yes",0.25,0.2))))</f>
        <v>0</v>
      </c>
      <c r="R891" s="70">
        <f>(IF(N891="WON-EW",((((F891-1)*Q891)*'month #1 only'!$B$2)+('month #1 only'!$B$2*(F891-1))),IF(N891="WON",((((F891-1)*Q891)*'month #1 only'!$B$2)+('month #1 only'!$B$2*(F891-1))),IF(N891="PLACED",((((F891-1)*Q891)*'month #1 only'!$B$2)-'month #1 only'!$B$2),IF(Q891=0,-'month #1 only'!$B$2,IF(Q891=0,-'month #1 only'!$B$2,-('month #1 only'!$B$2*2)))))))*E891</f>
        <v>0</v>
      </c>
      <c r="S891" s="71">
        <f>(IF(N891="WON-EW",((((O891-1)*Q891)*'month #1 only'!$B$2)+('month #1 only'!$B$2*(O891-1))),IF(N891="WON",((((O891-1)*Q891)*'month #1 only'!$B$2)+('month #1 only'!$B$2*(O891-1))),IF(N891="PLACED",((((O891-1)*Q891)*'month #1 only'!$B$2)-'month #1 only'!$B$2),IF(Q891=0,-'month #1 only'!$B$2,IF(Q891=0,-'month #1 only'!$B$2,-('month #1 only'!$B$2*2)))))))*E891</f>
        <v>0</v>
      </c>
      <c r="T891" s="71">
        <f>(IF(N891="WON-EW",(((L891-1)*'month #1 only'!$B$2)*(1-$B$3))+(((M891-1)*'month #1 only'!$B$2)*(1-$B$3)),IF(N891="WON",(((L891-1)*'month #1 only'!$B$2)*(1-$B$3)),IF(N891="PLACED",(((M891-1)*'month #1 only'!$B$2)*(1-$B$3))-'month #1 only'!$B$2,IF(Q891=0,-'month #1 only'!$B$2,-('month #1 only'!$B$2*2))))))*E891</f>
        <v>0</v>
      </c>
    </row>
    <row r="892" spans="8:20" x14ac:dyDescent="0.2">
      <c r="H892" s="68"/>
      <c r="I892" s="68"/>
      <c r="J892" s="68"/>
      <c r="K892" s="68"/>
      <c r="N892" s="54"/>
      <c r="O892" s="68">
        <f>((G892-1)*(1-(IF(H892="no",0,'month #1 only'!$B$3)))+1)</f>
        <v>5.0000000000000044E-2</v>
      </c>
      <c r="P892" s="68">
        <f t="shared" si="13"/>
        <v>0</v>
      </c>
      <c r="Q892" s="69">
        <f>IF(Table13[[#This Row],[Runners]]&lt;5,0,IF(Table13[[#This Row],[Runners]]&lt;8,0.25,IF(Table13[[#This Row],[Runners]]&lt;12,0.2,IF(Table13[[#This Row],[Handicap?]]="Yes",0.25,0.2))))</f>
        <v>0</v>
      </c>
      <c r="R892" s="70">
        <f>(IF(N892="WON-EW",((((F892-1)*Q892)*'month #1 only'!$B$2)+('month #1 only'!$B$2*(F892-1))),IF(N892="WON",((((F892-1)*Q892)*'month #1 only'!$B$2)+('month #1 only'!$B$2*(F892-1))),IF(N892="PLACED",((((F892-1)*Q892)*'month #1 only'!$B$2)-'month #1 only'!$B$2),IF(Q892=0,-'month #1 only'!$B$2,IF(Q892=0,-'month #1 only'!$B$2,-('month #1 only'!$B$2*2)))))))*E892</f>
        <v>0</v>
      </c>
      <c r="S892" s="71">
        <f>(IF(N892="WON-EW",((((O892-1)*Q892)*'month #1 only'!$B$2)+('month #1 only'!$B$2*(O892-1))),IF(N892="WON",((((O892-1)*Q892)*'month #1 only'!$B$2)+('month #1 only'!$B$2*(O892-1))),IF(N892="PLACED",((((O892-1)*Q892)*'month #1 only'!$B$2)-'month #1 only'!$B$2),IF(Q892=0,-'month #1 only'!$B$2,IF(Q892=0,-'month #1 only'!$B$2,-('month #1 only'!$B$2*2)))))))*E892</f>
        <v>0</v>
      </c>
      <c r="T892" s="71">
        <f>(IF(N892="WON-EW",(((L892-1)*'month #1 only'!$B$2)*(1-$B$3))+(((M892-1)*'month #1 only'!$B$2)*(1-$B$3)),IF(N892="WON",(((L892-1)*'month #1 only'!$B$2)*(1-$B$3)),IF(N892="PLACED",(((M892-1)*'month #1 only'!$B$2)*(1-$B$3))-'month #1 only'!$B$2,IF(Q892=0,-'month #1 only'!$B$2,-('month #1 only'!$B$2*2))))))*E892</f>
        <v>0</v>
      </c>
    </row>
    <row r="893" spans="8:20" x14ac:dyDescent="0.2">
      <c r="H893" s="68"/>
      <c r="I893" s="68"/>
      <c r="J893" s="68"/>
      <c r="K893" s="68"/>
      <c r="N893" s="54"/>
      <c r="O893" s="68">
        <f>((G893-1)*(1-(IF(H893="no",0,'month #1 only'!$B$3)))+1)</f>
        <v>5.0000000000000044E-2</v>
      </c>
      <c r="P893" s="68">
        <f t="shared" si="13"/>
        <v>0</v>
      </c>
      <c r="Q893" s="69">
        <f>IF(Table13[[#This Row],[Runners]]&lt;5,0,IF(Table13[[#This Row],[Runners]]&lt;8,0.25,IF(Table13[[#This Row],[Runners]]&lt;12,0.2,IF(Table13[[#This Row],[Handicap?]]="Yes",0.25,0.2))))</f>
        <v>0</v>
      </c>
      <c r="R893" s="70">
        <f>(IF(N893="WON-EW",((((F893-1)*Q893)*'month #1 only'!$B$2)+('month #1 only'!$B$2*(F893-1))),IF(N893="WON",((((F893-1)*Q893)*'month #1 only'!$B$2)+('month #1 only'!$B$2*(F893-1))),IF(N893="PLACED",((((F893-1)*Q893)*'month #1 only'!$B$2)-'month #1 only'!$B$2),IF(Q893=0,-'month #1 only'!$B$2,IF(Q893=0,-'month #1 only'!$B$2,-('month #1 only'!$B$2*2)))))))*E893</f>
        <v>0</v>
      </c>
      <c r="S893" s="71">
        <f>(IF(N893="WON-EW",((((O893-1)*Q893)*'month #1 only'!$B$2)+('month #1 only'!$B$2*(O893-1))),IF(N893="WON",((((O893-1)*Q893)*'month #1 only'!$B$2)+('month #1 only'!$B$2*(O893-1))),IF(N893="PLACED",((((O893-1)*Q893)*'month #1 only'!$B$2)-'month #1 only'!$B$2),IF(Q893=0,-'month #1 only'!$B$2,IF(Q893=0,-'month #1 only'!$B$2,-('month #1 only'!$B$2*2)))))))*E893</f>
        <v>0</v>
      </c>
      <c r="T893" s="71">
        <f>(IF(N893="WON-EW",(((L893-1)*'month #1 only'!$B$2)*(1-$B$3))+(((M893-1)*'month #1 only'!$B$2)*(1-$B$3)),IF(N893="WON",(((L893-1)*'month #1 only'!$B$2)*(1-$B$3)),IF(N893="PLACED",(((M893-1)*'month #1 only'!$B$2)*(1-$B$3))-'month #1 only'!$B$2,IF(Q893=0,-'month #1 only'!$B$2,-('month #1 only'!$B$2*2))))))*E893</f>
        <v>0</v>
      </c>
    </row>
    <row r="894" spans="8:20" x14ac:dyDescent="0.2">
      <c r="H894" s="68"/>
      <c r="I894" s="68"/>
      <c r="J894" s="68"/>
      <c r="K894" s="68"/>
      <c r="N894" s="54"/>
      <c r="O894" s="68">
        <f>((G894-1)*(1-(IF(H894="no",0,'month #1 only'!$B$3)))+1)</f>
        <v>5.0000000000000044E-2</v>
      </c>
      <c r="P894" s="68">
        <f t="shared" si="13"/>
        <v>0</v>
      </c>
      <c r="Q894" s="69">
        <f>IF(Table13[[#This Row],[Runners]]&lt;5,0,IF(Table13[[#This Row],[Runners]]&lt;8,0.25,IF(Table13[[#This Row],[Runners]]&lt;12,0.2,IF(Table13[[#This Row],[Handicap?]]="Yes",0.25,0.2))))</f>
        <v>0</v>
      </c>
      <c r="R894" s="70">
        <f>(IF(N894="WON-EW",((((F894-1)*Q894)*'month #1 only'!$B$2)+('month #1 only'!$B$2*(F894-1))),IF(N894="WON",((((F894-1)*Q894)*'month #1 only'!$B$2)+('month #1 only'!$B$2*(F894-1))),IF(N894="PLACED",((((F894-1)*Q894)*'month #1 only'!$B$2)-'month #1 only'!$B$2),IF(Q894=0,-'month #1 only'!$B$2,IF(Q894=0,-'month #1 only'!$B$2,-('month #1 only'!$B$2*2)))))))*E894</f>
        <v>0</v>
      </c>
      <c r="S894" s="71">
        <f>(IF(N894="WON-EW",((((O894-1)*Q894)*'month #1 only'!$B$2)+('month #1 only'!$B$2*(O894-1))),IF(N894="WON",((((O894-1)*Q894)*'month #1 only'!$B$2)+('month #1 only'!$B$2*(O894-1))),IF(N894="PLACED",((((O894-1)*Q894)*'month #1 only'!$B$2)-'month #1 only'!$B$2),IF(Q894=0,-'month #1 only'!$B$2,IF(Q894=0,-'month #1 only'!$B$2,-('month #1 only'!$B$2*2)))))))*E894</f>
        <v>0</v>
      </c>
      <c r="T894" s="71">
        <f>(IF(N894="WON-EW",(((L894-1)*'month #1 only'!$B$2)*(1-$B$3))+(((M894-1)*'month #1 only'!$B$2)*(1-$B$3)),IF(N894="WON",(((L894-1)*'month #1 only'!$B$2)*(1-$B$3)),IF(N894="PLACED",(((M894-1)*'month #1 only'!$B$2)*(1-$B$3))-'month #1 only'!$B$2,IF(Q894=0,-'month #1 only'!$B$2,-('month #1 only'!$B$2*2))))))*E894</f>
        <v>0</v>
      </c>
    </row>
    <row r="895" spans="8:20" x14ac:dyDescent="0.2">
      <c r="H895" s="68"/>
      <c r="I895" s="68"/>
      <c r="J895" s="68"/>
      <c r="K895" s="68"/>
      <c r="N895" s="54"/>
      <c r="O895" s="68">
        <f>((G895-1)*(1-(IF(H895="no",0,'month #1 only'!$B$3)))+1)</f>
        <v>5.0000000000000044E-2</v>
      </c>
      <c r="P895" s="68">
        <f t="shared" si="13"/>
        <v>0</v>
      </c>
      <c r="Q895" s="69">
        <f>IF(Table13[[#This Row],[Runners]]&lt;5,0,IF(Table13[[#This Row],[Runners]]&lt;8,0.25,IF(Table13[[#This Row],[Runners]]&lt;12,0.2,IF(Table13[[#This Row],[Handicap?]]="Yes",0.25,0.2))))</f>
        <v>0</v>
      </c>
      <c r="R895" s="70">
        <f>(IF(N895="WON-EW",((((F895-1)*Q895)*'month #1 only'!$B$2)+('month #1 only'!$B$2*(F895-1))),IF(N895="WON",((((F895-1)*Q895)*'month #1 only'!$B$2)+('month #1 only'!$B$2*(F895-1))),IF(N895="PLACED",((((F895-1)*Q895)*'month #1 only'!$B$2)-'month #1 only'!$B$2),IF(Q895=0,-'month #1 only'!$B$2,IF(Q895=0,-'month #1 only'!$B$2,-('month #1 only'!$B$2*2)))))))*E895</f>
        <v>0</v>
      </c>
      <c r="S895" s="71">
        <f>(IF(N895="WON-EW",((((O895-1)*Q895)*'month #1 only'!$B$2)+('month #1 only'!$B$2*(O895-1))),IF(N895="WON",((((O895-1)*Q895)*'month #1 only'!$B$2)+('month #1 only'!$B$2*(O895-1))),IF(N895="PLACED",((((O895-1)*Q895)*'month #1 only'!$B$2)-'month #1 only'!$B$2),IF(Q895=0,-'month #1 only'!$B$2,IF(Q895=0,-'month #1 only'!$B$2,-('month #1 only'!$B$2*2)))))))*E895</f>
        <v>0</v>
      </c>
      <c r="T895" s="71">
        <f>(IF(N895="WON-EW",(((L895-1)*'month #1 only'!$B$2)*(1-$B$3))+(((M895-1)*'month #1 only'!$B$2)*(1-$B$3)),IF(N895="WON",(((L895-1)*'month #1 only'!$B$2)*(1-$B$3)),IF(N895="PLACED",(((M895-1)*'month #1 only'!$B$2)*(1-$B$3))-'month #1 only'!$B$2,IF(Q895=0,-'month #1 only'!$B$2,-('month #1 only'!$B$2*2))))))*E895</f>
        <v>0</v>
      </c>
    </row>
    <row r="896" spans="8:20" x14ac:dyDescent="0.2">
      <c r="H896" s="68"/>
      <c r="I896" s="68"/>
      <c r="J896" s="68"/>
      <c r="K896" s="68"/>
      <c r="N896" s="54"/>
      <c r="O896" s="68">
        <f>((G896-1)*(1-(IF(H896="no",0,'month #1 only'!$B$3)))+1)</f>
        <v>5.0000000000000044E-2</v>
      </c>
      <c r="P896" s="68">
        <f t="shared" si="13"/>
        <v>0</v>
      </c>
      <c r="Q896" s="69">
        <f>IF(Table13[[#This Row],[Runners]]&lt;5,0,IF(Table13[[#This Row],[Runners]]&lt;8,0.25,IF(Table13[[#This Row],[Runners]]&lt;12,0.2,IF(Table13[[#This Row],[Handicap?]]="Yes",0.25,0.2))))</f>
        <v>0</v>
      </c>
      <c r="R896" s="70">
        <f>(IF(N896="WON-EW",((((F896-1)*Q896)*'month #1 only'!$B$2)+('month #1 only'!$B$2*(F896-1))),IF(N896="WON",((((F896-1)*Q896)*'month #1 only'!$B$2)+('month #1 only'!$B$2*(F896-1))),IF(N896="PLACED",((((F896-1)*Q896)*'month #1 only'!$B$2)-'month #1 only'!$B$2),IF(Q896=0,-'month #1 only'!$B$2,IF(Q896=0,-'month #1 only'!$B$2,-('month #1 only'!$B$2*2)))))))*E896</f>
        <v>0</v>
      </c>
      <c r="S896" s="71">
        <f>(IF(N896="WON-EW",((((O896-1)*Q896)*'month #1 only'!$B$2)+('month #1 only'!$B$2*(O896-1))),IF(N896="WON",((((O896-1)*Q896)*'month #1 only'!$B$2)+('month #1 only'!$B$2*(O896-1))),IF(N896="PLACED",((((O896-1)*Q896)*'month #1 only'!$B$2)-'month #1 only'!$B$2),IF(Q896=0,-'month #1 only'!$B$2,IF(Q896=0,-'month #1 only'!$B$2,-('month #1 only'!$B$2*2)))))))*E896</f>
        <v>0</v>
      </c>
      <c r="T896" s="71">
        <f>(IF(N896="WON-EW",(((L896-1)*'month #1 only'!$B$2)*(1-$B$3))+(((M896-1)*'month #1 only'!$B$2)*(1-$B$3)),IF(N896="WON",(((L896-1)*'month #1 only'!$B$2)*(1-$B$3)),IF(N896="PLACED",(((M896-1)*'month #1 only'!$B$2)*(1-$B$3))-'month #1 only'!$B$2,IF(Q896=0,-'month #1 only'!$B$2,-('month #1 only'!$B$2*2))))))*E896</f>
        <v>0</v>
      </c>
    </row>
    <row r="897" spans="8:20" x14ac:dyDescent="0.2">
      <c r="H897" s="68"/>
      <c r="I897" s="68"/>
      <c r="J897" s="68"/>
      <c r="K897" s="68"/>
      <c r="N897" s="54"/>
      <c r="O897" s="68">
        <f>((G897-1)*(1-(IF(H897="no",0,'month #1 only'!$B$3)))+1)</f>
        <v>5.0000000000000044E-2</v>
      </c>
      <c r="P897" s="68">
        <f t="shared" si="13"/>
        <v>0</v>
      </c>
      <c r="Q897" s="69">
        <f>IF(Table13[[#This Row],[Runners]]&lt;5,0,IF(Table13[[#This Row],[Runners]]&lt;8,0.25,IF(Table13[[#This Row],[Runners]]&lt;12,0.2,IF(Table13[[#This Row],[Handicap?]]="Yes",0.25,0.2))))</f>
        <v>0</v>
      </c>
      <c r="R897" s="70">
        <f>(IF(N897="WON-EW",((((F897-1)*Q897)*'month #1 only'!$B$2)+('month #1 only'!$B$2*(F897-1))),IF(N897="WON",((((F897-1)*Q897)*'month #1 only'!$B$2)+('month #1 only'!$B$2*(F897-1))),IF(N897="PLACED",((((F897-1)*Q897)*'month #1 only'!$B$2)-'month #1 only'!$B$2),IF(Q897=0,-'month #1 only'!$B$2,IF(Q897=0,-'month #1 only'!$B$2,-('month #1 only'!$B$2*2)))))))*E897</f>
        <v>0</v>
      </c>
      <c r="S897" s="71">
        <f>(IF(N897="WON-EW",((((O897-1)*Q897)*'month #1 only'!$B$2)+('month #1 only'!$B$2*(O897-1))),IF(N897="WON",((((O897-1)*Q897)*'month #1 only'!$B$2)+('month #1 only'!$B$2*(O897-1))),IF(N897="PLACED",((((O897-1)*Q897)*'month #1 only'!$B$2)-'month #1 only'!$B$2),IF(Q897=0,-'month #1 only'!$B$2,IF(Q897=0,-'month #1 only'!$B$2,-('month #1 only'!$B$2*2)))))))*E897</f>
        <v>0</v>
      </c>
      <c r="T897" s="71">
        <f>(IF(N897="WON-EW",(((L897-1)*'month #1 only'!$B$2)*(1-$B$3))+(((M897-1)*'month #1 only'!$B$2)*(1-$B$3)),IF(N897="WON",(((L897-1)*'month #1 only'!$B$2)*(1-$B$3)),IF(N897="PLACED",(((M897-1)*'month #1 only'!$B$2)*(1-$B$3))-'month #1 only'!$B$2,IF(Q897=0,-'month #1 only'!$B$2,-('month #1 only'!$B$2*2))))))*E897</f>
        <v>0</v>
      </c>
    </row>
    <row r="898" spans="8:20" x14ac:dyDescent="0.2">
      <c r="H898" s="68"/>
      <c r="I898" s="68"/>
      <c r="J898" s="68"/>
      <c r="K898" s="68"/>
      <c r="N898" s="54"/>
      <c r="O898" s="68">
        <f>((G898-1)*(1-(IF(H898="no",0,'month #1 only'!$B$3)))+1)</f>
        <v>5.0000000000000044E-2</v>
      </c>
      <c r="P898" s="68">
        <f t="shared" si="13"/>
        <v>0</v>
      </c>
      <c r="Q898" s="69">
        <f>IF(Table13[[#This Row],[Runners]]&lt;5,0,IF(Table13[[#This Row],[Runners]]&lt;8,0.25,IF(Table13[[#This Row],[Runners]]&lt;12,0.2,IF(Table13[[#This Row],[Handicap?]]="Yes",0.25,0.2))))</f>
        <v>0</v>
      </c>
      <c r="R898" s="70">
        <f>(IF(N898="WON-EW",((((F898-1)*Q898)*'month #1 only'!$B$2)+('month #1 only'!$B$2*(F898-1))),IF(N898="WON",((((F898-1)*Q898)*'month #1 only'!$B$2)+('month #1 only'!$B$2*(F898-1))),IF(N898="PLACED",((((F898-1)*Q898)*'month #1 only'!$B$2)-'month #1 only'!$B$2),IF(Q898=0,-'month #1 only'!$B$2,IF(Q898=0,-'month #1 only'!$B$2,-('month #1 only'!$B$2*2)))))))*E898</f>
        <v>0</v>
      </c>
      <c r="S898" s="71">
        <f>(IF(N898="WON-EW",((((O898-1)*Q898)*'month #1 only'!$B$2)+('month #1 only'!$B$2*(O898-1))),IF(N898="WON",((((O898-1)*Q898)*'month #1 only'!$B$2)+('month #1 only'!$B$2*(O898-1))),IF(N898="PLACED",((((O898-1)*Q898)*'month #1 only'!$B$2)-'month #1 only'!$B$2),IF(Q898=0,-'month #1 only'!$B$2,IF(Q898=0,-'month #1 only'!$B$2,-('month #1 only'!$B$2*2)))))))*E898</f>
        <v>0</v>
      </c>
      <c r="T898" s="71">
        <f>(IF(N898="WON-EW",(((L898-1)*'month #1 only'!$B$2)*(1-$B$3))+(((M898-1)*'month #1 only'!$B$2)*(1-$B$3)),IF(N898="WON",(((L898-1)*'month #1 only'!$B$2)*(1-$B$3)),IF(N898="PLACED",(((M898-1)*'month #1 only'!$B$2)*(1-$B$3))-'month #1 only'!$B$2,IF(Q898=0,-'month #1 only'!$B$2,-('month #1 only'!$B$2*2))))))*E898</f>
        <v>0</v>
      </c>
    </row>
    <row r="899" spans="8:20" x14ac:dyDescent="0.2">
      <c r="H899" s="68"/>
      <c r="I899" s="68"/>
      <c r="J899" s="68"/>
      <c r="K899" s="68"/>
      <c r="N899" s="54"/>
      <c r="O899" s="68">
        <f>((G899-1)*(1-(IF(H899="no",0,'month #1 only'!$B$3)))+1)</f>
        <v>5.0000000000000044E-2</v>
      </c>
      <c r="P899" s="68">
        <f t="shared" si="13"/>
        <v>0</v>
      </c>
      <c r="Q899" s="69">
        <f>IF(Table13[[#This Row],[Runners]]&lt;5,0,IF(Table13[[#This Row],[Runners]]&lt;8,0.25,IF(Table13[[#This Row],[Runners]]&lt;12,0.2,IF(Table13[[#This Row],[Handicap?]]="Yes",0.25,0.2))))</f>
        <v>0</v>
      </c>
      <c r="R899" s="70">
        <f>(IF(N899="WON-EW",((((F899-1)*Q899)*'month #1 only'!$B$2)+('month #1 only'!$B$2*(F899-1))),IF(N899="WON",((((F899-1)*Q899)*'month #1 only'!$B$2)+('month #1 only'!$B$2*(F899-1))),IF(N899="PLACED",((((F899-1)*Q899)*'month #1 only'!$B$2)-'month #1 only'!$B$2),IF(Q899=0,-'month #1 only'!$B$2,IF(Q899=0,-'month #1 only'!$B$2,-('month #1 only'!$B$2*2)))))))*E899</f>
        <v>0</v>
      </c>
      <c r="S899" s="71">
        <f>(IF(N899="WON-EW",((((O899-1)*Q899)*'month #1 only'!$B$2)+('month #1 only'!$B$2*(O899-1))),IF(N899="WON",((((O899-1)*Q899)*'month #1 only'!$B$2)+('month #1 only'!$B$2*(O899-1))),IF(N899="PLACED",((((O899-1)*Q899)*'month #1 only'!$B$2)-'month #1 only'!$B$2),IF(Q899=0,-'month #1 only'!$B$2,IF(Q899=0,-'month #1 only'!$B$2,-('month #1 only'!$B$2*2)))))))*E899</f>
        <v>0</v>
      </c>
      <c r="T899" s="71">
        <f>(IF(N899="WON-EW",(((L899-1)*'month #1 only'!$B$2)*(1-$B$3))+(((M899-1)*'month #1 only'!$B$2)*(1-$B$3)),IF(N899="WON",(((L899-1)*'month #1 only'!$B$2)*(1-$B$3)),IF(N899="PLACED",(((M899-1)*'month #1 only'!$B$2)*(1-$B$3))-'month #1 only'!$B$2,IF(Q899=0,-'month #1 only'!$B$2,-('month #1 only'!$B$2*2))))))*E899</f>
        <v>0</v>
      </c>
    </row>
    <row r="900" spans="8:20" x14ac:dyDescent="0.2">
      <c r="H900" s="68"/>
      <c r="I900" s="68"/>
      <c r="J900" s="68"/>
      <c r="K900" s="68"/>
      <c r="N900" s="54"/>
      <c r="O900" s="68">
        <f>((G900-1)*(1-(IF(H900="no",0,'month #1 only'!$B$3)))+1)</f>
        <v>5.0000000000000044E-2</v>
      </c>
      <c r="P900" s="68">
        <f t="shared" si="13"/>
        <v>0</v>
      </c>
      <c r="Q900" s="69">
        <f>IF(Table13[[#This Row],[Runners]]&lt;5,0,IF(Table13[[#This Row],[Runners]]&lt;8,0.25,IF(Table13[[#This Row],[Runners]]&lt;12,0.2,IF(Table13[[#This Row],[Handicap?]]="Yes",0.25,0.2))))</f>
        <v>0</v>
      </c>
      <c r="R900" s="70">
        <f>(IF(N900="WON-EW",((((F900-1)*Q900)*'month #1 only'!$B$2)+('month #1 only'!$B$2*(F900-1))),IF(N900="WON",((((F900-1)*Q900)*'month #1 only'!$B$2)+('month #1 only'!$B$2*(F900-1))),IF(N900="PLACED",((((F900-1)*Q900)*'month #1 only'!$B$2)-'month #1 only'!$B$2),IF(Q900=0,-'month #1 only'!$B$2,IF(Q900=0,-'month #1 only'!$B$2,-('month #1 only'!$B$2*2)))))))*E900</f>
        <v>0</v>
      </c>
      <c r="S900" s="71">
        <f>(IF(N900="WON-EW",((((O900-1)*Q900)*'month #1 only'!$B$2)+('month #1 only'!$B$2*(O900-1))),IF(N900="WON",((((O900-1)*Q900)*'month #1 only'!$B$2)+('month #1 only'!$B$2*(O900-1))),IF(N900="PLACED",((((O900-1)*Q900)*'month #1 only'!$B$2)-'month #1 only'!$B$2),IF(Q900=0,-'month #1 only'!$B$2,IF(Q900=0,-'month #1 only'!$B$2,-('month #1 only'!$B$2*2)))))))*E900</f>
        <v>0</v>
      </c>
      <c r="T900" s="71">
        <f>(IF(N900="WON-EW",(((L900-1)*'month #1 only'!$B$2)*(1-$B$3))+(((M900-1)*'month #1 only'!$B$2)*(1-$B$3)),IF(N900="WON",(((L900-1)*'month #1 only'!$B$2)*(1-$B$3)),IF(N900="PLACED",(((M900-1)*'month #1 only'!$B$2)*(1-$B$3))-'month #1 only'!$B$2,IF(Q900=0,-'month #1 only'!$B$2,-('month #1 only'!$B$2*2))))))*E900</f>
        <v>0</v>
      </c>
    </row>
    <row r="901" spans="8:20" x14ac:dyDescent="0.2">
      <c r="H901" s="68"/>
      <c r="I901" s="68"/>
      <c r="J901" s="68"/>
      <c r="K901" s="68"/>
      <c r="N901" s="54"/>
      <c r="O901" s="68">
        <f>((G901-1)*(1-(IF(H901="no",0,'month #1 only'!$B$3)))+1)</f>
        <v>5.0000000000000044E-2</v>
      </c>
      <c r="P901" s="68">
        <f t="shared" si="13"/>
        <v>0</v>
      </c>
      <c r="Q901" s="69">
        <f>IF(Table13[[#This Row],[Runners]]&lt;5,0,IF(Table13[[#This Row],[Runners]]&lt;8,0.25,IF(Table13[[#This Row],[Runners]]&lt;12,0.2,IF(Table13[[#This Row],[Handicap?]]="Yes",0.25,0.2))))</f>
        <v>0</v>
      </c>
      <c r="R901" s="70">
        <f>(IF(N901="WON-EW",((((F901-1)*Q901)*'month #1 only'!$B$2)+('month #1 only'!$B$2*(F901-1))),IF(N901="WON",((((F901-1)*Q901)*'month #1 only'!$B$2)+('month #1 only'!$B$2*(F901-1))),IF(N901="PLACED",((((F901-1)*Q901)*'month #1 only'!$B$2)-'month #1 only'!$B$2),IF(Q901=0,-'month #1 only'!$B$2,IF(Q901=0,-'month #1 only'!$B$2,-('month #1 only'!$B$2*2)))))))*E901</f>
        <v>0</v>
      </c>
      <c r="S901" s="71">
        <f>(IF(N901="WON-EW",((((O901-1)*Q901)*'month #1 only'!$B$2)+('month #1 only'!$B$2*(O901-1))),IF(N901="WON",((((O901-1)*Q901)*'month #1 only'!$B$2)+('month #1 only'!$B$2*(O901-1))),IF(N901="PLACED",((((O901-1)*Q901)*'month #1 only'!$B$2)-'month #1 only'!$B$2),IF(Q901=0,-'month #1 only'!$B$2,IF(Q901=0,-'month #1 only'!$B$2,-('month #1 only'!$B$2*2)))))))*E901</f>
        <v>0</v>
      </c>
      <c r="T901" s="71">
        <f>(IF(N901="WON-EW",(((L901-1)*'month #1 only'!$B$2)*(1-$B$3))+(((M901-1)*'month #1 only'!$B$2)*(1-$B$3)),IF(N901="WON",(((L901-1)*'month #1 only'!$B$2)*(1-$B$3)),IF(N901="PLACED",(((M901-1)*'month #1 only'!$B$2)*(1-$B$3))-'month #1 only'!$B$2,IF(Q901=0,-'month #1 only'!$B$2,-('month #1 only'!$B$2*2))))))*E901</f>
        <v>0</v>
      </c>
    </row>
    <row r="902" spans="8:20" x14ac:dyDescent="0.2">
      <c r="H902" s="68"/>
      <c r="I902" s="68"/>
      <c r="J902" s="68"/>
      <c r="K902" s="68"/>
      <c r="N902" s="54"/>
      <c r="O902" s="68">
        <f>((G902-1)*(1-(IF(H902="no",0,'month #1 only'!$B$3)))+1)</f>
        <v>5.0000000000000044E-2</v>
      </c>
      <c r="P902" s="68">
        <f t="shared" si="13"/>
        <v>0</v>
      </c>
      <c r="Q902" s="69">
        <f>IF(Table13[[#This Row],[Runners]]&lt;5,0,IF(Table13[[#This Row],[Runners]]&lt;8,0.25,IF(Table13[[#This Row],[Runners]]&lt;12,0.2,IF(Table13[[#This Row],[Handicap?]]="Yes",0.25,0.2))))</f>
        <v>0</v>
      </c>
      <c r="R902" s="70">
        <f>(IF(N902="WON-EW",((((F902-1)*Q902)*'month #1 only'!$B$2)+('month #1 only'!$B$2*(F902-1))),IF(N902="WON",((((F902-1)*Q902)*'month #1 only'!$B$2)+('month #1 only'!$B$2*(F902-1))),IF(N902="PLACED",((((F902-1)*Q902)*'month #1 only'!$B$2)-'month #1 only'!$B$2),IF(Q902=0,-'month #1 only'!$B$2,IF(Q902=0,-'month #1 only'!$B$2,-('month #1 only'!$B$2*2)))))))*E902</f>
        <v>0</v>
      </c>
      <c r="S902" s="71">
        <f>(IF(N902="WON-EW",((((O902-1)*Q902)*'month #1 only'!$B$2)+('month #1 only'!$B$2*(O902-1))),IF(N902="WON",((((O902-1)*Q902)*'month #1 only'!$B$2)+('month #1 only'!$B$2*(O902-1))),IF(N902="PLACED",((((O902-1)*Q902)*'month #1 only'!$B$2)-'month #1 only'!$B$2),IF(Q902=0,-'month #1 only'!$B$2,IF(Q902=0,-'month #1 only'!$B$2,-('month #1 only'!$B$2*2)))))))*E902</f>
        <v>0</v>
      </c>
      <c r="T902" s="71">
        <f>(IF(N902="WON-EW",(((L902-1)*'month #1 only'!$B$2)*(1-$B$3))+(((M902-1)*'month #1 only'!$B$2)*(1-$B$3)),IF(N902="WON",(((L902-1)*'month #1 only'!$B$2)*(1-$B$3)),IF(N902="PLACED",(((M902-1)*'month #1 only'!$B$2)*(1-$B$3))-'month #1 only'!$B$2,IF(Q902=0,-'month #1 only'!$B$2,-('month #1 only'!$B$2*2))))))*E902</f>
        <v>0</v>
      </c>
    </row>
    <row r="903" spans="8:20" x14ac:dyDescent="0.2">
      <c r="H903" s="68"/>
      <c r="I903" s="68"/>
      <c r="J903" s="68"/>
      <c r="K903" s="68"/>
      <c r="N903" s="54"/>
      <c r="O903" s="68">
        <f>((G903-1)*(1-(IF(H903="no",0,'month #1 only'!$B$3)))+1)</f>
        <v>5.0000000000000044E-2</v>
      </c>
      <c r="P903" s="68">
        <f t="shared" si="13"/>
        <v>0</v>
      </c>
      <c r="Q903" s="69">
        <f>IF(Table13[[#This Row],[Runners]]&lt;5,0,IF(Table13[[#This Row],[Runners]]&lt;8,0.25,IF(Table13[[#This Row],[Runners]]&lt;12,0.2,IF(Table13[[#This Row],[Handicap?]]="Yes",0.25,0.2))))</f>
        <v>0</v>
      </c>
      <c r="R903" s="70">
        <f>(IF(N903="WON-EW",((((F903-1)*Q903)*'month #1 only'!$B$2)+('month #1 only'!$B$2*(F903-1))),IF(N903="WON",((((F903-1)*Q903)*'month #1 only'!$B$2)+('month #1 only'!$B$2*(F903-1))),IF(N903="PLACED",((((F903-1)*Q903)*'month #1 only'!$B$2)-'month #1 only'!$B$2),IF(Q903=0,-'month #1 only'!$B$2,IF(Q903=0,-'month #1 only'!$B$2,-('month #1 only'!$B$2*2)))))))*E903</f>
        <v>0</v>
      </c>
      <c r="S903" s="71">
        <f>(IF(N903="WON-EW",((((O903-1)*Q903)*'month #1 only'!$B$2)+('month #1 only'!$B$2*(O903-1))),IF(N903="WON",((((O903-1)*Q903)*'month #1 only'!$B$2)+('month #1 only'!$B$2*(O903-1))),IF(N903="PLACED",((((O903-1)*Q903)*'month #1 only'!$B$2)-'month #1 only'!$B$2),IF(Q903=0,-'month #1 only'!$B$2,IF(Q903=0,-'month #1 only'!$B$2,-('month #1 only'!$B$2*2)))))))*E903</f>
        <v>0</v>
      </c>
      <c r="T903" s="71">
        <f>(IF(N903="WON-EW",(((L903-1)*'month #1 only'!$B$2)*(1-$B$3))+(((M903-1)*'month #1 only'!$B$2)*(1-$B$3)),IF(N903="WON",(((L903-1)*'month #1 only'!$B$2)*(1-$B$3)),IF(N903="PLACED",(((M903-1)*'month #1 only'!$B$2)*(1-$B$3))-'month #1 only'!$B$2,IF(Q903=0,-'month #1 only'!$B$2,-('month #1 only'!$B$2*2))))))*E903</f>
        <v>0</v>
      </c>
    </row>
    <row r="904" spans="8:20" x14ac:dyDescent="0.2">
      <c r="H904" s="68"/>
      <c r="I904" s="68"/>
      <c r="J904" s="68"/>
      <c r="K904" s="68"/>
      <c r="N904" s="54"/>
      <c r="O904" s="68">
        <f>((G904-1)*(1-(IF(H904="no",0,'month #1 only'!$B$3)))+1)</f>
        <v>5.0000000000000044E-2</v>
      </c>
      <c r="P904" s="68">
        <f t="shared" ref="P904:P967" si="14">E904*IF(I904="yes",2,1)</f>
        <v>0</v>
      </c>
      <c r="Q904" s="69">
        <f>IF(Table13[[#This Row],[Runners]]&lt;5,0,IF(Table13[[#This Row],[Runners]]&lt;8,0.25,IF(Table13[[#This Row],[Runners]]&lt;12,0.2,IF(Table13[[#This Row],[Handicap?]]="Yes",0.25,0.2))))</f>
        <v>0</v>
      </c>
      <c r="R904" s="70">
        <f>(IF(N904="WON-EW",((((F904-1)*Q904)*'month #1 only'!$B$2)+('month #1 only'!$B$2*(F904-1))),IF(N904="WON",((((F904-1)*Q904)*'month #1 only'!$B$2)+('month #1 only'!$B$2*(F904-1))),IF(N904="PLACED",((((F904-1)*Q904)*'month #1 only'!$B$2)-'month #1 only'!$B$2),IF(Q904=0,-'month #1 only'!$B$2,IF(Q904=0,-'month #1 only'!$B$2,-('month #1 only'!$B$2*2)))))))*E904</f>
        <v>0</v>
      </c>
      <c r="S904" s="71">
        <f>(IF(N904="WON-EW",((((O904-1)*Q904)*'month #1 only'!$B$2)+('month #1 only'!$B$2*(O904-1))),IF(N904="WON",((((O904-1)*Q904)*'month #1 only'!$B$2)+('month #1 only'!$B$2*(O904-1))),IF(N904="PLACED",((((O904-1)*Q904)*'month #1 only'!$B$2)-'month #1 only'!$B$2),IF(Q904=0,-'month #1 only'!$B$2,IF(Q904=0,-'month #1 only'!$B$2,-('month #1 only'!$B$2*2)))))))*E904</f>
        <v>0</v>
      </c>
      <c r="T904" s="71">
        <f>(IF(N904="WON-EW",(((L904-1)*'month #1 only'!$B$2)*(1-$B$3))+(((M904-1)*'month #1 only'!$B$2)*(1-$B$3)),IF(N904="WON",(((L904-1)*'month #1 only'!$B$2)*(1-$B$3)),IF(N904="PLACED",(((M904-1)*'month #1 only'!$B$2)*(1-$B$3))-'month #1 only'!$B$2,IF(Q904=0,-'month #1 only'!$B$2,-('month #1 only'!$B$2*2))))))*E904</f>
        <v>0</v>
      </c>
    </row>
    <row r="905" spans="8:20" x14ac:dyDescent="0.2">
      <c r="H905" s="68"/>
      <c r="I905" s="68"/>
      <c r="J905" s="68"/>
      <c r="K905" s="68"/>
      <c r="N905" s="54"/>
      <c r="O905" s="68">
        <f>((G905-1)*(1-(IF(H905="no",0,'month #1 only'!$B$3)))+1)</f>
        <v>5.0000000000000044E-2</v>
      </c>
      <c r="P905" s="68">
        <f t="shared" si="14"/>
        <v>0</v>
      </c>
      <c r="Q905" s="69">
        <f>IF(Table13[[#This Row],[Runners]]&lt;5,0,IF(Table13[[#This Row],[Runners]]&lt;8,0.25,IF(Table13[[#This Row],[Runners]]&lt;12,0.2,IF(Table13[[#This Row],[Handicap?]]="Yes",0.25,0.2))))</f>
        <v>0</v>
      </c>
      <c r="R905" s="70">
        <f>(IF(N905="WON-EW",((((F905-1)*Q905)*'month #1 only'!$B$2)+('month #1 only'!$B$2*(F905-1))),IF(N905="WON",((((F905-1)*Q905)*'month #1 only'!$B$2)+('month #1 only'!$B$2*(F905-1))),IF(N905="PLACED",((((F905-1)*Q905)*'month #1 only'!$B$2)-'month #1 only'!$B$2),IF(Q905=0,-'month #1 only'!$B$2,IF(Q905=0,-'month #1 only'!$B$2,-('month #1 only'!$B$2*2)))))))*E905</f>
        <v>0</v>
      </c>
      <c r="S905" s="71">
        <f>(IF(N905="WON-EW",((((O905-1)*Q905)*'month #1 only'!$B$2)+('month #1 only'!$B$2*(O905-1))),IF(N905="WON",((((O905-1)*Q905)*'month #1 only'!$B$2)+('month #1 only'!$B$2*(O905-1))),IF(N905="PLACED",((((O905-1)*Q905)*'month #1 only'!$B$2)-'month #1 only'!$B$2),IF(Q905=0,-'month #1 only'!$B$2,IF(Q905=0,-'month #1 only'!$B$2,-('month #1 only'!$B$2*2)))))))*E905</f>
        <v>0</v>
      </c>
      <c r="T905" s="71">
        <f>(IF(N905="WON-EW",(((L905-1)*'month #1 only'!$B$2)*(1-$B$3))+(((M905-1)*'month #1 only'!$B$2)*(1-$B$3)),IF(N905="WON",(((L905-1)*'month #1 only'!$B$2)*(1-$B$3)),IF(N905="PLACED",(((M905-1)*'month #1 only'!$B$2)*(1-$B$3))-'month #1 only'!$B$2,IF(Q905=0,-'month #1 only'!$B$2,-('month #1 only'!$B$2*2))))))*E905</f>
        <v>0</v>
      </c>
    </row>
    <row r="906" spans="8:20" x14ac:dyDescent="0.2">
      <c r="H906" s="68"/>
      <c r="I906" s="68"/>
      <c r="J906" s="68"/>
      <c r="K906" s="68"/>
      <c r="N906" s="54"/>
      <c r="O906" s="68">
        <f>((G906-1)*(1-(IF(H906="no",0,'month #1 only'!$B$3)))+1)</f>
        <v>5.0000000000000044E-2</v>
      </c>
      <c r="P906" s="68">
        <f t="shared" si="14"/>
        <v>0</v>
      </c>
      <c r="Q906" s="69">
        <f>IF(Table13[[#This Row],[Runners]]&lt;5,0,IF(Table13[[#This Row],[Runners]]&lt;8,0.25,IF(Table13[[#This Row],[Runners]]&lt;12,0.2,IF(Table13[[#This Row],[Handicap?]]="Yes",0.25,0.2))))</f>
        <v>0</v>
      </c>
      <c r="R906" s="70">
        <f>(IF(N906="WON-EW",((((F906-1)*Q906)*'month #1 only'!$B$2)+('month #1 only'!$B$2*(F906-1))),IF(N906="WON",((((F906-1)*Q906)*'month #1 only'!$B$2)+('month #1 only'!$B$2*(F906-1))),IF(N906="PLACED",((((F906-1)*Q906)*'month #1 only'!$B$2)-'month #1 only'!$B$2),IF(Q906=0,-'month #1 only'!$B$2,IF(Q906=0,-'month #1 only'!$B$2,-('month #1 only'!$B$2*2)))))))*E906</f>
        <v>0</v>
      </c>
      <c r="S906" s="71">
        <f>(IF(N906="WON-EW",((((O906-1)*Q906)*'month #1 only'!$B$2)+('month #1 only'!$B$2*(O906-1))),IF(N906="WON",((((O906-1)*Q906)*'month #1 only'!$B$2)+('month #1 only'!$B$2*(O906-1))),IF(N906="PLACED",((((O906-1)*Q906)*'month #1 only'!$B$2)-'month #1 only'!$B$2),IF(Q906=0,-'month #1 only'!$B$2,IF(Q906=0,-'month #1 only'!$B$2,-('month #1 only'!$B$2*2)))))))*E906</f>
        <v>0</v>
      </c>
      <c r="T906" s="71">
        <f>(IF(N906="WON-EW",(((L906-1)*'month #1 only'!$B$2)*(1-$B$3))+(((M906-1)*'month #1 only'!$B$2)*(1-$B$3)),IF(N906="WON",(((L906-1)*'month #1 only'!$B$2)*(1-$B$3)),IF(N906="PLACED",(((M906-1)*'month #1 only'!$B$2)*(1-$B$3))-'month #1 only'!$B$2,IF(Q906=0,-'month #1 only'!$B$2,-('month #1 only'!$B$2*2))))))*E906</f>
        <v>0</v>
      </c>
    </row>
    <row r="907" spans="8:20" x14ac:dyDescent="0.2">
      <c r="H907" s="68"/>
      <c r="I907" s="68"/>
      <c r="J907" s="68"/>
      <c r="K907" s="68"/>
      <c r="N907" s="54"/>
      <c r="O907" s="68">
        <f>((G907-1)*(1-(IF(H907="no",0,'month #1 only'!$B$3)))+1)</f>
        <v>5.0000000000000044E-2</v>
      </c>
      <c r="P907" s="68">
        <f t="shared" si="14"/>
        <v>0</v>
      </c>
      <c r="Q907" s="69">
        <f>IF(Table13[[#This Row],[Runners]]&lt;5,0,IF(Table13[[#This Row],[Runners]]&lt;8,0.25,IF(Table13[[#This Row],[Runners]]&lt;12,0.2,IF(Table13[[#This Row],[Handicap?]]="Yes",0.25,0.2))))</f>
        <v>0</v>
      </c>
      <c r="R907" s="70">
        <f>(IF(N907="WON-EW",((((F907-1)*Q907)*'month #1 only'!$B$2)+('month #1 only'!$B$2*(F907-1))),IF(N907="WON",((((F907-1)*Q907)*'month #1 only'!$B$2)+('month #1 only'!$B$2*(F907-1))),IF(N907="PLACED",((((F907-1)*Q907)*'month #1 only'!$B$2)-'month #1 only'!$B$2),IF(Q907=0,-'month #1 only'!$B$2,IF(Q907=0,-'month #1 only'!$B$2,-('month #1 only'!$B$2*2)))))))*E907</f>
        <v>0</v>
      </c>
      <c r="S907" s="71">
        <f>(IF(N907="WON-EW",((((O907-1)*Q907)*'month #1 only'!$B$2)+('month #1 only'!$B$2*(O907-1))),IF(N907="WON",((((O907-1)*Q907)*'month #1 only'!$B$2)+('month #1 only'!$B$2*(O907-1))),IF(N907="PLACED",((((O907-1)*Q907)*'month #1 only'!$B$2)-'month #1 only'!$B$2),IF(Q907=0,-'month #1 only'!$B$2,IF(Q907=0,-'month #1 only'!$B$2,-('month #1 only'!$B$2*2)))))))*E907</f>
        <v>0</v>
      </c>
      <c r="T907" s="71">
        <f>(IF(N907="WON-EW",(((L907-1)*'month #1 only'!$B$2)*(1-$B$3))+(((M907-1)*'month #1 only'!$B$2)*(1-$B$3)),IF(N907="WON",(((L907-1)*'month #1 only'!$B$2)*(1-$B$3)),IF(N907="PLACED",(((M907-1)*'month #1 only'!$B$2)*(1-$B$3))-'month #1 only'!$B$2,IF(Q907=0,-'month #1 only'!$B$2,-('month #1 only'!$B$2*2))))))*E907</f>
        <v>0</v>
      </c>
    </row>
    <row r="908" spans="8:20" x14ac:dyDescent="0.2">
      <c r="H908" s="68"/>
      <c r="I908" s="68"/>
      <c r="J908" s="68"/>
      <c r="K908" s="68"/>
      <c r="N908" s="54"/>
      <c r="O908" s="68">
        <f>((G908-1)*(1-(IF(H908="no",0,'month #1 only'!$B$3)))+1)</f>
        <v>5.0000000000000044E-2</v>
      </c>
      <c r="P908" s="68">
        <f t="shared" si="14"/>
        <v>0</v>
      </c>
      <c r="Q908" s="69">
        <f>IF(Table13[[#This Row],[Runners]]&lt;5,0,IF(Table13[[#This Row],[Runners]]&lt;8,0.25,IF(Table13[[#This Row],[Runners]]&lt;12,0.2,IF(Table13[[#This Row],[Handicap?]]="Yes",0.25,0.2))))</f>
        <v>0</v>
      </c>
      <c r="R908" s="70">
        <f>(IF(N908="WON-EW",((((F908-1)*Q908)*'month #1 only'!$B$2)+('month #1 only'!$B$2*(F908-1))),IF(N908="WON",((((F908-1)*Q908)*'month #1 only'!$B$2)+('month #1 only'!$B$2*(F908-1))),IF(N908="PLACED",((((F908-1)*Q908)*'month #1 only'!$B$2)-'month #1 only'!$B$2),IF(Q908=0,-'month #1 only'!$B$2,IF(Q908=0,-'month #1 only'!$B$2,-('month #1 only'!$B$2*2)))))))*E908</f>
        <v>0</v>
      </c>
      <c r="S908" s="71">
        <f>(IF(N908="WON-EW",((((O908-1)*Q908)*'month #1 only'!$B$2)+('month #1 only'!$B$2*(O908-1))),IF(N908="WON",((((O908-1)*Q908)*'month #1 only'!$B$2)+('month #1 only'!$B$2*(O908-1))),IF(N908="PLACED",((((O908-1)*Q908)*'month #1 only'!$B$2)-'month #1 only'!$B$2),IF(Q908=0,-'month #1 only'!$B$2,IF(Q908=0,-'month #1 only'!$B$2,-('month #1 only'!$B$2*2)))))))*E908</f>
        <v>0</v>
      </c>
      <c r="T908" s="71">
        <f>(IF(N908="WON-EW",(((L908-1)*'month #1 only'!$B$2)*(1-$B$3))+(((M908-1)*'month #1 only'!$B$2)*(1-$B$3)),IF(N908="WON",(((L908-1)*'month #1 only'!$B$2)*(1-$B$3)),IF(N908="PLACED",(((M908-1)*'month #1 only'!$B$2)*(1-$B$3))-'month #1 only'!$B$2,IF(Q908=0,-'month #1 only'!$B$2,-('month #1 only'!$B$2*2))))))*E908</f>
        <v>0</v>
      </c>
    </row>
    <row r="909" spans="8:20" x14ac:dyDescent="0.2">
      <c r="H909" s="68"/>
      <c r="I909" s="68"/>
      <c r="J909" s="68"/>
      <c r="K909" s="68"/>
      <c r="N909" s="54"/>
      <c r="O909" s="68">
        <f>((G909-1)*(1-(IF(H909="no",0,'month #1 only'!$B$3)))+1)</f>
        <v>5.0000000000000044E-2</v>
      </c>
      <c r="P909" s="68">
        <f t="shared" si="14"/>
        <v>0</v>
      </c>
      <c r="Q909" s="69">
        <f>IF(Table13[[#This Row],[Runners]]&lt;5,0,IF(Table13[[#This Row],[Runners]]&lt;8,0.25,IF(Table13[[#This Row],[Runners]]&lt;12,0.2,IF(Table13[[#This Row],[Handicap?]]="Yes",0.25,0.2))))</f>
        <v>0</v>
      </c>
      <c r="R909" s="70">
        <f>(IF(N909="WON-EW",((((F909-1)*Q909)*'month #1 only'!$B$2)+('month #1 only'!$B$2*(F909-1))),IF(N909="WON",((((F909-1)*Q909)*'month #1 only'!$B$2)+('month #1 only'!$B$2*(F909-1))),IF(N909="PLACED",((((F909-1)*Q909)*'month #1 only'!$B$2)-'month #1 only'!$B$2),IF(Q909=0,-'month #1 only'!$B$2,IF(Q909=0,-'month #1 only'!$B$2,-('month #1 only'!$B$2*2)))))))*E909</f>
        <v>0</v>
      </c>
      <c r="S909" s="71">
        <f>(IF(N909="WON-EW",((((O909-1)*Q909)*'month #1 only'!$B$2)+('month #1 only'!$B$2*(O909-1))),IF(N909="WON",((((O909-1)*Q909)*'month #1 only'!$B$2)+('month #1 only'!$B$2*(O909-1))),IF(N909="PLACED",((((O909-1)*Q909)*'month #1 only'!$B$2)-'month #1 only'!$B$2),IF(Q909=0,-'month #1 only'!$B$2,IF(Q909=0,-'month #1 only'!$B$2,-('month #1 only'!$B$2*2)))))))*E909</f>
        <v>0</v>
      </c>
      <c r="T909" s="71">
        <f>(IF(N909="WON-EW",(((L909-1)*'month #1 only'!$B$2)*(1-$B$3))+(((M909-1)*'month #1 only'!$B$2)*(1-$B$3)),IF(N909="WON",(((L909-1)*'month #1 only'!$B$2)*(1-$B$3)),IF(N909="PLACED",(((M909-1)*'month #1 only'!$B$2)*(1-$B$3))-'month #1 only'!$B$2,IF(Q909=0,-'month #1 only'!$B$2,-('month #1 only'!$B$2*2))))))*E909</f>
        <v>0</v>
      </c>
    </row>
    <row r="910" spans="8:20" x14ac:dyDescent="0.2">
      <c r="H910" s="68"/>
      <c r="I910" s="68"/>
      <c r="J910" s="68"/>
      <c r="K910" s="68"/>
      <c r="N910" s="54"/>
      <c r="O910" s="68">
        <f>((G910-1)*(1-(IF(H910="no",0,'month #1 only'!$B$3)))+1)</f>
        <v>5.0000000000000044E-2</v>
      </c>
      <c r="P910" s="68">
        <f t="shared" si="14"/>
        <v>0</v>
      </c>
      <c r="Q910" s="69">
        <f>IF(Table13[[#This Row],[Runners]]&lt;5,0,IF(Table13[[#This Row],[Runners]]&lt;8,0.25,IF(Table13[[#This Row],[Runners]]&lt;12,0.2,IF(Table13[[#This Row],[Handicap?]]="Yes",0.25,0.2))))</f>
        <v>0</v>
      </c>
      <c r="R910" s="70">
        <f>(IF(N910="WON-EW",((((F910-1)*Q910)*'month #1 only'!$B$2)+('month #1 only'!$B$2*(F910-1))),IF(N910="WON",((((F910-1)*Q910)*'month #1 only'!$B$2)+('month #1 only'!$B$2*(F910-1))),IF(N910="PLACED",((((F910-1)*Q910)*'month #1 only'!$B$2)-'month #1 only'!$B$2),IF(Q910=0,-'month #1 only'!$B$2,IF(Q910=0,-'month #1 only'!$B$2,-('month #1 only'!$B$2*2)))))))*E910</f>
        <v>0</v>
      </c>
      <c r="S910" s="71">
        <f>(IF(N910="WON-EW",((((O910-1)*Q910)*'month #1 only'!$B$2)+('month #1 only'!$B$2*(O910-1))),IF(N910="WON",((((O910-1)*Q910)*'month #1 only'!$B$2)+('month #1 only'!$B$2*(O910-1))),IF(N910="PLACED",((((O910-1)*Q910)*'month #1 only'!$B$2)-'month #1 only'!$B$2),IF(Q910=0,-'month #1 only'!$B$2,IF(Q910=0,-'month #1 only'!$B$2,-('month #1 only'!$B$2*2)))))))*E910</f>
        <v>0</v>
      </c>
      <c r="T910" s="71">
        <f>(IF(N910="WON-EW",(((L910-1)*'month #1 only'!$B$2)*(1-$B$3))+(((M910-1)*'month #1 only'!$B$2)*(1-$B$3)),IF(N910="WON",(((L910-1)*'month #1 only'!$B$2)*(1-$B$3)),IF(N910="PLACED",(((M910-1)*'month #1 only'!$B$2)*(1-$B$3))-'month #1 only'!$B$2,IF(Q910=0,-'month #1 only'!$B$2,-('month #1 only'!$B$2*2))))))*E910</f>
        <v>0</v>
      </c>
    </row>
    <row r="911" spans="8:20" x14ac:dyDescent="0.2">
      <c r="H911" s="68"/>
      <c r="I911" s="68"/>
      <c r="J911" s="68"/>
      <c r="K911" s="68"/>
      <c r="N911" s="54"/>
      <c r="O911" s="68">
        <f>((G911-1)*(1-(IF(H911="no",0,'month #1 only'!$B$3)))+1)</f>
        <v>5.0000000000000044E-2</v>
      </c>
      <c r="P911" s="68">
        <f t="shared" si="14"/>
        <v>0</v>
      </c>
      <c r="Q911" s="69">
        <f>IF(Table13[[#This Row],[Runners]]&lt;5,0,IF(Table13[[#This Row],[Runners]]&lt;8,0.25,IF(Table13[[#This Row],[Runners]]&lt;12,0.2,IF(Table13[[#This Row],[Handicap?]]="Yes",0.25,0.2))))</f>
        <v>0</v>
      </c>
      <c r="R911" s="70">
        <f>(IF(N911="WON-EW",((((F911-1)*Q911)*'month #1 only'!$B$2)+('month #1 only'!$B$2*(F911-1))),IF(N911="WON",((((F911-1)*Q911)*'month #1 only'!$B$2)+('month #1 only'!$B$2*(F911-1))),IF(N911="PLACED",((((F911-1)*Q911)*'month #1 only'!$B$2)-'month #1 only'!$B$2),IF(Q911=0,-'month #1 only'!$B$2,IF(Q911=0,-'month #1 only'!$B$2,-('month #1 only'!$B$2*2)))))))*E911</f>
        <v>0</v>
      </c>
      <c r="S911" s="71">
        <f>(IF(N911="WON-EW",((((O911-1)*Q911)*'month #1 only'!$B$2)+('month #1 only'!$B$2*(O911-1))),IF(N911="WON",((((O911-1)*Q911)*'month #1 only'!$B$2)+('month #1 only'!$B$2*(O911-1))),IF(N911="PLACED",((((O911-1)*Q911)*'month #1 only'!$B$2)-'month #1 only'!$B$2),IF(Q911=0,-'month #1 only'!$B$2,IF(Q911=0,-'month #1 only'!$B$2,-('month #1 only'!$B$2*2)))))))*E911</f>
        <v>0</v>
      </c>
      <c r="T911" s="71">
        <f>(IF(N911="WON-EW",(((L911-1)*'month #1 only'!$B$2)*(1-$B$3))+(((M911-1)*'month #1 only'!$B$2)*(1-$B$3)),IF(N911="WON",(((L911-1)*'month #1 only'!$B$2)*(1-$B$3)),IF(N911="PLACED",(((M911-1)*'month #1 only'!$B$2)*(1-$B$3))-'month #1 only'!$B$2,IF(Q911=0,-'month #1 only'!$B$2,-('month #1 only'!$B$2*2))))))*E911</f>
        <v>0</v>
      </c>
    </row>
    <row r="912" spans="8:20" x14ac:dyDescent="0.2">
      <c r="H912" s="68"/>
      <c r="I912" s="68"/>
      <c r="J912" s="68"/>
      <c r="K912" s="68"/>
      <c r="N912" s="54"/>
      <c r="O912" s="68">
        <f>((G912-1)*(1-(IF(H912="no",0,'month #1 only'!$B$3)))+1)</f>
        <v>5.0000000000000044E-2</v>
      </c>
      <c r="P912" s="68">
        <f t="shared" si="14"/>
        <v>0</v>
      </c>
      <c r="Q912" s="69">
        <f>IF(Table13[[#This Row],[Runners]]&lt;5,0,IF(Table13[[#This Row],[Runners]]&lt;8,0.25,IF(Table13[[#This Row],[Runners]]&lt;12,0.2,IF(Table13[[#This Row],[Handicap?]]="Yes",0.25,0.2))))</f>
        <v>0</v>
      </c>
      <c r="R912" s="70">
        <f>(IF(N912="WON-EW",((((F912-1)*Q912)*'month #1 only'!$B$2)+('month #1 only'!$B$2*(F912-1))),IF(N912="WON",((((F912-1)*Q912)*'month #1 only'!$B$2)+('month #1 only'!$B$2*(F912-1))),IF(N912="PLACED",((((F912-1)*Q912)*'month #1 only'!$B$2)-'month #1 only'!$B$2),IF(Q912=0,-'month #1 only'!$B$2,IF(Q912=0,-'month #1 only'!$B$2,-('month #1 only'!$B$2*2)))))))*E912</f>
        <v>0</v>
      </c>
      <c r="S912" s="71">
        <f>(IF(N912="WON-EW",((((O912-1)*Q912)*'month #1 only'!$B$2)+('month #1 only'!$B$2*(O912-1))),IF(N912="WON",((((O912-1)*Q912)*'month #1 only'!$B$2)+('month #1 only'!$B$2*(O912-1))),IF(N912="PLACED",((((O912-1)*Q912)*'month #1 only'!$B$2)-'month #1 only'!$B$2),IF(Q912=0,-'month #1 only'!$B$2,IF(Q912=0,-'month #1 only'!$B$2,-('month #1 only'!$B$2*2)))))))*E912</f>
        <v>0</v>
      </c>
      <c r="T912" s="71">
        <f>(IF(N912="WON-EW",(((L912-1)*'month #1 only'!$B$2)*(1-$B$3))+(((M912-1)*'month #1 only'!$B$2)*(1-$B$3)),IF(N912="WON",(((L912-1)*'month #1 only'!$B$2)*(1-$B$3)),IF(N912="PLACED",(((M912-1)*'month #1 only'!$B$2)*(1-$B$3))-'month #1 only'!$B$2,IF(Q912=0,-'month #1 only'!$B$2,-('month #1 only'!$B$2*2))))))*E912</f>
        <v>0</v>
      </c>
    </row>
    <row r="913" spans="8:20" x14ac:dyDescent="0.2">
      <c r="H913" s="68"/>
      <c r="I913" s="68"/>
      <c r="J913" s="68"/>
      <c r="K913" s="68"/>
      <c r="N913" s="54"/>
      <c r="O913" s="68">
        <f>((G913-1)*(1-(IF(H913="no",0,'month #1 only'!$B$3)))+1)</f>
        <v>5.0000000000000044E-2</v>
      </c>
      <c r="P913" s="68">
        <f t="shared" si="14"/>
        <v>0</v>
      </c>
      <c r="Q913" s="69">
        <f>IF(Table13[[#This Row],[Runners]]&lt;5,0,IF(Table13[[#This Row],[Runners]]&lt;8,0.25,IF(Table13[[#This Row],[Runners]]&lt;12,0.2,IF(Table13[[#This Row],[Handicap?]]="Yes",0.25,0.2))))</f>
        <v>0</v>
      </c>
      <c r="R913" s="70">
        <f>(IF(N913="WON-EW",((((F913-1)*Q913)*'month #1 only'!$B$2)+('month #1 only'!$B$2*(F913-1))),IF(N913="WON",((((F913-1)*Q913)*'month #1 only'!$B$2)+('month #1 only'!$B$2*(F913-1))),IF(N913="PLACED",((((F913-1)*Q913)*'month #1 only'!$B$2)-'month #1 only'!$B$2),IF(Q913=0,-'month #1 only'!$B$2,IF(Q913=0,-'month #1 only'!$B$2,-('month #1 only'!$B$2*2)))))))*E913</f>
        <v>0</v>
      </c>
      <c r="S913" s="71">
        <f>(IF(N913="WON-EW",((((O913-1)*Q913)*'month #1 only'!$B$2)+('month #1 only'!$B$2*(O913-1))),IF(N913="WON",((((O913-1)*Q913)*'month #1 only'!$B$2)+('month #1 only'!$B$2*(O913-1))),IF(N913="PLACED",((((O913-1)*Q913)*'month #1 only'!$B$2)-'month #1 only'!$B$2),IF(Q913=0,-'month #1 only'!$B$2,IF(Q913=0,-'month #1 only'!$B$2,-('month #1 only'!$B$2*2)))))))*E913</f>
        <v>0</v>
      </c>
      <c r="T913" s="71">
        <f>(IF(N913="WON-EW",(((L913-1)*'month #1 only'!$B$2)*(1-$B$3))+(((M913-1)*'month #1 only'!$B$2)*(1-$B$3)),IF(N913="WON",(((L913-1)*'month #1 only'!$B$2)*(1-$B$3)),IF(N913="PLACED",(((M913-1)*'month #1 only'!$B$2)*(1-$B$3))-'month #1 only'!$B$2,IF(Q913=0,-'month #1 only'!$B$2,-('month #1 only'!$B$2*2))))))*E913</f>
        <v>0</v>
      </c>
    </row>
    <row r="914" spans="8:20" x14ac:dyDescent="0.2">
      <c r="H914" s="68"/>
      <c r="I914" s="68"/>
      <c r="J914" s="68"/>
      <c r="K914" s="68"/>
      <c r="N914" s="54"/>
      <c r="O914" s="68">
        <f>((G914-1)*(1-(IF(H914="no",0,'month #1 only'!$B$3)))+1)</f>
        <v>5.0000000000000044E-2</v>
      </c>
      <c r="P914" s="68">
        <f t="shared" si="14"/>
        <v>0</v>
      </c>
      <c r="Q914" s="69">
        <f>IF(Table13[[#This Row],[Runners]]&lt;5,0,IF(Table13[[#This Row],[Runners]]&lt;8,0.25,IF(Table13[[#This Row],[Runners]]&lt;12,0.2,IF(Table13[[#This Row],[Handicap?]]="Yes",0.25,0.2))))</f>
        <v>0</v>
      </c>
      <c r="R914" s="70">
        <f>(IF(N914="WON-EW",((((F914-1)*Q914)*'month #1 only'!$B$2)+('month #1 only'!$B$2*(F914-1))),IF(N914="WON",((((F914-1)*Q914)*'month #1 only'!$B$2)+('month #1 only'!$B$2*(F914-1))),IF(N914="PLACED",((((F914-1)*Q914)*'month #1 only'!$B$2)-'month #1 only'!$B$2),IF(Q914=0,-'month #1 only'!$B$2,IF(Q914=0,-'month #1 only'!$B$2,-('month #1 only'!$B$2*2)))))))*E914</f>
        <v>0</v>
      </c>
      <c r="S914" s="71">
        <f>(IF(N914="WON-EW",((((O914-1)*Q914)*'month #1 only'!$B$2)+('month #1 only'!$B$2*(O914-1))),IF(N914="WON",((((O914-1)*Q914)*'month #1 only'!$B$2)+('month #1 only'!$B$2*(O914-1))),IF(N914="PLACED",((((O914-1)*Q914)*'month #1 only'!$B$2)-'month #1 only'!$B$2),IF(Q914=0,-'month #1 only'!$B$2,IF(Q914=0,-'month #1 only'!$B$2,-('month #1 only'!$B$2*2)))))))*E914</f>
        <v>0</v>
      </c>
      <c r="T914" s="71">
        <f>(IF(N914="WON-EW",(((L914-1)*'month #1 only'!$B$2)*(1-$B$3))+(((M914-1)*'month #1 only'!$B$2)*(1-$B$3)),IF(N914="WON",(((L914-1)*'month #1 only'!$B$2)*(1-$B$3)),IF(N914="PLACED",(((M914-1)*'month #1 only'!$B$2)*(1-$B$3))-'month #1 only'!$B$2,IF(Q914=0,-'month #1 only'!$B$2,-('month #1 only'!$B$2*2))))))*E914</f>
        <v>0</v>
      </c>
    </row>
    <row r="915" spans="8:20" x14ac:dyDescent="0.2">
      <c r="H915" s="68"/>
      <c r="I915" s="68"/>
      <c r="J915" s="68"/>
      <c r="K915" s="68"/>
      <c r="N915" s="54"/>
      <c r="O915" s="68">
        <f>((G915-1)*(1-(IF(H915="no",0,'month #1 only'!$B$3)))+1)</f>
        <v>5.0000000000000044E-2</v>
      </c>
      <c r="P915" s="68">
        <f t="shared" si="14"/>
        <v>0</v>
      </c>
      <c r="Q915" s="69">
        <f>IF(Table13[[#This Row],[Runners]]&lt;5,0,IF(Table13[[#This Row],[Runners]]&lt;8,0.25,IF(Table13[[#This Row],[Runners]]&lt;12,0.2,IF(Table13[[#This Row],[Handicap?]]="Yes",0.25,0.2))))</f>
        <v>0</v>
      </c>
      <c r="R915" s="70">
        <f>(IF(N915="WON-EW",((((F915-1)*Q915)*'month #1 only'!$B$2)+('month #1 only'!$B$2*(F915-1))),IF(N915="WON",((((F915-1)*Q915)*'month #1 only'!$B$2)+('month #1 only'!$B$2*(F915-1))),IF(N915="PLACED",((((F915-1)*Q915)*'month #1 only'!$B$2)-'month #1 only'!$B$2),IF(Q915=0,-'month #1 only'!$B$2,IF(Q915=0,-'month #1 only'!$B$2,-('month #1 only'!$B$2*2)))))))*E915</f>
        <v>0</v>
      </c>
      <c r="S915" s="71">
        <f>(IF(N915="WON-EW",((((O915-1)*Q915)*'month #1 only'!$B$2)+('month #1 only'!$B$2*(O915-1))),IF(N915="WON",((((O915-1)*Q915)*'month #1 only'!$B$2)+('month #1 only'!$B$2*(O915-1))),IF(N915="PLACED",((((O915-1)*Q915)*'month #1 only'!$B$2)-'month #1 only'!$B$2),IF(Q915=0,-'month #1 only'!$B$2,IF(Q915=0,-'month #1 only'!$B$2,-('month #1 only'!$B$2*2)))))))*E915</f>
        <v>0</v>
      </c>
      <c r="T915" s="71">
        <f>(IF(N915="WON-EW",(((L915-1)*'month #1 only'!$B$2)*(1-$B$3))+(((M915-1)*'month #1 only'!$B$2)*(1-$B$3)),IF(N915="WON",(((L915-1)*'month #1 only'!$B$2)*(1-$B$3)),IF(N915="PLACED",(((M915-1)*'month #1 only'!$B$2)*(1-$B$3))-'month #1 only'!$B$2,IF(Q915=0,-'month #1 only'!$B$2,-('month #1 only'!$B$2*2))))))*E915</f>
        <v>0</v>
      </c>
    </row>
    <row r="916" spans="8:20" x14ac:dyDescent="0.2">
      <c r="H916" s="68"/>
      <c r="I916" s="68"/>
      <c r="J916" s="68"/>
      <c r="K916" s="68"/>
      <c r="N916" s="54"/>
      <c r="O916" s="68">
        <f>((G916-1)*(1-(IF(H916="no",0,'month #1 only'!$B$3)))+1)</f>
        <v>5.0000000000000044E-2</v>
      </c>
      <c r="P916" s="68">
        <f t="shared" si="14"/>
        <v>0</v>
      </c>
      <c r="Q916" s="69">
        <f>IF(Table13[[#This Row],[Runners]]&lt;5,0,IF(Table13[[#This Row],[Runners]]&lt;8,0.25,IF(Table13[[#This Row],[Runners]]&lt;12,0.2,IF(Table13[[#This Row],[Handicap?]]="Yes",0.25,0.2))))</f>
        <v>0</v>
      </c>
      <c r="R916" s="70">
        <f>(IF(N916="WON-EW",((((F916-1)*Q916)*'month #1 only'!$B$2)+('month #1 only'!$B$2*(F916-1))),IF(N916="WON",((((F916-1)*Q916)*'month #1 only'!$B$2)+('month #1 only'!$B$2*(F916-1))),IF(N916="PLACED",((((F916-1)*Q916)*'month #1 only'!$B$2)-'month #1 only'!$B$2),IF(Q916=0,-'month #1 only'!$B$2,IF(Q916=0,-'month #1 only'!$B$2,-('month #1 only'!$B$2*2)))))))*E916</f>
        <v>0</v>
      </c>
      <c r="S916" s="71">
        <f>(IF(N916="WON-EW",((((O916-1)*Q916)*'month #1 only'!$B$2)+('month #1 only'!$B$2*(O916-1))),IF(N916="WON",((((O916-1)*Q916)*'month #1 only'!$B$2)+('month #1 only'!$B$2*(O916-1))),IF(N916="PLACED",((((O916-1)*Q916)*'month #1 only'!$B$2)-'month #1 only'!$B$2),IF(Q916=0,-'month #1 only'!$B$2,IF(Q916=0,-'month #1 only'!$B$2,-('month #1 only'!$B$2*2)))))))*E916</f>
        <v>0</v>
      </c>
      <c r="T916" s="71">
        <f>(IF(N916="WON-EW",(((L916-1)*'month #1 only'!$B$2)*(1-$B$3))+(((M916-1)*'month #1 only'!$B$2)*(1-$B$3)),IF(N916="WON",(((L916-1)*'month #1 only'!$B$2)*(1-$B$3)),IF(N916="PLACED",(((M916-1)*'month #1 only'!$B$2)*(1-$B$3))-'month #1 only'!$B$2,IF(Q916=0,-'month #1 only'!$B$2,-('month #1 only'!$B$2*2))))))*E916</f>
        <v>0</v>
      </c>
    </row>
    <row r="917" spans="8:20" x14ac:dyDescent="0.2">
      <c r="H917" s="68"/>
      <c r="I917" s="68"/>
      <c r="J917" s="68"/>
      <c r="K917" s="68"/>
      <c r="N917" s="54"/>
      <c r="O917" s="68">
        <f>((G917-1)*(1-(IF(H917="no",0,'month #1 only'!$B$3)))+1)</f>
        <v>5.0000000000000044E-2</v>
      </c>
      <c r="P917" s="68">
        <f t="shared" si="14"/>
        <v>0</v>
      </c>
      <c r="Q917" s="69">
        <f>IF(Table13[[#This Row],[Runners]]&lt;5,0,IF(Table13[[#This Row],[Runners]]&lt;8,0.25,IF(Table13[[#This Row],[Runners]]&lt;12,0.2,IF(Table13[[#This Row],[Handicap?]]="Yes",0.25,0.2))))</f>
        <v>0</v>
      </c>
      <c r="R917" s="70">
        <f>(IF(N917="WON-EW",((((F917-1)*Q917)*'month #1 only'!$B$2)+('month #1 only'!$B$2*(F917-1))),IF(N917="WON",((((F917-1)*Q917)*'month #1 only'!$B$2)+('month #1 only'!$B$2*(F917-1))),IF(N917="PLACED",((((F917-1)*Q917)*'month #1 only'!$B$2)-'month #1 only'!$B$2),IF(Q917=0,-'month #1 only'!$B$2,IF(Q917=0,-'month #1 only'!$B$2,-('month #1 only'!$B$2*2)))))))*E917</f>
        <v>0</v>
      </c>
      <c r="S917" s="71">
        <f>(IF(N917="WON-EW",((((O917-1)*Q917)*'month #1 only'!$B$2)+('month #1 only'!$B$2*(O917-1))),IF(N917="WON",((((O917-1)*Q917)*'month #1 only'!$B$2)+('month #1 only'!$B$2*(O917-1))),IF(N917="PLACED",((((O917-1)*Q917)*'month #1 only'!$B$2)-'month #1 only'!$B$2),IF(Q917=0,-'month #1 only'!$B$2,IF(Q917=0,-'month #1 only'!$B$2,-('month #1 only'!$B$2*2)))))))*E917</f>
        <v>0</v>
      </c>
      <c r="T917" s="71">
        <f>(IF(N917="WON-EW",(((L917-1)*'month #1 only'!$B$2)*(1-$B$3))+(((M917-1)*'month #1 only'!$B$2)*(1-$B$3)),IF(N917="WON",(((L917-1)*'month #1 only'!$B$2)*(1-$B$3)),IF(N917="PLACED",(((M917-1)*'month #1 only'!$B$2)*(1-$B$3))-'month #1 only'!$B$2,IF(Q917=0,-'month #1 only'!$B$2,-('month #1 only'!$B$2*2))))))*E917</f>
        <v>0</v>
      </c>
    </row>
    <row r="918" spans="8:20" x14ac:dyDescent="0.2">
      <c r="H918" s="68"/>
      <c r="I918" s="68"/>
      <c r="J918" s="68"/>
      <c r="K918" s="68"/>
      <c r="N918" s="54"/>
      <c r="O918" s="68">
        <f>((G918-1)*(1-(IF(H918="no",0,'month #1 only'!$B$3)))+1)</f>
        <v>5.0000000000000044E-2</v>
      </c>
      <c r="P918" s="68">
        <f t="shared" si="14"/>
        <v>0</v>
      </c>
      <c r="Q918" s="69">
        <f>IF(Table13[[#This Row],[Runners]]&lt;5,0,IF(Table13[[#This Row],[Runners]]&lt;8,0.25,IF(Table13[[#This Row],[Runners]]&lt;12,0.2,IF(Table13[[#This Row],[Handicap?]]="Yes",0.25,0.2))))</f>
        <v>0</v>
      </c>
      <c r="R918" s="70">
        <f>(IF(N918="WON-EW",((((F918-1)*Q918)*'month #1 only'!$B$2)+('month #1 only'!$B$2*(F918-1))),IF(N918="WON",((((F918-1)*Q918)*'month #1 only'!$B$2)+('month #1 only'!$B$2*(F918-1))),IF(N918="PLACED",((((F918-1)*Q918)*'month #1 only'!$B$2)-'month #1 only'!$B$2),IF(Q918=0,-'month #1 only'!$B$2,IF(Q918=0,-'month #1 only'!$B$2,-('month #1 only'!$B$2*2)))))))*E918</f>
        <v>0</v>
      </c>
      <c r="S918" s="71">
        <f>(IF(N918="WON-EW",((((O918-1)*Q918)*'month #1 only'!$B$2)+('month #1 only'!$B$2*(O918-1))),IF(N918="WON",((((O918-1)*Q918)*'month #1 only'!$B$2)+('month #1 only'!$B$2*(O918-1))),IF(N918="PLACED",((((O918-1)*Q918)*'month #1 only'!$B$2)-'month #1 only'!$B$2),IF(Q918=0,-'month #1 only'!$B$2,IF(Q918=0,-'month #1 only'!$B$2,-('month #1 only'!$B$2*2)))))))*E918</f>
        <v>0</v>
      </c>
      <c r="T918" s="71">
        <f>(IF(N918="WON-EW",(((L918-1)*'month #1 only'!$B$2)*(1-$B$3))+(((M918-1)*'month #1 only'!$B$2)*(1-$B$3)),IF(N918="WON",(((L918-1)*'month #1 only'!$B$2)*(1-$B$3)),IF(N918="PLACED",(((M918-1)*'month #1 only'!$B$2)*(1-$B$3))-'month #1 only'!$B$2,IF(Q918=0,-'month #1 only'!$B$2,-('month #1 only'!$B$2*2))))))*E918</f>
        <v>0</v>
      </c>
    </row>
    <row r="919" spans="8:20" x14ac:dyDescent="0.2">
      <c r="H919" s="68"/>
      <c r="I919" s="68"/>
      <c r="J919" s="68"/>
      <c r="K919" s="68"/>
      <c r="N919" s="54"/>
      <c r="O919" s="68">
        <f>((G919-1)*(1-(IF(H919="no",0,'month #1 only'!$B$3)))+1)</f>
        <v>5.0000000000000044E-2</v>
      </c>
      <c r="P919" s="68">
        <f t="shared" si="14"/>
        <v>0</v>
      </c>
      <c r="Q919" s="69">
        <f>IF(Table13[[#This Row],[Runners]]&lt;5,0,IF(Table13[[#This Row],[Runners]]&lt;8,0.25,IF(Table13[[#This Row],[Runners]]&lt;12,0.2,IF(Table13[[#This Row],[Handicap?]]="Yes",0.25,0.2))))</f>
        <v>0</v>
      </c>
      <c r="R919" s="70">
        <f>(IF(N919="WON-EW",((((F919-1)*Q919)*'month #1 only'!$B$2)+('month #1 only'!$B$2*(F919-1))),IF(N919="WON",((((F919-1)*Q919)*'month #1 only'!$B$2)+('month #1 only'!$B$2*(F919-1))),IF(N919="PLACED",((((F919-1)*Q919)*'month #1 only'!$B$2)-'month #1 only'!$B$2),IF(Q919=0,-'month #1 only'!$B$2,IF(Q919=0,-'month #1 only'!$B$2,-('month #1 only'!$B$2*2)))))))*E919</f>
        <v>0</v>
      </c>
      <c r="S919" s="71">
        <f>(IF(N919="WON-EW",((((O919-1)*Q919)*'month #1 only'!$B$2)+('month #1 only'!$B$2*(O919-1))),IF(N919="WON",((((O919-1)*Q919)*'month #1 only'!$B$2)+('month #1 only'!$B$2*(O919-1))),IF(N919="PLACED",((((O919-1)*Q919)*'month #1 only'!$B$2)-'month #1 only'!$B$2),IF(Q919=0,-'month #1 only'!$B$2,IF(Q919=0,-'month #1 only'!$B$2,-('month #1 only'!$B$2*2)))))))*E919</f>
        <v>0</v>
      </c>
      <c r="T919" s="71">
        <f>(IF(N919="WON-EW",(((L919-1)*'month #1 only'!$B$2)*(1-$B$3))+(((M919-1)*'month #1 only'!$B$2)*(1-$B$3)),IF(N919="WON",(((L919-1)*'month #1 only'!$B$2)*(1-$B$3)),IF(N919="PLACED",(((M919-1)*'month #1 only'!$B$2)*(1-$B$3))-'month #1 only'!$B$2,IF(Q919=0,-'month #1 only'!$B$2,-('month #1 only'!$B$2*2))))))*E919</f>
        <v>0</v>
      </c>
    </row>
    <row r="920" spans="8:20" x14ac:dyDescent="0.2">
      <c r="H920" s="68"/>
      <c r="I920" s="68"/>
      <c r="J920" s="68"/>
      <c r="K920" s="68"/>
      <c r="N920" s="54"/>
      <c r="O920" s="68">
        <f>((G920-1)*(1-(IF(H920="no",0,'month #1 only'!$B$3)))+1)</f>
        <v>5.0000000000000044E-2</v>
      </c>
      <c r="P920" s="68">
        <f t="shared" si="14"/>
        <v>0</v>
      </c>
      <c r="Q920" s="69">
        <f>IF(Table13[[#This Row],[Runners]]&lt;5,0,IF(Table13[[#This Row],[Runners]]&lt;8,0.25,IF(Table13[[#This Row],[Runners]]&lt;12,0.2,IF(Table13[[#This Row],[Handicap?]]="Yes",0.25,0.2))))</f>
        <v>0</v>
      </c>
      <c r="R920" s="70">
        <f>(IF(N920="WON-EW",((((F920-1)*Q920)*'month #1 only'!$B$2)+('month #1 only'!$B$2*(F920-1))),IF(N920="WON",((((F920-1)*Q920)*'month #1 only'!$B$2)+('month #1 only'!$B$2*(F920-1))),IF(N920="PLACED",((((F920-1)*Q920)*'month #1 only'!$B$2)-'month #1 only'!$B$2),IF(Q920=0,-'month #1 only'!$B$2,IF(Q920=0,-'month #1 only'!$B$2,-('month #1 only'!$B$2*2)))))))*E920</f>
        <v>0</v>
      </c>
      <c r="S920" s="71">
        <f>(IF(N920="WON-EW",((((O920-1)*Q920)*'month #1 only'!$B$2)+('month #1 only'!$B$2*(O920-1))),IF(N920="WON",((((O920-1)*Q920)*'month #1 only'!$B$2)+('month #1 only'!$B$2*(O920-1))),IF(N920="PLACED",((((O920-1)*Q920)*'month #1 only'!$B$2)-'month #1 only'!$B$2),IF(Q920=0,-'month #1 only'!$B$2,IF(Q920=0,-'month #1 only'!$B$2,-('month #1 only'!$B$2*2)))))))*E920</f>
        <v>0</v>
      </c>
      <c r="T920" s="71">
        <f>(IF(N920="WON-EW",(((L920-1)*'month #1 only'!$B$2)*(1-$B$3))+(((M920-1)*'month #1 only'!$B$2)*(1-$B$3)),IF(N920="WON",(((L920-1)*'month #1 only'!$B$2)*(1-$B$3)),IF(N920="PLACED",(((M920-1)*'month #1 only'!$B$2)*(1-$B$3))-'month #1 only'!$B$2,IF(Q920=0,-'month #1 only'!$B$2,-('month #1 only'!$B$2*2))))))*E920</f>
        <v>0</v>
      </c>
    </row>
    <row r="921" spans="8:20" x14ac:dyDescent="0.2">
      <c r="H921" s="68"/>
      <c r="I921" s="68"/>
      <c r="J921" s="68"/>
      <c r="K921" s="68"/>
      <c r="N921" s="54"/>
      <c r="O921" s="68">
        <f>((G921-1)*(1-(IF(H921="no",0,'month #1 only'!$B$3)))+1)</f>
        <v>5.0000000000000044E-2</v>
      </c>
      <c r="P921" s="68">
        <f t="shared" si="14"/>
        <v>0</v>
      </c>
      <c r="Q921" s="69">
        <f>IF(Table13[[#This Row],[Runners]]&lt;5,0,IF(Table13[[#This Row],[Runners]]&lt;8,0.25,IF(Table13[[#This Row],[Runners]]&lt;12,0.2,IF(Table13[[#This Row],[Handicap?]]="Yes",0.25,0.2))))</f>
        <v>0</v>
      </c>
      <c r="R921" s="70">
        <f>(IF(N921="WON-EW",((((F921-1)*Q921)*'month #1 only'!$B$2)+('month #1 only'!$B$2*(F921-1))),IF(N921="WON",((((F921-1)*Q921)*'month #1 only'!$B$2)+('month #1 only'!$B$2*(F921-1))),IF(N921="PLACED",((((F921-1)*Q921)*'month #1 only'!$B$2)-'month #1 only'!$B$2),IF(Q921=0,-'month #1 only'!$B$2,IF(Q921=0,-'month #1 only'!$B$2,-('month #1 only'!$B$2*2)))))))*E921</f>
        <v>0</v>
      </c>
      <c r="S921" s="71">
        <f>(IF(N921="WON-EW",((((O921-1)*Q921)*'month #1 only'!$B$2)+('month #1 only'!$B$2*(O921-1))),IF(N921="WON",((((O921-1)*Q921)*'month #1 only'!$B$2)+('month #1 only'!$B$2*(O921-1))),IF(N921="PLACED",((((O921-1)*Q921)*'month #1 only'!$B$2)-'month #1 only'!$B$2),IF(Q921=0,-'month #1 only'!$B$2,IF(Q921=0,-'month #1 only'!$B$2,-('month #1 only'!$B$2*2)))))))*E921</f>
        <v>0</v>
      </c>
      <c r="T921" s="71">
        <f>(IF(N921="WON-EW",(((L921-1)*'month #1 only'!$B$2)*(1-$B$3))+(((M921-1)*'month #1 only'!$B$2)*(1-$B$3)),IF(N921="WON",(((L921-1)*'month #1 only'!$B$2)*(1-$B$3)),IF(N921="PLACED",(((M921-1)*'month #1 only'!$B$2)*(1-$B$3))-'month #1 only'!$B$2,IF(Q921=0,-'month #1 only'!$B$2,-('month #1 only'!$B$2*2))))))*E921</f>
        <v>0</v>
      </c>
    </row>
    <row r="922" spans="8:20" x14ac:dyDescent="0.2">
      <c r="H922" s="68"/>
      <c r="I922" s="68"/>
      <c r="J922" s="68"/>
      <c r="K922" s="68"/>
      <c r="N922" s="54"/>
      <c r="O922" s="68">
        <f>((G922-1)*(1-(IF(H922="no",0,'month #1 only'!$B$3)))+1)</f>
        <v>5.0000000000000044E-2</v>
      </c>
      <c r="P922" s="68">
        <f t="shared" si="14"/>
        <v>0</v>
      </c>
      <c r="Q922" s="69">
        <f>IF(Table13[[#This Row],[Runners]]&lt;5,0,IF(Table13[[#This Row],[Runners]]&lt;8,0.25,IF(Table13[[#This Row],[Runners]]&lt;12,0.2,IF(Table13[[#This Row],[Handicap?]]="Yes",0.25,0.2))))</f>
        <v>0</v>
      </c>
      <c r="R922" s="70">
        <f>(IF(N922="WON-EW",((((F922-1)*Q922)*'month #1 only'!$B$2)+('month #1 only'!$B$2*(F922-1))),IF(N922="WON",((((F922-1)*Q922)*'month #1 only'!$B$2)+('month #1 only'!$B$2*(F922-1))),IF(N922="PLACED",((((F922-1)*Q922)*'month #1 only'!$B$2)-'month #1 only'!$B$2),IF(Q922=0,-'month #1 only'!$B$2,IF(Q922=0,-'month #1 only'!$B$2,-('month #1 only'!$B$2*2)))))))*E922</f>
        <v>0</v>
      </c>
      <c r="S922" s="71">
        <f>(IF(N922="WON-EW",((((O922-1)*Q922)*'month #1 only'!$B$2)+('month #1 only'!$B$2*(O922-1))),IF(N922="WON",((((O922-1)*Q922)*'month #1 only'!$B$2)+('month #1 only'!$B$2*(O922-1))),IF(N922="PLACED",((((O922-1)*Q922)*'month #1 only'!$B$2)-'month #1 only'!$B$2),IF(Q922=0,-'month #1 only'!$B$2,IF(Q922=0,-'month #1 only'!$B$2,-('month #1 only'!$B$2*2)))))))*E922</f>
        <v>0</v>
      </c>
      <c r="T922" s="71">
        <f>(IF(N922="WON-EW",(((L922-1)*'month #1 only'!$B$2)*(1-$B$3))+(((M922-1)*'month #1 only'!$B$2)*(1-$B$3)),IF(N922="WON",(((L922-1)*'month #1 only'!$B$2)*(1-$B$3)),IF(N922="PLACED",(((M922-1)*'month #1 only'!$B$2)*(1-$B$3))-'month #1 only'!$B$2,IF(Q922=0,-'month #1 only'!$B$2,-('month #1 only'!$B$2*2))))))*E922</f>
        <v>0</v>
      </c>
    </row>
    <row r="923" spans="8:20" x14ac:dyDescent="0.2">
      <c r="H923" s="68"/>
      <c r="I923" s="68"/>
      <c r="J923" s="68"/>
      <c r="K923" s="68"/>
      <c r="N923" s="54"/>
      <c r="O923" s="68">
        <f>((G923-1)*(1-(IF(H923="no",0,'month #1 only'!$B$3)))+1)</f>
        <v>5.0000000000000044E-2</v>
      </c>
      <c r="P923" s="68">
        <f t="shared" si="14"/>
        <v>0</v>
      </c>
      <c r="Q923" s="69">
        <f>IF(Table13[[#This Row],[Runners]]&lt;5,0,IF(Table13[[#This Row],[Runners]]&lt;8,0.25,IF(Table13[[#This Row],[Runners]]&lt;12,0.2,IF(Table13[[#This Row],[Handicap?]]="Yes",0.25,0.2))))</f>
        <v>0</v>
      </c>
      <c r="R923" s="70">
        <f>(IF(N923="WON-EW",((((F923-1)*Q923)*'month #1 only'!$B$2)+('month #1 only'!$B$2*(F923-1))),IF(N923="WON",((((F923-1)*Q923)*'month #1 only'!$B$2)+('month #1 only'!$B$2*(F923-1))),IF(N923="PLACED",((((F923-1)*Q923)*'month #1 only'!$B$2)-'month #1 only'!$B$2),IF(Q923=0,-'month #1 only'!$B$2,IF(Q923=0,-'month #1 only'!$B$2,-('month #1 only'!$B$2*2)))))))*E923</f>
        <v>0</v>
      </c>
      <c r="S923" s="71">
        <f>(IF(N923="WON-EW",((((O923-1)*Q923)*'month #1 only'!$B$2)+('month #1 only'!$B$2*(O923-1))),IF(N923="WON",((((O923-1)*Q923)*'month #1 only'!$B$2)+('month #1 only'!$B$2*(O923-1))),IF(N923="PLACED",((((O923-1)*Q923)*'month #1 only'!$B$2)-'month #1 only'!$B$2),IF(Q923=0,-'month #1 only'!$B$2,IF(Q923=0,-'month #1 only'!$B$2,-('month #1 only'!$B$2*2)))))))*E923</f>
        <v>0</v>
      </c>
      <c r="T923" s="71">
        <f>(IF(N923="WON-EW",(((L923-1)*'month #1 only'!$B$2)*(1-$B$3))+(((M923-1)*'month #1 only'!$B$2)*(1-$B$3)),IF(N923="WON",(((L923-1)*'month #1 only'!$B$2)*(1-$B$3)),IF(N923="PLACED",(((M923-1)*'month #1 only'!$B$2)*(1-$B$3))-'month #1 only'!$B$2,IF(Q923=0,-'month #1 only'!$B$2,-('month #1 only'!$B$2*2))))))*E923</f>
        <v>0</v>
      </c>
    </row>
    <row r="924" spans="8:20" x14ac:dyDescent="0.2">
      <c r="H924" s="68"/>
      <c r="I924" s="68"/>
      <c r="J924" s="68"/>
      <c r="K924" s="68"/>
      <c r="N924" s="54"/>
      <c r="O924" s="68">
        <f>((G924-1)*(1-(IF(H924="no",0,'month #1 only'!$B$3)))+1)</f>
        <v>5.0000000000000044E-2</v>
      </c>
      <c r="P924" s="68">
        <f t="shared" si="14"/>
        <v>0</v>
      </c>
      <c r="Q924" s="69">
        <f>IF(Table13[[#This Row],[Runners]]&lt;5,0,IF(Table13[[#This Row],[Runners]]&lt;8,0.25,IF(Table13[[#This Row],[Runners]]&lt;12,0.2,IF(Table13[[#This Row],[Handicap?]]="Yes",0.25,0.2))))</f>
        <v>0</v>
      </c>
      <c r="R924" s="70">
        <f>(IF(N924="WON-EW",((((F924-1)*Q924)*'month #1 only'!$B$2)+('month #1 only'!$B$2*(F924-1))),IF(N924="WON",((((F924-1)*Q924)*'month #1 only'!$B$2)+('month #1 only'!$B$2*(F924-1))),IF(N924="PLACED",((((F924-1)*Q924)*'month #1 only'!$B$2)-'month #1 only'!$B$2),IF(Q924=0,-'month #1 only'!$B$2,IF(Q924=0,-'month #1 only'!$B$2,-('month #1 only'!$B$2*2)))))))*E924</f>
        <v>0</v>
      </c>
      <c r="S924" s="71">
        <f>(IF(N924="WON-EW",((((O924-1)*Q924)*'month #1 only'!$B$2)+('month #1 only'!$B$2*(O924-1))),IF(N924="WON",((((O924-1)*Q924)*'month #1 only'!$B$2)+('month #1 only'!$B$2*(O924-1))),IF(N924="PLACED",((((O924-1)*Q924)*'month #1 only'!$B$2)-'month #1 only'!$B$2),IF(Q924=0,-'month #1 only'!$B$2,IF(Q924=0,-'month #1 only'!$B$2,-('month #1 only'!$B$2*2)))))))*E924</f>
        <v>0</v>
      </c>
      <c r="T924" s="71">
        <f>(IF(N924="WON-EW",(((L924-1)*'month #1 only'!$B$2)*(1-$B$3))+(((M924-1)*'month #1 only'!$B$2)*(1-$B$3)),IF(N924="WON",(((L924-1)*'month #1 only'!$B$2)*(1-$B$3)),IF(N924="PLACED",(((M924-1)*'month #1 only'!$B$2)*(1-$B$3))-'month #1 only'!$B$2,IF(Q924=0,-'month #1 only'!$B$2,-('month #1 only'!$B$2*2))))))*E924</f>
        <v>0</v>
      </c>
    </row>
    <row r="925" spans="8:20" x14ac:dyDescent="0.2">
      <c r="H925" s="68"/>
      <c r="I925" s="68"/>
      <c r="J925" s="68"/>
      <c r="K925" s="68"/>
      <c r="N925" s="54"/>
      <c r="O925" s="68">
        <f>((G925-1)*(1-(IF(H925="no",0,'month #1 only'!$B$3)))+1)</f>
        <v>5.0000000000000044E-2</v>
      </c>
      <c r="P925" s="68">
        <f t="shared" si="14"/>
        <v>0</v>
      </c>
      <c r="Q925" s="69">
        <f>IF(Table13[[#This Row],[Runners]]&lt;5,0,IF(Table13[[#This Row],[Runners]]&lt;8,0.25,IF(Table13[[#This Row],[Runners]]&lt;12,0.2,IF(Table13[[#This Row],[Handicap?]]="Yes",0.25,0.2))))</f>
        <v>0</v>
      </c>
      <c r="R925" s="70">
        <f>(IF(N925="WON-EW",((((F925-1)*Q925)*'month #1 only'!$B$2)+('month #1 only'!$B$2*(F925-1))),IF(N925="WON",((((F925-1)*Q925)*'month #1 only'!$B$2)+('month #1 only'!$B$2*(F925-1))),IF(N925="PLACED",((((F925-1)*Q925)*'month #1 only'!$B$2)-'month #1 only'!$B$2),IF(Q925=0,-'month #1 only'!$B$2,IF(Q925=0,-'month #1 only'!$B$2,-('month #1 only'!$B$2*2)))))))*E925</f>
        <v>0</v>
      </c>
      <c r="S925" s="71">
        <f>(IF(N925="WON-EW",((((O925-1)*Q925)*'month #1 only'!$B$2)+('month #1 only'!$B$2*(O925-1))),IF(N925="WON",((((O925-1)*Q925)*'month #1 only'!$B$2)+('month #1 only'!$B$2*(O925-1))),IF(N925="PLACED",((((O925-1)*Q925)*'month #1 only'!$B$2)-'month #1 only'!$B$2),IF(Q925=0,-'month #1 only'!$B$2,IF(Q925=0,-'month #1 only'!$B$2,-('month #1 only'!$B$2*2)))))))*E925</f>
        <v>0</v>
      </c>
      <c r="T925" s="71">
        <f>(IF(N925="WON-EW",(((L925-1)*'month #1 only'!$B$2)*(1-$B$3))+(((M925-1)*'month #1 only'!$B$2)*(1-$B$3)),IF(N925="WON",(((L925-1)*'month #1 only'!$B$2)*(1-$B$3)),IF(N925="PLACED",(((M925-1)*'month #1 only'!$B$2)*(1-$B$3))-'month #1 only'!$B$2,IF(Q925=0,-'month #1 only'!$B$2,-('month #1 only'!$B$2*2))))))*E925</f>
        <v>0</v>
      </c>
    </row>
    <row r="926" spans="8:20" x14ac:dyDescent="0.2">
      <c r="H926" s="68"/>
      <c r="I926" s="68"/>
      <c r="J926" s="68"/>
      <c r="K926" s="68"/>
      <c r="N926" s="54"/>
      <c r="O926" s="68">
        <f>((G926-1)*(1-(IF(H926="no",0,'month #1 only'!$B$3)))+1)</f>
        <v>5.0000000000000044E-2</v>
      </c>
      <c r="P926" s="68">
        <f t="shared" si="14"/>
        <v>0</v>
      </c>
      <c r="Q926" s="69">
        <f>IF(Table13[[#This Row],[Runners]]&lt;5,0,IF(Table13[[#This Row],[Runners]]&lt;8,0.25,IF(Table13[[#This Row],[Runners]]&lt;12,0.2,IF(Table13[[#This Row],[Handicap?]]="Yes",0.25,0.2))))</f>
        <v>0</v>
      </c>
      <c r="R926" s="70">
        <f>(IF(N926="WON-EW",((((F926-1)*Q926)*'month #1 only'!$B$2)+('month #1 only'!$B$2*(F926-1))),IF(N926="WON",((((F926-1)*Q926)*'month #1 only'!$B$2)+('month #1 only'!$B$2*(F926-1))),IF(N926="PLACED",((((F926-1)*Q926)*'month #1 only'!$B$2)-'month #1 only'!$B$2),IF(Q926=0,-'month #1 only'!$B$2,IF(Q926=0,-'month #1 only'!$B$2,-('month #1 only'!$B$2*2)))))))*E926</f>
        <v>0</v>
      </c>
      <c r="S926" s="71">
        <f>(IF(N926="WON-EW",((((O926-1)*Q926)*'month #1 only'!$B$2)+('month #1 only'!$B$2*(O926-1))),IF(N926="WON",((((O926-1)*Q926)*'month #1 only'!$B$2)+('month #1 only'!$B$2*(O926-1))),IF(N926="PLACED",((((O926-1)*Q926)*'month #1 only'!$B$2)-'month #1 only'!$B$2),IF(Q926=0,-'month #1 only'!$B$2,IF(Q926=0,-'month #1 only'!$B$2,-('month #1 only'!$B$2*2)))))))*E926</f>
        <v>0</v>
      </c>
      <c r="T926" s="71">
        <f>(IF(N926="WON-EW",(((L926-1)*'month #1 only'!$B$2)*(1-$B$3))+(((M926-1)*'month #1 only'!$B$2)*(1-$B$3)),IF(N926="WON",(((L926-1)*'month #1 only'!$B$2)*(1-$B$3)),IF(N926="PLACED",(((M926-1)*'month #1 only'!$B$2)*(1-$B$3))-'month #1 only'!$B$2,IF(Q926=0,-'month #1 only'!$B$2,-('month #1 only'!$B$2*2))))))*E926</f>
        <v>0</v>
      </c>
    </row>
    <row r="927" spans="8:20" x14ac:dyDescent="0.2">
      <c r="H927" s="68"/>
      <c r="I927" s="68"/>
      <c r="J927" s="68"/>
      <c r="K927" s="68"/>
      <c r="N927" s="54"/>
      <c r="O927" s="68">
        <f>((G927-1)*(1-(IF(H927="no",0,'month #1 only'!$B$3)))+1)</f>
        <v>5.0000000000000044E-2</v>
      </c>
      <c r="P927" s="68">
        <f t="shared" si="14"/>
        <v>0</v>
      </c>
      <c r="Q927" s="69">
        <f>IF(Table13[[#This Row],[Runners]]&lt;5,0,IF(Table13[[#This Row],[Runners]]&lt;8,0.25,IF(Table13[[#This Row],[Runners]]&lt;12,0.2,IF(Table13[[#This Row],[Handicap?]]="Yes",0.25,0.2))))</f>
        <v>0</v>
      </c>
      <c r="R927" s="70">
        <f>(IF(N927="WON-EW",((((F927-1)*Q927)*'month #1 only'!$B$2)+('month #1 only'!$B$2*(F927-1))),IF(N927="WON",((((F927-1)*Q927)*'month #1 only'!$B$2)+('month #1 only'!$B$2*(F927-1))),IF(N927="PLACED",((((F927-1)*Q927)*'month #1 only'!$B$2)-'month #1 only'!$B$2),IF(Q927=0,-'month #1 only'!$B$2,IF(Q927=0,-'month #1 only'!$B$2,-('month #1 only'!$B$2*2)))))))*E927</f>
        <v>0</v>
      </c>
      <c r="S927" s="71">
        <f>(IF(N927="WON-EW",((((O927-1)*Q927)*'month #1 only'!$B$2)+('month #1 only'!$B$2*(O927-1))),IF(N927="WON",((((O927-1)*Q927)*'month #1 only'!$B$2)+('month #1 only'!$B$2*(O927-1))),IF(N927="PLACED",((((O927-1)*Q927)*'month #1 only'!$B$2)-'month #1 only'!$B$2),IF(Q927=0,-'month #1 only'!$B$2,IF(Q927=0,-'month #1 only'!$B$2,-('month #1 only'!$B$2*2)))))))*E927</f>
        <v>0</v>
      </c>
      <c r="T927" s="71">
        <f>(IF(N927="WON-EW",(((L927-1)*'month #1 only'!$B$2)*(1-$B$3))+(((M927-1)*'month #1 only'!$B$2)*(1-$B$3)),IF(N927="WON",(((L927-1)*'month #1 only'!$B$2)*(1-$B$3)),IF(N927="PLACED",(((M927-1)*'month #1 only'!$B$2)*(1-$B$3))-'month #1 only'!$B$2,IF(Q927=0,-'month #1 only'!$B$2,-('month #1 only'!$B$2*2))))))*E927</f>
        <v>0</v>
      </c>
    </row>
    <row r="928" spans="8:20" x14ac:dyDescent="0.2">
      <c r="H928" s="68"/>
      <c r="I928" s="68"/>
      <c r="J928" s="68"/>
      <c r="K928" s="68"/>
      <c r="N928" s="54"/>
      <c r="O928" s="68">
        <f>((G928-1)*(1-(IF(H928="no",0,'month #1 only'!$B$3)))+1)</f>
        <v>5.0000000000000044E-2</v>
      </c>
      <c r="P928" s="68">
        <f t="shared" si="14"/>
        <v>0</v>
      </c>
      <c r="Q928" s="69">
        <f>IF(Table13[[#This Row],[Runners]]&lt;5,0,IF(Table13[[#This Row],[Runners]]&lt;8,0.25,IF(Table13[[#This Row],[Runners]]&lt;12,0.2,IF(Table13[[#This Row],[Handicap?]]="Yes",0.25,0.2))))</f>
        <v>0</v>
      </c>
      <c r="R928" s="70">
        <f>(IF(N928="WON-EW",((((F928-1)*Q928)*'month #1 only'!$B$2)+('month #1 only'!$B$2*(F928-1))),IF(N928="WON",((((F928-1)*Q928)*'month #1 only'!$B$2)+('month #1 only'!$B$2*(F928-1))),IF(N928="PLACED",((((F928-1)*Q928)*'month #1 only'!$B$2)-'month #1 only'!$B$2),IF(Q928=0,-'month #1 only'!$B$2,IF(Q928=0,-'month #1 only'!$B$2,-('month #1 only'!$B$2*2)))))))*E928</f>
        <v>0</v>
      </c>
      <c r="S928" s="71">
        <f>(IF(N928="WON-EW",((((O928-1)*Q928)*'month #1 only'!$B$2)+('month #1 only'!$B$2*(O928-1))),IF(N928="WON",((((O928-1)*Q928)*'month #1 only'!$B$2)+('month #1 only'!$B$2*(O928-1))),IF(N928="PLACED",((((O928-1)*Q928)*'month #1 only'!$B$2)-'month #1 only'!$B$2),IF(Q928=0,-'month #1 only'!$B$2,IF(Q928=0,-'month #1 only'!$B$2,-('month #1 only'!$B$2*2)))))))*E928</f>
        <v>0</v>
      </c>
      <c r="T928" s="71">
        <f>(IF(N928="WON-EW",(((L928-1)*'month #1 only'!$B$2)*(1-$B$3))+(((M928-1)*'month #1 only'!$B$2)*(1-$B$3)),IF(N928="WON",(((L928-1)*'month #1 only'!$B$2)*(1-$B$3)),IF(N928="PLACED",(((M928-1)*'month #1 only'!$B$2)*(1-$B$3))-'month #1 only'!$B$2,IF(Q928=0,-'month #1 only'!$B$2,-('month #1 only'!$B$2*2))))))*E928</f>
        <v>0</v>
      </c>
    </row>
    <row r="929" spans="8:20" x14ac:dyDescent="0.2">
      <c r="H929" s="68"/>
      <c r="I929" s="68"/>
      <c r="J929" s="68"/>
      <c r="K929" s="68"/>
      <c r="N929" s="54"/>
      <c r="O929" s="68">
        <f>((G929-1)*(1-(IF(H929="no",0,'month #1 only'!$B$3)))+1)</f>
        <v>5.0000000000000044E-2</v>
      </c>
      <c r="P929" s="68">
        <f t="shared" si="14"/>
        <v>0</v>
      </c>
      <c r="Q929" s="69">
        <f>IF(Table13[[#This Row],[Runners]]&lt;5,0,IF(Table13[[#This Row],[Runners]]&lt;8,0.25,IF(Table13[[#This Row],[Runners]]&lt;12,0.2,IF(Table13[[#This Row],[Handicap?]]="Yes",0.25,0.2))))</f>
        <v>0</v>
      </c>
      <c r="R929" s="70">
        <f>(IF(N929="WON-EW",((((F929-1)*Q929)*'month #1 only'!$B$2)+('month #1 only'!$B$2*(F929-1))),IF(N929="WON",((((F929-1)*Q929)*'month #1 only'!$B$2)+('month #1 only'!$B$2*(F929-1))),IF(N929="PLACED",((((F929-1)*Q929)*'month #1 only'!$B$2)-'month #1 only'!$B$2),IF(Q929=0,-'month #1 only'!$B$2,IF(Q929=0,-'month #1 only'!$B$2,-('month #1 only'!$B$2*2)))))))*E929</f>
        <v>0</v>
      </c>
      <c r="S929" s="71">
        <f>(IF(N929="WON-EW",((((O929-1)*Q929)*'month #1 only'!$B$2)+('month #1 only'!$B$2*(O929-1))),IF(N929="WON",((((O929-1)*Q929)*'month #1 only'!$B$2)+('month #1 only'!$B$2*(O929-1))),IF(N929="PLACED",((((O929-1)*Q929)*'month #1 only'!$B$2)-'month #1 only'!$B$2),IF(Q929=0,-'month #1 only'!$B$2,IF(Q929=0,-'month #1 only'!$B$2,-('month #1 only'!$B$2*2)))))))*E929</f>
        <v>0</v>
      </c>
      <c r="T929" s="71">
        <f>(IF(N929="WON-EW",(((L929-1)*'month #1 only'!$B$2)*(1-$B$3))+(((M929-1)*'month #1 only'!$B$2)*(1-$B$3)),IF(N929="WON",(((L929-1)*'month #1 only'!$B$2)*(1-$B$3)),IF(N929="PLACED",(((M929-1)*'month #1 only'!$B$2)*(1-$B$3))-'month #1 only'!$B$2,IF(Q929=0,-'month #1 only'!$B$2,-('month #1 only'!$B$2*2))))))*E929</f>
        <v>0</v>
      </c>
    </row>
    <row r="930" spans="8:20" x14ac:dyDescent="0.2">
      <c r="H930" s="68"/>
      <c r="I930" s="68"/>
      <c r="J930" s="68"/>
      <c r="K930" s="68"/>
      <c r="N930" s="54"/>
      <c r="O930" s="68">
        <f>((G930-1)*(1-(IF(H930="no",0,'month #1 only'!$B$3)))+1)</f>
        <v>5.0000000000000044E-2</v>
      </c>
      <c r="P930" s="68">
        <f t="shared" si="14"/>
        <v>0</v>
      </c>
      <c r="Q930" s="69">
        <f>IF(Table13[[#This Row],[Runners]]&lt;5,0,IF(Table13[[#This Row],[Runners]]&lt;8,0.25,IF(Table13[[#This Row],[Runners]]&lt;12,0.2,IF(Table13[[#This Row],[Handicap?]]="Yes",0.25,0.2))))</f>
        <v>0</v>
      </c>
      <c r="R930" s="70">
        <f>(IF(N930="WON-EW",((((F930-1)*Q930)*'month #1 only'!$B$2)+('month #1 only'!$B$2*(F930-1))),IF(N930="WON",((((F930-1)*Q930)*'month #1 only'!$B$2)+('month #1 only'!$B$2*(F930-1))),IF(N930="PLACED",((((F930-1)*Q930)*'month #1 only'!$B$2)-'month #1 only'!$B$2),IF(Q930=0,-'month #1 only'!$B$2,IF(Q930=0,-'month #1 only'!$B$2,-('month #1 only'!$B$2*2)))))))*E930</f>
        <v>0</v>
      </c>
      <c r="S930" s="71">
        <f>(IF(N930="WON-EW",((((O930-1)*Q930)*'month #1 only'!$B$2)+('month #1 only'!$B$2*(O930-1))),IF(N930="WON",((((O930-1)*Q930)*'month #1 only'!$B$2)+('month #1 only'!$B$2*(O930-1))),IF(N930="PLACED",((((O930-1)*Q930)*'month #1 only'!$B$2)-'month #1 only'!$B$2),IF(Q930=0,-'month #1 only'!$B$2,IF(Q930=0,-'month #1 only'!$B$2,-('month #1 only'!$B$2*2)))))))*E930</f>
        <v>0</v>
      </c>
      <c r="T930" s="71">
        <f>(IF(N930="WON-EW",(((L930-1)*'month #1 only'!$B$2)*(1-$B$3))+(((M930-1)*'month #1 only'!$B$2)*(1-$B$3)),IF(N930="WON",(((L930-1)*'month #1 only'!$B$2)*(1-$B$3)),IF(N930="PLACED",(((M930-1)*'month #1 only'!$B$2)*(1-$B$3))-'month #1 only'!$B$2,IF(Q930=0,-'month #1 only'!$B$2,-('month #1 only'!$B$2*2))))))*E930</f>
        <v>0</v>
      </c>
    </row>
    <row r="931" spans="8:20" x14ac:dyDescent="0.2">
      <c r="H931" s="68"/>
      <c r="I931" s="68"/>
      <c r="J931" s="68"/>
      <c r="K931" s="68"/>
      <c r="N931" s="54"/>
      <c r="O931" s="68">
        <f>((G931-1)*(1-(IF(H931="no",0,'month #1 only'!$B$3)))+1)</f>
        <v>5.0000000000000044E-2</v>
      </c>
      <c r="P931" s="68">
        <f t="shared" si="14"/>
        <v>0</v>
      </c>
      <c r="Q931" s="69">
        <f>IF(Table13[[#This Row],[Runners]]&lt;5,0,IF(Table13[[#This Row],[Runners]]&lt;8,0.25,IF(Table13[[#This Row],[Runners]]&lt;12,0.2,IF(Table13[[#This Row],[Handicap?]]="Yes",0.25,0.2))))</f>
        <v>0</v>
      </c>
      <c r="R931" s="70">
        <f>(IF(N931="WON-EW",((((F931-1)*Q931)*'month #1 only'!$B$2)+('month #1 only'!$B$2*(F931-1))),IF(N931="WON",((((F931-1)*Q931)*'month #1 only'!$B$2)+('month #1 only'!$B$2*(F931-1))),IF(N931="PLACED",((((F931-1)*Q931)*'month #1 only'!$B$2)-'month #1 only'!$B$2),IF(Q931=0,-'month #1 only'!$B$2,IF(Q931=0,-'month #1 only'!$B$2,-('month #1 only'!$B$2*2)))))))*E931</f>
        <v>0</v>
      </c>
      <c r="S931" s="71">
        <f>(IF(N931="WON-EW",((((O931-1)*Q931)*'month #1 only'!$B$2)+('month #1 only'!$B$2*(O931-1))),IF(N931="WON",((((O931-1)*Q931)*'month #1 only'!$B$2)+('month #1 only'!$B$2*(O931-1))),IF(N931="PLACED",((((O931-1)*Q931)*'month #1 only'!$B$2)-'month #1 only'!$B$2),IF(Q931=0,-'month #1 only'!$B$2,IF(Q931=0,-'month #1 only'!$B$2,-('month #1 only'!$B$2*2)))))))*E931</f>
        <v>0</v>
      </c>
      <c r="T931" s="71">
        <f>(IF(N931="WON-EW",(((L931-1)*'month #1 only'!$B$2)*(1-$B$3))+(((M931-1)*'month #1 only'!$B$2)*(1-$B$3)),IF(N931="WON",(((L931-1)*'month #1 only'!$B$2)*(1-$B$3)),IF(N931="PLACED",(((M931-1)*'month #1 only'!$B$2)*(1-$B$3))-'month #1 only'!$B$2,IF(Q931=0,-'month #1 only'!$B$2,-('month #1 only'!$B$2*2))))))*E931</f>
        <v>0</v>
      </c>
    </row>
    <row r="932" spans="8:20" x14ac:dyDescent="0.2">
      <c r="H932" s="68"/>
      <c r="I932" s="68"/>
      <c r="J932" s="68"/>
      <c r="K932" s="68"/>
      <c r="N932" s="54"/>
      <c r="O932" s="68">
        <f>((G932-1)*(1-(IF(H932="no",0,'month #1 only'!$B$3)))+1)</f>
        <v>5.0000000000000044E-2</v>
      </c>
      <c r="P932" s="68">
        <f t="shared" si="14"/>
        <v>0</v>
      </c>
      <c r="Q932" s="69">
        <f>IF(Table13[[#This Row],[Runners]]&lt;5,0,IF(Table13[[#This Row],[Runners]]&lt;8,0.25,IF(Table13[[#This Row],[Runners]]&lt;12,0.2,IF(Table13[[#This Row],[Handicap?]]="Yes",0.25,0.2))))</f>
        <v>0</v>
      </c>
      <c r="R932" s="70">
        <f>(IF(N932="WON-EW",((((F932-1)*Q932)*'month #1 only'!$B$2)+('month #1 only'!$B$2*(F932-1))),IF(N932="WON",((((F932-1)*Q932)*'month #1 only'!$B$2)+('month #1 only'!$B$2*(F932-1))),IF(N932="PLACED",((((F932-1)*Q932)*'month #1 only'!$B$2)-'month #1 only'!$B$2),IF(Q932=0,-'month #1 only'!$B$2,IF(Q932=0,-'month #1 only'!$B$2,-('month #1 only'!$B$2*2)))))))*E932</f>
        <v>0</v>
      </c>
      <c r="S932" s="71">
        <f>(IF(N932="WON-EW",((((O932-1)*Q932)*'month #1 only'!$B$2)+('month #1 only'!$B$2*(O932-1))),IF(N932="WON",((((O932-1)*Q932)*'month #1 only'!$B$2)+('month #1 only'!$B$2*(O932-1))),IF(N932="PLACED",((((O932-1)*Q932)*'month #1 only'!$B$2)-'month #1 only'!$B$2),IF(Q932=0,-'month #1 only'!$B$2,IF(Q932=0,-'month #1 only'!$B$2,-('month #1 only'!$B$2*2)))))))*E932</f>
        <v>0</v>
      </c>
      <c r="T932" s="71">
        <f>(IF(N932="WON-EW",(((L932-1)*'month #1 only'!$B$2)*(1-$B$3))+(((M932-1)*'month #1 only'!$B$2)*(1-$B$3)),IF(N932="WON",(((L932-1)*'month #1 only'!$B$2)*(1-$B$3)),IF(N932="PLACED",(((M932-1)*'month #1 only'!$B$2)*(1-$B$3))-'month #1 only'!$B$2,IF(Q932=0,-'month #1 only'!$B$2,-('month #1 only'!$B$2*2))))))*E932</f>
        <v>0</v>
      </c>
    </row>
    <row r="933" spans="8:20" x14ac:dyDescent="0.2">
      <c r="H933" s="68"/>
      <c r="I933" s="68"/>
      <c r="J933" s="68"/>
      <c r="K933" s="68"/>
      <c r="N933" s="54"/>
      <c r="O933" s="68">
        <f>((G933-1)*(1-(IF(H933="no",0,'month #1 only'!$B$3)))+1)</f>
        <v>5.0000000000000044E-2</v>
      </c>
      <c r="P933" s="68">
        <f t="shared" si="14"/>
        <v>0</v>
      </c>
      <c r="Q933" s="69">
        <f>IF(Table13[[#This Row],[Runners]]&lt;5,0,IF(Table13[[#This Row],[Runners]]&lt;8,0.25,IF(Table13[[#This Row],[Runners]]&lt;12,0.2,IF(Table13[[#This Row],[Handicap?]]="Yes",0.25,0.2))))</f>
        <v>0</v>
      </c>
      <c r="R933" s="70">
        <f>(IF(N933="WON-EW",((((F933-1)*Q933)*'month #1 only'!$B$2)+('month #1 only'!$B$2*(F933-1))),IF(N933="WON",((((F933-1)*Q933)*'month #1 only'!$B$2)+('month #1 only'!$B$2*(F933-1))),IF(N933="PLACED",((((F933-1)*Q933)*'month #1 only'!$B$2)-'month #1 only'!$B$2),IF(Q933=0,-'month #1 only'!$B$2,IF(Q933=0,-'month #1 only'!$B$2,-('month #1 only'!$B$2*2)))))))*E933</f>
        <v>0</v>
      </c>
      <c r="S933" s="71">
        <f>(IF(N933="WON-EW",((((O933-1)*Q933)*'month #1 only'!$B$2)+('month #1 only'!$B$2*(O933-1))),IF(N933="WON",((((O933-1)*Q933)*'month #1 only'!$B$2)+('month #1 only'!$B$2*(O933-1))),IF(N933="PLACED",((((O933-1)*Q933)*'month #1 only'!$B$2)-'month #1 only'!$B$2),IF(Q933=0,-'month #1 only'!$B$2,IF(Q933=0,-'month #1 only'!$B$2,-('month #1 only'!$B$2*2)))))))*E933</f>
        <v>0</v>
      </c>
      <c r="T933" s="71">
        <f>(IF(N933="WON-EW",(((L933-1)*'month #1 only'!$B$2)*(1-$B$3))+(((M933-1)*'month #1 only'!$B$2)*(1-$B$3)),IF(N933="WON",(((L933-1)*'month #1 only'!$B$2)*(1-$B$3)),IF(N933="PLACED",(((M933-1)*'month #1 only'!$B$2)*(1-$B$3))-'month #1 only'!$B$2,IF(Q933=0,-'month #1 only'!$B$2,-('month #1 only'!$B$2*2))))))*E933</f>
        <v>0</v>
      </c>
    </row>
    <row r="934" spans="8:20" x14ac:dyDescent="0.2">
      <c r="H934" s="68"/>
      <c r="I934" s="68"/>
      <c r="J934" s="68"/>
      <c r="K934" s="68"/>
      <c r="N934" s="54"/>
      <c r="O934" s="68">
        <f>((G934-1)*(1-(IF(H934="no",0,'month #1 only'!$B$3)))+1)</f>
        <v>5.0000000000000044E-2</v>
      </c>
      <c r="P934" s="68">
        <f t="shared" si="14"/>
        <v>0</v>
      </c>
      <c r="Q934" s="69">
        <f>IF(Table13[[#This Row],[Runners]]&lt;5,0,IF(Table13[[#This Row],[Runners]]&lt;8,0.25,IF(Table13[[#This Row],[Runners]]&lt;12,0.2,IF(Table13[[#This Row],[Handicap?]]="Yes",0.25,0.2))))</f>
        <v>0</v>
      </c>
      <c r="R934" s="70">
        <f>(IF(N934="WON-EW",((((F934-1)*Q934)*'month #1 only'!$B$2)+('month #1 only'!$B$2*(F934-1))),IF(N934="WON",((((F934-1)*Q934)*'month #1 only'!$B$2)+('month #1 only'!$B$2*(F934-1))),IF(N934="PLACED",((((F934-1)*Q934)*'month #1 only'!$B$2)-'month #1 only'!$B$2),IF(Q934=0,-'month #1 only'!$B$2,IF(Q934=0,-'month #1 only'!$B$2,-('month #1 only'!$B$2*2)))))))*E934</f>
        <v>0</v>
      </c>
      <c r="S934" s="71">
        <f>(IF(N934="WON-EW",((((O934-1)*Q934)*'month #1 only'!$B$2)+('month #1 only'!$B$2*(O934-1))),IF(N934="WON",((((O934-1)*Q934)*'month #1 only'!$B$2)+('month #1 only'!$B$2*(O934-1))),IF(N934="PLACED",((((O934-1)*Q934)*'month #1 only'!$B$2)-'month #1 only'!$B$2),IF(Q934=0,-'month #1 only'!$B$2,IF(Q934=0,-'month #1 only'!$B$2,-('month #1 only'!$B$2*2)))))))*E934</f>
        <v>0</v>
      </c>
      <c r="T934" s="71">
        <f>(IF(N934="WON-EW",(((L934-1)*'month #1 only'!$B$2)*(1-$B$3))+(((M934-1)*'month #1 only'!$B$2)*(1-$B$3)),IF(N934="WON",(((L934-1)*'month #1 only'!$B$2)*(1-$B$3)),IF(N934="PLACED",(((M934-1)*'month #1 only'!$B$2)*(1-$B$3))-'month #1 only'!$B$2,IF(Q934=0,-'month #1 only'!$B$2,-('month #1 only'!$B$2*2))))))*E934</f>
        <v>0</v>
      </c>
    </row>
    <row r="935" spans="8:20" x14ac:dyDescent="0.2">
      <c r="H935" s="68"/>
      <c r="I935" s="68"/>
      <c r="J935" s="68"/>
      <c r="K935" s="68"/>
      <c r="N935" s="54"/>
      <c r="O935" s="68">
        <f>((G935-1)*(1-(IF(H935="no",0,'month #1 only'!$B$3)))+1)</f>
        <v>5.0000000000000044E-2</v>
      </c>
      <c r="P935" s="68">
        <f t="shared" si="14"/>
        <v>0</v>
      </c>
      <c r="Q935" s="69">
        <f>IF(Table13[[#This Row],[Runners]]&lt;5,0,IF(Table13[[#This Row],[Runners]]&lt;8,0.25,IF(Table13[[#This Row],[Runners]]&lt;12,0.2,IF(Table13[[#This Row],[Handicap?]]="Yes",0.25,0.2))))</f>
        <v>0</v>
      </c>
      <c r="R935" s="70">
        <f>(IF(N935="WON-EW",((((F935-1)*Q935)*'month #1 only'!$B$2)+('month #1 only'!$B$2*(F935-1))),IF(N935="WON",((((F935-1)*Q935)*'month #1 only'!$B$2)+('month #1 only'!$B$2*(F935-1))),IF(N935="PLACED",((((F935-1)*Q935)*'month #1 only'!$B$2)-'month #1 only'!$B$2),IF(Q935=0,-'month #1 only'!$B$2,IF(Q935=0,-'month #1 only'!$B$2,-('month #1 only'!$B$2*2)))))))*E935</f>
        <v>0</v>
      </c>
      <c r="S935" s="71">
        <f>(IF(N935="WON-EW",((((O935-1)*Q935)*'month #1 only'!$B$2)+('month #1 only'!$B$2*(O935-1))),IF(N935="WON",((((O935-1)*Q935)*'month #1 only'!$B$2)+('month #1 only'!$B$2*(O935-1))),IF(N935="PLACED",((((O935-1)*Q935)*'month #1 only'!$B$2)-'month #1 only'!$B$2),IF(Q935=0,-'month #1 only'!$B$2,IF(Q935=0,-'month #1 only'!$B$2,-('month #1 only'!$B$2*2)))))))*E935</f>
        <v>0</v>
      </c>
      <c r="T935" s="71">
        <f>(IF(N935="WON-EW",(((L935-1)*'month #1 only'!$B$2)*(1-$B$3))+(((M935-1)*'month #1 only'!$B$2)*(1-$B$3)),IF(N935="WON",(((L935-1)*'month #1 only'!$B$2)*(1-$B$3)),IF(N935="PLACED",(((M935-1)*'month #1 only'!$B$2)*(1-$B$3))-'month #1 only'!$B$2,IF(Q935=0,-'month #1 only'!$B$2,-('month #1 only'!$B$2*2))))))*E935</f>
        <v>0</v>
      </c>
    </row>
    <row r="936" spans="8:20" x14ac:dyDescent="0.2">
      <c r="H936" s="68"/>
      <c r="I936" s="68"/>
      <c r="J936" s="68"/>
      <c r="K936" s="68"/>
      <c r="N936" s="54"/>
      <c r="O936" s="68">
        <f>((G936-1)*(1-(IF(H936="no",0,'month #1 only'!$B$3)))+1)</f>
        <v>5.0000000000000044E-2</v>
      </c>
      <c r="P936" s="68">
        <f t="shared" si="14"/>
        <v>0</v>
      </c>
      <c r="Q936" s="69">
        <f>IF(Table13[[#This Row],[Runners]]&lt;5,0,IF(Table13[[#This Row],[Runners]]&lt;8,0.25,IF(Table13[[#This Row],[Runners]]&lt;12,0.2,IF(Table13[[#This Row],[Handicap?]]="Yes",0.25,0.2))))</f>
        <v>0</v>
      </c>
      <c r="R936" s="70">
        <f>(IF(N936="WON-EW",((((F936-1)*Q936)*'month #1 only'!$B$2)+('month #1 only'!$B$2*(F936-1))),IF(N936="WON",((((F936-1)*Q936)*'month #1 only'!$B$2)+('month #1 only'!$B$2*(F936-1))),IF(N936="PLACED",((((F936-1)*Q936)*'month #1 only'!$B$2)-'month #1 only'!$B$2),IF(Q936=0,-'month #1 only'!$B$2,IF(Q936=0,-'month #1 only'!$B$2,-('month #1 only'!$B$2*2)))))))*E936</f>
        <v>0</v>
      </c>
      <c r="S936" s="71">
        <f>(IF(N936="WON-EW",((((O936-1)*Q936)*'month #1 only'!$B$2)+('month #1 only'!$B$2*(O936-1))),IF(N936="WON",((((O936-1)*Q936)*'month #1 only'!$B$2)+('month #1 only'!$B$2*(O936-1))),IF(N936="PLACED",((((O936-1)*Q936)*'month #1 only'!$B$2)-'month #1 only'!$B$2),IF(Q936=0,-'month #1 only'!$B$2,IF(Q936=0,-'month #1 only'!$B$2,-('month #1 only'!$B$2*2)))))))*E936</f>
        <v>0</v>
      </c>
      <c r="T936" s="71">
        <f>(IF(N936="WON-EW",(((L936-1)*'month #1 only'!$B$2)*(1-$B$3))+(((M936-1)*'month #1 only'!$B$2)*(1-$B$3)),IF(N936="WON",(((L936-1)*'month #1 only'!$B$2)*(1-$B$3)),IF(N936="PLACED",(((M936-1)*'month #1 only'!$B$2)*(1-$B$3))-'month #1 only'!$B$2,IF(Q936=0,-'month #1 only'!$B$2,-('month #1 only'!$B$2*2))))))*E936</f>
        <v>0</v>
      </c>
    </row>
    <row r="937" spans="8:20" x14ac:dyDescent="0.2">
      <c r="H937" s="68"/>
      <c r="I937" s="68"/>
      <c r="J937" s="68"/>
      <c r="K937" s="68"/>
      <c r="N937" s="54"/>
      <c r="O937" s="68">
        <f>((G937-1)*(1-(IF(H937="no",0,'month #1 only'!$B$3)))+1)</f>
        <v>5.0000000000000044E-2</v>
      </c>
      <c r="P937" s="68">
        <f t="shared" si="14"/>
        <v>0</v>
      </c>
      <c r="Q937" s="69">
        <f>IF(Table13[[#This Row],[Runners]]&lt;5,0,IF(Table13[[#This Row],[Runners]]&lt;8,0.25,IF(Table13[[#This Row],[Runners]]&lt;12,0.2,IF(Table13[[#This Row],[Handicap?]]="Yes",0.25,0.2))))</f>
        <v>0</v>
      </c>
      <c r="R937" s="70">
        <f>(IF(N937="WON-EW",((((F937-1)*Q937)*'month #1 only'!$B$2)+('month #1 only'!$B$2*(F937-1))),IF(N937="WON",((((F937-1)*Q937)*'month #1 only'!$B$2)+('month #1 only'!$B$2*(F937-1))),IF(N937="PLACED",((((F937-1)*Q937)*'month #1 only'!$B$2)-'month #1 only'!$B$2),IF(Q937=0,-'month #1 only'!$B$2,IF(Q937=0,-'month #1 only'!$B$2,-('month #1 only'!$B$2*2)))))))*E937</f>
        <v>0</v>
      </c>
      <c r="S937" s="71">
        <f>(IF(N937="WON-EW",((((O937-1)*Q937)*'month #1 only'!$B$2)+('month #1 only'!$B$2*(O937-1))),IF(N937="WON",((((O937-1)*Q937)*'month #1 only'!$B$2)+('month #1 only'!$B$2*(O937-1))),IF(N937="PLACED",((((O937-1)*Q937)*'month #1 only'!$B$2)-'month #1 only'!$B$2),IF(Q937=0,-'month #1 only'!$B$2,IF(Q937=0,-'month #1 only'!$B$2,-('month #1 only'!$B$2*2)))))))*E937</f>
        <v>0</v>
      </c>
      <c r="T937" s="71">
        <f>(IF(N937="WON-EW",(((L937-1)*'month #1 only'!$B$2)*(1-$B$3))+(((M937-1)*'month #1 only'!$B$2)*(1-$B$3)),IF(N937="WON",(((L937-1)*'month #1 only'!$B$2)*(1-$B$3)),IF(N937="PLACED",(((M937-1)*'month #1 only'!$B$2)*(1-$B$3))-'month #1 only'!$B$2,IF(Q937=0,-'month #1 only'!$B$2,-('month #1 only'!$B$2*2))))))*E937</f>
        <v>0</v>
      </c>
    </row>
    <row r="938" spans="8:20" x14ac:dyDescent="0.2">
      <c r="H938" s="68"/>
      <c r="I938" s="68"/>
      <c r="J938" s="68"/>
      <c r="K938" s="68"/>
      <c r="N938" s="54"/>
      <c r="O938" s="68">
        <f>((G938-1)*(1-(IF(H938="no",0,'month #1 only'!$B$3)))+1)</f>
        <v>5.0000000000000044E-2</v>
      </c>
      <c r="P938" s="68">
        <f t="shared" si="14"/>
        <v>0</v>
      </c>
      <c r="Q938" s="69">
        <f>IF(Table13[[#This Row],[Runners]]&lt;5,0,IF(Table13[[#This Row],[Runners]]&lt;8,0.25,IF(Table13[[#This Row],[Runners]]&lt;12,0.2,IF(Table13[[#This Row],[Handicap?]]="Yes",0.25,0.2))))</f>
        <v>0</v>
      </c>
      <c r="R938" s="70">
        <f>(IF(N938="WON-EW",((((F938-1)*Q938)*'month #1 only'!$B$2)+('month #1 only'!$B$2*(F938-1))),IF(N938="WON",((((F938-1)*Q938)*'month #1 only'!$B$2)+('month #1 only'!$B$2*(F938-1))),IF(N938="PLACED",((((F938-1)*Q938)*'month #1 only'!$B$2)-'month #1 only'!$B$2),IF(Q938=0,-'month #1 only'!$B$2,IF(Q938=0,-'month #1 only'!$B$2,-('month #1 only'!$B$2*2)))))))*E938</f>
        <v>0</v>
      </c>
      <c r="S938" s="71">
        <f>(IF(N938="WON-EW",((((O938-1)*Q938)*'month #1 only'!$B$2)+('month #1 only'!$B$2*(O938-1))),IF(N938="WON",((((O938-1)*Q938)*'month #1 only'!$B$2)+('month #1 only'!$B$2*(O938-1))),IF(N938="PLACED",((((O938-1)*Q938)*'month #1 only'!$B$2)-'month #1 only'!$B$2),IF(Q938=0,-'month #1 only'!$B$2,IF(Q938=0,-'month #1 only'!$B$2,-('month #1 only'!$B$2*2)))))))*E938</f>
        <v>0</v>
      </c>
      <c r="T938" s="71">
        <f>(IF(N938="WON-EW",(((L938-1)*'month #1 only'!$B$2)*(1-$B$3))+(((M938-1)*'month #1 only'!$B$2)*(1-$B$3)),IF(N938="WON",(((L938-1)*'month #1 only'!$B$2)*(1-$B$3)),IF(N938="PLACED",(((M938-1)*'month #1 only'!$B$2)*(1-$B$3))-'month #1 only'!$B$2,IF(Q938=0,-'month #1 only'!$B$2,-('month #1 only'!$B$2*2))))))*E938</f>
        <v>0</v>
      </c>
    </row>
    <row r="939" spans="8:20" x14ac:dyDescent="0.2">
      <c r="H939" s="68"/>
      <c r="I939" s="68"/>
      <c r="J939" s="68"/>
      <c r="K939" s="68"/>
      <c r="N939" s="54"/>
      <c r="O939" s="68">
        <f>((G939-1)*(1-(IF(H939="no",0,'month #1 only'!$B$3)))+1)</f>
        <v>5.0000000000000044E-2</v>
      </c>
      <c r="P939" s="68">
        <f t="shared" si="14"/>
        <v>0</v>
      </c>
      <c r="Q939" s="69">
        <f>IF(Table13[[#This Row],[Runners]]&lt;5,0,IF(Table13[[#This Row],[Runners]]&lt;8,0.25,IF(Table13[[#This Row],[Runners]]&lt;12,0.2,IF(Table13[[#This Row],[Handicap?]]="Yes",0.25,0.2))))</f>
        <v>0</v>
      </c>
      <c r="R939" s="70">
        <f>(IF(N939="WON-EW",((((F939-1)*Q939)*'month #1 only'!$B$2)+('month #1 only'!$B$2*(F939-1))),IF(N939="WON",((((F939-1)*Q939)*'month #1 only'!$B$2)+('month #1 only'!$B$2*(F939-1))),IF(N939="PLACED",((((F939-1)*Q939)*'month #1 only'!$B$2)-'month #1 only'!$B$2),IF(Q939=0,-'month #1 only'!$B$2,IF(Q939=0,-'month #1 only'!$B$2,-('month #1 only'!$B$2*2)))))))*E939</f>
        <v>0</v>
      </c>
      <c r="S939" s="71">
        <f>(IF(N939="WON-EW",((((O939-1)*Q939)*'month #1 only'!$B$2)+('month #1 only'!$B$2*(O939-1))),IF(N939="WON",((((O939-1)*Q939)*'month #1 only'!$B$2)+('month #1 only'!$B$2*(O939-1))),IF(N939="PLACED",((((O939-1)*Q939)*'month #1 only'!$B$2)-'month #1 only'!$B$2),IF(Q939=0,-'month #1 only'!$B$2,IF(Q939=0,-'month #1 only'!$B$2,-('month #1 only'!$B$2*2)))))))*E939</f>
        <v>0</v>
      </c>
      <c r="T939" s="71">
        <f>(IF(N939="WON-EW",(((L939-1)*'month #1 only'!$B$2)*(1-$B$3))+(((M939-1)*'month #1 only'!$B$2)*(1-$B$3)),IF(N939="WON",(((L939-1)*'month #1 only'!$B$2)*(1-$B$3)),IF(N939="PLACED",(((M939-1)*'month #1 only'!$B$2)*(1-$B$3))-'month #1 only'!$B$2,IF(Q939=0,-'month #1 only'!$B$2,-('month #1 only'!$B$2*2))))))*E939</f>
        <v>0</v>
      </c>
    </row>
    <row r="940" spans="8:20" x14ac:dyDescent="0.2">
      <c r="H940" s="68"/>
      <c r="I940" s="68"/>
      <c r="J940" s="68"/>
      <c r="K940" s="68"/>
      <c r="N940" s="54"/>
      <c r="O940" s="68">
        <f>((G940-1)*(1-(IF(H940="no",0,'month #1 only'!$B$3)))+1)</f>
        <v>5.0000000000000044E-2</v>
      </c>
      <c r="P940" s="68">
        <f t="shared" si="14"/>
        <v>0</v>
      </c>
      <c r="Q940" s="69">
        <f>IF(Table13[[#This Row],[Runners]]&lt;5,0,IF(Table13[[#This Row],[Runners]]&lt;8,0.25,IF(Table13[[#This Row],[Runners]]&lt;12,0.2,IF(Table13[[#This Row],[Handicap?]]="Yes",0.25,0.2))))</f>
        <v>0</v>
      </c>
      <c r="R940" s="70">
        <f>(IF(N940="WON-EW",((((F940-1)*Q940)*'month #1 only'!$B$2)+('month #1 only'!$B$2*(F940-1))),IF(N940="WON",((((F940-1)*Q940)*'month #1 only'!$B$2)+('month #1 only'!$B$2*(F940-1))),IF(N940="PLACED",((((F940-1)*Q940)*'month #1 only'!$B$2)-'month #1 only'!$B$2),IF(Q940=0,-'month #1 only'!$B$2,IF(Q940=0,-'month #1 only'!$B$2,-('month #1 only'!$B$2*2)))))))*E940</f>
        <v>0</v>
      </c>
      <c r="S940" s="71">
        <f>(IF(N940="WON-EW",((((O940-1)*Q940)*'month #1 only'!$B$2)+('month #1 only'!$B$2*(O940-1))),IF(N940="WON",((((O940-1)*Q940)*'month #1 only'!$B$2)+('month #1 only'!$B$2*(O940-1))),IF(N940="PLACED",((((O940-1)*Q940)*'month #1 only'!$B$2)-'month #1 only'!$B$2),IF(Q940=0,-'month #1 only'!$B$2,IF(Q940=0,-'month #1 only'!$B$2,-('month #1 only'!$B$2*2)))))))*E940</f>
        <v>0</v>
      </c>
      <c r="T940" s="71">
        <f>(IF(N940="WON-EW",(((L940-1)*'month #1 only'!$B$2)*(1-$B$3))+(((M940-1)*'month #1 only'!$B$2)*(1-$B$3)),IF(N940="WON",(((L940-1)*'month #1 only'!$B$2)*(1-$B$3)),IF(N940="PLACED",(((M940-1)*'month #1 only'!$B$2)*(1-$B$3))-'month #1 only'!$B$2,IF(Q940=0,-'month #1 only'!$B$2,-('month #1 only'!$B$2*2))))))*E940</f>
        <v>0</v>
      </c>
    </row>
    <row r="941" spans="8:20" x14ac:dyDescent="0.2">
      <c r="H941" s="68"/>
      <c r="I941" s="68"/>
      <c r="J941" s="68"/>
      <c r="K941" s="68"/>
      <c r="N941" s="54"/>
      <c r="O941" s="68">
        <f>((G941-1)*(1-(IF(H941="no",0,'month #1 only'!$B$3)))+1)</f>
        <v>5.0000000000000044E-2</v>
      </c>
      <c r="P941" s="68">
        <f t="shared" si="14"/>
        <v>0</v>
      </c>
      <c r="Q941" s="69">
        <f>IF(Table13[[#This Row],[Runners]]&lt;5,0,IF(Table13[[#This Row],[Runners]]&lt;8,0.25,IF(Table13[[#This Row],[Runners]]&lt;12,0.2,IF(Table13[[#This Row],[Handicap?]]="Yes",0.25,0.2))))</f>
        <v>0</v>
      </c>
      <c r="R941" s="70">
        <f>(IF(N941="WON-EW",((((F941-1)*Q941)*'month #1 only'!$B$2)+('month #1 only'!$B$2*(F941-1))),IF(N941="WON",((((F941-1)*Q941)*'month #1 only'!$B$2)+('month #1 only'!$B$2*(F941-1))),IF(N941="PLACED",((((F941-1)*Q941)*'month #1 only'!$B$2)-'month #1 only'!$B$2),IF(Q941=0,-'month #1 only'!$B$2,IF(Q941=0,-'month #1 only'!$B$2,-('month #1 only'!$B$2*2)))))))*E941</f>
        <v>0</v>
      </c>
      <c r="S941" s="71">
        <f>(IF(N941="WON-EW",((((O941-1)*Q941)*'month #1 only'!$B$2)+('month #1 only'!$B$2*(O941-1))),IF(N941="WON",((((O941-1)*Q941)*'month #1 only'!$B$2)+('month #1 only'!$B$2*(O941-1))),IF(N941="PLACED",((((O941-1)*Q941)*'month #1 only'!$B$2)-'month #1 only'!$B$2),IF(Q941=0,-'month #1 only'!$B$2,IF(Q941=0,-'month #1 only'!$B$2,-('month #1 only'!$B$2*2)))))))*E941</f>
        <v>0</v>
      </c>
      <c r="T941" s="71">
        <f>(IF(N941="WON-EW",(((L941-1)*'month #1 only'!$B$2)*(1-$B$3))+(((M941-1)*'month #1 only'!$B$2)*(1-$B$3)),IF(N941="WON",(((L941-1)*'month #1 only'!$B$2)*(1-$B$3)),IF(N941="PLACED",(((M941-1)*'month #1 only'!$B$2)*(1-$B$3))-'month #1 only'!$B$2,IF(Q941=0,-'month #1 only'!$B$2,-('month #1 only'!$B$2*2))))))*E941</f>
        <v>0</v>
      </c>
    </row>
    <row r="942" spans="8:20" x14ac:dyDescent="0.2">
      <c r="H942" s="68"/>
      <c r="I942" s="68"/>
      <c r="J942" s="68"/>
      <c r="K942" s="68"/>
      <c r="N942" s="54"/>
      <c r="O942" s="68">
        <f>((G942-1)*(1-(IF(H942="no",0,'month #1 only'!$B$3)))+1)</f>
        <v>5.0000000000000044E-2</v>
      </c>
      <c r="P942" s="68">
        <f t="shared" si="14"/>
        <v>0</v>
      </c>
      <c r="Q942" s="69">
        <f>IF(Table13[[#This Row],[Runners]]&lt;5,0,IF(Table13[[#This Row],[Runners]]&lt;8,0.25,IF(Table13[[#This Row],[Runners]]&lt;12,0.2,IF(Table13[[#This Row],[Handicap?]]="Yes",0.25,0.2))))</f>
        <v>0</v>
      </c>
      <c r="R942" s="70">
        <f>(IF(N942="WON-EW",((((F942-1)*Q942)*'month #1 only'!$B$2)+('month #1 only'!$B$2*(F942-1))),IF(N942="WON",((((F942-1)*Q942)*'month #1 only'!$B$2)+('month #1 only'!$B$2*(F942-1))),IF(N942="PLACED",((((F942-1)*Q942)*'month #1 only'!$B$2)-'month #1 only'!$B$2),IF(Q942=0,-'month #1 only'!$B$2,IF(Q942=0,-'month #1 only'!$B$2,-('month #1 only'!$B$2*2)))))))*E942</f>
        <v>0</v>
      </c>
      <c r="S942" s="71">
        <f>(IF(N942="WON-EW",((((O942-1)*Q942)*'month #1 only'!$B$2)+('month #1 only'!$B$2*(O942-1))),IF(N942="WON",((((O942-1)*Q942)*'month #1 only'!$B$2)+('month #1 only'!$B$2*(O942-1))),IF(N942="PLACED",((((O942-1)*Q942)*'month #1 only'!$B$2)-'month #1 only'!$B$2),IF(Q942=0,-'month #1 only'!$B$2,IF(Q942=0,-'month #1 only'!$B$2,-('month #1 only'!$B$2*2)))))))*E942</f>
        <v>0</v>
      </c>
      <c r="T942" s="71">
        <f>(IF(N942="WON-EW",(((L942-1)*'month #1 only'!$B$2)*(1-$B$3))+(((M942-1)*'month #1 only'!$B$2)*(1-$B$3)),IF(N942="WON",(((L942-1)*'month #1 only'!$B$2)*(1-$B$3)),IF(N942="PLACED",(((M942-1)*'month #1 only'!$B$2)*(1-$B$3))-'month #1 only'!$B$2,IF(Q942=0,-'month #1 only'!$B$2,-('month #1 only'!$B$2*2))))))*E942</f>
        <v>0</v>
      </c>
    </row>
    <row r="943" spans="8:20" x14ac:dyDescent="0.2">
      <c r="H943" s="68"/>
      <c r="I943" s="68"/>
      <c r="J943" s="68"/>
      <c r="K943" s="68"/>
      <c r="N943" s="54"/>
      <c r="O943" s="68">
        <f>((G943-1)*(1-(IF(H943="no",0,'month #1 only'!$B$3)))+1)</f>
        <v>5.0000000000000044E-2</v>
      </c>
      <c r="P943" s="68">
        <f t="shared" si="14"/>
        <v>0</v>
      </c>
      <c r="Q943" s="69">
        <f>IF(Table13[[#This Row],[Runners]]&lt;5,0,IF(Table13[[#This Row],[Runners]]&lt;8,0.25,IF(Table13[[#This Row],[Runners]]&lt;12,0.2,IF(Table13[[#This Row],[Handicap?]]="Yes",0.25,0.2))))</f>
        <v>0</v>
      </c>
      <c r="R943" s="70">
        <f>(IF(N943="WON-EW",((((F943-1)*Q943)*'month #1 only'!$B$2)+('month #1 only'!$B$2*(F943-1))),IF(N943="WON",((((F943-1)*Q943)*'month #1 only'!$B$2)+('month #1 only'!$B$2*(F943-1))),IF(N943="PLACED",((((F943-1)*Q943)*'month #1 only'!$B$2)-'month #1 only'!$B$2),IF(Q943=0,-'month #1 only'!$B$2,IF(Q943=0,-'month #1 only'!$B$2,-('month #1 only'!$B$2*2)))))))*E943</f>
        <v>0</v>
      </c>
      <c r="S943" s="71">
        <f>(IF(N943="WON-EW",((((O943-1)*Q943)*'month #1 only'!$B$2)+('month #1 only'!$B$2*(O943-1))),IF(N943="WON",((((O943-1)*Q943)*'month #1 only'!$B$2)+('month #1 only'!$B$2*(O943-1))),IF(N943="PLACED",((((O943-1)*Q943)*'month #1 only'!$B$2)-'month #1 only'!$B$2),IF(Q943=0,-'month #1 only'!$B$2,IF(Q943=0,-'month #1 only'!$B$2,-('month #1 only'!$B$2*2)))))))*E943</f>
        <v>0</v>
      </c>
      <c r="T943" s="71">
        <f>(IF(N943="WON-EW",(((L943-1)*'month #1 only'!$B$2)*(1-$B$3))+(((M943-1)*'month #1 only'!$B$2)*(1-$B$3)),IF(N943="WON",(((L943-1)*'month #1 only'!$B$2)*(1-$B$3)),IF(N943="PLACED",(((M943-1)*'month #1 only'!$B$2)*(1-$B$3))-'month #1 only'!$B$2,IF(Q943=0,-'month #1 only'!$B$2,-('month #1 only'!$B$2*2))))))*E943</f>
        <v>0</v>
      </c>
    </row>
    <row r="944" spans="8:20" x14ac:dyDescent="0.2">
      <c r="H944" s="68"/>
      <c r="I944" s="68"/>
      <c r="J944" s="68"/>
      <c r="K944" s="68"/>
      <c r="N944" s="54"/>
      <c r="O944" s="68">
        <f>((G944-1)*(1-(IF(H944="no",0,'month #1 only'!$B$3)))+1)</f>
        <v>5.0000000000000044E-2</v>
      </c>
      <c r="P944" s="68">
        <f t="shared" si="14"/>
        <v>0</v>
      </c>
      <c r="Q944" s="69">
        <f>IF(Table13[[#This Row],[Runners]]&lt;5,0,IF(Table13[[#This Row],[Runners]]&lt;8,0.25,IF(Table13[[#This Row],[Runners]]&lt;12,0.2,IF(Table13[[#This Row],[Handicap?]]="Yes",0.25,0.2))))</f>
        <v>0</v>
      </c>
      <c r="R944" s="70">
        <f>(IF(N944="WON-EW",((((F944-1)*Q944)*'month #1 only'!$B$2)+('month #1 only'!$B$2*(F944-1))),IF(N944="WON",((((F944-1)*Q944)*'month #1 only'!$B$2)+('month #1 only'!$B$2*(F944-1))),IF(N944="PLACED",((((F944-1)*Q944)*'month #1 only'!$B$2)-'month #1 only'!$B$2),IF(Q944=0,-'month #1 only'!$B$2,IF(Q944=0,-'month #1 only'!$B$2,-('month #1 only'!$B$2*2)))))))*E944</f>
        <v>0</v>
      </c>
      <c r="S944" s="71">
        <f>(IF(N944="WON-EW",((((O944-1)*Q944)*'month #1 only'!$B$2)+('month #1 only'!$B$2*(O944-1))),IF(N944="WON",((((O944-1)*Q944)*'month #1 only'!$B$2)+('month #1 only'!$B$2*(O944-1))),IF(N944="PLACED",((((O944-1)*Q944)*'month #1 only'!$B$2)-'month #1 only'!$B$2),IF(Q944=0,-'month #1 only'!$B$2,IF(Q944=0,-'month #1 only'!$B$2,-('month #1 only'!$B$2*2)))))))*E944</f>
        <v>0</v>
      </c>
      <c r="T944" s="71">
        <f>(IF(N944="WON-EW",(((L944-1)*'month #1 only'!$B$2)*(1-$B$3))+(((M944-1)*'month #1 only'!$B$2)*(1-$B$3)),IF(N944="WON",(((L944-1)*'month #1 only'!$B$2)*(1-$B$3)),IF(N944="PLACED",(((M944-1)*'month #1 only'!$B$2)*(1-$B$3))-'month #1 only'!$B$2,IF(Q944=0,-'month #1 only'!$B$2,-('month #1 only'!$B$2*2))))))*E944</f>
        <v>0</v>
      </c>
    </row>
    <row r="945" spans="8:20" x14ac:dyDescent="0.2">
      <c r="H945" s="68"/>
      <c r="I945" s="68"/>
      <c r="J945" s="68"/>
      <c r="K945" s="68"/>
      <c r="N945" s="54"/>
      <c r="O945" s="68">
        <f>((G945-1)*(1-(IF(H945="no",0,'month #1 only'!$B$3)))+1)</f>
        <v>5.0000000000000044E-2</v>
      </c>
      <c r="P945" s="68">
        <f t="shared" si="14"/>
        <v>0</v>
      </c>
      <c r="Q945" s="69">
        <f>IF(Table13[[#This Row],[Runners]]&lt;5,0,IF(Table13[[#This Row],[Runners]]&lt;8,0.25,IF(Table13[[#This Row],[Runners]]&lt;12,0.2,IF(Table13[[#This Row],[Handicap?]]="Yes",0.25,0.2))))</f>
        <v>0</v>
      </c>
      <c r="R945" s="70">
        <f>(IF(N945="WON-EW",((((F945-1)*Q945)*'month #1 only'!$B$2)+('month #1 only'!$B$2*(F945-1))),IF(N945="WON",((((F945-1)*Q945)*'month #1 only'!$B$2)+('month #1 only'!$B$2*(F945-1))),IF(N945="PLACED",((((F945-1)*Q945)*'month #1 only'!$B$2)-'month #1 only'!$B$2),IF(Q945=0,-'month #1 only'!$B$2,IF(Q945=0,-'month #1 only'!$B$2,-('month #1 only'!$B$2*2)))))))*E945</f>
        <v>0</v>
      </c>
      <c r="S945" s="71">
        <f>(IF(N945="WON-EW",((((O945-1)*Q945)*'month #1 only'!$B$2)+('month #1 only'!$B$2*(O945-1))),IF(N945="WON",((((O945-1)*Q945)*'month #1 only'!$B$2)+('month #1 only'!$B$2*(O945-1))),IF(N945="PLACED",((((O945-1)*Q945)*'month #1 only'!$B$2)-'month #1 only'!$B$2),IF(Q945=0,-'month #1 only'!$B$2,IF(Q945=0,-'month #1 only'!$B$2,-('month #1 only'!$B$2*2)))))))*E945</f>
        <v>0</v>
      </c>
      <c r="T945" s="71">
        <f>(IF(N945="WON-EW",(((L945-1)*'month #1 only'!$B$2)*(1-$B$3))+(((M945-1)*'month #1 only'!$B$2)*(1-$B$3)),IF(N945="WON",(((L945-1)*'month #1 only'!$B$2)*(1-$B$3)),IF(N945="PLACED",(((M945-1)*'month #1 only'!$B$2)*(1-$B$3))-'month #1 only'!$B$2,IF(Q945=0,-'month #1 only'!$B$2,-('month #1 only'!$B$2*2))))))*E945</f>
        <v>0</v>
      </c>
    </row>
    <row r="946" spans="8:20" x14ac:dyDescent="0.2">
      <c r="H946" s="68"/>
      <c r="I946" s="68"/>
      <c r="J946" s="68"/>
      <c r="K946" s="68"/>
      <c r="N946" s="54"/>
      <c r="O946" s="68">
        <f>((G946-1)*(1-(IF(H946="no",0,'month #1 only'!$B$3)))+1)</f>
        <v>5.0000000000000044E-2</v>
      </c>
      <c r="P946" s="68">
        <f t="shared" si="14"/>
        <v>0</v>
      </c>
      <c r="Q946" s="69">
        <f>IF(Table13[[#This Row],[Runners]]&lt;5,0,IF(Table13[[#This Row],[Runners]]&lt;8,0.25,IF(Table13[[#This Row],[Runners]]&lt;12,0.2,IF(Table13[[#This Row],[Handicap?]]="Yes",0.25,0.2))))</f>
        <v>0</v>
      </c>
      <c r="R946" s="70">
        <f>(IF(N946="WON-EW",((((F946-1)*Q946)*'month #1 only'!$B$2)+('month #1 only'!$B$2*(F946-1))),IF(N946="WON",((((F946-1)*Q946)*'month #1 only'!$B$2)+('month #1 only'!$B$2*(F946-1))),IF(N946="PLACED",((((F946-1)*Q946)*'month #1 only'!$B$2)-'month #1 only'!$B$2),IF(Q946=0,-'month #1 only'!$B$2,IF(Q946=0,-'month #1 only'!$B$2,-('month #1 only'!$B$2*2)))))))*E946</f>
        <v>0</v>
      </c>
      <c r="S946" s="71">
        <f>(IF(N946="WON-EW",((((O946-1)*Q946)*'month #1 only'!$B$2)+('month #1 only'!$B$2*(O946-1))),IF(N946="WON",((((O946-1)*Q946)*'month #1 only'!$B$2)+('month #1 only'!$B$2*(O946-1))),IF(N946="PLACED",((((O946-1)*Q946)*'month #1 only'!$B$2)-'month #1 only'!$B$2),IF(Q946=0,-'month #1 only'!$B$2,IF(Q946=0,-'month #1 only'!$B$2,-('month #1 only'!$B$2*2)))))))*E946</f>
        <v>0</v>
      </c>
      <c r="T946" s="71">
        <f>(IF(N946="WON-EW",(((L946-1)*'month #1 only'!$B$2)*(1-$B$3))+(((M946-1)*'month #1 only'!$B$2)*(1-$B$3)),IF(N946="WON",(((L946-1)*'month #1 only'!$B$2)*(1-$B$3)),IF(N946="PLACED",(((M946-1)*'month #1 only'!$B$2)*(1-$B$3))-'month #1 only'!$B$2,IF(Q946=0,-'month #1 only'!$B$2,-('month #1 only'!$B$2*2))))))*E946</f>
        <v>0</v>
      </c>
    </row>
    <row r="947" spans="8:20" x14ac:dyDescent="0.2">
      <c r="H947" s="68"/>
      <c r="I947" s="68"/>
      <c r="J947" s="68"/>
      <c r="K947" s="68"/>
      <c r="N947" s="54"/>
      <c r="O947" s="68">
        <f>((G947-1)*(1-(IF(H947="no",0,'month #1 only'!$B$3)))+1)</f>
        <v>5.0000000000000044E-2</v>
      </c>
      <c r="P947" s="68">
        <f t="shared" si="14"/>
        <v>0</v>
      </c>
      <c r="Q947" s="69">
        <f>IF(Table13[[#This Row],[Runners]]&lt;5,0,IF(Table13[[#This Row],[Runners]]&lt;8,0.25,IF(Table13[[#This Row],[Runners]]&lt;12,0.2,IF(Table13[[#This Row],[Handicap?]]="Yes",0.25,0.2))))</f>
        <v>0</v>
      </c>
      <c r="R947" s="70">
        <f>(IF(N947="WON-EW",((((F947-1)*Q947)*'month #1 only'!$B$2)+('month #1 only'!$B$2*(F947-1))),IF(N947="WON",((((F947-1)*Q947)*'month #1 only'!$B$2)+('month #1 only'!$B$2*(F947-1))),IF(N947="PLACED",((((F947-1)*Q947)*'month #1 only'!$B$2)-'month #1 only'!$B$2),IF(Q947=0,-'month #1 only'!$B$2,IF(Q947=0,-'month #1 only'!$B$2,-('month #1 only'!$B$2*2)))))))*E947</f>
        <v>0</v>
      </c>
      <c r="S947" s="71">
        <f>(IF(N947="WON-EW",((((O947-1)*Q947)*'month #1 only'!$B$2)+('month #1 only'!$B$2*(O947-1))),IF(N947="WON",((((O947-1)*Q947)*'month #1 only'!$B$2)+('month #1 only'!$B$2*(O947-1))),IF(N947="PLACED",((((O947-1)*Q947)*'month #1 only'!$B$2)-'month #1 only'!$B$2),IF(Q947=0,-'month #1 only'!$B$2,IF(Q947=0,-'month #1 only'!$B$2,-('month #1 only'!$B$2*2)))))))*E947</f>
        <v>0</v>
      </c>
      <c r="T947" s="71">
        <f>(IF(N947="WON-EW",(((L947-1)*'month #1 only'!$B$2)*(1-$B$3))+(((M947-1)*'month #1 only'!$B$2)*(1-$B$3)),IF(N947="WON",(((L947-1)*'month #1 only'!$B$2)*(1-$B$3)),IF(N947="PLACED",(((M947-1)*'month #1 only'!$B$2)*(1-$B$3))-'month #1 only'!$B$2,IF(Q947=0,-'month #1 only'!$B$2,-('month #1 only'!$B$2*2))))))*E947</f>
        <v>0</v>
      </c>
    </row>
    <row r="948" spans="8:20" x14ac:dyDescent="0.2">
      <c r="H948" s="68"/>
      <c r="I948" s="68"/>
      <c r="J948" s="68"/>
      <c r="K948" s="68"/>
      <c r="N948" s="54"/>
      <c r="O948" s="68">
        <f>((G948-1)*(1-(IF(H948="no",0,'month #1 only'!$B$3)))+1)</f>
        <v>5.0000000000000044E-2</v>
      </c>
      <c r="P948" s="68">
        <f t="shared" si="14"/>
        <v>0</v>
      </c>
      <c r="Q948" s="69">
        <f>IF(Table13[[#This Row],[Runners]]&lt;5,0,IF(Table13[[#This Row],[Runners]]&lt;8,0.25,IF(Table13[[#This Row],[Runners]]&lt;12,0.2,IF(Table13[[#This Row],[Handicap?]]="Yes",0.25,0.2))))</f>
        <v>0</v>
      </c>
      <c r="R948" s="70">
        <f>(IF(N948="WON-EW",((((F948-1)*Q948)*'month #1 only'!$B$2)+('month #1 only'!$B$2*(F948-1))),IF(N948="WON",((((F948-1)*Q948)*'month #1 only'!$B$2)+('month #1 only'!$B$2*(F948-1))),IF(N948="PLACED",((((F948-1)*Q948)*'month #1 only'!$B$2)-'month #1 only'!$B$2),IF(Q948=0,-'month #1 only'!$B$2,IF(Q948=0,-'month #1 only'!$B$2,-('month #1 only'!$B$2*2)))))))*E948</f>
        <v>0</v>
      </c>
      <c r="S948" s="71">
        <f>(IF(N948="WON-EW",((((O948-1)*Q948)*'month #1 only'!$B$2)+('month #1 only'!$B$2*(O948-1))),IF(N948="WON",((((O948-1)*Q948)*'month #1 only'!$B$2)+('month #1 only'!$B$2*(O948-1))),IF(N948="PLACED",((((O948-1)*Q948)*'month #1 only'!$B$2)-'month #1 only'!$B$2),IF(Q948=0,-'month #1 only'!$B$2,IF(Q948=0,-'month #1 only'!$B$2,-('month #1 only'!$B$2*2)))))))*E948</f>
        <v>0</v>
      </c>
      <c r="T948" s="71">
        <f>(IF(N948="WON-EW",(((L948-1)*'month #1 only'!$B$2)*(1-$B$3))+(((M948-1)*'month #1 only'!$B$2)*(1-$B$3)),IF(N948="WON",(((L948-1)*'month #1 only'!$B$2)*(1-$B$3)),IF(N948="PLACED",(((M948-1)*'month #1 only'!$B$2)*(1-$B$3))-'month #1 only'!$B$2,IF(Q948=0,-'month #1 only'!$B$2,-('month #1 only'!$B$2*2))))))*E948</f>
        <v>0</v>
      </c>
    </row>
    <row r="949" spans="8:20" x14ac:dyDescent="0.2">
      <c r="H949" s="68"/>
      <c r="I949" s="68"/>
      <c r="J949" s="68"/>
      <c r="K949" s="68"/>
      <c r="N949" s="54"/>
      <c r="O949" s="68">
        <f>((G949-1)*(1-(IF(H949="no",0,'month #1 only'!$B$3)))+1)</f>
        <v>5.0000000000000044E-2</v>
      </c>
      <c r="P949" s="68">
        <f t="shared" si="14"/>
        <v>0</v>
      </c>
      <c r="Q949" s="69">
        <f>IF(Table13[[#This Row],[Runners]]&lt;5,0,IF(Table13[[#This Row],[Runners]]&lt;8,0.25,IF(Table13[[#This Row],[Runners]]&lt;12,0.2,IF(Table13[[#This Row],[Handicap?]]="Yes",0.25,0.2))))</f>
        <v>0</v>
      </c>
      <c r="R949" s="70">
        <f>(IF(N949="WON-EW",((((F949-1)*Q949)*'month #1 only'!$B$2)+('month #1 only'!$B$2*(F949-1))),IF(N949="WON",((((F949-1)*Q949)*'month #1 only'!$B$2)+('month #1 only'!$B$2*(F949-1))),IF(N949="PLACED",((((F949-1)*Q949)*'month #1 only'!$B$2)-'month #1 only'!$B$2),IF(Q949=0,-'month #1 only'!$B$2,IF(Q949=0,-'month #1 only'!$B$2,-('month #1 only'!$B$2*2)))))))*E949</f>
        <v>0</v>
      </c>
      <c r="S949" s="71">
        <f>(IF(N949="WON-EW",((((O949-1)*Q949)*'month #1 only'!$B$2)+('month #1 only'!$B$2*(O949-1))),IF(N949="WON",((((O949-1)*Q949)*'month #1 only'!$B$2)+('month #1 only'!$B$2*(O949-1))),IF(N949="PLACED",((((O949-1)*Q949)*'month #1 only'!$B$2)-'month #1 only'!$B$2),IF(Q949=0,-'month #1 only'!$B$2,IF(Q949=0,-'month #1 only'!$B$2,-('month #1 only'!$B$2*2)))))))*E949</f>
        <v>0</v>
      </c>
      <c r="T949" s="71">
        <f>(IF(N949="WON-EW",(((L949-1)*'month #1 only'!$B$2)*(1-$B$3))+(((M949-1)*'month #1 only'!$B$2)*(1-$B$3)),IF(N949="WON",(((L949-1)*'month #1 only'!$B$2)*(1-$B$3)),IF(N949="PLACED",(((M949-1)*'month #1 only'!$B$2)*(1-$B$3))-'month #1 only'!$B$2,IF(Q949=0,-'month #1 only'!$B$2,-('month #1 only'!$B$2*2))))))*E949</f>
        <v>0</v>
      </c>
    </row>
    <row r="950" spans="8:20" x14ac:dyDescent="0.2">
      <c r="H950" s="68"/>
      <c r="I950" s="68"/>
      <c r="J950" s="68"/>
      <c r="K950" s="68"/>
      <c r="N950" s="54"/>
      <c r="O950" s="68">
        <f>((G950-1)*(1-(IF(H950="no",0,'month #1 only'!$B$3)))+1)</f>
        <v>5.0000000000000044E-2</v>
      </c>
      <c r="P950" s="68">
        <f t="shared" si="14"/>
        <v>0</v>
      </c>
      <c r="Q950" s="69">
        <f>IF(Table13[[#This Row],[Runners]]&lt;5,0,IF(Table13[[#This Row],[Runners]]&lt;8,0.25,IF(Table13[[#This Row],[Runners]]&lt;12,0.2,IF(Table13[[#This Row],[Handicap?]]="Yes",0.25,0.2))))</f>
        <v>0</v>
      </c>
      <c r="R950" s="70">
        <f>(IF(N950="WON-EW",((((F950-1)*Q950)*'month #1 only'!$B$2)+('month #1 only'!$B$2*(F950-1))),IF(N950="WON",((((F950-1)*Q950)*'month #1 only'!$B$2)+('month #1 only'!$B$2*(F950-1))),IF(N950="PLACED",((((F950-1)*Q950)*'month #1 only'!$B$2)-'month #1 only'!$B$2),IF(Q950=0,-'month #1 only'!$B$2,IF(Q950=0,-'month #1 only'!$B$2,-('month #1 only'!$B$2*2)))))))*E950</f>
        <v>0</v>
      </c>
      <c r="S950" s="71">
        <f>(IF(N950="WON-EW",((((O950-1)*Q950)*'month #1 only'!$B$2)+('month #1 only'!$B$2*(O950-1))),IF(N950="WON",((((O950-1)*Q950)*'month #1 only'!$B$2)+('month #1 only'!$B$2*(O950-1))),IF(N950="PLACED",((((O950-1)*Q950)*'month #1 only'!$B$2)-'month #1 only'!$B$2),IF(Q950=0,-'month #1 only'!$B$2,IF(Q950=0,-'month #1 only'!$B$2,-('month #1 only'!$B$2*2)))))))*E950</f>
        <v>0</v>
      </c>
      <c r="T950" s="71">
        <f>(IF(N950="WON-EW",(((L950-1)*'month #1 only'!$B$2)*(1-$B$3))+(((M950-1)*'month #1 only'!$B$2)*(1-$B$3)),IF(N950="WON",(((L950-1)*'month #1 only'!$B$2)*(1-$B$3)),IF(N950="PLACED",(((M950-1)*'month #1 only'!$B$2)*(1-$B$3))-'month #1 only'!$B$2,IF(Q950=0,-'month #1 only'!$B$2,-('month #1 only'!$B$2*2))))))*E950</f>
        <v>0</v>
      </c>
    </row>
    <row r="951" spans="8:20" x14ac:dyDescent="0.2">
      <c r="H951" s="68"/>
      <c r="I951" s="68"/>
      <c r="J951" s="68"/>
      <c r="K951" s="68"/>
      <c r="N951" s="54"/>
      <c r="O951" s="68">
        <f>((G951-1)*(1-(IF(H951="no",0,'month #1 only'!$B$3)))+1)</f>
        <v>5.0000000000000044E-2</v>
      </c>
      <c r="P951" s="68">
        <f t="shared" si="14"/>
        <v>0</v>
      </c>
      <c r="Q951" s="69">
        <f>IF(Table13[[#This Row],[Runners]]&lt;5,0,IF(Table13[[#This Row],[Runners]]&lt;8,0.25,IF(Table13[[#This Row],[Runners]]&lt;12,0.2,IF(Table13[[#This Row],[Handicap?]]="Yes",0.25,0.2))))</f>
        <v>0</v>
      </c>
      <c r="R951" s="70">
        <f>(IF(N951="WON-EW",((((F951-1)*Q951)*'month #1 only'!$B$2)+('month #1 only'!$B$2*(F951-1))),IF(N951="WON",((((F951-1)*Q951)*'month #1 only'!$B$2)+('month #1 only'!$B$2*(F951-1))),IF(N951="PLACED",((((F951-1)*Q951)*'month #1 only'!$B$2)-'month #1 only'!$B$2),IF(Q951=0,-'month #1 only'!$B$2,IF(Q951=0,-'month #1 only'!$B$2,-('month #1 only'!$B$2*2)))))))*E951</f>
        <v>0</v>
      </c>
      <c r="S951" s="71">
        <f>(IF(N951="WON-EW",((((O951-1)*Q951)*'month #1 only'!$B$2)+('month #1 only'!$B$2*(O951-1))),IF(N951="WON",((((O951-1)*Q951)*'month #1 only'!$B$2)+('month #1 only'!$B$2*(O951-1))),IF(N951="PLACED",((((O951-1)*Q951)*'month #1 only'!$B$2)-'month #1 only'!$B$2),IF(Q951=0,-'month #1 only'!$B$2,IF(Q951=0,-'month #1 only'!$B$2,-('month #1 only'!$B$2*2)))))))*E951</f>
        <v>0</v>
      </c>
      <c r="T951" s="71">
        <f>(IF(N951="WON-EW",(((L951-1)*'month #1 only'!$B$2)*(1-$B$3))+(((M951-1)*'month #1 only'!$B$2)*(1-$B$3)),IF(N951="WON",(((L951-1)*'month #1 only'!$B$2)*(1-$B$3)),IF(N951="PLACED",(((M951-1)*'month #1 only'!$B$2)*(1-$B$3))-'month #1 only'!$B$2,IF(Q951=0,-'month #1 only'!$B$2,-('month #1 only'!$B$2*2))))))*E951</f>
        <v>0</v>
      </c>
    </row>
    <row r="952" spans="8:20" x14ac:dyDescent="0.2">
      <c r="H952" s="68"/>
      <c r="I952" s="68"/>
      <c r="J952" s="68"/>
      <c r="K952" s="68"/>
      <c r="N952" s="54"/>
      <c r="O952" s="68">
        <f>((G952-1)*(1-(IF(H952="no",0,'month #1 only'!$B$3)))+1)</f>
        <v>5.0000000000000044E-2</v>
      </c>
      <c r="P952" s="68">
        <f t="shared" si="14"/>
        <v>0</v>
      </c>
      <c r="Q952" s="69">
        <f>IF(Table13[[#This Row],[Runners]]&lt;5,0,IF(Table13[[#This Row],[Runners]]&lt;8,0.25,IF(Table13[[#This Row],[Runners]]&lt;12,0.2,IF(Table13[[#This Row],[Handicap?]]="Yes",0.25,0.2))))</f>
        <v>0</v>
      </c>
      <c r="R952" s="70">
        <f>(IF(N952="WON-EW",((((F952-1)*Q952)*'month #1 only'!$B$2)+('month #1 only'!$B$2*(F952-1))),IF(N952="WON",((((F952-1)*Q952)*'month #1 only'!$B$2)+('month #1 only'!$B$2*(F952-1))),IF(N952="PLACED",((((F952-1)*Q952)*'month #1 only'!$B$2)-'month #1 only'!$B$2),IF(Q952=0,-'month #1 only'!$B$2,IF(Q952=0,-'month #1 only'!$B$2,-('month #1 only'!$B$2*2)))))))*E952</f>
        <v>0</v>
      </c>
      <c r="S952" s="71">
        <f>(IF(N952="WON-EW",((((O952-1)*Q952)*'month #1 only'!$B$2)+('month #1 only'!$B$2*(O952-1))),IF(N952="WON",((((O952-1)*Q952)*'month #1 only'!$B$2)+('month #1 only'!$B$2*(O952-1))),IF(N952="PLACED",((((O952-1)*Q952)*'month #1 only'!$B$2)-'month #1 only'!$B$2),IF(Q952=0,-'month #1 only'!$B$2,IF(Q952=0,-'month #1 only'!$B$2,-('month #1 only'!$B$2*2)))))))*E952</f>
        <v>0</v>
      </c>
      <c r="T952" s="71">
        <f>(IF(N952="WON-EW",(((L952-1)*'month #1 only'!$B$2)*(1-$B$3))+(((M952-1)*'month #1 only'!$B$2)*(1-$B$3)),IF(N952="WON",(((L952-1)*'month #1 only'!$B$2)*(1-$B$3)),IF(N952="PLACED",(((M952-1)*'month #1 only'!$B$2)*(1-$B$3))-'month #1 only'!$B$2,IF(Q952=0,-'month #1 only'!$B$2,-('month #1 only'!$B$2*2))))))*E952</f>
        <v>0</v>
      </c>
    </row>
    <row r="953" spans="8:20" x14ac:dyDescent="0.2">
      <c r="H953" s="68"/>
      <c r="I953" s="68"/>
      <c r="J953" s="68"/>
      <c r="K953" s="68"/>
      <c r="N953" s="54"/>
      <c r="O953" s="68">
        <f>((G953-1)*(1-(IF(H953="no",0,'month #1 only'!$B$3)))+1)</f>
        <v>5.0000000000000044E-2</v>
      </c>
      <c r="P953" s="68">
        <f t="shared" si="14"/>
        <v>0</v>
      </c>
      <c r="Q953" s="69">
        <f>IF(Table13[[#This Row],[Runners]]&lt;5,0,IF(Table13[[#This Row],[Runners]]&lt;8,0.25,IF(Table13[[#This Row],[Runners]]&lt;12,0.2,IF(Table13[[#This Row],[Handicap?]]="Yes",0.25,0.2))))</f>
        <v>0</v>
      </c>
      <c r="R953" s="70">
        <f>(IF(N953="WON-EW",((((F953-1)*Q953)*'month #1 only'!$B$2)+('month #1 only'!$B$2*(F953-1))),IF(N953="WON",((((F953-1)*Q953)*'month #1 only'!$B$2)+('month #1 only'!$B$2*(F953-1))),IF(N953="PLACED",((((F953-1)*Q953)*'month #1 only'!$B$2)-'month #1 only'!$B$2),IF(Q953=0,-'month #1 only'!$B$2,IF(Q953=0,-'month #1 only'!$B$2,-('month #1 only'!$B$2*2)))))))*E953</f>
        <v>0</v>
      </c>
      <c r="S953" s="71">
        <f>(IF(N953="WON-EW",((((O953-1)*Q953)*'month #1 only'!$B$2)+('month #1 only'!$B$2*(O953-1))),IF(N953="WON",((((O953-1)*Q953)*'month #1 only'!$B$2)+('month #1 only'!$B$2*(O953-1))),IF(N953="PLACED",((((O953-1)*Q953)*'month #1 only'!$B$2)-'month #1 only'!$B$2),IF(Q953=0,-'month #1 only'!$B$2,IF(Q953=0,-'month #1 only'!$B$2,-('month #1 only'!$B$2*2)))))))*E953</f>
        <v>0</v>
      </c>
      <c r="T953" s="71">
        <f>(IF(N953="WON-EW",(((L953-1)*'month #1 only'!$B$2)*(1-$B$3))+(((M953-1)*'month #1 only'!$B$2)*(1-$B$3)),IF(N953="WON",(((L953-1)*'month #1 only'!$B$2)*(1-$B$3)),IF(N953="PLACED",(((M953-1)*'month #1 only'!$B$2)*(1-$B$3))-'month #1 only'!$B$2,IF(Q953=0,-'month #1 only'!$B$2,-('month #1 only'!$B$2*2))))))*E953</f>
        <v>0</v>
      </c>
    </row>
    <row r="954" spans="8:20" x14ac:dyDescent="0.2">
      <c r="H954" s="68"/>
      <c r="I954" s="68"/>
      <c r="J954" s="68"/>
      <c r="K954" s="68"/>
      <c r="N954" s="54"/>
      <c r="O954" s="68">
        <f>((G954-1)*(1-(IF(H954="no",0,'month #1 only'!$B$3)))+1)</f>
        <v>5.0000000000000044E-2</v>
      </c>
      <c r="P954" s="68">
        <f t="shared" si="14"/>
        <v>0</v>
      </c>
      <c r="Q954" s="69">
        <f>IF(Table13[[#This Row],[Runners]]&lt;5,0,IF(Table13[[#This Row],[Runners]]&lt;8,0.25,IF(Table13[[#This Row],[Runners]]&lt;12,0.2,IF(Table13[[#This Row],[Handicap?]]="Yes",0.25,0.2))))</f>
        <v>0</v>
      </c>
      <c r="R954" s="70">
        <f>(IF(N954="WON-EW",((((F954-1)*Q954)*'month #1 only'!$B$2)+('month #1 only'!$B$2*(F954-1))),IF(N954="WON",((((F954-1)*Q954)*'month #1 only'!$B$2)+('month #1 only'!$B$2*(F954-1))),IF(N954="PLACED",((((F954-1)*Q954)*'month #1 only'!$B$2)-'month #1 only'!$B$2),IF(Q954=0,-'month #1 only'!$B$2,IF(Q954=0,-'month #1 only'!$B$2,-('month #1 only'!$B$2*2)))))))*E954</f>
        <v>0</v>
      </c>
      <c r="S954" s="71">
        <f>(IF(N954="WON-EW",((((O954-1)*Q954)*'month #1 only'!$B$2)+('month #1 only'!$B$2*(O954-1))),IF(N954="WON",((((O954-1)*Q954)*'month #1 only'!$B$2)+('month #1 only'!$B$2*(O954-1))),IF(N954="PLACED",((((O954-1)*Q954)*'month #1 only'!$B$2)-'month #1 only'!$B$2),IF(Q954=0,-'month #1 only'!$B$2,IF(Q954=0,-'month #1 only'!$B$2,-('month #1 only'!$B$2*2)))))))*E954</f>
        <v>0</v>
      </c>
      <c r="T954" s="71">
        <f>(IF(N954="WON-EW",(((L954-1)*'month #1 only'!$B$2)*(1-$B$3))+(((M954-1)*'month #1 only'!$B$2)*(1-$B$3)),IF(N954="WON",(((L954-1)*'month #1 only'!$B$2)*(1-$B$3)),IF(N954="PLACED",(((M954-1)*'month #1 only'!$B$2)*(1-$B$3))-'month #1 only'!$B$2,IF(Q954=0,-'month #1 only'!$B$2,-('month #1 only'!$B$2*2))))))*E954</f>
        <v>0</v>
      </c>
    </row>
    <row r="955" spans="8:20" x14ac:dyDescent="0.2">
      <c r="H955" s="68"/>
      <c r="I955" s="68"/>
      <c r="J955" s="68"/>
      <c r="K955" s="68"/>
      <c r="N955" s="54"/>
      <c r="O955" s="68">
        <f>((G955-1)*(1-(IF(H955="no",0,'month #1 only'!$B$3)))+1)</f>
        <v>5.0000000000000044E-2</v>
      </c>
      <c r="P955" s="68">
        <f t="shared" si="14"/>
        <v>0</v>
      </c>
      <c r="Q955" s="69">
        <f>IF(Table13[[#This Row],[Runners]]&lt;5,0,IF(Table13[[#This Row],[Runners]]&lt;8,0.25,IF(Table13[[#This Row],[Runners]]&lt;12,0.2,IF(Table13[[#This Row],[Handicap?]]="Yes",0.25,0.2))))</f>
        <v>0</v>
      </c>
      <c r="R955" s="70">
        <f>(IF(N955="WON-EW",((((F955-1)*Q955)*'month #1 only'!$B$2)+('month #1 only'!$B$2*(F955-1))),IF(N955="WON",((((F955-1)*Q955)*'month #1 only'!$B$2)+('month #1 only'!$B$2*(F955-1))),IF(N955="PLACED",((((F955-1)*Q955)*'month #1 only'!$B$2)-'month #1 only'!$B$2),IF(Q955=0,-'month #1 only'!$B$2,IF(Q955=0,-'month #1 only'!$B$2,-('month #1 only'!$B$2*2)))))))*E955</f>
        <v>0</v>
      </c>
      <c r="S955" s="71">
        <f>(IF(N955="WON-EW",((((O955-1)*Q955)*'month #1 only'!$B$2)+('month #1 only'!$B$2*(O955-1))),IF(N955="WON",((((O955-1)*Q955)*'month #1 only'!$B$2)+('month #1 only'!$B$2*(O955-1))),IF(N955="PLACED",((((O955-1)*Q955)*'month #1 only'!$B$2)-'month #1 only'!$B$2),IF(Q955=0,-'month #1 only'!$B$2,IF(Q955=0,-'month #1 only'!$B$2,-('month #1 only'!$B$2*2)))))))*E955</f>
        <v>0</v>
      </c>
      <c r="T955" s="71">
        <f>(IF(N955="WON-EW",(((L955-1)*'month #1 only'!$B$2)*(1-$B$3))+(((M955-1)*'month #1 only'!$B$2)*(1-$B$3)),IF(N955="WON",(((L955-1)*'month #1 only'!$B$2)*(1-$B$3)),IF(N955="PLACED",(((M955-1)*'month #1 only'!$B$2)*(1-$B$3))-'month #1 only'!$B$2,IF(Q955=0,-'month #1 only'!$B$2,-('month #1 only'!$B$2*2))))))*E955</f>
        <v>0</v>
      </c>
    </row>
    <row r="956" spans="8:20" x14ac:dyDescent="0.2">
      <c r="H956" s="68"/>
      <c r="I956" s="68"/>
      <c r="J956" s="68"/>
      <c r="K956" s="68"/>
      <c r="N956" s="54"/>
      <c r="O956" s="68">
        <f>((G956-1)*(1-(IF(H956="no",0,'month #1 only'!$B$3)))+1)</f>
        <v>5.0000000000000044E-2</v>
      </c>
      <c r="P956" s="68">
        <f t="shared" si="14"/>
        <v>0</v>
      </c>
      <c r="Q956" s="69">
        <f>IF(Table13[[#This Row],[Runners]]&lt;5,0,IF(Table13[[#This Row],[Runners]]&lt;8,0.25,IF(Table13[[#This Row],[Runners]]&lt;12,0.2,IF(Table13[[#This Row],[Handicap?]]="Yes",0.25,0.2))))</f>
        <v>0</v>
      </c>
      <c r="R956" s="70">
        <f>(IF(N956="WON-EW",((((F956-1)*Q956)*'month #1 only'!$B$2)+('month #1 only'!$B$2*(F956-1))),IF(N956="WON",((((F956-1)*Q956)*'month #1 only'!$B$2)+('month #1 only'!$B$2*(F956-1))),IF(N956="PLACED",((((F956-1)*Q956)*'month #1 only'!$B$2)-'month #1 only'!$B$2),IF(Q956=0,-'month #1 only'!$B$2,IF(Q956=0,-'month #1 only'!$B$2,-('month #1 only'!$B$2*2)))))))*E956</f>
        <v>0</v>
      </c>
      <c r="S956" s="71">
        <f>(IF(N956="WON-EW",((((O956-1)*Q956)*'month #1 only'!$B$2)+('month #1 only'!$B$2*(O956-1))),IF(N956="WON",((((O956-1)*Q956)*'month #1 only'!$B$2)+('month #1 only'!$B$2*(O956-1))),IF(N956="PLACED",((((O956-1)*Q956)*'month #1 only'!$B$2)-'month #1 only'!$B$2),IF(Q956=0,-'month #1 only'!$B$2,IF(Q956=0,-'month #1 only'!$B$2,-('month #1 only'!$B$2*2)))))))*E956</f>
        <v>0</v>
      </c>
      <c r="T956" s="71">
        <f>(IF(N956="WON-EW",(((L956-1)*'month #1 only'!$B$2)*(1-$B$3))+(((M956-1)*'month #1 only'!$B$2)*(1-$B$3)),IF(N956="WON",(((L956-1)*'month #1 only'!$B$2)*(1-$B$3)),IF(N956="PLACED",(((M956-1)*'month #1 only'!$B$2)*(1-$B$3))-'month #1 only'!$B$2,IF(Q956=0,-'month #1 only'!$B$2,-('month #1 only'!$B$2*2))))))*E956</f>
        <v>0</v>
      </c>
    </row>
    <row r="957" spans="8:20" x14ac:dyDescent="0.2">
      <c r="H957" s="68"/>
      <c r="I957" s="68"/>
      <c r="J957" s="68"/>
      <c r="K957" s="68"/>
      <c r="N957" s="54"/>
      <c r="O957" s="68">
        <f>((G957-1)*(1-(IF(H957="no",0,'month #1 only'!$B$3)))+1)</f>
        <v>5.0000000000000044E-2</v>
      </c>
      <c r="P957" s="68">
        <f t="shared" si="14"/>
        <v>0</v>
      </c>
      <c r="Q957" s="69">
        <f>IF(Table13[[#This Row],[Runners]]&lt;5,0,IF(Table13[[#This Row],[Runners]]&lt;8,0.25,IF(Table13[[#This Row],[Runners]]&lt;12,0.2,IF(Table13[[#This Row],[Handicap?]]="Yes",0.25,0.2))))</f>
        <v>0</v>
      </c>
      <c r="R957" s="70">
        <f>(IF(N957="WON-EW",((((F957-1)*Q957)*'month #1 only'!$B$2)+('month #1 only'!$B$2*(F957-1))),IF(N957="WON",((((F957-1)*Q957)*'month #1 only'!$B$2)+('month #1 only'!$B$2*(F957-1))),IF(N957="PLACED",((((F957-1)*Q957)*'month #1 only'!$B$2)-'month #1 only'!$B$2),IF(Q957=0,-'month #1 only'!$B$2,IF(Q957=0,-'month #1 only'!$B$2,-('month #1 only'!$B$2*2)))))))*E957</f>
        <v>0</v>
      </c>
      <c r="S957" s="71">
        <f>(IF(N957="WON-EW",((((O957-1)*Q957)*'month #1 only'!$B$2)+('month #1 only'!$B$2*(O957-1))),IF(N957="WON",((((O957-1)*Q957)*'month #1 only'!$B$2)+('month #1 only'!$B$2*(O957-1))),IF(N957="PLACED",((((O957-1)*Q957)*'month #1 only'!$B$2)-'month #1 only'!$B$2),IF(Q957=0,-'month #1 only'!$B$2,IF(Q957=0,-'month #1 only'!$B$2,-('month #1 only'!$B$2*2)))))))*E957</f>
        <v>0</v>
      </c>
      <c r="T957" s="71">
        <f>(IF(N957="WON-EW",(((L957-1)*'month #1 only'!$B$2)*(1-$B$3))+(((M957-1)*'month #1 only'!$B$2)*(1-$B$3)),IF(N957="WON",(((L957-1)*'month #1 only'!$B$2)*(1-$B$3)),IF(N957="PLACED",(((M957-1)*'month #1 only'!$B$2)*(1-$B$3))-'month #1 only'!$B$2,IF(Q957=0,-'month #1 only'!$B$2,-('month #1 only'!$B$2*2))))))*E957</f>
        <v>0</v>
      </c>
    </row>
    <row r="958" spans="8:20" x14ac:dyDescent="0.2">
      <c r="H958" s="68"/>
      <c r="I958" s="68"/>
      <c r="J958" s="68"/>
      <c r="K958" s="68"/>
      <c r="N958" s="54"/>
      <c r="O958" s="68">
        <f>((G958-1)*(1-(IF(H958="no",0,'month #1 only'!$B$3)))+1)</f>
        <v>5.0000000000000044E-2</v>
      </c>
      <c r="P958" s="68">
        <f t="shared" si="14"/>
        <v>0</v>
      </c>
      <c r="Q958" s="69">
        <f>IF(Table13[[#This Row],[Runners]]&lt;5,0,IF(Table13[[#This Row],[Runners]]&lt;8,0.25,IF(Table13[[#This Row],[Runners]]&lt;12,0.2,IF(Table13[[#This Row],[Handicap?]]="Yes",0.25,0.2))))</f>
        <v>0</v>
      </c>
      <c r="R958" s="70">
        <f>(IF(N958="WON-EW",((((F958-1)*Q958)*'month #1 only'!$B$2)+('month #1 only'!$B$2*(F958-1))),IF(N958="WON",((((F958-1)*Q958)*'month #1 only'!$B$2)+('month #1 only'!$B$2*(F958-1))),IF(N958="PLACED",((((F958-1)*Q958)*'month #1 only'!$B$2)-'month #1 only'!$B$2),IF(Q958=0,-'month #1 only'!$B$2,IF(Q958=0,-'month #1 only'!$B$2,-('month #1 only'!$B$2*2)))))))*E958</f>
        <v>0</v>
      </c>
      <c r="S958" s="71">
        <f>(IF(N958="WON-EW",((((O958-1)*Q958)*'month #1 only'!$B$2)+('month #1 only'!$B$2*(O958-1))),IF(N958="WON",((((O958-1)*Q958)*'month #1 only'!$B$2)+('month #1 only'!$B$2*(O958-1))),IF(N958="PLACED",((((O958-1)*Q958)*'month #1 only'!$B$2)-'month #1 only'!$B$2),IF(Q958=0,-'month #1 only'!$B$2,IF(Q958=0,-'month #1 only'!$B$2,-('month #1 only'!$B$2*2)))))))*E958</f>
        <v>0</v>
      </c>
      <c r="T958" s="71">
        <f>(IF(N958="WON-EW",(((L958-1)*'month #1 only'!$B$2)*(1-$B$3))+(((M958-1)*'month #1 only'!$B$2)*(1-$B$3)),IF(N958="WON",(((L958-1)*'month #1 only'!$B$2)*(1-$B$3)),IF(N958="PLACED",(((M958-1)*'month #1 only'!$B$2)*(1-$B$3))-'month #1 only'!$B$2,IF(Q958=0,-'month #1 only'!$B$2,-('month #1 only'!$B$2*2))))))*E958</f>
        <v>0</v>
      </c>
    </row>
    <row r="959" spans="8:20" x14ac:dyDescent="0.2">
      <c r="H959" s="68"/>
      <c r="I959" s="68"/>
      <c r="J959" s="68"/>
      <c r="K959" s="68"/>
      <c r="N959" s="54"/>
      <c r="O959" s="68">
        <f>((G959-1)*(1-(IF(H959="no",0,'month #1 only'!$B$3)))+1)</f>
        <v>5.0000000000000044E-2</v>
      </c>
      <c r="P959" s="68">
        <f t="shared" si="14"/>
        <v>0</v>
      </c>
      <c r="Q959" s="69">
        <f>IF(Table13[[#This Row],[Runners]]&lt;5,0,IF(Table13[[#This Row],[Runners]]&lt;8,0.25,IF(Table13[[#This Row],[Runners]]&lt;12,0.2,IF(Table13[[#This Row],[Handicap?]]="Yes",0.25,0.2))))</f>
        <v>0</v>
      </c>
      <c r="R959" s="70">
        <f>(IF(N959="WON-EW",((((F959-1)*Q959)*'month #1 only'!$B$2)+('month #1 only'!$B$2*(F959-1))),IF(N959="WON",((((F959-1)*Q959)*'month #1 only'!$B$2)+('month #1 only'!$B$2*(F959-1))),IF(N959="PLACED",((((F959-1)*Q959)*'month #1 only'!$B$2)-'month #1 only'!$B$2),IF(Q959=0,-'month #1 only'!$B$2,IF(Q959=0,-'month #1 only'!$B$2,-('month #1 only'!$B$2*2)))))))*E959</f>
        <v>0</v>
      </c>
      <c r="S959" s="71">
        <f>(IF(N959="WON-EW",((((O959-1)*Q959)*'month #1 only'!$B$2)+('month #1 only'!$B$2*(O959-1))),IF(N959="WON",((((O959-1)*Q959)*'month #1 only'!$B$2)+('month #1 only'!$B$2*(O959-1))),IF(N959="PLACED",((((O959-1)*Q959)*'month #1 only'!$B$2)-'month #1 only'!$B$2),IF(Q959=0,-'month #1 only'!$B$2,IF(Q959=0,-'month #1 only'!$B$2,-('month #1 only'!$B$2*2)))))))*E959</f>
        <v>0</v>
      </c>
      <c r="T959" s="71">
        <f>(IF(N959="WON-EW",(((L959-1)*'month #1 only'!$B$2)*(1-$B$3))+(((M959-1)*'month #1 only'!$B$2)*(1-$B$3)),IF(N959="WON",(((L959-1)*'month #1 only'!$B$2)*(1-$B$3)),IF(N959="PLACED",(((M959-1)*'month #1 only'!$B$2)*(1-$B$3))-'month #1 only'!$B$2,IF(Q959=0,-'month #1 only'!$B$2,-('month #1 only'!$B$2*2))))))*E959</f>
        <v>0</v>
      </c>
    </row>
    <row r="960" spans="8:20" x14ac:dyDescent="0.2">
      <c r="H960" s="68"/>
      <c r="I960" s="68"/>
      <c r="J960" s="68"/>
      <c r="K960" s="68"/>
      <c r="N960" s="54"/>
      <c r="O960" s="68">
        <f>((G960-1)*(1-(IF(H960="no",0,'month #1 only'!$B$3)))+1)</f>
        <v>5.0000000000000044E-2</v>
      </c>
      <c r="P960" s="68">
        <f t="shared" si="14"/>
        <v>0</v>
      </c>
      <c r="Q960" s="69">
        <f>IF(Table13[[#This Row],[Runners]]&lt;5,0,IF(Table13[[#This Row],[Runners]]&lt;8,0.25,IF(Table13[[#This Row],[Runners]]&lt;12,0.2,IF(Table13[[#This Row],[Handicap?]]="Yes",0.25,0.2))))</f>
        <v>0</v>
      </c>
      <c r="R960" s="70">
        <f>(IF(N960="WON-EW",((((F960-1)*Q960)*'month #1 only'!$B$2)+('month #1 only'!$B$2*(F960-1))),IF(N960="WON",((((F960-1)*Q960)*'month #1 only'!$B$2)+('month #1 only'!$B$2*(F960-1))),IF(N960="PLACED",((((F960-1)*Q960)*'month #1 only'!$B$2)-'month #1 only'!$B$2),IF(Q960=0,-'month #1 only'!$B$2,IF(Q960=0,-'month #1 only'!$B$2,-('month #1 only'!$B$2*2)))))))*E960</f>
        <v>0</v>
      </c>
      <c r="S960" s="71">
        <f>(IF(N960="WON-EW",((((O960-1)*Q960)*'month #1 only'!$B$2)+('month #1 only'!$B$2*(O960-1))),IF(N960="WON",((((O960-1)*Q960)*'month #1 only'!$B$2)+('month #1 only'!$B$2*(O960-1))),IF(N960="PLACED",((((O960-1)*Q960)*'month #1 only'!$B$2)-'month #1 only'!$B$2),IF(Q960=0,-'month #1 only'!$B$2,IF(Q960=0,-'month #1 only'!$B$2,-('month #1 only'!$B$2*2)))))))*E960</f>
        <v>0</v>
      </c>
      <c r="T960" s="71">
        <f>(IF(N960="WON-EW",(((L960-1)*'month #1 only'!$B$2)*(1-$B$3))+(((M960-1)*'month #1 only'!$B$2)*(1-$B$3)),IF(N960="WON",(((L960-1)*'month #1 only'!$B$2)*(1-$B$3)),IF(N960="PLACED",(((M960-1)*'month #1 only'!$B$2)*(1-$B$3))-'month #1 only'!$B$2,IF(Q960=0,-'month #1 only'!$B$2,-('month #1 only'!$B$2*2))))))*E960</f>
        <v>0</v>
      </c>
    </row>
    <row r="961" spans="8:20" x14ac:dyDescent="0.2">
      <c r="H961" s="68"/>
      <c r="I961" s="68"/>
      <c r="J961" s="68"/>
      <c r="K961" s="68"/>
      <c r="N961" s="54"/>
      <c r="O961" s="68">
        <f>((G961-1)*(1-(IF(H961="no",0,'month #1 only'!$B$3)))+1)</f>
        <v>5.0000000000000044E-2</v>
      </c>
      <c r="P961" s="68">
        <f t="shared" si="14"/>
        <v>0</v>
      </c>
      <c r="Q961" s="69">
        <f>IF(Table13[[#This Row],[Runners]]&lt;5,0,IF(Table13[[#This Row],[Runners]]&lt;8,0.25,IF(Table13[[#This Row],[Runners]]&lt;12,0.2,IF(Table13[[#This Row],[Handicap?]]="Yes",0.25,0.2))))</f>
        <v>0</v>
      </c>
      <c r="R961" s="70">
        <f>(IF(N961="WON-EW",((((F961-1)*Q961)*'month #1 only'!$B$2)+('month #1 only'!$B$2*(F961-1))),IF(N961="WON",((((F961-1)*Q961)*'month #1 only'!$B$2)+('month #1 only'!$B$2*(F961-1))),IF(N961="PLACED",((((F961-1)*Q961)*'month #1 only'!$B$2)-'month #1 only'!$B$2),IF(Q961=0,-'month #1 only'!$B$2,IF(Q961=0,-'month #1 only'!$B$2,-('month #1 only'!$B$2*2)))))))*E961</f>
        <v>0</v>
      </c>
      <c r="S961" s="71">
        <f>(IF(N961="WON-EW",((((O961-1)*Q961)*'month #1 only'!$B$2)+('month #1 only'!$B$2*(O961-1))),IF(N961="WON",((((O961-1)*Q961)*'month #1 only'!$B$2)+('month #1 only'!$B$2*(O961-1))),IF(N961="PLACED",((((O961-1)*Q961)*'month #1 only'!$B$2)-'month #1 only'!$B$2),IF(Q961=0,-'month #1 only'!$B$2,IF(Q961=0,-'month #1 only'!$B$2,-('month #1 only'!$B$2*2)))))))*E961</f>
        <v>0</v>
      </c>
      <c r="T961" s="71">
        <f>(IF(N961="WON-EW",(((L961-1)*'month #1 only'!$B$2)*(1-$B$3))+(((M961-1)*'month #1 only'!$B$2)*(1-$B$3)),IF(N961="WON",(((L961-1)*'month #1 only'!$B$2)*(1-$B$3)),IF(N961="PLACED",(((M961-1)*'month #1 only'!$B$2)*(1-$B$3))-'month #1 only'!$B$2,IF(Q961=0,-'month #1 only'!$B$2,-('month #1 only'!$B$2*2))))))*E961</f>
        <v>0</v>
      </c>
    </row>
    <row r="962" spans="8:20" x14ac:dyDescent="0.2">
      <c r="H962" s="68"/>
      <c r="I962" s="68"/>
      <c r="J962" s="68"/>
      <c r="K962" s="68"/>
      <c r="N962" s="54"/>
      <c r="O962" s="68">
        <f>((G962-1)*(1-(IF(H962="no",0,'month #1 only'!$B$3)))+1)</f>
        <v>5.0000000000000044E-2</v>
      </c>
      <c r="P962" s="68">
        <f t="shared" si="14"/>
        <v>0</v>
      </c>
      <c r="Q962" s="69">
        <f>IF(Table13[[#This Row],[Runners]]&lt;5,0,IF(Table13[[#This Row],[Runners]]&lt;8,0.25,IF(Table13[[#This Row],[Runners]]&lt;12,0.2,IF(Table13[[#This Row],[Handicap?]]="Yes",0.25,0.2))))</f>
        <v>0</v>
      </c>
      <c r="R962" s="70">
        <f>(IF(N962="WON-EW",((((F962-1)*Q962)*'month #1 only'!$B$2)+('month #1 only'!$B$2*(F962-1))),IF(N962="WON",((((F962-1)*Q962)*'month #1 only'!$B$2)+('month #1 only'!$B$2*(F962-1))),IF(N962="PLACED",((((F962-1)*Q962)*'month #1 only'!$B$2)-'month #1 only'!$B$2),IF(Q962=0,-'month #1 only'!$B$2,IF(Q962=0,-'month #1 only'!$B$2,-('month #1 only'!$B$2*2)))))))*E962</f>
        <v>0</v>
      </c>
      <c r="S962" s="71">
        <f>(IF(N962="WON-EW",((((O962-1)*Q962)*'month #1 only'!$B$2)+('month #1 only'!$B$2*(O962-1))),IF(N962="WON",((((O962-1)*Q962)*'month #1 only'!$B$2)+('month #1 only'!$B$2*(O962-1))),IF(N962="PLACED",((((O962-1)*Q962)*'month #1 only'!$B$2)-'month #1 only'!$B$2),IF(Q962=0,-'month #1 only'!$B$2,IF(Q962=0,-'month #1 only'!$B$2,-('month #1 only'!$B$2*2)))))))*E962</f>
        <v>0</v>
      </c>
      <c r="T962" s="71">
        <f>(IF(N962="WON-EW",(((L962-1)*'month #1 only'!$B$2)*(1-$B$3))+(((M962-1)*'month #1 only'!$B$2)*(1-$B$3)),IF(N962="WON",(((L962-1)*'month #1 only'!$B$2)*(1-$B$3)),IF(N962="PLACED",(((M962-1)*'month #1 only'!$B$2)*(1-$B$3))-'month #1 only'!$B$2,IF(Q962=0,-'month #1 only'!$B$2,-('month #1 only'!$B$2*2))))))*E962</f>
        <v>0</v>
      </c>
    </row>
    <row r="963" spans="8:20" x14ac:dyDescent="0.2">
      <c r="H963" s="68"/>
      <c r="I963" s="68"/>
      <c r="J963" s="68"/>
      <c r="K963" s="68"/>
      <c r="N963" s="54"/>
      <c r="O963" s="68">
        <f>((G963-1)*(1-(IF(H963="no",0,'month #1 only'!$B$3)))+1)</f>
        <v>5.0000000000000044E-2</v>
      </c>
      <c r="P963" s="68">
        <f t="shared" si="14"/>
        <v>0</v>
      </c>
      <c r="Q963" s="69">
        <f>IF(Table13[[#This Row],[Runners]]&lt;5,0,IF(Table13[[#This Row],[Runners]]&lt;8,0.25,IF(Table13[[#This Row],[Runners]]&lt;12,0.2,IF(Table13[[#This Row],[Handicap?]]="Yes",0.25,0.2))))</f>
        <v>0</v>
      </c>
      <c r="R963" s="70">
        <f>(IF(N963="WON-EW",((((F963-1)*Q963)*'month #1 only'!$B$2)+('month #1 only'!$B$2*(F963-1))),IF(N963="WON",((((F963-1)*Q963)*'month #1 only'!$B$2)+('month #1 only'!$B$2*(F963-1))),IF(N963="PLACED",((((F963-1)*Q963)*'month #1 only'!$B$2)-'month #1 only'!$B$2),IF(Q963=0,-'month #1 only'!$B$2,IF(Q963=0,-'month #1 only'!$B$2,-('month #1 only'!$B$2*2)))))))*E963</f>
        <v>0</v>
      </c>
      <c r="S963" s="71">
        <f>(IF(N963="WON-EW",((((O963-1)*Q963)*'month #1 only'!$B$2)+('month #1 only'!$B$2*(O963-1))),IF(N963="WON",((((O963-1)*Q963)*'month #1 only'!$B$2)+('month #1 only'!$B$2*(O963-1))),IF(N963="PLACED",((((O963-1)*Q963)*'month #1 only'!$B$2)-'month #1 only'!$B$2),IF(Q963=0,-'month #1 only'!$B$2,IF(Q963=0,-'month #1 only'!$B$2,-('month #1 only'!$B$2*2)))))))*E963</f>
        <v>0</v>
      </c>
      <c r="T963" s="71">
        <f>(IF(N963="WON-EW",(((L963-1)*'month #1 only'!$B$2)*(1-$B$3))+(((M963-1)*'month #1 only'!$B$2)*(1-$B$3)),IF(N963="WON",(((L963-1)*'month #1 only'!$B$2)*(1-$B$3)),IF(N963="PLACED",(((M963-1)*'month #1 only'!$B$2)*(1-$B$3))-'month #1 only'!$B$2,IF(Q963=0,-'month #1 only'!$B$2,-('month #1 only'!$B$2*2))))))*E963</f>
        <v>0</v>
      </c>
    </row>
    <row r="964" spans="8:20" x14ac:dyDescent="0.2">
      <c r="H964" s="68"/>
      <c r="I964" s="68"/>
      <c r="J964" s="68"/>
      <c r="K964" s="68"/>
      <c r="N964" s="54"/>
      <c r="O964" s="68">
        <f>((G964-1)*(1-(IF(H964="no",0,'month #1 only'!$B$3)))+1)</f>
        <v>5.0000000000000044E-2</v>
      </c>
      <c r="P964" s="68">
        <f t="shared" si="14"/>
        <v>0</v>
      </c>
      <c r="Q964" s="69">
        <f>IF(Table13[[#This Row],[Runners]]&lt;5,0,IF(Table13[[#This Row],[Runners]]&lt;8,0.25,IF(Table13[[#This Row],[Runners]]&lt;12,0.2,IF(Table13[[#This Row],[Handicap?]]="Yes",0.25,0.2))))</f>
        <v>0</v>
      </c>
      <c r="R964" s="70">
        <f>(IF(N964="WON-EW",((((F964-1)*Q964)*'month #1 only'!$B$2)+('month #1 only'!$B$2*(F964-1))),IF(N964="WON",((((F964-1)*Q964)*'month #1 only'!$B$2)+('month #1 only'!$B$2*(F964-1))),IF(N964="PLACED",((((F964-1)*Q964)*'month #1 only'!$B$2)-'month #1 only'!$B$2),IF(Q964=0,-'month #1 only'!$B$2,IF(Q964=0,-'month #1 only'!$B$2,-('month #1 only'!$B$2*2)))))))*E964</f>
        <v>0</v>
      </c>
      <c r="S964" s="71">
        <f>(IF(N964="WON-EW",((((O964-1)*Q964)*'month #1 only'!$B$2)+('month #1 only'!$B$2*(O964-1))),IF(N964="WON",((((O964-1)*Q964)*'month #1 only'!$B$2)+('month #1 only'!$B$2*(O964-1))),IF(N964="PLACED",((((O964-1)*Q964)*'month #1 only'!$B$2)-'month #1 only'!$B$2),IF(Q964=0,-'month #1 only'!$B$2,IF(Q964=0,-'month #1 only'!$B$2,-('month #1 only'!$B$2*2)))))))*E964</f>
        <v>0</v>
      </c>
      <c r="T964" s="71">
        <f>(IF(N964="WON-EW",(((L964-1)*'month #1 only'!$B$2)*(1-$B$3))+(((M964-1)*'month #1 only'!$B$2)*(1-$B$3)),IF(N964="WON",(((L964-1)*'month #1 only'!$B$2)*(1-$B$3)),IF(N964="PLACED",(((M964-1)*'month #1 only'!$B$2)*(1-$B$3))-'month #1 only'!$B$2,IF(Q964=0,-'month #1 only'!$B$2,-('month #1 only'!$B$2*2))))))*E964</f>
        <v>0</v>
      </c>
    </row>
    <row r="965" spans="8:20" x14ac:dyDescent="0.2">
      <c r="H965" s="68"/>
      <c r="I965" s="68"/>
      <c r="J965" s="68"/>
      <c r="K965" s="68"/>
      <c r="N965" s="54"/>
      <c r="O965" s="68">
        <f>((G965-1)*(1-(IF(H965="no",0,'month #1 only'!$B$3)))+1)</f>
        <v>5.0000000000000044E-2</v>
      </c>
      <c r="P965" s="68">
        <f t="shared" si="14"/>
        <v>0</v>
      </c>
      <c r="Q965" s="69">
        <f>IF(Table13[[#This Row],[Runners]]&lt;5,0,IF(Table13[[#This Row],[Runners]]&lt;8,0.25,IF(Table13[[#This Row],[Runners]]&lt;12,0.2,IF(Table13[[#This Row],[Handicap?]]="Yes",0.25,0.2))))</f>
        <v>0</v>
      </c>
      <c r="R965" s="70">
        <f>(IF(N965="WON-EW",((((F965-1)*Q965)*'month #1 only'!$B$2)+('month #1 only'!$B$2*(F965-1))),IF(N965="WON",((((F965-1)*Q965)*'month #1 only'!$B$2)+('month #1 only'!$B$2*(F965-1))),IF(N965="PLACED",((((F965-1)*Q965)*'month #1 only'!$B$2)-'month #1 only'!$B$2),IF(Q965=0,-'month #1 only'!$B$2,IF(Q965=0,-'month #1 only'!$B$2,-('month #1 only'!$B$2*2)))))))*E965</f>
        <v>0</v>
      </c>
      <c r="S965" s="71">
        <f>(IF(N965="WON-EW",((((O965-1)*Q965)*'month #1 only'!$B$2)+('month #1 only'!$B$2*(O965-1))),IF(N965="WON",((((O965-1)*Q965)*'month #1 only'!$B$2)+('month #1 only'!$B$2*(O965-1))),IF(N965="PLACED",((((O965-1)*Q965)*'month #1 only'!$B$2)-'month #1 only'!$B$2),IF(Q965=0,-'month #1 only'!$B$2,IF(Q965=0,-'month #1 only'!$B$2,-('month #1 only'!$B$2*2)))))))*E965</f>
        <v>0</v>
      </c>
      <c r="T965" s="71">
        <f>(IF(N965="WON-EW",(((L965-1)*'month #1 only'!$B$2)*(1-$B$3))+(((M965-1)*'month #1 only'!$B$2)*(1-$B$3)),IF(N965="WON",(((L965-1)*'month #1 only'!$B$2)*(1-$B$3)),IF(N965="PLACED",(((M965-1)*'month #1 only'!$B$2)*(1-$B$3))-'month #1 only'!$B$2,IF(Q965=0,-'month #1 only'!$B$2,-('month #1 only'!$B$2*2))))))*E965</f>
        <v>0</v>
      </c>
    </row>
    <row r="966" spans="8:20" x14ac:dyDescent="0.2">
      <c r="H966" s="68"/>
      <c r="I966" s="68"/>
      <c r="J966" s="68"/>
      <c r="K966" s="68"/>
      <c r="N966" s="54"/>
      <c r="O966" s="68">
        <f>((G966-1)*(1-(IF(H966="no",0,'month #1 only'!$B$3)))+1)</f>
        <v>5.0000000000000044E-2</v>
      </c>
      <c r="P966" s="68">
        <f t="shared" si="14"/>
        <v>0</v>
      </c>
      <c r="Q966" s="69">
        <f>IF(Table13[[#This Row],[Runners]]&lt;5,0,IF(Table13[[#This Row],[Runners]]&lt;8,0.25,IF(Table13[[#This Row],[Runners]]&lt;12,0.2,IF(Table13[[#This Row],[Handicap?]]="Yes",0.25,0.2))))</f>
        <v>0</v>
      </c>
      <c r="R966" s="70">
        <f>(IF(N966="WON-EW",((((F966-1)*Q966)*'month #1 only'!$B$2)+('month #1 only'!$B$2*(F966-1))),IF(N966="WON",((((F966-1)*Q966)*'month #1 only'!$B$2)+('month #1 only'!$B$2*(F966-1))),IF(N966="PLACED",((((F966-1)*Q966)*'month #1 only'!$B$2)-'month #1 only'!$B$2),IF(Q966=0,-'month #1 only'!$B$2,IF(Q966=0,-'month #1 only'!$B$2,-('month #1 only'!$B$2*2)))))))*E966</f>
        <v>0</v>
      </c>
      <c r="S966" s="71">
        <f>(IF(N966="WON-EW",((((O966-1)*Q966)*'month #1 only'!$B$2)+('month #1 only'!$B$2*(O966-1))),IF(N966="WON",((((O966-1)*Q966)*'month #1 only'!$B$2)+('month #1 only'!$B$2*(O966-1))),IF(N966="PLACED",((((O966-1)*Q966)*'month #1 only'!$B$2)-'month #1 only'!$B$2),IF(Q966=0,-'month #1 only'!$B$2,IF(Q966=0,-'month #1 only'!$B$2,-('month #1 only'!$B$2*2)))))))*E966</f>
        <v>0</v>
      </c>
      <c r="T966" s="71">
        <f>(IF(N966="WON-EW",(((L966-1)*'month #1 only'!$B$2)*(1-$B$3))+(((M966-1)*'month #1 only'!$B$2)*(1-$B$3)),IF(N966="WON",(((L966-1)*'month #1 only'!$B$2)*(1-$B$3)),IF(N966="PLACED",(((M966-1)*'month #1 only'!$B$2)*(1-$B$3))-'month #1 only'!$B$2,IF(Q966=0,-'month #1 only'!$B$2,-('month #1 only'!$B$2*2))))))*E966</f>
        <v>0</v>
      </c>
    </row>
    <row r="967" spans="8:20" x14ac:dyDescent="0.2">
      <c r="H967" s="68"/>
      <c r="I967" s="68"/>
      <c r="J967" s="68"/>
      <c r="K967" s="68"/>
      <c r="N967" s="54"/>
      <c r="O967" s="68">
        <f>((G967-1)*(1-(IF(H967="no",0,'month #1 only'!$B$3)))+1)</f>
        <v>5.0000000000000044E-2</v>
      </c>
      <c r="P967" s="68">
        <f t="shared" si="14"/>
        <v>0</v>
      </c>
      <c r="Q967" s="69">
        <f>IF(Table13[[#This Row],[Runners]]&lt;5,0,IF(Table13[[#This Row],[Runners]]&lt;8,0.25,IF(Table13[[#This Row],[Runners]]&lt;12,0.2,IF(Table13[[#This Row],[Handicap?]]="Yes",0.25,0.2))))</f>
        <v>0</v>
      </c>
      <c r="R967" s="70">
        <f>(IF(N967="WON-EW",((((F967-1)*Q967)*'month #1 only'!$B$2)+('month #1 only'!$B$2*(F967-1))),IF(N967="WON",((((F967-1)*Q967)*'month #1 only'!$B$2)+('month #1 only'!$B$2*(F967-1))),IF(N967="PLACED",((((F967-1)*Q967)*'month #1 only'!$B$2)-'month #1 only'!$B$2),IF(Q967=0,-'month #1 only'!$B$2,IF(Q967=0,-'month #1 only'!$B$2,-('month #1 only'!$B$2*2)))))))*E967</f>
        <v>0</v>
      </c>
      <c r="S967" s="71">
        <f>(IF(N967="WON-EW",((((O967-1)*Q967)*'month #1 only'!$B$2)+('month #1 only'!$B$2*(O967-1))),IF(N967="WON",((((O967-1)*Q967)*'month #1 only'!$B$2)+('month #1 only'!$B$2*(O967-1))),IF(N967="PLACED",((((O967-1)*Q967)*'month #1 only'!$B$2)-'month #1 only'!$B$2),IF(Q967=0,-'month #1 only'!$B$2,IF(Q967=0,-'month #1 only'!$B$2,-('month #1 only'!$B$2*2)))))))*E967</f>
        <v>0</v>
      </c>
      <c r="T967" s="71">
        <f>(IF(N967="WON-EW",(((L967-1)*'month #1 only'!$B$2)*(1-$B$3))+(((M967-1)*'month #1 only'!$B$2)*(1-$B$3)),IF(N967="WON",(((L967-1)*'month #1 only'!$B$2)*(1-$B$3)),IF(N967="PLACED",(((M967-1)*'month #1 only'!$B$2)*(1-$B$3))-'month #1 only'!$B$2,IF(Q967=0,-'month #1 only'!$B$2,-('month #1 only'!$B$2*2))))))*E967</f>
        <v>0</v>
      </c>
    </row>
    <row r="968" spans="8:20" x14ac:dyDescent="0.2">
      <c r="H968" s="68"/>
      <c r="I968" s="68"/>
      <c r="J968" s="68"/>
      <c r="K968" s="68"/>
      <c r="N968" s="54"/>
      <c r="O968" s="68">
        <f>((G968-1)*(1-(IF(H968="no",0,'month #1 only'!$B$3)))+1)</f>
        <v>5.0000000000000044E-2</v>
      </c>
      <c r="P968" s="68">
        <f t="shared" ref="P968:P996" si="15">E968*IF(I968="yes",2,1)</f>
        <v>0</v>
      </c>
      <c r="Q968" s="69">
        <f>IF(Table13[[#This Row],[Runners]]&lt;5,0,IF(Table13[[#This Row],[Runners]]&lt;8,0.25,IF(Table13[[#This Row],[Runners]]&lt;12,0.2,IF(Table13[[#This Row],[Handicap?]]="Yes",0.25,0.2))))</f>
        <v>0</v>
      </c>
      <c r="R968" s="70">
        <f>(IF(N968="WON-EW",((((F968-1)*Q968)*'month #1 only'!$B$2)+('month #1 only'!$B$2*(F968-1))),IF(N968="WON",((((F968-1)*Q968)*'month #1 only'!$B$2)+('month #1 only'!$B$2*(F968-1))),IF(N968="PLACED",((((F968-1)*Q968)*'month #1 only'!$B$2)-'month #1 only'!$B$2),IF(Q968=0,-'month #1 only'!$B$2,IF(Q968=0,-'month #1 only'!$B$2,-('month #1 only'!$B$2*2)))))))*E968</f>
        <v>0</v>
      </c>
      <c r="S968" s="71">
        <f>(IF(N968="WON-EW",((((O968-1)*Q968)*'month #1 only'!$B$2)+('month #1 only'!$B$2*(O968-1))),IF(N968="WON",((((O968-1)*Q968)*'month #1 only'!$B$2)+('month #1 only'!$B$2*(O968-1))),IF(N968="PLACED",((((O968-1)*Q968)*'month #1 only'!$B$2)-'month #1 only'!$B$2),IF(Q968=0,-'month #1 only'!$B$2,IF(Q968=0,-'month #1 only'!$B$2,-('month #1 only'!$B$2*2)))))))*E968</f>
        <v>0</v>
      </c>
      <c r="T968" s="71">
        <f>(IF(N968="WON-EW",(((L968-1)*'month #1 only'!$B$2)*(1-$B$3))+(((M968-1)*'month #1 only'!$B$2)*(1-$B$3)),IF(N968="WON",(((L968-1)*'month #1 only'!$B$2)*(1-$B$3)),IF(N968="PLACED",(((M968-1)*'month #1 only'!$B$2)*(1-$B$3))-'month #1 only'!$B$2,IF(Q968=0,-'month #1 only'!$B$2,-('month #1 only'!$B$2*2))))))*E968</f>
        <v>0</v>
      </c>
    </row>
    <row r="969" spans="8:20" x14ac:dyDescent="0.2">
      <c r="H969" s="68"/>
      <c r="I969" s="68"/>
      <c r="J969" s="68"/>
      <c r="K969" s="68"/>
      <c r="N969" s="54"/>
      <c r="O969" s="68">
        <f>((G969-1)*(1-(IF(H969="no",0,'month #1 only'!$B$3)))+1)</f>
        <v>5.0000000000000044E-2</v>
      </c>
      <c r="P969" s="68">
        <f t="shared" si="15"/>
        <v>0</v>
      </c>
      <c r="Q969" s="69">
        <f>IF(Table13[[#This Row],[Runners]]&lt;5,0,IF(Table13[[#This Row],[Runners]]&lt;8,0.25,IF(Table13[[#This Row],[Runners]]&lt;12,0.2,IF(Table13[[#This Row],[Handicap?]]="Yes",0.25,0.2))))</f>
        <v>0</v>
      </c>
      <c r="R969" s="70">
        <f>(IF(N969="WON-EW",((((F969-1)*Q969)*'month #1 only'!$B$2)+('month #1 only'!$B$2*(F969-1))),IF(N969="WON",((((F969-1)*Q969)*'month #1 only'!$B$2)+('month #1 only'!$B$2*(F969-1))),IF(N969="PLACED",((((F969-1)*Q969)*'month #1 only'!$B$2)-'month #1 only'!$B$2),IF(Q969=0,-'month #1 only'!$B$2,IF(Q969=0,-'month #1 only'!$B$2,-('month #1 only'!$B$2*2)))))))*E969</f>
        <v>0</v>
      </c>
      <c r="S969" s="71">
        <f>(IF(N969="WON-EW",((((O969-1)*Q969)*'month #1 only'!$B$2)+('month #1 only'!$B$2*(O969-1))),IF(N969="WON",((((O969-1)*Q969)*'month #1 only'!$B$2)+('month #1 only'!$B$2*(O969-1))),IF(N969="PLACED",((((O969-1)*Q969)*'month #1 only'!$B$2)-'month #1 only'!$B$2),IF(Q969=0,-'month #1 only'!$B$2,IF(Q969=0,-'month #1 only'!$B$2,-('month #1 only'!$B$2*2)))))))*E969</f>
        <v>0</v>
      </c>
      <c r="T969" s="71">
        <f>(IF(N969="WON-EW",(((L969-1)*'month #1 only'!$B$2)*(1-$B$3))+(((M969-1)*'month #1 only'!$B$2)*(1-$B$3)),IF(N969="WON",(((L969-1)*'month #1 only'!$B$2)*(1-$B$3)),IF(N969="PLACED",(((M969-1)*'month #1 only'!$B$2)*(1-$B$3))-'month #1 only'!$B$2,IF(Q969=0,-'month #1 only'!$B$2,-('month #1 only'!$B$2*2))))))*E969</f>
        <v>0</v>
      </c>
    </row>
    <row r="970" spans="8:20" x14ac:dyDescent="0.2">
      <c r="H970" s="68"/>
      <c r="I970" s="68"/>
      <c r="J970" s="68"/>
      <c r="K970" s="68"/>
      <c r="N970" s="54"/>
      <c r="O970" s="68">
        <f>((G970-1)*(1-(IF(H970="no",0,'month #1 only'!$B$3)))+1)</f>
        <v>5.0000000000000044E-2</v>
      </c>
      <c r="P970" s="68">
        <f t="shared" si="15"/>
        <v>0</v>
      </c>
      <c r="Q970" s="69">
        <f>IF(Table13[[#This Row],[Runners]]&lt;5,0,IF(Table13[[#This Row],[Runners]]&lt;8,0.25,IF(Table13[[#This Row],[Runners]]&lt;12,0.2,IF(Table13[[#This Row],[Handicap?]]="Yes",0.25,0.2))))</f>
        <v>0</v>
      </c>
      <c r="R970" s="70">
        <f>(IF(N970="WON-EW",((((F970-1)*Q970)*'month #1 only'!$B$2)+('month #1 only'!$B$2*(F970-1))),IF(N970="WON",((((F970-1)*Q970)*'month #1 only'!$B$2)+('month #1 only'!$B$2*(F970-1))),IF(N970="PLACED",((((F970-1)*Q970)*'month #1 only'!$B$2)-'month #1 only'!$B$2),IF(Q970=0,-'month #1 only'!$B$2,IF(Q970=0,-'month #1 only'!$B$2,-('month #1 only'!$B$2*2)))))))*E970</f>
        <v>0</v>
      </c>
      <c r="S970" s="71">
        <f>(IF(N970="WON-EW",((((O970-1)*Q970)*'month #1 only'!$B$2)+('month #1 only'!$B$2*(O970-1))),IF(N970="WON",((((O970-1)*Q970)*'month #1 only'!$B$2)+('month #1 only'!$B$2*(O970-1))),IF(N970="PLACED",((((O970-1)*Q970)*'month #1 only'!$B$2)-'month #1 only'!$B$2),IF(Q970=0,-'month #1 only'!$B$2,IF(Q970=0,-'month #1 only'!$B$2,-('month #1 only'!$B$2*2)))))))*E970</f>
        <v>0</v>
      </c>
      <c r="T970" s="71">
        <f>(IF(N970="WON-EW",(((L970-1)*'month #1 only'!$B$2)*(1-$B$3))+(((M970-1)*'month #1 only'!$B$2)*(1-$B$3)),IF(N970="WON",(((L970-1)*'month #1 only'!$B$2)*(1-$B$3)),IF(N970="PLACED",(((M970-1)*'month #1 only'!$B$2)*(1-$B$3))-'month #1 only'!$B$2,IF(Q970=0,-'month #1 only'!$B$2,-('month #1 only'!$B$2*2))))))*E970</f>
        <v>0</v>
      </c>
    </row>
    <row r="971" spans="8:20" x14ac:dyDescent="0.2">
      <c r="H971" s="68"/>
      <c r="I971" s="68"/>
      <c r="J971" s="68"/>
      <c r="K971" s="68"/>
      <c r="N971" s="54"/>
      <c r="O971" s="68">
        <f>((G971-1)*(1-(IF(H971="no",0,'month #1 only'!$B$3)))+1)</f>
        <v>5.0000000000000044E-2</v>
      </c>
      <c r="P971" s="68">
        <f t="shared" si="15"/>
        <v>0</v>
      </c>
      <c r="Q971" s="69">
        <f>IF(Table13[[#This Row],[Runners]]&lt;5,0,IF(Table13[[#This Row],[Runners]]&lt;8,0.25,IF(Table13[[#This Row],[Runners]]&lt;12,0.2,IF(Table13[[#This Row],[Handicap?]]="Yes",0.25,0.2))))</f>
        <v>0</v>
      </c>
      <c r="R971" s="70">
        <f>(IF(N971="WON-EW",((((F971-1)*Q971)*'month #1 only'!$B$2)+('month #1 only'!$B$2*(F971-1))),IF(N971="WON",((((F971-1)*Q971)*'month #1 only'!$B$2)+('month #1 only'!$B$2*(F971-1))),IF(N971="PLACED",((((F971-1)*Q971)*'month #1 only'!$B$2)-'month #1 only'!$B$2),IF(Q971=0,-'month #1 only'!$B$2,IF(Q971=0,-'month #1 only'!$B$2,-('month #1 only'!$B$2*2)))))))*E971</f>
        <v>0</v>
      </c>
      <c r="S971" s="71">
        <f>(IF(N971="WON-EW",((((O971-1)*Q971)*'month #1 only'!$B$2)+('month #1 only'!$B$2*(O971-1))),IF(N971="WON",((((O971-1)*Q971)*'month #1 only'!$B$2)+('month #1 only'!$B$2*(O971-1))),IF(N971="PLACED",((((O971-1)*Q971)*'month #1 only'!$B$2)-'month #1 only'!$B$2),IF(Q971=0,-'month #1 only'!$B$2,IF(Q971=0,-'month #1 only'!$B$2,-('month #1 only'!$B$2*2)))))))*E971</f>
        <v>0</v>
      </c>
      <c r="T971" s="71">
        <f>(IF(N971="WON-EW",(((L971-1)*'month #1 only'!$B$2)*(1-$B$3))+(((M971-1)*'month #1 only'!$B$2)*(1-$B$3)),IF(N971="WON",(((L971-1)*'month #1 only'!$B$2)*(1-$B$3)),IF(N971="PLACED",(((M971-1)*'month #1 only'!$B$2)*(1-$B$3))-'month #1 only'!$B$2,IF(Q971=0,-'month #1 only'!$B$2,-('month #1 only'!$B$2*2))))))*E971</f>
        <v>0</v>
      </c>
    </row>
    <row r="972" spans="8:20" x14ac:dyDescent="0.2">
      <c r="H972" s="68"/>
      <c r="I972" s="68"/>
      <c r="J972" s="68"/>
      <c r="K972" s="68"/>
      <c r="N972" s="54"/>
      <c r="O972" s="68">
        <f>((G972-1)*(1-(IF(H972="no",0,'month #1 only'!$B$3)))+1)</f>
        <v>5.0000000000000044E-2</v>
      </c>
      <c r="P972" s="68">
        <f t="shared" si="15"/>
        <v>0</v>
      </c>
      <c r="Q972" s="69">
        <f>IF(Table13[[#This Row],[Runners]]&lt;5,0,IF(Table13[[#This Row],[Runners]]&lt;8,0.25,IF(Table13[[#This Row],[Runners]]&lt;12,0.2,IF(Table13[[#This Row],[Handicap?]]="Yes",0.25,0.2))))</f>
        <v>0</v>
      </c>
      <c r="R972" s="70">
        <f>(IF(N972="WON-EW",((((F972-1)*Q972)*'month #1 only'!$B$2)+('month #1 only'!$B$2*(F972-1))),IF(N972="WON",((((F972-1)*Q972)*'month #1 only'!$B$2)+('month #1 only'!$B$2*(F972-1))),IF(N972="PLACED",((((F972-1)*Q972)*'month #1 only'!$B$2)-'month #1 only'!$B$2),IF(Q972=0,-'month #1 only'!$B$2,IF(Q972=0,-'month #1 only'!$B$2,-('month #1 only'!$B$2*2)))))))*E972</f>
        <v>0</v>
      </c>
      <c r="S972" s="71">
        <f>(IF(N972="WON-EW",((((O972-1)*Q972)*'month #1 only'!$B$2)+('month #1 only'!$B$2*(O972-1))),IF(N972="WON",((((O972-1)*Q972)*'month #1 only'!$B$2)+('month #1 only'!$B$2*(O972-1))),IF(N972="PLACED",((((O972-1)*Q972)*'month #1 only'!$B$2)-'month #1 only'!$B$2),IF(Q972=0,-'month #1 only'!$B$2,IF(Q972=0,-'month #1 only'!$B$2,-('month #1 only'!$B$2*2)))))))*E972</f>
        <v>0</v>
      </c>
      <c r="T972" s="71">
        <f>(IF(N972="WON-EW",(((L972-1)*'month #1 only'!$B$2)*(1-$B$3))+(((M972-1)*'month #1 only'!$B$2)*(1-$B$3)),IF(N972="WON",(((L972-1)*'month #1 only'!$B$2)*(1-$B$3)),IF(N972="PLACED",(((M972-1)*'month #1 only'!$B$2)*(1-$B$3))-'month #1 only'!$B$2,IF(Q972=0,-'month #1 only'!$B$2,-('month #1 only'!$B$2*2))))))*E972</f>
        <v>0</v>
      </c>
    </row>
    <row r="973" spans="8:20" x14ac:dyDescent="0.2">
      <c r="H973" s="68"/>
      <c r="I973" s="68"/>
      <c r="J973" s="68"/>
      <c r="K973" s="68"/>
      <c r="N973" s="54"/>
      <c r="O973" s="68">
        <f>((G973-1)*(1-(IF(H973="no",0,'month #1 only'!$B$3)))+1)</f>
        <v>5.0000000000000044E-2</v>
      </c>
      <c r="P973" s="68">
        <f t="shared" si="15"/>
        <v>0</v>
      </c>
      <c r="Q973" s="69">
        <f>IF(Table13[[#This Row],[Runners]]&lt;5,0,IF(Table13[[#This Row],[Runners]]&lt;8,0.25,IF(Table13[[#This Row],[Runners]]&lt;12,0.2,IF(Table13[[#This Row],[Handicap?]]="Yes",0.25,0.2))))</f>
        <v>0</v>
      </c>
      <c r="R973" s="70">
        <f>(IF(N973="WON-EW",((((F973-1)*Q973)*'month #1 only'!$B$2)+('month #1 only'!$B$2*(F973-1))),IF(N973="WON",((((F973-1)*Q973)*'month #1 only'!$B$2)+('month #1 only'!$B$2*(F973-1))),IF(N973="PLACED",((((F973-1)*Q973)*'month #1 only'!$B$2)-'month #1 only'!$B$2),IF(Q973=0,-'month #1 only'!$B$2,IF(Q973=0,-'month #1 only'!$B$2,-('month #1 only'!$B$2*2)))))))*E973</f>
        <v>0</v>
      </c>
      <c r="S973" s="71">
        <f>(IF(N973="WON-EW",((((O973-1)*Q973)*'month #1 only'!$B$2)+('month #1 only'!$B$2*(O973-1))),IF(N973="WON",((((O973-1)*Q973)*'month #1 only'!$B$2)+('month #1 only'!$B$2*(O973-1))),IF(N973="PLACED",((((O973-1)*Q973)*'month #1 only'!$B$2)-'month #1 only'!$B$2),IF(Q973=0,-'month #1 only'!$B$2,IF(Q973=0,-'month #1 only'!$B$2,-('month #1 only'!$B$2*2)))))))*E973</f>
        <v>0</v>
      </c>
      <c r="T973" s="71">
        <f>(IF(N973="WON-EW",(((L973-1)*'month #1 only'!$B$2)*(1-$B$3))+(((M973-1)*'month #1 only'!$B$2)*(1-$B$3)),IF(N973="WON",(((L973-1)*'month #1 only'!$B$2)*(1-$B$3)),IF(N973="PLACED",(((M973-1)*'month #1 only'!$B$2)*(1-$B$3))-'month #1 only'!$B$2,IF(Q973=0,-'month #1 only'!$B$2,-('month #1 only'!$B$2*2))))))*E973</f>
        <v>0</v>
      </c>
    </row>
    <row r="974" spans="8:20" x14ac:dyDescent="0.2">
      <c r="H974" s="68"/>
      <c r="I974" s="68"/>
      <c r="J974" s="68"/>
      <c r="K974" s="68"/>
      <c r="N974" s="54"/>
      <c r="O974" s="68">
        <f>((G974-1)*(1-(IF(H974="no",0,'month #1 only'!$B$3)))+1)</f>
        <v>5.0000000000000044E-2</v>
      </c>
      <c r="P974" s="68">
        <f t="shared" si="15"/>
        <v>0</v>
      </c>
      <c r="Q974" s="69">
        <f>IF(Table13[[#This Row],[Runners]]&lt;5,0,IF(Table13[[#This Row],[Runners]]&lt;8,0.25,IF(Table13[[#This Row],[Runners]]&lt;12,0.2,IF(Table13[[#This Row],[Handicap?]]="Yes",0.25,0.2))))</f>
        <v>0</v>
      </c>
      <c r="R974" s="70">
        <f>(IF(N974="WON-EW",((((F974-1)*Q974)*'month #1 only'!$B$2)+('month #1 only'!$B$2*(F974-1))),IF(N974="WON",((((F974-1)*Q974)*'month #1 only'!$B$2)+('month #1 only'!$B$2*(F974-1))),IF(N974="PLACED",((((F974-1)*Q974)*'month #1 only'!$B$2)-'month #1 only'!$B$2),IF(Q974=0,-'month #1 only'!$B$2,IF(Q974=0,-'month #1 only'!$B$2,-('month #1 only'!$B$2*2)))))))*E974</f>
        <v>0</v>
      </c>
      <c r="S974" s="71">
        <f>(IF(N974="WON-EW",((((O974-1)*Q974)*'month #1 only'!$B$2)+('month #1 only'!$B$2*(O974-1))),IF(N974="WON",((((O974-1)*Q974)*'month #1 only'!$B$2)+('month #1 only'!$B$2*(O974-1))),IF(N974="PLACED",((((O974-1)*Q974)*'month #1 only'!$B$2)-'month #1 only'!$B$2),IF(Q974=0,-'month #1 only'!$B$2,IF(Q974=0,-'month #1 only'!$B$2,-('month #1 only'!$B$2*2)))))))*E974</f>
        <v>0</v>
      </c>
      <c r="T974" s="71">
        <f>(IF(N974="WON-EW",(((L974-1)*'month #1 only'!$B$2)*(1-$B$3))+(((M974-1)*'month #1 only'!$B$2)*(1-$B$3)),IF(N974="WON",(((L974-1)*'month #1 only'!$B$2)*(1-$B$3)),IF(N974="PLACED",(((M974-1)*'month #1 only'!$B$2)*(1-$B$3))-'month #1 only'!$B$2,IF(Q974=0,-'month #1 only'!$B$2,-('month #1 only'!$B$2*2))))))*E974</f>
        <v>0</v>
      </c>
    </row>
    <row r="975" spans="8:20" x14ac:dyDescent="0.2">
      <c r="H975" s="68"/>
      <c r="I975" s="68"/>
      <c r="J975" s="68"/>
      <c r="K975" s="68"/>
      <c r="N975" s="54"/>
      <c r="O975" s="68">
        <f>((G975-1)*(1-(IF(H975="no",0,'month #1 only'!$B$3)))+1)</f>
        <v>5.0000000000000044E-2</v>
      </c>
      <c r="P975" s="68">
        <f t="shared" si="15"/>
        <v>0</v>
      </c>
      <c r="Q975" s="69">
        <f>IF(Table13[[#This Row],[Runners]]&lt;5,0,IF(Table13[[#This Row],[Runners]]&lt;8,0.25,IF(Table13[[#This Row],[Runners]]&lt;12,0.2,IF(Table13[[#This Row],[Handicap?]]="Yes",0.25,0.2))))</f>
        <v>0</v>
      </c>
      <c r="R975" s="70">
        <f>(IF(N975="WON-EW",((((F975-1)*Q975)*'month #1 only'!$B$2)+('month #1 only'!$B$2*(F975-1))),IF(N975="WON",((((F975-1)*Q975)*'month #1 only'!$B$2)+('month #1 only'!$B$2*(F975-1))),IF(N975="PLACED",((((F975-1)*Q975)*'month #1 only'!$B$2)-'month #1 only'!$B$2),IF(Q975=0,-'month #1 only'!$B$2,IF(Q975=0,-'month #1 only'!$B$2,-('month #1 only'!$B$2*2)))))))*E975</f>
        <v>0</v>
      </c>
      <c r="S975" s="71">
        <f>(IF(N975="WON-EW",((((O975-1)*Q975)*'month #1 only'!$B$2)+('month #1 only'!$B$2*(O975-1))),IF(N975="WON",((((O975-1)*Q975)*'month #1 only'!$B$2)+('month #1 only'!$B$2*(O975-1))),IF(N975="PLACED",((((O975-1)*Q975)*'month #1 only'!$B$2)-'month #1 only'!$B$2),IF(Q975=0,-'month #1 only'!$B$2,IF(Q975=0,-'month #1 only'!$B$2,-('month #1 only'!$B$2*2)))))))*E975</f>
        <v>0</v>
      </c>
      <c r="T975" s="71">
        <f>(IF(N975="WON-EW",(((L975-1)*'month #1 only'!$B$2)*(1-$B$3))+(((M975-1)*'month #1 only'!$B$2)*(1-$B$3)),IF(N975="WON",(((L975-1)*'month #1 only'!$B$2)*(1-$B$3)),IF(N975="PLACED",(((M975-1)*'month #1 only'!$B$2)*(1-$B$3))-'month #1 only'!$B$2,IF(Q975=0,-'month #1 only'!$B$2,-('month #1 only'!$B$2*2))))))*E975</f>
        <v>0</v>
      </c>
    </row>
    <row r="976" spans="8:20" x14ac:dyDescent="0.2">
      <c r="H976" s="68"/>
      <c r="I976" s="68"/>
      <c r="J976" s="68"/>
      <c r="K976" s="68"/>
      <c r="N976" s="54"/>
      <c r="O976" s="68">
        <f>((G976-1)*(1-(IF(H976="no",0,'month #1 only'!$B$3)))+1)</f>
        <v>5.0000000000000044E-2</v>
      </c>
      <c r="P976" s="68">
        <f t="shared" si="15"/>
        <v>0</v>
      </c>
      <c r="Q976" s="69">
        <f>IF(Table13[[#This Row],[Runners]]&lt;5,0,IF(Table13[[#This Row],[Runners]]&lt;8,0.25,IF(Table13[[#This Row],[Runners]]&lt;12,0.2,IF(Table13[[#This Row],[Handicap?]]="Yes",0.25,0.2))))</f>
        <v>0</v>
      </c>
      <c r="R976" s="70">
        <f>(IF(N976="WON-EW",((((F976-1)*Q976)*'month #1 only'!$B$2)+('month #1 only'!$B$2*(F976-1))),IF(N976="WON",((((F976-1)*Q976)*'month #1 only'!$B$2)+('month #1 only'!$B$2*(F976-1))),IF(N976="PLACED",((((F976-1)*Q976)*'month #1 only'!$B$2)-'month #1 only'!$B$2),IF(Q976=0,-'month #1 only'!$B$2,IF(Q976=0,-'month #1 only'!$B$2,-('month #1 only'!$B$2*2)))))))*E976</f>
        <v>0</v>
      </c>
      <c r="S976" s="71">
        <f>(IF(N976="WON-EW",((((O976-1)*Q976)*'month #1 only'!$B$2)+('month #1 only'!$B$2*(O976-1))),IF(N976="WON",((((O976-1)*Q976)*'month #1 only'!$B$2)+('month #1 only'!$B$2*(O976-1))),IF(N976="PLACED",((((O976-1)*Q976)*'month #1 only'!$B$2)-'month #1 only'!$B$2),IF(Q976=0,-'month #1 only'!$B$2,IF(Q976=0,-'month #1 only'!$B$2,-('month #1 only'!$B$2*2)))))))*E976</f>
        <v>0</v>
      </c>
      <c r="T976" s="71">
        <f>(IF(N976="WON-EW",(((L976-1)*'month #1 only'!$B$2)*(1-$B$3))+(((M976-1)*'month #1 only'!$B$2)*(1-$B$3)),IF(N976="WON",(((L976-1)*'month #1 only'!$B$2)*(1-$B$3)),IF(N976="PLACED",(((M976-1)*'month #1 only'!$B$2)*(1-$B$3))-'month #1 only'!$B$2,IF(Q976=0,-'month #1 only'!$B$2,-('month #1 only'!$B$2*2))))))*E976</f>
        <v>0</v>
      </c>
    </row>
    <row r="977" spans="8:20" x14ac:dyDescent="0.2">
      <c r="H977" s="68"/>
      <c r="I977" s="68"/>
      <c r="J977" s="68"/>
      <c r="K977" s="68"/>
      <c r="N977" s="54"/>
      <c r="O977" s="68">
        <f>((G977-1)*(1-(IF(H977="no",0,'month #1 only'!$B$3)))+1)</f>
        <v>5.0000000000000044E-2</v>
      </c>
      <c r="P977" s="68">
        <f t="shared" si="15"/>
        <v>0</v>
      </c>
      <c r="Q977" s="69">
        <f>IF(Table13[[#This Row],[Runners]]&lt;5,0,IF(Table13[[#This Row],[Runners]]&lt;8,0.25,IF(Table13[[#This Row],[Runners]]&lt;12,0.2,IF(Table13[[#This Row],[Handicap?]]="Yes",0.25,0.2))))</f>
        <v>0</v>
      </c>
      <c r="R977" s="70">
        <f>(IF(N977="WON-EW",((((F977-1)*Q977)*'month #1 only'!$B$2)+('month #1 only'!$B$2*(F977-1))),IF(N977="WON",((((F977-1)*Q977)*'month #1 only'!$B$2)+('month #1 only'!$B$2*(F977-1))),IF(N977="PLACED",((((F977-1)*Q977)*'month #1 only'!$B$2)-'month #1 only'!$B$2),IF(Q977=0,-'month #1 only'!$B$2,IF(Q977=0,-'month #1 only'!$B$2,-('month #1 only'!$B$2*2)))))))*E977</f>
        <v>0</v>
      </c>
      <c r="S977" s="71">
        <f>(IF(N977="WON-EW",((((O977-1)*Q977)*'month #1 only'!$B$2)+('month #1 only'!$B$2*(O977-1))),IF(N977="WON",((((O977-1)*Q977)*'month #1 only'!$B$2)+('month #1 only'!$B$2*(O977-1))),IF(N977="PLACED",((((O977-1)*Q977)*'month #1 only'!$B$2)-'month #1 only'!$B$2),IF(Q977=0,-'month #1 only'!$B$2,IF(Q977=0,-'month #1 only'!$B$2,-('month #1 only'!$B$2*2)))))))*E977</f>
        <v>0</v>
      </c>
      <c r="T977" s="71">
        <f>(IF(N977="WON-EW",(((L977-1)*'month #1 only'!$B$2)*(1-$B$3))+(((M977-1)*'month #1 only'!$B$2)*(1-$B$3)),IF(N977="WON",(((L977-1)*'month #1 only'!$B$2)*(1-$B$3)),IF(N977="PLACED",(((M977-1)*'month #1 only'!$B$2)*(1-$B$3))-'month #1 only'!$B$2,IF(Q977=0,-'month #1 only'!$B$2,-('month #1 only'!$B$2*2))))))*E977</f>
        <v>0</v>
      </c>
    </row>
    <row r="978" spans="8:20" x14ac:dyDescent="0.2">
      <c r="H978" s="68"/>
      <c r="I978" s="68"/>
      <c r="J978" s="68"/>
      <c r="K978" s="68"/>
      <c r="N978" s="54"/>
      <c r="O978" s="68">
        <f>((G978-1)*(1-(IF(H978="no",0,'month #1 only'!$B$3)))+1)</f>
        <v>5.0000000000000044E-2</v>
      </c>
      <c r="P978" s="68">
        <f t="shared" si="15"/>
        <v>0</v>
      </c>
      <c r="Q978" s="69">
        <f>IF(Table13[[#This Row],[Runners]]&lt;5,0,IF(Table13[[#This Row],[Runners]]&lt;8,0.25,IF(Table13[[#This Row],[Runners]]&lt;12,0.2,IF(Table13[[#This Row],[Handicap?]]="Yes",0.25,0.2))))</f>
        <v>0</v>
      </c>
      <c r="R978" s="70">
        <f>(IF(N978="WON-EW",((((F978-1)*Q978)*'month #1 only'!$B$2)+('month #1 only'!$B$2*(F978-1))),IF(N978="WON",((((F978-1)*Q978)*'month #1 only'!$B$2)+('month #1 only'!$B$2*(F978-1))),IF(N978="PLACED",((((F978-1)*Q978)*'month #1 only'!$B$2)-'month #1 only'!$B$2),IF(Q978=0,-'month #1 only'!$B$2,IF(Q978=0,-'month #1 only'!$B$2,-('month #1 only'!$B$2*2)))))))*E978</f>
        <v>0</v>
      </c>
      <c r="S978" s="71">
        <f>(IF(N978="WON-EW",((((O978-1)*Q978)*'month #1 only'!$B$2)+('month #1 only'!$B$2*(O978-1))),IF(N978="WON",((((O978-1)*Q978)*'month #1 only'!$B$2)+('month #1 only'!$B$2*(O978-1))),IF(N978="PLACED",((((O978-1)*Q978)*'month #1 only'!$B$2)-'month #1 only'!$B$2),IF(Q978=0,-'month #1 only'!$B$2,IF(Q978=0,-'month #1 only'!$B$2,-('month #1 only'!$B$2*2)))))))*E978</f>
        <v>0</v>
      </c>
      <c r="T978" s="71">
        <f>(IF(N978="WON-EW",(((L978-1)*'month #1 only'!$B$2)*(1-$B$3))+(((M978-1)*'month #1 only'!$B$2)*(1-$B$3)),IF(N978="WON",(((L978-1)*'month #1 only'!$B$2)*(1-$B$3)),IF(N978="PLACED",(((M978-1)*'month #1 only'!$B$2)*(1-$B$3))-'month #1 only'!$B$2,IF(Q978=0,-'month #1 only'!$B$2,-('month #1 only'!$B$2*2))))))*E978</f>
        <v>0</v>
      </c>
    </row>
    <row r="979" spans="8:20" x14ac:dyDescent="0.2">
      <c r="H979" s="68"/>
      <c r="I979" s="68"/>
      <c r="J979" s="68"/>
      <c r="K979" s="68"/>
      <c r="N979" s="54"/>
      <c r="O979" s="68">
        <f>((G979-1)*(1-(IF(H979="no",0,'month #1 only'!$B$3)))+1)</f>
        <v>5.0000000000000044E-2</v>
      </c>
      <c r="P979" s="68">
        <f t="shared" si="15"/>
        <v>0</v>
      </c>
      <c r="Q979" s="69">
        <f>IF(Table13[[#This Row],[Runners]]&lt;5,0,IF(Table13[[#This Row],[Runners]]&lt;8,0.25,IF(Table13[[#This Row],[Runners]]&lt;12,0.2,IF(Table13[[#This Row],[Handicap?]]="Yes",0.25,0.2))))</f>
        <v>0</v>
      </c>
      <c r="R979" s="70">
        <f>(IF(N979="WON-EW",((((F979-1)*Q979)*'month #1 only'!$B$2)+('month #1 only'!$B$2*(F979-1))),IF(N979="WON",((((F979-1)*Q979)*'month #1 only'!$B$2)+('month #1 only'!$B$2*(F979-1))),IF(N979="PLACED",((((F979-1)*Q979)*'month #1 only'!$B$2)-'month #1 only'!$B$2),IF(Q979=0,-'month #1 only'!$B$2,IF(Q979=0,-'month #1 only'!$B$2,-('month #1 only'!$B$2*2)))))))*E979</f>
        <v>0</v>
      </c>
      <c r="S979" s="71">
        <f>(IF(N979="WON-EW",((((O979-1)*Q979)*'month #1 only'!$B$2)+('month #1 only'!$B$2*(O979-1))),IF(N979="WON",((((O979-1)*Q979)*'month #1 only'!$B$2)+('month #1 only'!$B$2*(O979-1))),IF(N979="PLACED",((((O979-1)*Q979)*'month #1 only'!$B$2)-'month #1 only'!$B$2),IF(Q979=0,-'month #1 only'!$B$2,IF(Q979=0,-'month #1 only'!$B$2,-('month #1 only'!$B$2*2)))))))*E979</f>
        <v>0</v>
      </c>
      <c r="T979" s="71">
        <f>(IF(N979="WON-EW",(((L979-1)*'month #1 only'!$B$2)*(1-$B$3))+(((M979-1)*'month #1 only'!$B$2)*(1-$B$3)),IF(N979="WON",(((L979-1)*'month #1 only'!$B$2)*(1-$B$3)),IF(N979="PLACED",(((M979-1)*'month #1 only'!$B$2)*(1-$B$3))-'month #1 only'!$B$2,IF(Q979=0,-'month #1 only'!$B$2,-('month #1 only'!$B$2*2))))))*E979</f>
        <v>0</v>
      </c>
    </row>
    <row r="980" spans="8:20" x14ac:dyDescent="0.2">
      <c r="H980" s="68"/>
      <c r="I980" s="68"/>
      <c r="J980" s="68"/>
      <c r="K980" s="68"/>
      <c r="N980" s="54"/>
      <c r="O980" s="68">
        <f>((G980-1)*(1-(IF(H980="no",0,'month #1 only'!$B$3)))+1)</f>
        <v>5.0000000000000044E-2</v>
      </c>
      <c r="P980" s="68">
        <f t="shared" si="15"/>
        <v>0</v>
      </c>
      <c r="Q980" s="69">
        <f>IF(Table13[[#This Row],[Runners]]&lt;5,0,IF(Table13[[#This Row],[Runners]]&lt;8,0.25,IF(Table13[[#This Row],[Runners]]&lt;12,0.2,IF(Table13[[#This Row],[Handicap?]]="Yes",0.25,0.2))))</f>
        <v>0</v>
      </c>
      <c r="R980" s="70">
        <f>(IF(N980="WON-EW",((((F980-1)*Q980)*'month #1 only'!$B$2)+('month #1 only'!$B$2*(F980-1))),IF(N980="WON",((((F980-1)*Q980)*'month #1 only'!$B$2)+('month #1 only'!$B$2*(F980-1))),IF(N980="PLACED",((((F980-1)*Q980)*'month #1 only'!$B$2)-'month #1 only'!$B$2),IF(Q980=0,-'month #1 only'!$B$2,IF(Q980=0,-'month #1 only'!$B$2,-('month #1 only'!$B$2*2)))))))*E980</f>
        <v>0</v>
      </c>
      <c r="S980" s="71">
        <f>(IF(N980="WON-EW",((((O980-1)*Q980)*'month #1 only'!$B$2)+('month #1 only'!$B$2*(O980-1))),IF(N980="WON",((((O980-1)*Q980)*'month #1 only'!$B$2)+('month #1 only'!$B$2*(O980-1))),IF(N980="PLACED",((((O980-1)*Q980)*'month #1 only'!$B$2)-'month #1 only'!$B$2),IF(Q980=0,-'month #1 only'!$B$2,IF(Q980=0,-'month #1 only'!$B$2,-('month #1 only'!$B$2*2)))))))*E980</f>
        <v>0</v>
      </c>
      <c r="T980" s="71">
        <f>(IF(N980="WON-EW",(((L980-1)*'month #1 only'!$B$2)*(1-$B$3))+(((M980-1)*'month #1 only'!$B$2)*(1-$B$3)),IF(N980="WON",(((L980-1)*'month #1 only'!$B$2)*(1-$B$3)),IF(N980="PLACED",(((M980-1)*'month #1 only'!$B$2)*(1-$B$3))-'month #1 only'!$B$2,IF(Q980=0,-'month #1 only'!$B$2,-('month #1 only'!$B$2*2))))))*E980</f>
        <v>0</v>
      </c>
    </row>
    <row r="981" spans="8:20" x14ac:dyDescent="0.2">
      <c r="H981" s="68"/>
      <c r="I981" s="68"/>
      <c r="J981" s="68"/>
      <c r="K981" s="68"/>
      <c r="N981" s="54"/>
      <c r="O981" s="68">
        <f>((G981-1)*(1-(IF(H981="no",0,'month #1 only'!$B$3)))+1)</f>
        <v>5.0000000000000044E-2</v>
      </c>
      <c r="P981" s="68">
        <f t="shared" si="15"/>
        <v>0</v>
      </c>
      <c r="Q981" s="69">
        <f>IF(Table13[[#This Row],[Runners]]&lt;5,0,IF(Table13[[#This Row],[Runners]]&lt;8,0.25,IF(Table13[[#This Row],[Runners]]&lt;12,0.2,IF(Table13[[#This Row],[Handicap?]]="Yes",0.25,0.2))))</f>
        <v>0</v>
      </c>
      <c r="R981" s="70">
        <f>(IF(N981="WON-EW",((((F981-1)*Q981)*'month #1 only'!$B$2)+('month #1 only'!$B$2*(F981-1))),IF(N981="WON",((((F981-1)*Q981)*'month #1 only'!$B$2)+('month #1 only'!$B$2*(F981-1))),IF(N981="PLACED",((((F981-1)*Q981)*'month #1 only'!$B$2)-'month #1 only'!$B$2),IF(Q981=0,-'month #1 only'!$B$2,IF(Q981=0,-'month #1 only'!$B$2,-('month #1 only'!$B$2*2)))))))*E981</f>
        <v>0</v>
      </c>
      <c r="S981" s="71">
        <f>(IF(N981="WON-EW",((((O981-1)*Q981)*'month #1 only'!$B$2)+('month #1 only'!$B$2*(O981-1))),IF(N981="WON",((((O981-1)*Q981)*'month #1 only'!$B$2)+('month #1 only'!$B$2*(O981-1))),IF(N981="PLACED",((((O981-1)*Q981)*'month #1 only'!$B$2)-'month #1 only'!$B$2),IF(Q981=0,-'month #1 only'!$B$2,IF(Q981=0,-'month #1 only'!$B$2,-('month #1 only'!$B$2*2)))))))*E981</f>
        <v>0</v>
      </c>
      <c r="T981" s="71">
        <f>(IF(N981="WON-EW",(((L981-1)*'month #1 only'!$B$2)*(1-$B$3))+(((M981-1)*'month #1 only'!$B$2)*(1-$B$3)),IF(N981="WON",(((L981-1)*'month #1 only'!$B$2)*(1-$B$3)),IF(N981="PLACED",(((M981-1)*'month #1 only'!$B$2)*(1-$B$3))-'month #1 only'!$B$2,IF(Q981=0,-'month #1 only'!$B$2,-('month #1 only'!$B$2*2))))))*E981</f>
        <v>0</v>
      </c>
    </row>
    <row r="982" spans="8:20" x14ac:dyDescent="0.2">
      <c r="H982" s="68"/>
      <c r="I982" s="68"/>
      <c r="J982" s="68"/>
      <c r="K982" s="68"/>
      <c r="N982" s="54"/>
      <c r="O982" s="68">
        <f>((G982-1)*(1-(IF(H982="no",0,'month #1 only'!$B$3)))+1)</f>
        <v>5.0000000000000044E-2</v>
      </c>
      <c r="P982" s="68">
        <f t="shared" si="15"/>
        <v>0</v>
      </c>
      <c r="Q982" s="69">
        <f>IF(Table13[[#This Row],[Runners]]&lt;5,0,IF(Table13[[#This Row],[Runners]]&lt;8,0.25,IF(Table13[[#This Row],[Runners]]&lt;12,0.2,IF(Table13[[#This Row],[Handicap?]]="Yes",0.25,0.2))))</f>
        <v>0</v>
      </c>
      <c r="R982" s="70">
        <f>(IF(N982="WON-EW",((((F982-1)*Q982)*'month #1 only'!$B$2)+('month #1 only'!$B$2*(F982-1))),IF(N982="WON",((((F982-1)*Q982)*'month #1 only'!$B$2)+('month #1 only'!$B$2*(F982-1))),IF(N982="PLACED",((((F982-1)*Q982)*'month #1 only'!$B$2)-'month #1 only'!$B$2),IF(Q982=0,-'month #1 only'!$B$2,IF(Q982=0,-'month #1 only'!$B$2,-('month #1 only'!$B$2*2)))))))*E982</f>
        <v>0</v>
      </c>
      <c r="S982" s="71">
        <f>(IF(N982="WON-EW",((((O982-1)*Q982)*'month #1 only'!$B$2)+('month #1 only'!$B$2*(O982-1))),IF(N982="WON",((((O982-1)*Q982)*'month #1 only'!$B$2)+('month #1 only'!$B$2*(O982-1))),IF(N982="PLACED",((((O982-1)*Q982)*'month #1 only'!$B$2)-'month #1 only'!$B$2),IF(Q982=0,-'month #1 only'!$B$2,IF(Q982=0,-'month #1 only'!$B$2,-('month #1 only'!$B$2*2)))))))*E982</f>
        <v>0</v>
      </c>
      <c r="T982" s="71">
        <f>(IF(N982="WON-EW",(((L982-1)*'month #1 only'!$B$2)*(1-$B$3))+(((M982-1)*'month #1 only'!$B$2)*(1-$B$3)),IF(N982="WON",(((L982-1)*'month #1 only'!$B$2)*(1-$B$3)),IF(N982="PLACED",(((M982-1)*'month #1 only'!$B$2)*(1-$B$3))-'month #1 only'!$B$2,IF(Q982=0,-'month #1 only'!$B$2,-('month #1 only'!$B$2*2))))))*E982</f>
        <v>0</v>
      </c>
    </row>
    <row r="983" spans="8:20" x14ac:dyDescent="0.2">
      <c r="H983" s="68"/>
      <c r="I983" s="68"/>
      <c r="J983" s="68"/>
      <c r="K983" s="68"/>
      <c r="N983" s="54"/>
      <c r="O983" s="68">
        <f>((G983-1)*(1-(IF(H983="no",0,'month #1 only'!$B$3)))+1)</f>
        <v>5.0000000000000044E-2</v>
      </c>
      <c r="P983" s="68">
        <f t="shared" si="15"/>
        <v>0</v>
      </c>
      <c r="Q983" s="69">
        <f>IF(Table13[[#This Row],[Runners]]&lt;5,0,IF(Table13[[#This Row],[Runners]]&lt;8,0.25,IF(Table13[[#This Row],[Runners]]&lt;12,0.2,IF(Table13[[#This Row],[Handicap?]]="Yes",0.25,0.2))))</f>
        <v>0</v>
      </c>
      <c r="R983" s="70">
        <f>(IF(N983="WON-EW",((((F983-1)*Q983)*'month #1 only'!$B$2)+('month #1 only'!$B$2*(F983-1))),IF(N983="WON",((((F983-1)*Q983)*'month #1 only'!$B$2)+('month #1 only'!$B$2*(F983-1))),IF(N983="PLACED",((((F983-1)*Q983)*'month #1 only'!$B$2)-'month #1 only'!$B$2),IF(Q983=0,-'month #1 only'!$B$2,IF(Q983=0,-'month #1 only'!$B$2,-('month #1 only'!$B$2*2)))))))*E983</f>
        <v>0</v>
      </c>
      <c r="S983" s="71">
        <f>(IF(N983="WON-EW",((((O983-1)*Q983)*'month #1 only'!$B$2)+('month #1 only'!$B$2*(O983-1))),IF(N983="WON",((((O983-1)*Q983)*'month #1 only'!$B$2)+('month #1 only'!$B$2*(O983-1))),IF(N983="PLACED",((((O983-1)*Q983)*'month #1 only'!$B$2)-'month #1 only'!$B$2),IF(Q983=0,-'month #1 only'!$B$2,IF(Q983=0,-'month #1 only'!$B$2,-('month #1 only'!$B$2*2)))))))*E983</f>
        <v>0</v>
      </c>
      <c r="T983" s="71">
        <f>(IF(N983="WON-EW",(((L983-1)*'month #1 only'!$B$2)*(1-$B$3))+(((M983-1)*'month #1 only'!$B$2)*(1-$B$3)),IF(N983="WON",(((L983-1)*'month #1 only'!$B$2)*(1-$B$3)),IF(N983="PLACED",(((M983-1)*'month #1 only'!$B$2)*(1-$B$3))-'month #1 only'!$B$2,IF(Q983=0,-'month #1 only'!$B$2,-('month #1 only'!$B$2*2))))))*E983</f>
        <v>0</v>
      </c>
    </row>
    <row r="984" spans="8:20" x14ac:dyDescent="0.2">
      <c r="H984" s="68"/>
      <c r="I984" s="68"/>
      <c r="J984" s="68"/>
      <c r="K984" s="68"/>
      <c r="N984" s="54"/>
      <c r="O984" s="68">
        <f>((G984-1)*(1-(IF(H984="no",0,'month #1 only'!$B$3)))+1)</f>
        <v>5.0000000000000044E-2</v>
      </c>
      <c r="P984" s="68">
        <f t="shared" si="15"/>
        <v>0</v>
      </c>
      <c r="Q984" s="69">
        <f>IF(Table13[[#This Row],[Runners]]&lt;5,0,IF(Table13[[#This Row],[Runners]]&lt;8,0.25,IF(Table13[[#This Row],[Runners]]&lt;12,0.2,IF(Table13[[#This Row],[Handicap?]]="Yes",0.25,0.2))))</f>
        <v>0</v>
      </c>
      <c r="R984" s="70">
        <f>(IF(N984="WON-EW",((((F984-1)*Q984)*'month #1 only'!$B$2)+('month #1 only'!$B$2*(F984-1))),IF(N984="WON",((((F984-1)*Q984)*'month #1 only'!$B$2)+('month #1 only'!$B$2*(F984-1))),IF(N984="PLACED",((((F984-1)*Q984)*'month #1 only'!$B$2)-'month #1 only'!$B$2),IF(Q984=0,-'month #1 only'!$B$2,IF(Q984=0,-'month #1 only'!$B$2,-('month #1 only'!$B$2*2)))))))*E984</f>
        <v>0</v>
      </c>
      <c r="S984" s="71">
        <f>(IF(N984="WON-EW",((((O984-1)*Q984)*'month #1 only'!$B$2)+('month #1 only'!$B$2*(O984-1))),IF(N984="WON",((((O984-1)*Q984)*'month #1 only'!$B$2)+('month #1 only'!$B$2*(O984-1))),IF(N984="PLACED",((((O984-1)*Q984)*'month #1 only'!$B$2)-'month #1 only'!$B$2),IF(Q984=0,-'month #1 only'!$B$2,IF(Q984=0,-'month #1 only'!$B$2,-('month #1 only'!$B$2*2)))))))*E984</f>
        <v>0</v>
      </c>
      <c r="T984" s="71">
        <f>(IF(N984="WON-EW",(((L984-1)*'month #1 only'!$B$2)*(1-$B$3))+(((M984-1)*'month #1 only'!$B$2)*(1-$B$3)),IF(N984="WON",(((L984-1)*'month #1 only'!$B$2)*(1-$B$3)),IF(N984="PLACED",(((M984-1)*'month #1 only'!$B$2)*(1-$B$3))-'month #1 only'!$B$2,IF(Q984=0,-'month #1 only'!$B$2,-('month #1 only'!$B$2*2))))))*E984</f>
        <v>0</v>
      </c>
    </row>
    <row r="985" spans="8:20" x14ac:dyDescent="0.2">
      <c r="H985" s="68"/>
      <c r="I985" s="68"/>
      <c r="J985" s="68"/>
      <c r="K985" s="68"/>
      <c r="N985" s="54"/>
      <c r="O985" s="68">
        <f>((G985-1)*(1-(IF(H985="no",0,'month #1 only'!$B$3)))+1)</f>
        <v>5.0000000000000044E-2</v>
      </c>
      <c r="P985" s="68">
        <f t="shared" si="15"/>
        <v>0</v>
      </c>
      <c r="Q985" s="69">
        <f>IF(Table13[[#This Row],[Runners]]&lt;5,0,IF(Table13[[#This Row],[Runners]]&lt;8,0.25,IF(Table13[[#This Row],[Runners]]&lt;12,0.2,IF(Table13[[#This Row],[Handicap?]]="Yes",0.25,0.2))))</f>
        <v>0</v>
      </c>
      <c r="R985" s="70">
        <f>(IF(N985="WON-EW",((((F985-1)*Q985)*'month #1 only'!$B$2)+('month #1 only'!$B$2*(F985-1))),IF(N985="WON",((((F985-1)*Q985)*'month #1 only'!$B$2)+('month #1 only'!$B$2*(F985-1))),IF(N985="PLACED",((((F985-1)*Q985)*'month #1 only'!$B$2)-'month #1 only'!$B$2),IF(Q985=0,-'month #1 only'!$B$2,IF(Q985=0,-'month #1 only'!$B$2,-('month #1 only'!$B$2*2)))))))*E985</f>
        <v>0</v>
      </c>
      <c r="S985" s="71">
        <f>(IF(N985="WON-EW",((((O985-1)*Q985)*'month #1 only'!$B$2)+('month #1 only'!$B$2*(O985-1))),IF(N985="WON",((((O985-1)*Q985)*'month #1 only'!$B$2)+('month #1 only'!$B$2*(O985-1))),IF(N985="PLACED",((((O985-1)*Q985)*'month #1 only'!$B$2)-'month #1 only'!$B$2),IF(Q985=0,-'month #1 only'!$B$2,IF(Q985=0,-'month #1 only'!$B$2,-('month #1 only'!$B$2*2)))))))*E985</f>
        <v>0</v>
      </c>
      <c r="T985" s="71">
        <f>(IF(N985="WON-EW",(((L985-1)*'month #1 only'!$B$2)*(1-$B$3))+(((M985-1)*'month #1 only'!$B$2)*(1-$B$3)),IF(N985="WON",(((L985-1)*'month #1 only'!$B$2)*(1-$B$3)),IF(N985="PLACED",(((M985-1)*'month #1 only'!$B$2)*(1-$B$3))-'month #1 only'!$B$2,IF(Q985=0,-'month #1 only'!$B$2,-('month #1 only'!$B$2*2))))))*E985</f>
        <v>0</v>
      </c>
    </row>
    <row r="986" spans="8:20" x14ac:dyDescent="0.2">
      <c r="H986" s="68"/>
      <c r="I986" s="68"/>
      <c r="J986" s="68"/>
      <c r="K986" s="68"/>
      <c r="N986" s="54"/>
      <c r="O986" s="68">
        <f>((G986-1)*(1-(IF(H986="no",0,'month #1 only'!$B$3)))+1)</f>
        <v>5.0000000000000044E-2</v>
      </c>
      <c r="P986" s="68">
        <f t="shared" si="15"/>
        <v>0</v>
      </c>
      <c r="Q986" s="69">
        <f>IF(Table13[[#This Row],[Runners]]&lt;5,0,IF(Table13[[#This Row],[Runners]]&lt;8,0.25,IF(Table13[[#This Row],[Runners]]&lt;12,0.2,IF(Table13[[#This Row],[Handicap?]]="Yes",0.25,0.2))))</f>
        <v>0</v>
      </c>
      <c r="R986" s="70">
        <f>(IF(N986="WON-EW",((((F986-1)*Q986)*'month #1 only'!$B$2)+('month #1 only'!$B$2*(F986-1))),IF(N986="WON",((((F986-1)*Q986)*'month #1 only'!$B$2)+('month #1 only'!$B$2*(F986-1))),IF(N986="PLACED",((((F986-1)*Q986)*'month #1 only'!$B$2)-'month #1 only'!$B$2),IF(Q986=0,-'month #1 only'!$B$2,IF(Q986=0,-'month #1 only'!$B$2,-('month #1 only'!$B$2*2)))))))*E986</f>
        <v>0</v>
      </c>
      <c r="S986" s="71">
        <f>(IF(N986="WON-EW",((((O986-1)*Q986)*'month #1 only'!$B$2)+('month #1 only'!$B$2*(O986-1))),IF(N986="WON",((((O986-1)*Q986)*'month #1 only'!$B$2)+('month #1 only'!$B$2*(O986-1))),IF(N986="PLACED",((((O986-1)*Q986)*'month #1 only'!$B$2)-'month #1 only'!$B$2),IF(Q986=0,-'month #1 only'!$B$2,IF(Q986=0,-'month #1 only'!$B$2,-('month #1 only'!$B$2*2)))))))*E986</f>
        <v>0</v>
      </c>
      <c r="T986" s="71">
        <f>(IF(N986="WON-EW",(((L986-1)*'month #1 only'!$B$2)*(1-$B$3))+(((M986-1)*'month #1 only'!$B$2)*(1-$B$3)),IF(N986="WON",(((L986-1)*'month #1 only'!$B$2)*(1-$B$3)),IF(N986="PLACED",(((M986-1)*'month #1 only'!$B$2)*(1-$B$3))-'month #1 only'!$B$2,IF(Q986=0,-'month #1 only'!$B$2,-('month #1 only'!$B$2*2))))))*E986</f>
        <v>0</v>
      </c>
    </row>
    <row r="987" spans="8:20" x14ac:dyDescent="0.2">
      <c r="H987" s="68"/>
      <c r="I987" s="68"/>
      <c r="J987" s="68"/>
      <c r="K987" s="68"/>
      <c r="N987" s="54"/>
      <c r="O987" s="68">
        <f>((G987-1)*(1-(IF(H987="no",0,'month #1 only'!$B$3)))+1)</f>
        <v>5.0000000000000044E-2</v>
      </c>
      <c r="P987" s="68">
        <f t="shared" si="15"/>
        <v>0</v>
      </c>
      <c r="Q987" s="69">
        <f>IF(Table13[[#This Row],[Runners]]&lt;5,0,IF(Table13[[#This Row],[Runners]]&lt;8,0.25,IF(Table13[[#This Row],[Runners]]&lt;12,0.2,IF(Table13[[#This Row],[Handicap?]]="Yes",0.25,0.2))))</f>
        <v>0</v>
      </c>
      <c r="R987" s="70">
        <f>(IF(N987="WON-EW",((((F987-1)*Q987)*'month #1 only'!$B$2)+('month #1 only'!$B$2*(F987-1))),IF(N987="WON",((((F987-1)*Q987)*'month #1 only'!$B$2)+('month #1 only'!$B$2*(F987-1))),IF(N987="PLACED",((((F987-1)*Q987)*'month #1 only'!$B$2)-'month #1 only'!$B$2),IF(Q987=0,-'month #1 only'!$B$2,IF(Q987=0,-'month #1 only'!$B$2,-('month #1 only'!$B$2*2)))))))*E987</f>
        <v>0</v>
      </c>
      <c r="S987" s="71">
        <f>(IF(N987="WON-EW",((((O987-1)*Q987)*'month #1 only'!$B$2)+('month #1 only'!$B$2*(O987-1))),IF(N987="WON",((((O987-1)*Q987)*'month #1 only'!$B$2)+('month #1 only'!$B$2*(O987-1))),IF(N987="PLACED",((((O987-1)*Q987)*'month #1 only'!$B$2)-'month #1 only'!$B$2),IF(Q987=0,-'month #1 only'!$B$2,IF(Q987=0,-'month #1 only'!$B$2,-('month #1 only'!$B$2*2)))))))*E987</f>
        <v>0</v>
      </c>
      <c r="T987" s="71">
        <f>(IF(N987="WON-EW",(((L987-1)*'month #1 only'!$B$2)*(1-$B$3))+(((M987-1)*'month #1 only'!$B$2)*(1-$B$3)),IF(N987="WON",(((L987-1)*'month #1 only'!$B$2)*(1-$B$3)),IF(N987="PLACED",(((M987-1)*'month #1 only'!$B$2)*(1-$B$3))-'month #1 only'!$B$2,IF(Q987=0,-'month #1 only'!$B$2,-('month #1 only'!$B$2*2))))))*E987</f>
        <v>0</v>
      </c>
    </row>
    <row r="988" spans="8:20" x14ac:dyDescent="0.2">
      <c r="H988" s="68"/>
      <c r="I988" s="68"/>
      <c r="J988" s="68"/>
      <c r="K988" s="68"/>
      <c r="N988" s="54"/>
      <c r="O988" s="68">
        <f>((G988-1)*(1-(IF(H988="no",0,'month #1 only'!$B$3)))+1)</f>
        <v>5.0000000000000044E-2</v>
      </c>
      <c r="P988" s="68">
        <f t="shared" si="15"/>
        <v>0</v>
      </c>
      <c r="Q988" s="69">
        <f>IF(Table13[[#This Row],[Runners]]&lt;5,0,IF(Table13[[#This Row],[Runners]]&lt;8,0.25,IF(Table13[[#This Row],[Runners]]&lt;12,0.2,IF(Table13[[#This Row],[Handicap?]]="Yes",0.25,0.2))))</f>
        <v>0</v>
      </c>
      <c r="R988" s="70">
        <f>(IF(N988="WON-EW",((((F988-1)*Q988)*'month #1 only'!$B$2)+('month #1 only'!$B$2*(F988-1))),IF(N988="WON",((((F988-1)*Q988)*'month #1 only'!$B$2)+('month #1 only'!$B$2*(F988-1))),IF(N988="PLACED",((((F988-1)*Q988)*'month #1 only'!$B$2)-'month #1 only'!$B$2),IF(Q988=0,-'month #1 only'!$B$2,IF(Q988=0,-'month #1 only'!$B$2,-('month #1 only'!$B$2*2)))))))*E988</f>
        <v>0</v>
      </c>
      <c r="S988" s="71">
        <f>(IF(N988="WON-EW",((((O988-1)*Q988)*'month #1 only'!$B$2)+('month #1 only'!$B$2*(O988-1))),IF(N988="WON",((((O988-1)*Q988)*'month #1 only'!$B$2)+('month #1 only'!$B$2*(O988-1))),IF(N988="PLACED",((((O988-1)*Q988)*'month #1 only'!$B$2)-'month #1 only'!$B$2),IF(Q988=0,-'month #1 only'!$B$2,IF(Q988=0,-'month #1 only'!$B$2,-('month #1 only'!$B$2*2)))))))*E988</f>
        <v>0</v>
      </c>
      <c r="T988" s="71">
        <f>(IF(N988="WON-EW",(((L988-1)*'month #1 only'!$B$2)*(1-$B$3))+(((M988-1)*'month #1 only'!$B$2)*(1-$B$3)),IF(N988="WON",(((L988-1)*'month #1 only'!$B$2)*(1-$B$3)),IF(N988="PLACED",(((M988-1)*'month #1 only'!$B$2)*(1-$B$3))-'month #1 only'!$B$2,IF(Q988=0,-'month #1 only'!$B$2,-('month #1 only'!$B$2*2))))))*E988</f>
        <v>0</v>
      </c>
    </row>
    <row r="989" spans="8:20" x14ac:dyDescent="0.2">
      <c r="H989" s="68"/>
      <c r="I989" s="68"/>
      <c r="J989" s="68"/>
      <c r="K989" s="68"/>
      <c r="N989" s="54"/>
      <c r="O989" s="68">
        <f>((G989-1)*(1-(IF(H989="no",0,'month #1 only'!$B$3)))+1)</f>
        <v>5.0000000000000044E-2</v>
      </c>
      <c r="P989" s="68">
        <f t="shared" si="15"/>
        <v>0</v>
      </c>
      <c r="Q989" s="69">
        <f>IF(Table13[[#This Row],[Runners]]&lt;5,0,IF(Table13[[#This Row],[Runners]]&lt;8,0.25,IF(Table13[[#This Row],[Runners]]&lt;12,0.2,IF(Table13[[#This Row],[Handicap?]]="Yes",0.25,0.2))))</f>
        <v>0</v>
      </c>
      <c r="R989" s="70">
        <f>(IF(N989="WON-EW",((((F989-1)*Q989)*'month #1 only'!$B$2)+('month #1 only'!$B$2*(F989-1))),IF(N989="WON",((((F989-1)*Q989)*'month #1 only'!$B$2)+('month #1 only'!$B$2*(F989-1))),IF(N989="PLACED",((((F989-1)*Q989)*'month #1 only'!$B$2)-'month #1 only'!$B$2),IF(Q989=0,-'month #1 only'!$B$2,IF(Q989=0,-'month #1 only'!$B$2,-('month #1 only'!$B$2*2)))))))*E989</f>
        <v>0</v>
      </c>
      <c r="S989" s="71">
        <f>(IF(N989="WON-EW",((((O989-1)*Q989)*'month #1 only'!$B$2)+('month #1 only'!$B$2*(O989-1))),IF(N989="WON",((((O989-1)*Q989)*'month #1 only'!$B$2)+('month #1 only'!$B$2*(O989-1))),IF(N989="PLACED",((((O989-1)*Q989)*'month #1 only'!$B$2)-'month #1 only'!$B$2),IF(Q989=0,-'month #1 only'!$B$2,IF(Q989=0,-'month #1 only'!$B$2,-('month #1 only'!$B$2*2)))))))*E989</f>
        <v>0</v>
      </c>
      <c r="T989" s="71">
        <f>(IF(N989="WON-EW",(((L989-1)*'month #1 only'!$B$2)*(1-$B$3))+(((M989-1)*'month #1 only'!$B$2)*(1-$B$3)),IF(N989="WON",(((L989-1)*'month #1 only'!$B$2)*(1-$B$3)),IF(N989="PLACED",(((M989-1)*'month #1 only'!$B$2)*(1-$B$3))-'month #1 only'!$B$2,IF(Q989=0,-'month #1 only'!$B$2,-('month #1 only'!$B$2*2))))))*E989</f>
        <v>0</v>
      </c>
    </row>
    <row r="990" spans="8:20" x14ac:dyDescent="0.2">
      <c r="H990" s="68"/>
      <c r="I990" s="68"/>
      <c r="J990" s="68"/>
      <c r="K990" s="68"/>
      <c r="N990" s="54"/>
      <c r="O990" s="68">
        <f>((G990-1)*(1-(IF(H990="no",0,'month #1 only'!$B$3)))+1)</f>
        <v>5.0000000000000044E-2</v>
      </c>
      <c r="P990" s="68">
        <f t="shared" si="15"/>
        <v>0</v>
      </c>
      <c r="Q990" s="69">
        <f>IF(Table13[[#This Row],[Runners]]&lt;5,0,IF(Table13[[#This Row],[Runners]]&lt;8,0.25,IF(Table13[[#This Row],[Runners]]&lt;12,0.2,IF(Table13[[#This Row],[Handicap?]]="Yes",0.25,0.2))))</f>
        <v>0</v>
      </c>
      <c r="R990" s="70">
        <f>(IF(N990="WON-EW",((((F990-1)*Q990)*'month #1 only'!$B$2)+('month #1 only'!$B$2*(F990-1))),IF(N990="WON",((((F990-1)*Q990)*'month #1 only'!$B$2)+('month #1 only'!$B$2*(F990-1))),IF(N990="PLACED",((((F990-1)*Q990)*'month #1 only'!$B$2)-'month #1 only'!$B$2),IF(Q990=0,-'month #1 only'!$B$2,IF(Q990=0,-'month #1 only'!$B$2,-('month #1 only'!$B$2*2)))))))*E990</f>
        <v>0</v>
      </c>
      <c r="S990" s="71">
        <f>(IF(N990="WON-EW",((((O990-1)*Q990)*'month #1 only'!$B$2)+('month #1 only'!$B$2*(O990-1))),IF(N990="WON",((((O990-1)*Q990)*'month #1 only'!$B$2)+('month #1 only'!$B$2*(O990-1))),IF(N990="PLACED",((((O990-1)*Q990)*'month #1 only'!$B$2)-'month #1 only'!$B$2),IF(Q990=0,-'month #1 only'!$B$2,IF(Q990=0,-'month #1 only'!$B$2,-('month #1 only'!$B$2*2)))))))*E990</f>
        <v>0</v>
      </c>
      <c r="T990" s="71">
        <f>(IF(N990="WON-EW",(((L990-1)*'month #1 only'!$B$2)*(1-$B$3))+(((M990-1)*'month #1 only'!$B$2)*(1-$B$3)),IF(N990="WON",(((L990-1)*'month #1 only'!$B$2)*(1-$B$3)),IF(N990="PLACED",(((M990-1)*'month #1 only'!$B$2)*(1-$B$3))-'month #1 only'!$B$2,IF(Q990=0,-'month #1 only'!$B$2,-('month #1 only'!$B$2*2))))))*E990</f>
        <v>0</v>
      </c>
    </row>
    <row r="991" spans="8:20" x14ac:dyDescent="0.2">
      <c r="H991" s="68"/>
      <c r="I991" s="68"/>
      <c r="J991" s="68"/>
      <c r="K991" s="68"/>
      <c r="N991" s="54"/>
      <c r="O991" s="68">
        <f>((G991-1)*(1-(IF(H991="no",0,'month #1 only'!$B$3)))+1)</f>
        <v>5.0000000000000044E-2</v>
      </c>
      <c r="P991" s="68">
        <f t="shared" si="15"/>
        <v>0</v>
      </c>
      <c r="Q991" s="69">
        <f>IF(Table13[[#This Row],[Runners]]&lt;5,0,IF(Table13[[#This Row],[Runners]]&lt;8,0.25,IF(Table13[[#This Row],[Runners]]&lt;12,0.2,IF(Table13[[#This Row],[Handicap?]]="Yes",0.25,0.2))))</f>
        <v>0</v>
      </c>
      <c r="R991" s="70">
        <f>(IF(N991="WON-EW",((((F991-1)*Q991)*'month #1 only'!$B$2)+('month #1 only'!$B$2*(F991-1))),IF(N991="WON",((((F991-1)*Q991)*'month #1 only'!$B$2)+('month #1 only'!$B$2*(F991-1))),IF(N991="PLACED",((((F991-1)*Q991)*'month #1 only'!$B$2)-'month #1 only'!$B$2),IF(Q991=0,-'month #1 only'!$B$2,IF(Q991=0,-'month #1 only'!$B$2,-('month #1 only'!$B$2*2)))))))*E991</f>
        <v>0</v>
      </c>
      <c r="S991" s="71">
        <f>(IF(N991="WON-EW",((((O991-1)*Q991)*'month #1 only'!$B$2)+('month #1 only'!$B$2*(O991-1))),IF(N991="WON",((((O991-1)*Q991)*'month #1 only'!$B$2)+('month #1 only'!$B$2*(O991-1))),IF(N991="PLACED",((((O991-1)*Q991)*'month #1 only'!$B$2)-'month #1 only'!$B$2),IF(Q991=0,-'month #1 only'!$B$2,IF(Q991=0,-'month #1 only'!$B$2,-('month #1 only'!$B$2*2)))))))*E991</f>
        <v>0</v>
      </c>
      <c r="T991" s="71">
        <f>(IF(N991="WON-EW",(((L991-1)*'month #1 only'!$B$2)*(1-$B$3))+(((M991-1)*'month #1 only'!$B$2)*(1-$B$3)),IF(N991="WON",(((L991-1)*'month #1 only'!$B$2)*(1-$B$3)),IF(N991="PLACED",(((M991-1)*'month #1 only'!$B$2)*(1-$B$3))-'month #1 only'!$B$2,IF(Q991=0,-'month #1 only'!$B$2,-('month #1 only'!$B$2*2))))))*E991</f>
        <v>0</v>
      </c>
    </row>
    <row r="992" spans="8:20" x14ac:dyDescent="0.2">
      <c r="H992" s="68"/>
      <c r="I992" s="68"/>
      <c r="J992" s="68"/>
      <c r="K992" s="68"/>
      <c r="N992" s="54"/>
      <c r="O992" s="68">
        <f>((G992-1)*(1-(IF(H992="no",0,'month #1 only'!$B$3)))+1)</f>
        <v>5.0000000000000044E-2</v>
      </c>
      <c r="P992" s="68">
        <f>E992*IF(I992="yes",2,1)</f>
        <v>0</v>
      </c>
      <c r="Q992" s="69">
        <f>IF(Table13[[#This Row],[Runners]]&lt;5,0,IF(Table13[[#This Row],[Runners]]&lt;8,0.25,IF(Table13[[#This Row],[Runners]]&lt;12,0.2,IF(Table13[[#This Row],[Handicap?]]="Yes",0.25,0.2))))</f>
        <v>0</v>
      </c>
      <c r="R992" s="70">
        <f>(IF(N992="WON-EW",((((F992-1)*Q992)*'month #1 only'!$B$2)+('month #1 only'!$B$2*(F992-1))),IF(N992="WON",((((F992-1)*Q992)*'month #1 only'!$B$2)+('month #1 only'!$B$2*(F992-1))),IF(N992="PLACED",((((F992-1)*Q992)*'month #1 only'!$B$2)-'month #1 only'!$B$2),IF(Q992=0,-'month #1 only'!$B$2,IF(Q992=0,-'month #1 only'!$B$2,-('month #1 only'!$B$2*2)))))))*E992</f>
        <v>0</v>
      </c>
      <c r="S992" s="71">
        <f>(IF(N992="WON-EW",((((O992-1)*Q992)*'month #1 only'!$B$2)+('month #1 only'!$B$2*(O992-1))),IF(N992="WON",((((O992-1)*Q992)*'month #1 only'!$B$2)+('month #1 only'!$B$2*(O992-1))),IF(N992="PLACED",((((O992-1)*Q992)*'month #1 only'!$B$2)-'month #1 only'!$B$2),IF(Q992=0,-'month #1 only'!$B$2,IF(Q992=0,-'month #1 only'!$B$2,-('month #1 only'!$B$2*2)))))))*E992</f>
        <v>0</v>
      </c>
      <c r="T992" s="71">
        <f>(IF(N992="WON-EW",(((L992-1)*'month #1 only'!$B$2)*(1-$B$3))+(((M992-1)*'month #1 only'!$B$2)*(1-$B$3)),IF(N992="WON",(((L992-1)*'month #1 only'!$B$2)*(1-$B$3)),IF(N992="PLACED",(((M992-1)*'month #1 only'!$B$2)*(1-$B$3))-'month #1 only'!$B$2,IF(Q992=0,-'month #1 only'!$B$2,-('month #1 only'!$B$2*2))))))*E992</f>
        <v>0</v>
      </c>
    </row>
    <row r="993" spans="15:20" x14ac:dyDescent="0.2">
      <c r="O993" s="68">
        <f>((G993-1)*(1-(IF(H993="no",0,'month #1 only'!$B$3)))+1)</f>
        <v>5.0000000000000044E-2</v>
      </c>
      <c r="P993" s="68">
        <f t="shared" si="15"/>
        <v>0</v>
      </c>
      <c r="Q993" s="70"/>
      <c r="R993" s="70"/>
      <c r="S993" s="71"/>
      <c r="T993" s="71"/>
    </row>
    <row r="994" spans="15:20" x14ac:dyDescent="0.2">
      <c r="O994" s="68">
        <f>((G994-1)*(1-(IF(H994="no",0,'month #1 only'!$B$3)))+1)</f>
        <v>5.0000000000000044E-2</v>
      </c>
      <c r="P994" s="68">
        <f t="shared" si="15"/>
        <v>0</v>
      </c>
      <c r="Q994" s="70"/>
      <c r="R994" s="70"/>
      <c r="S994" s="71"/>
      <c r="T994" s="71"/>
    </row>
    <row r="995" spans="15:20" x14ac:dyDescent="0.2">
      <c r="O995" s="68">
        <f>((G995-1)*(1-(IF(H995="no",0,'month #1 only'!$B$3)))+1)</f>
        <v>5.0000000000000044E-2</v>
      </c>
      <c r="P995" s="68">
        <f t="shared" si="15"/>
        <v>0</v>
      </c>
      <c r="Q995" s="70"/>
      <c r="R995" s="70"/>
      <c r="S995" s="71"/>
      <c r="T995" s="71"/>
    </row>
    <row r="996" spans="15:20" x14ac:dyDescent="0.2">
      <c r="O996" s="68">
        <f>((G996-1)*(1-(IF(H996="no",0,'month #1 only'!$B$3)))+1)</f>
        <v>5.0000000000000044E-2</v>
      </c>
      <c r="P996" s="68">
        <f t="shared" si="15"/>
        <v>0</v>
      </c>
      <c r="Q996" s="70"/>
      <c r="R996" s="70"/>
      <c r="S996" s="71"/>
      <c r="T996" s="71"/>
    </row>
  </sheetData>
  <sheetProtection selectLockedCells="1" selectUnlockedCells="1"/>
  <dataValidations count="4">
    <dataValidation type="list" allowBlank="1" showInputMessage="1" showErrorMessage="1" errorTitle="Attention" error="Please select YES or NO." promptTitle="Options" prompt="Enter Yes or No" sqref="K8:K992 I8:I992">
      <formula1>EACHWAY</formula1>
    </dataValidation>
    <dataValidation type="list" allowBlank="1" showInputMessage="1" showErrorMessage="1" errorTitle="Attention!" error="Please enter YES or NO." promptTitle="EXCHANGE BET?" prompt="Enter YES or NO." sqref="H8:H992">
      <formula1>EACHWAY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Q8:Q992">
      <formula1>FRACTIONS</formula1>
    </dataValidation>
    <dataValidation type="list" allowBlank="1" showInputMessage="1" showErrorMessage="1" errorTitle="Attention" error="Please select a result from the list." promptTitle="RESULT" prompt="Select the result of the race." sqref="N8:N992">
      <formula1>RESULT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96"/>
  <sheetViews>
    <sheetView zoomScale="80" zoomScaleNormal="80" workbookViewId="0">
      <pane ySplit="7" topLeftCell="A8" activePane="bottomLeft" state="frozen"/>
      <selection pane="bottomLeft" activeCell="A8" sqref="A8"/>
    </sheetView>
  </sheetViews>
  <sheetFormatPr defaultRowHeight="15" x14ac:dyDescent="0.2"/>
  <cols>
    <col min="1" max="1" width="16.42578125" style="24" customWidth="1"/>
    <col min="2" max="2" width="11.5703125" style="21" bestFit="1" customWidth="1"/>
    <col min="3" max="3" width="22.42578125" style="42" customWidth="1"/>
    <col min="4" max="4" width="29.42578125" style="42" customWidth="1"/>
    <col min="5" max="5" width="7.28515625" style="18" customWidth="1"/>
    <col min="6" max="6" width="18.5703125" style="18" customWidth="1"/>
    <col min="7" max="7" width="16.140625" style="18" customWidth="1"/>
    <col min="8" max="8" width="32.28515625" style="19" customWidth="1"/>
    <col min="9" max="11" width="17.140625" style="19" customWidth="1"/>
    <col min="12" max="12" width="15.42578125" style="18" customWidth="1"/>
    <col min="13" max="13" width="17.28515625" style="19" customWidth="1"/>
    <col min="14" max="14" width="17.85546875" style="19" customWidth="1"/>
    <col min="15" max="15" width="16.28515625" style="26" hidden="1" customWidth="1"/>
    <col min="16" max="16" width="16.140625" style="26" hidden="1" customWidth="1"/>
    <col min="17" max="18" width="28.28515625" style="26" customWidth="1"/>
    <col min="19" max="19" width="25.7109375" style="26" customWidth="1"/>
    <col min="20" max="20" width="24.42578125" style="26" customWidth="1"/>
    <col min="24" max="24" width="28.7109375" customWidth="1"/>
    <col min="25" max="25" width="18.7109375" customWidth="1"/>
  </cols>
  <sheetData>
    <row r="1" spans="1:27" x14ac:dyDescent="0.2">
      <c r="A1" s="46" t="s">
        <v>0</v>
      </c>
      <c r="B1" s="45">
        <v>1000</v>
      </c>
      <c r="C1" s="41"/>
      <c r="D1" s="41"/>
      <c r="E1" s="1"/>
      <c r="F1" s="1"/>
      <c r="G1" s="1"/>
      <c r="H1"/>
      <c r="I1"/>
      <c r="J1"/>
      <c r="K1"/>
      <c r="L1" s="1"/>
      <c r="M1"/>
      <c r="N1"/>
      <c r="O1"/>
      <c r="P1"/>
      <c r="Q1"/>
      <c r="R1"/>
      <c r="S1"/>
      <c r="T1"/>
    </row>
    <row r="2" spans="1:27" ht="15.75" x14ac:dyDescent="0.25">
      <c r="A2" s="46" t="s">
        <v>1</v>
      </c>
      <c r="B2" s="45">
        <v>5</v>
      </c>
      <c r="C2" s="41"/>
      <c r="D2" s="41"/>
      <c r="E2" s="1"/>
      <c r="F2" s="1"/>
      <c r="G2" s="1"/>
      <c r="H2"/>
      <c r="I2"/>
      <c r="J2"/>
      <c r="K2"/>
      <c r="L2" s="1"/>
      <c r="M2" s="34" t="s">
        <v>2</v>
      </c>
      <c r="N2"/>
      <c r="O2"/>
      <c r="P2"/>
      <c r="Q2"/>
      <c r="R2"/>
      <c r="S2"/>
      <c r="T2"/>
    </row>
    <row r="3" spans="1:27" x14ac:dyDescent="0.2">
      <c r="A3" s="46" t="s">
        <v>3</v>
      </c>
      <c r="B3" s="82">
        <v>0.05</v>
      </c>
      <c r="C3" s="41"/>
      <c r="D3" s="41"/>
      <c r="E3" s="1"/>
      <c r="F3" s="1"/>
      <c r="G3" s="1"/>
      <c r="H3"/>
      <c r="I3"/>
      <c r="J3"/>
      <c r="K3"/>
      <c r="L3" s="1"/>
      <c r="M3"/>
      <c r="N3"/>
      <c r="O3"/>
      <c r="P3"/>
      <c r="Q3"/>
      <c r="R3"/>
      <c r="S3"/>
      <c r="T3"/>
    </row>
    <row r="4" spans="1:27" x14ac:dyDescent="0.2">
      <c r="A4" s="47"/>
      <c r="B4" s="41"/>
      <c r="C4" s="41"/>
      <c r="D4" s="41"/>
      <c r="E4" s="1"/>
      <c r="F4" s="1"/>
      <c r="G4" s="1"/>
      <c r="H4"/>
      <c r="I4"/>
      <c r="J4"/>
      <c r="K4"/>
      <c r="L4" s="1"/>
      <c r="M4"/>
      <c r="N4"/>
      <c r="O4"/>
      <c r="P4"/>
      <c r="Q4"/>
      <c r="R4"/>
      <c r="S4"/>
      <c r="T4"/>
    </row>
    <row r="5" spans="1:27" ht="15.75" x14ac:dyDescent="0.25">
      <c r="A5" s="16" t="s">
        <v>4</v>
      </c>
      <c r="B5" s="17"/>
      <c r="C5" s="50"/>
      <c r="D5" s="50"/>
      <c r="F5" s="44" t="s">
        <v>5</v>
      </c>
      <c r="H5" s="18"/>
      <c r="I5" s="18"/>
      <c r="J5" s="18"/>
      <c r="K5" s="18"/>
      <c r="M5" s="18"/>
      <c r="N5" s="18"/>
      <c r="O5" s="25"/>
      <c r="S5" s="25"/>
    </row>
    <row r="6" spans="1:27" ht="19.5" customHeight="1" x14ac:dyDescent="0.2">
      <c r="C6" s="50"/>
      <c r="D6" s="50"/>
      <c r="N6" s="18"/>
      <c r="S6" s="25"/>
      <c r="T6" s="25"/>
    </row>
    <row r="7" spans="1:27" s="11" customFormat="1" ht="65.25" customHeight="1" x14ac:dyDescent="0.2">
      <c r="A7" s="30" t="s">
        <v>6</v>
      </c>
      <c r="B7" s="31" t="s">
        <v>7</v>
      </c>
      <c r="C7" s="83" t="s">
        <v>8</v>
      </c>
      <c r="D7" s="83" t="s">
        <v>9</v>
      </c>
      <c r="E7" s="32" t="s">
        <v>10</v>
      </c>
      <c r="F7" s="32" t="s">
        <v>225</v>
      </c>
      <c r="G7" s="32" t="s">
        <v>226</v>
      </c>
      <c r="H7" s="32" t="s">
        <v>13</v>
      </c>
      <c r="I7" s="32" t="s">
        <v>227</v>
      </c>
      <c r="J7" s="32" t="s">
        <v>15</v>
      </c>
      <c r="K7" s="32" t="s">
        <v>16</v>
      </c>
      <c r="L7" s="32" t="s">
        <v>17</v>
      </c>
      <c r="M7" s="32" t="s">
        <v>18</v>
      </c>
      <c r="N7" s="32" t="s">
        <v>19</v>
      </c>
      <c r="O7" s="33" t="s">
        <v>20</v>
      </c>
      <c r="P7" s="33" t="s">
        <v>21</v>
      </c>
      <c r="Q7" s="33" t="s">
        <v>22</v>
      </c>
      <c r="R7" s="33" t="s">
        <v>23</v>
      </c>
      <c r="S7" s="33" t="s">
        <v>24</v>
      </c>
      <c r="T7" s="33" t="s">
        <v>25</v>
      </c>
    </row>
    <row r="8" spans="1:27" x14ac:dyDescent="0.2">
      <c r="A8" s="20">
        <v>41570</v>
      </c>
      <c r="B8" s="21">
        <v>1.3</v>
      </c>
      <c r="C8" s="50" t="s">
        <v>26</v>
      </c>
      <c r="D8" s="50" t="s">
        <v>27</v>
      </c>
      <c r="E8" s="40">
        <v>2</v>
      </c>
      <c r="F8" s="22">
        <v>5</v>
      </c>
      <c r="G8" s="22">
        <v>5</v>
      </c>
      <c r="H8" s="22" t="s">
        <v>28</v>
      </c>
      <c r="I8" s="22" t="s">
        <v>28</v>
      </c>
      <c r="J8" s="22"/>
      <c r="K8" s="22"/>
      <c r="L8" s="22"/>
      <c r="M8" s="22"/>
      <c r="N8" s="18" t="s">
        <v>29</v>
      </c>
      <c r="O8" s="27">
        <f>((G8-1)*(1-(IF(H8="no",0,'complete results log'!$B$3)))+1)</f>
        <v>5</v>
      </c>
      <c r="P8" s="27">
        <f t="shared" ref="P8:P67" si="0">E8*IF(I8="yes",2,1)</f>
        <v>2</v>
      </c>
      <c r="Q8" s="39">
        <f>IF(Table1[[#This Row],[Runners]]&lt;5,0,IF(Table1[[#This Row],[Runners]]&lt;8,0.25,IF(Table1[[#This Row],[Runners]]&lt;12,0.2,IF(Table1[[#This Row],[Handicap?]]="Yes",0.25,0.2))))</f>
        <v>0</v>
      </c>
      <c r="R8" s="29">
        <f>(IF(N8="WON-EW",((((F8-1)*Q8)*'complete results log'!$B$2)+('complete results log'!$B$2*(F8-1))),IF(N8="WON",((((F8-1)*Q8)*'complete results log'!$B$2)+('complete results log'!$B$2*(F8-1))),IF(N8="PLACED",((((F8-1)*Q8)*'complete results log'!$B$2)-'complete results log'!$B$2),IF(Q8=0,-'complete results log'!$B$2,IF(Q8=0,-'complete results log'!$B$2,-('complete results log'!$B$2*2)))))))*E8</f>
        <v>-10</v>
      </c>
      <c r="S8" s="28">
        <f>(IF(N8="WON-EW",((((O8-1)*Q8)*'complete results log'!$B$2)+('complete results log'!$B$2*(O8-1))),IF(N8="WON",((((O8-1)*Q8)*'complete results log'!$B$2)+('complete results log'!$B$2*(O8-1))),IF(N8="PLACED",((((O8-1)*Q8)*'complete results log'!$B$2)-'complete results log'!$B$2),IF(Q8=0,-'complete results log'!$B$2,IF(Q8=0,-'complete results log'!$B$2,-('complete results log'!$B$2*2)))))))*E8</f>
        <v>-10</v>
      </c>
      <c r="T8" s="28">
        <f>(IF(N8="WON-EW",(((L8-1)*'complete results log'!$B$2)*(1-$B$3))+(((M8-1)*'complete results log'!$B$2)*(1-$B$3)),IF(N8="WON",(((L8-1)*'complete results log'!$B$2)*(1-$B$3)),IF(N8="PLACED",(((M8-1)*'complete results log'!$B$2)*(1-$B$3))-'complete results log'!$B$2,IF(Q8=0,-'complete results log'!$B$2,-('complete results log'!$B$2*2))))))*E8</f>
        <v>-10</v>
      </c>
    </row>
    <row r="9" spans="1:27" x14ac:dyDescent="0.2">
      <c r="A9" s="20">
        <v>41570</v>
      </c>
      <c r="B9" s="21">
        <v>3.2</v>
      </c>
      <c r="C9" s="50" t="s">
        <v>30</v>
      </c>
      <c r="D9" s="50" t="s">
        <v>31</v>
      </c>
      <c r="E9" s="40">
        <v>1</v>
      </c>
      <c r="F9" s="22">
        <v>7</v>
      </c>
      <c r="G9" s="22">
        <v>7</v>
      </c>
      <c r="H9" s="22" t="s">
        <v>28</v>
      </c>
      <c r="I9" s="22" t="s">
        <v>28</v>
      </c>
      <c r="J9" s="22"/>
      <c r="K9" s="22"/>
      <c r="L9" s="22"/>
      <c r="M9" s="22"/>
      <c r="N9" s="18" t="s">
        <v>29</v>
      </c>
      <c r="O9" s="27">
        <f>((G9-1)*(1-(IF(H9="no",0,'complete results log'!$B$3)))+1)</f>
        <v>7</v>
      </c>
      <c r="P9" s="27">
        <f t="shared" si="0"/>
        <v>1</v>
      </c>
      <c r="Q9" s="39">
        <f>IF(Table1[[#This Row],[Runners]]&lt;5,0,IF(Table1[[#This Row],[Runners]]&lt;8,0.25,IF(Table1[[#This Row],[Runners]]&lt;12,0.2,IF(Table1[[#This Row],[Handicap?]]="Yes",0.25,0.2))))</f>
        <v>0</v>
      </c>
      <c r="R9" s="29">
        <f>(IF(N9="WON-EW",((((F9-1)*Q9)*'complete results log'!$B$2)+('complete results log'!$B$2*(F9-1))),IF(N9="WON",((((F9-1)*Q9)*'complete results log'!$B$2)+('complete results log'!$B$2*(F9-1))),IF(N9="PLACED",((((F9-1)*Q9)*'complete results log'!$B$2)-'complete results log'!$B$2),IF(Q9=0,-'complete results log'!$B$2,IF(Q9=0,-'complete results log'!$B$2,-('complete results log'!$B$2*2)))))))*E9</f>
        <v>-5</v>
      </c>
      <c r="S9" s="28">
        <f>(IF(N9="WON-EW",((((O9-1)*Q9)*'complete results log'!$B$2)+('complete results log'!$B$2*(O9-1))),IF(N9="WON",((((O9-1)*Q9)*'complete results log'!$B$2)+('complete results log'!$B$2*(O9-1))),IF(N9="PLACED",((((O9-1)*Q9)*'complete results log'!$B$2)-'complete results log'!$B$2),IF(Q9=0,-'complete results log'!$B$2,IF(Q9=0,-'complete results log'!$B$2,-('complete results log'!$B$2*2)))))))*E9</f>
        <v>-5</v>
      </c>
      <c r="T9" s="28">
        <f>(IF(N9="WON-EW",(((L9-1)*'complete results log'!$B$2)*(1-$B$3))+(((M9-1)*'complete results log'!$B$2)*(1-$B$3)),IF(N9="WON",(((L9-1)*'complete results log'!$B$2)*(1-$B$3)),IF(N9="PLACED",(((M9-1)*'complete results log'!$B$2)*(1-$B$3))-'complete results log'!$B$2,IF(Q9=0,-'complete results log'!$B$2,-('complete results log'!$B$2*2))))))*E9</f>
        <v>-5</v>
      </c>
    </row>
    <row r="10" spans="1:27" x14ac:dyDescent="0.2">
      <c r="A10" s="20">
        <v>41570</v>
      </c>
      <c r="B10" s="21">
        <v>3.55</v>
      </c>
      <c r="C10" s="50" t="s">
        <v>30</v>
      </c>
      <c r="D10" s="50" t="s">
        <v>32</v>
      </c>
      <c r="E10" s="40">
        <v>2</v>
      </c>
      <c r="F10" s="22">
        <v>4.5</v>
      </c>
      <c r="G10" s="22">
        <v>4.5</v>
      </c>
      <c r="H10" s="22" t="s">
        <v>28</v>
      </c>
      <c r="I10" s="22" t="s">
        <v>28</v>
      </c>
      <c r="J10" s="22"/>
      <c r="K10" s="22"/>
      <c r="L10" s="22"/>
      <c r="M10" s="22"/>
      <c r="N10" s="18" t="s">
        <v>29</v>
      </c>
      <c r="O10" s="27">
        <f>((G10-1)*(1-(IF(H10="no",0,'complete results log'!$B$3)))+1)</f>
        <v>4.5</v>
      </c>
      <c r="P10" s="27">
        <f t="shared" si="0"/>
        <v>2</v>
      </c>
      <c r="Q10" s="39">
        <f>IF(Table1[[#This Row],[Runners]]&lt;5,0,IF(Table1[[#This Row],[Runners]]&lt;8,0.25,IF(Table1[[#This Row],[Runners]]&lt;12,0.2,IF(Table1[[#This Row],[Handicap?]]="Yes",0.25,0.2))))</f>
        <v>0</v>
      </c>
      <c r="R10" s="29">
        <f>(IF(N10="WON-EW",((((F10-1)*Q10)*'complete results log'!$B$2)+('complete results log'!$B$2*(F10-1))),IF(N10="WON",((((F10-1)*Q10)*'complete results log'!$B$2)+('complete results log'!$B$2*(F10-1))),IF(N10="PLACED",((((F10-1)*Q10)*'complete results log'!$B$2)-'complete results log'!$B$2),IF(Q10=0,-'complete results log'!$B$2,IF(Q10=0,-'complete results log'!$B$2,-('complete results log'!$B$2*2)))))))*E10</f>
        <v>-10</v>
      </c>
      <c r="S10" s="28">
        <f>(IF(N10="WON-EW",((((O10-1)*Q10)*'complete results log'!$B$2)+('complete results log'!$B$2*(O10-1))),IF(N10="WON",((((O10-1)*Q10)*'complete results log'!$B$2)+('complete results log'!$B$2*(O10-1))),IF(N10="PLACED",((((O10-1)*Q10)*'complete results log'!$B$2)-'complete results log'!$B$2),IF(Q10=0,-'complete results log'!$B$2,IF(Q10=0,-'complete results log'!$B$2,-('complete results log'!$B$2*2)))))))*E10</f>
        <v>-10</v>
      </c>
      <c r="T10" s="28">
        <f>(IF(N10="WON-EW",(((L10-1)*'complete results log'!$B$2)*(1-$B$3))+(((M10-1)*'complete results log'!$B$2)*(1-$B$3)),IF(N10="WON",(((L10-1)*'complete results log'!$B$2)*(1-$B$3)),IF(N10="PLACED",(((M10-1)*'complete results log'!$B$2)*(1-$B$3))-'complete results log'!$B$2,IF(Q10=0,-'complete results log'!$B$2,-('complete results log'!$B$2*2))))))*E10</f>
        <v>-10</v>
      </c>
    </row>
    <row r="11" spans="1:27" x14ac:dyDescent="0.2">
      <c r="A11" s="20">
        <v>41570</v>
      </c>
      <c r="B11" s="21">
        <v>4.0999999999999996</v>
      </c>
      <c r="C11" s="50" t="s">
        <v>33</v>
      </c>
      <c r="D11" s="50" t="s">
        <v>34</v>
      </c>
      <c r="E11" s="40">
        <v>2</v>
      </c>
      <c r="F11" s="22">
        <v>5</v>
      </c>
      <c r="G11" s="22">
        <v>5</v>
      </c>
      <c r="H11" s="22" t="s">
        <v>28</v>
      </c>
      <c r="I11" s="22" t="s">
        <v>28</v>
      </c>
      <c r="J11" s="22"/>
      <c r="K11" s="22"/>
      <c r="L11" s="22"/>
      <c r="M11" s="22"/>
      <c r="N11" s="18" t="s">
        <v>29</v>
      </c>
      <c r="O11" s="27">
        <f>((G11-1)*(1-(IF(H11="no",0,'complete results log'!$B$3)))+1)</f>
        <v>5</v>
      </c>
      <c r="P11" s="27">
        <f t="shared" si="0"/>
        <v>2</v>
      </c>
      <c r="Q11" s="39">
        <f>IF(Table1[[#This Row],[Runners]]&lt;5,0,IF(Table1[[#This Row],[Runners]]&lt;8,0.25,IF(Table1[[#This Row],[Runners]]&lt;12,0.2,IF(Table1[[#This Row],[Handicap?]]="Yes",0.25,0.2))))</f>
        <v>0</v>
      </c>
      <c r="R11" s="29">
        <f>(IF(N11="WON-EW",((((F11-1)*Q11)*'complete results log'!$B$2)+('complete results log'!$B$2*(F11-1))),IF(N11="WON",((((F11-1)*Q11)*'complete results log'!$B$2)+('complete results log'!$B$2*(F11-1))),IF(N11="PLACED",((((F11-1)*Q11)*'complete results log'!$B$2)-'complete results log'!$B$2),IF(Q11=0,-'complete results log'!$B$2,IF(Q11=0,-'complete results log'!$B$2,-('complete results log'!$B$2*2)))))))*E11</f>
        <v>-10</v>
      </c>
      <c r="S11" s="28">
        <f>(IF(N11="WON-EW",((((O11-1)*Q11)*'complete results log'!$B$2)+('complete results log'!$B$2*(O11-1))),IF(N11="WON",((((O11-1)*Q11)*'complete results log'!$B$2)+('complete results log'!$B$2*(O11-1))),IF(N11="PLACED",((((O11-1)*Q11)*'complete results log'!$B$2)-'complete results log'!$B$2),IF(Q11=0,-'complete results log'!$B$2,IF(Q11=0,-'complete results log'!$B$2,-('complete results log'!$B$2*2)))))))*E11</f>
        <v>-10</v>
      </c>
      <c r="T11" s="28">
        <f>(IF(N11="WON-EW",(((L11-1)*'complete results log'!$B$2)*(1-$B$3))+(((M11-1)*'complete results log'!$B$2)*(1-$B$3)),IF(N11="WON",(((L11-1)*'complete results log'!$B$2)*(1-$B$3)),IF(N11="PLACED",(((M11-1)*'complete results log'!$B$2)*(1-$B$3))-'complete results log'!$B$2,IF(Q11=0,-'complete results log'!$B$2,-('complete results log'!$B$2*2))))))*E11</f>
        <v>-10</v>
      </c>
    </row>
    <row r="12" spans="1:27" x14ac:dyDescent="0.2">
      <c r="A12" s="20">
        <v>41570</v>
      </c>
      <c r="B12" s="21">
        <v>5.4</v>
      </c>
      <c r="C12" s="50" t="s">
        <v>30</v>
      </c>
      <c r="D12" s="50" t="s">
        <v>35</v>
      </c>
      <c r="E12" s="40">
        <v>1</v>
      </c>
      <c r="F12" s="22">
        <v>6</v>
      </c>
      <c r="G12" s="22">
        <v>6</v>
      </c>
      <c r="H12" s="22" t="s">
        <v>28</v>
      </c>
      <c r="I12" s="22" t="s">
        <v>28</v>
      </c>
      <c r="J12" s="22"/>
      <c r="K12" s="22"/>
      <c r="L12" s="22"/>
      <c r="M12" s="22"/>
      <c r="N12" s="18" t="s">
        <v>29</v>
      </c>
      <c r="O12" s="27">
        <f>((G12-1)*(1-(IF(H12="no",0,'complete results log'!$B$3)))+1)</f>
        <v>6</v>
      </c>
      <c r="P12" s="27">
        <f t="shared" si="0"/>
        <v>1</v>
      </c>
      <c r="Q12" s="39">
        <f>IF(Table1[[#This Row],[Runners]]&lt;5,0,IF(Table1[[#This Row],[Runners]]&lt;8,0.25,IF(Table1[[#This Row],[Runners]]&lt;12,0.2,IF(Table1[[#This Row],[Handicap?]]="Yes",0.25,0.2))))</f>
        <v>0</v>
      </c>
      <c r="R12" s="29">
        <f>(IF(N12="WON-EW",((((F12-1)*Q12)*'complete results log'!$B$2)+('complete results log'!$B$2*(F12-1))),IF(N12="WON",((((F12-1)*Q12)*'complete results log'!$B$2)+('complete results log'!$B$2*(F12-1))),IF(N12="PLACED",((((F12-1)*Q12)*'complete results log'!$B$2)-'complete results log'!$B$2),IF(Q12=0,-'complete results log'!$B$2,IF(Q12=0,-'complete results log'!$B$2,-('complete results log'!$B$2*2)))))))*E12</f>
        <v>-5</v>
      </c>
      <c r="S12" s="28">
        <f>(IF(N12="WON-EW",((((O12-1)*Q12)*'complete results log'!$B$2)+('complete results log'!$B$2*(O12-1))),IF(N12="WON",((((O12-1)*Q12)*'complete results log'!$B$2)+('complete results log'!$B$2*(O12-1))),IF(N12="PLACED",((((O12-1)*Q12)*'complete results log'!$B$2)-'complete results log'!$B$2),IF(Q12=0,-'complete results log'!$B$2,IF(Q12=0,-'complete results log'!$B$2,-('complete results log'!$B$2*2)))))))*E12</f>
        <v>-5</v>
      </c>
      <c r="T12" s="28">
        <f>(IF(N12="WON-EW",(((L12-1)*'complete results log'!$B$2)*(1-$B$3))+(((M12-1)*'complete results log'!$B$2)*(1-$B$3)),IF(N12="WON",(((L12-1)*'complete results log'!$B$2)*(1-$B$3)),IF(N12="PLACED",(((M12-1)*'complete results log'!$B$2)*(1-$B$3))-'complete results log'!$B$2,IF(Q12=0,-'complete results log'!$B$2,-('complete results log'!$B$2*2))))))*E12</f>
        <v>-5</v>
      </c>
    </row>
    <row r="13" spans="1:27" x14ac:dyDescent="0.2">
      <c r="A13" s="20">
        <v>41570</v>
      </c>
      <c r="B13" s="21">
        <v>7.05</v>
      </c>
      <c r="C13" s="50" t="s">
        <v>36</v>
      </c>
      <c r="D13" s="50" t="s">
        <v>37</v>
      </c>
      <c r="E13" s="40">
        <v>1</v>
      </c>
      <c r="F13" s="22">
        <v>6</v>
      </c>
      <c r="G13" s="22">
        <v>6</v>
      </c>
      <c r="H13" s="22" t="s">
        <v>28</v>
      </c>
      <c r="I13" s="22" t="s">
        <v>28</v>
      </c>
      <c r="J13" s="22"/>
      <c r="K13" s="22"/>
      <c r="L13" s="22"/>
      <c r="M13" s="22"/>
      <c r="N13" s="18" t="s">
        <v>29</v>
      </c>
      <c r="O13" s="27">
        <f>((G13-1)*(1-(IF(H13="no",0,'complete results log'!$B$3)))+1)</f>
        <v>6</v>
      </c>
      <c r="P13" s="27">
        <f t="shared" si="0"/>
        <v>1</v>
      </c>
      <c r="Q13" s="39">
        <f>IF(Table1[[#This Row],[Runners]]&lt;5,0,IF(Table1[[#This Row],[Runners]]&lt;8,0.25,IF(Table1[[#This Row],[Runners]]&lt;12,0.2,IF(Table1[[#This Row],[Handicap?]]="Yes",0.25,0.2))))</f>
        <v>0</v>
      </c>
      <c r="R13" s="29">
        <f>(IF(N13="WON-EW",((((F13-1)*Q13)*'complete results log'!$B$2)+('complete results log'!$B$2*(F13-1))),IF(N13="WON",((((F13-1)*Q13)*'complete results log'!$B$2)+('complete results log'!$B$2*(F13-1))),IF(N13="PLACED",((((F13-1)*Q13)*'complete results log'!$B$2)-'complete results log'!$B$2),IF(Q13=0,-'complete results log'!$B$2,IF(Q13=0,-'complete results log'!$B$2,-('complete results log'!$B$2*2)))))))*E13</f>
        <v>-5</v>
      </c>
      <c r="S13" s="28">
        <f>(IF(N13="WON-EW",((((O13-1)*Q13)*'complete results log'!$B$2)+('complete results log'!$B$2*(O13-1))),IF(N13="WON",((((O13-1)*Q13)*'complete results log'!$B$2)+('complete results log'!$B$2*(O13-1))),IF(N13="PLACED",((((O13-1)*Q13)*'complete results log'!$B$2)-'complete results log'!$B$2),IF(Q13=0,-'complete results log'!$B$2,IF(Q13=0,-'complete results log'!$B$2,-('complete results log'!$B$2*2)))))))*E13</f>
        <v>-5</v>
      </c>
      <c r="T13" s="28">
        <f>(IF(N13="WON-EW",(((L13-1)*'complete results log'!$B$2)*(1-$B$3))+(((M13-1)*'complete results log'!$B$2)*(1-$B$3)),IF(N13="WON",(((L13-1)*'complete results log'!$B$2)*(1-$B$3)),IF(N13="PLACED",(((M13-1)*'complete results log'!$B$2)*(1-$B$3))-'complete results log'!$B$2,IF(Q13=0,-'complete results log'!$B$2,-('complete results log'!$B$2*2))))))*E13</f>
        <v>-5</v>
      </c>
    </row>
    <row r="14" spans="1:27" x14ac:dyDescent="0.2">
      <c r="A14" s="20">
        <v>41570</v>
      </c>
      <c r="B14" s="21">
        <v>9.1999999999999993</v>
      </c>
      <c r="C14" s="50" t="s">
        <v>38</v>
      </c>
      <c r="D14" s="50" t="s">
        <v>39</v>
      </c>
      <c r="E14" s="40">
        <v>3</v>
      </c>
      <c r="F14" s="22">
        <v>2.88</v>
      </c>
      <c r="G14" s="22">
        <v>2.88</v>
      </c>
      <c r="H14" s="22" t="s">
        <v>28</v>
      </c>
      <c r="I14" s="22" t="s">
        <v>28</v>
      </c>
      <c r="J14" s="22"/>
      <c r="K14" s="22"/>
      <c r="L14" s="22"/>
      <c r="M14" s="22"/>
      <c r="N14" s="18" t="s">
        <v>29</v>
      </c>
      <c r="O14" s="27">
        <f>((G14-1)*(1-(IF(H14="no",0,'complete results log'!$B$3)))+1)</f>
        <v>2.88</v>
      </c>
      <c r="P14" s="27">
        <f t="shared" si="0"/>
        <v>3</v>
      </c>
      <c r="Q14" s="39">
        <f>IF(Table1[[#This Row],[Runners]]&lt;5,0,IF(Table1[[#This Row],[Runners]]&lt;8,0.25,IF(Table1[[#This Row],[Runners]]&lt;12,0.2,IF(Table1[[#This Row],[Handicap?]]="Yes",0.25,0.2))))</f>
        <v>0</v>
      </c>
      <c r="R14" s="29">
        <f>(IF(N14="WON-EW",((((F14-1)*Q14)*'complete results log'!$B$2)+('complete results log'!$B$2*(F14-1))),IF(N14="WON",((((F14-1)*Q14)*'complete results log'!$B$2)+('complete results log'!$B$2*(F14-1))),IF(N14="PLACED",((((F14-1)*Q14)*'complete results log'!$B$2)-'complete results log'!$B$2),IF(Q14=0,-'complete results log'!$B$2,IF(Q14=0,-'complete results log'!$B$2,-('complete results log'!$B$2*2)))))))*E14</f>
        <v>-15</v>
      </c>
      <c r="S14" s="28">
        <f>(IF(N14="WON-EW",((((O14-1)*Q14)*'complete results log'!$B$2)+('complete results log'!$B$2*(O14-1))),IF(N14="WON",((((O14-1)*Q14)*'complete results log'!$B$2)+('complete results log'!$B$2*(O14-1))),IF(N14="PLACED",((((O14-1)*Q14)*'complete results log'!$B$2)-'complete results log'!$B$2),IF(Q14=0,-'complete results log'!$B$2,IF(Q14=0,-'complete results log'!$B$2,-('complete results log'!$B$2*2)))))))*E14</f>
        <v>-15</v>
      </c>
      <c r="T14" s="28">
        <f>(IF(N14="WON-EW",(((L14-1)*'complete results log'!$B$2)*(1-$B$3))+(((M14-1)*'complete results log'!$B$2)*(1-$B$3)),IF(N14="WON",(((L14-1)*'complete results log'!$B$2)*(1-$B$3)),IF(N14="PLACED",(((M14-1)*'complete results log'!$B$2)*(1-$B$3))-'complete results log'!$B$2,IF(Q14=0,-'complete results log'!$B$2,-('complete results log'!$B$2*2))))))*E14</f>
        <v>-15</v>
      </c>
    </row>
    <row r="15" spans="1:27" x14ac:dyDescent="0.2">
      <c r="A15" s="20">
        <v>42301</v>
      </c>
      <c r="B15" s="21">
        <v>2.35</v>
      </c>
      <c r="C15" s="50" t="s">
        <v>26</v>
      </c>
      <c r="D15" s="50" t="s">
        <v>40</v>
      </c>
      <c r="E15" s="40">
        <v>1</v>
      </c>
      <c r="F15" s="22">
        <v>11</v>
      </c>
      <c r="G15" s="22">
        <v>11</v>
      </c>
      <c r="H15" s="22" t="s">
        <v>28</v>
      </c>
      <c r="I15" s="22" t="s">
        <v>41</v>
      </c>
      <c r="J15" s="40">
        <v>18</v>
      </c>
      <c r="K15" s="22" t="s">
        <v>41</v>
      </c>
      <c r="L15" s="22"/>
      <c r="M15" s="22"/>
      <c r="N15" s="18" t="s">
        <v>29</v>
      </c>
      <c r="O15" s="27">
        <f>((G15-1)*(1-(IF(H15="no",0,'complete results log'!$B$3)))+1)</f>
        <v>11</v>
      </c>
      <c r="P15" s="27">
        <f t="shared" si="0"/>
        <v>2</v>
      </c>
      <c r="Q15" s="39">
        <f>IF(Table1[[#This Row],[Runners]]&lt;5,0,IF(Table1[[#This Row],[Runners]]&lt;8,0.25,IF(Table1[[#This Row],[Runners]]&lt;12,0.2,IF(Table1[[#This Row],[Handicap?]]="Yes",0.25,0.2))))</f>
        <v>0.25</v>
      </c>
      <c r="R15" s="29">
        <f>(IF(N15="WON-EW",((((F15-1)*Q15)*'complete results log'!$B$2)+('complete results log'!$B$2*(F15-1))),IF(N15="WON",((((F15-1)*Q15)*'complete results log'!$B$2)+('complete results log'!$B$2*(F15-1))),IF(N15="PLACED",((((F15-1)*Q15)*'complete results log'!$B$2)-'complete results log'!$B$2),IF(Q15=0,-'complete results log'!$B$2,IF(Q15=0,-'complete results log'!$B$2,-('complete results log'!$B$2*2)))))))*E15</f>
        <v>-10</v>
      </c>
      <c r="S15" s="28">
        <f>(IF(N15="WON-EW",((((O15-1)*Q15)*'complete results log'!$B$2)+('complete results log'!$B$2*(O15-1))),IF(N15="WON",((((O15-1)*Q15)*'complete results log'!$B$2)+('complete results log'!$B$2*(O15-1))),IF(N15="PLACED",((((O15-1)*Q15)*'complete results log'!$B$2)-'complete results log'!$B$2),IF(Q15=0,-'complete results log'!$B$2,IF(Q15=0,-'complete results log'!$B$2,-('complete results log'!$B$2*2)))))))*E15</f>
        <v>-10</v>
      </c>
      <c r="T15" s="28">
        <f>(IF(N15="WON-EW",(((L15-1)*'complete results log'!$B$2)*(1-$B$3))+(((M15-1)*'complete results log'!$B$2)*(1-$B$3)),IF(N15="WON",(((L15-1)*'complete results log'!$B$2)*(1-$B$3)),IF(N15="PLACED",(((M15-1)*'complete results log'!$B$2)*(1-$B$3))-'complete results log'!$B$2,IF(Q15=0,-'complete results log'!$B$2,-('complete results log'!$B$2*2))))))*E15</f>
        <v>-10</v>
      </c>
    </row>
    <row r="16" spans="1:27" x14ac:dyDescent="0.2">
      <c r="A16" s="20">
        <v>42301</v>
      </c>
      <c r="B16" s="21">
        <v>3.2</v>
      </c>
      <c r="C16" s="50" t="s">
        <v>30</v>
      </c>
      <c r="D16" s="50" t="s">
        <v>43</v>
      </c>
      <c r="E16" s="40">
        <v>1</v>
      </c>
      <c r="F16" s="22">
        <v>10</v>
      </c>
      <c r="G16" s="22">
        <v>10</v>
      </c>
      <c r="H16" s="22" t="s">
        <v>28</v>
      </c>
      <c r="I16" s="22" t="s">
        <v>41</v>
      </c>
      <c r="J16" s="40">
        <v>12</v>
      </c>
      <c r="K16" s="22" t="s">
        <v>41</v>
      </c>
      <c r="L16" s="22"/>
      <c r="M16" s="22"/>
      <c r="N16" s="18" t="s">
        <v>29</v>
      </c>
      <c r="O16" s="27">
        <f>((G16-1)*(1-(IF(H16="no",0,'complete results log'!$B$3)))+1)</f>
        <v>10</v>
      </c>
      <c r="P16" s="27">
        <f t="shared" si="0"/>
        <v>2</v>
      </c>
      <c r="Q16" s="39">
        <f>IF(Table1[[#This Row],[Runners]]&lt;5,0,IF(Table1[[#This Row],[Runners]]&lt;8,0.25,IF(Table1[[#This Row],[Runners]]&lt;12,0.2,IF(Table1[[#This Row],[Handicap?]]="Yes",0.25,0.2))))</f>
        <v>0.25</v>
      </c>
      <c r="R16" s="29">
        <f>(IF(N16="WON-EW",((((F16-1)*Q16)*'complete results log'!$B$2)+('complete results log'!$B$2*(F16-1))),IF(N16="WON",((((F16-1)*Q16)*'complete results log'!$B$2)+('complete results log'!$B$2*(F16-1))),IF(N16="PLACED",((((F16-1)*Q16)*'complete results log'!$B$2)-'complete results log'!$B$2),IF(Q16=0,-'complete results log'!$B$2,IF(Q16=0,-'complete results log'!$B$2,-('complete results log'!$B$2*2)))))))*E16</f>
        <v>-10</v>
      </c>
      <c r="S16" s="28">
        <f>(IF(N16="WON-EW",((((O16-1)*Q16)*'complete results log'!$B$2)+('complete results log'!$B$2*(O16-1))),IF(N16="WON",((((O16-1)*Q16)*'complete results log'!$B$2)+('complete results log'!$B$2*(O16-1))),IF(N16="PLACED",((((O16-1)*Q16)*'complete results log'!$B$2)-'complete results log'!$B$2),IF(Q16=0,-'complete results log'!$B$2,IF(Q16=0,-'complete results log'!$B$2,-('complete results log'!$B$2*2)))))))*E16</f>
        <v>-10</v>
      </c>
      <c r="T16" s="28">
        <f>(IF(N16="WON-EW",(((L16-1)*'complete results log'!$B$2)*(1-$B$3))+(((M16-1)*'complete results log'!$B$2)*(1-$B$3)),IF(N16="WON",(((L16-1)*'complete results log'!$B$2)*(1-$B$3)),IF(N16="PLACED",(((M16-1)*'complete results log'!$B$2)*(1-$B$3))-'complete results log'!$B$2,IF(Q16=0,-'complete results log'!$B$2,-('complete results log'!$B$2*2))))))*E16</f>
        <v>-10</v>
      </c>
      <c r="AA16" s="37"/>
    </row>
    <row r="17" spans="1:95" x14ac:dyDescent="0.2">
      <c r="A17" s="20">
        <v>42301</v>
      </c>
      <c r="B17" s="21">
        <v>3.4</v>
      </c>
      <c r="C17" s="50" t="s">
        <v>46</v>
      </c>
      <c r="D17" s="50" t="s">
        <v>47</v>
      </c>
      <c r="E17" s="40">
        <v>1</v>
      </c>
      <c r="F17" s="22">
        <v>6.5</v>
      </c>
      <c r="G17" s="22">
        <v>6.5</v>
      </c>
      <c r="H17" s="22" t="s">
        <v>28</v>
      </c>
      <c r="I17" s="22" t="s">
        <v>28</v>
      </c>
      <c r="J17" s="22"/>
      <c r="K17" s="22"/>
      <c r="L17" s="22"/>
      <c r="M17" s="22"/>
      <c r="N17" s="18" t="s">
        <v>29</v>
      </c>
      <c r="O17" s="27">
        <f>((G17-1)*(1-(IF(H17="no",0,'complete results log'!$B$3)))+1)</f>
        <v>6.5</v>
      </c>
      <c r="P17" s="27">
        <f t="shared" si="0"/>
        <v>1</v>
      </c>
      <c r="Q17" s="39">
        <f>IF(Table1[[#This Row],[Runners]]&lt;5,0,IF(Table1[[#This Row],[Runners]]&lt;8,0.25,IF(Table1[[#This Row],[Runners]]&lt;12,0.2,IF(Table1[[#This Row],[Handicap?]]="Yes",0.25,0.2))))</f>
        <v>0</v>
      </c>
      <c r="R17" s="29">
        <f>(IF(N17="WON-EW",((((F17-1)*Q17)*'complete results log'!$B$2)+('complete results log'!$B$2*(F17-1))),IF(N17="WON",((((F17-1)*Q17)*'complete results log'!$B$2)+('complete results log'!$B$2*(F17-1))),IF(N17="PLACED",((((F17-1)*Q17)*'complete results log'!$B$2)-'complete results log'!$B$2),IF(Q17=0,-'complete results log'!$B$2,IF(Q17=0,-'complete results log'!$B$2,-('complete results log'!$B$2*2)))))))*E17</f>
        <v>-5</v>
      </c>
      <c r="S17" s="28">
        <f>(IF(N17="WON-EW",((((O17-1)*Q17)*'complete results log'!$B$2)+('complete results log'!$B$2*(O17-1))),IF(N17="WON",((((O17-1)*Q17)*'complete results log'!$B$2)+('complete results log'!$B$2*(O17-1))),IF(N17="PLACED",((((O17-1)*Q17)*'complete results log'!$B$2)-'complete results log'!$B$2),IF(Q17=0,-'complete results log'!$B$2,IF(Q17=0,-'complete results log'!$B$2,-('complete results log'!$B$2*2)))))))*E17</f>
        <v>-5</v>
      </c>
      <c r="T17" s="28">
        <f>(IF(N17="WON-EW",(((L17-1)*'complete results log'!$B$2)*(1-$B$3))+(((M17-1)*'complete results log'!$B$2)*(1-$B$3)),IF(N17="WON",(((L17-1)*'complete results log'!$B$2)*(1-$B$3)),IF(N17="PLACED",(((M17-1)*'complete results log'!$B$2)*(1-$B$3))-'complete results log'!$B$2,IF(Q17=0,-'complete results log'!$B$2,-('complete results log'!$B$2*2))))))*E17</f>
        <v>-5</v>
      </c>
      <c r="AA17" s="37"/>
    </row>
    <row r="18" spans="1:95" x14ac:dyDescent="0.2">
      <c r="A18" s="20">
        <v>42301</v>
      </c>
      <c r="B18" s="21">
        <v>6.05</v>
      </c>
      <c r="C18" s="50" t="s">
        <v>51</v>
      </c>
      <c r="D18" s="50" t="s">
        <v>52</v>
      </c>
      <c r="E18" s="40">
        <v>2</v>
      </c>
      <c r="F18" s="22">
        <v>5</v>
      </c>
      <c r="G18" s="22">
        <v>5</v>
      </c>
      <c r="H18" s="22" t="s">
        <v>28</v>
      </c>
      <c r="I18" s="22" t="s">
        <v>28</v>
      </c>
      <c r="J18" s="22"/>
      <c r="K18" s="22"/>
      <c r="L18" s="22">
        <v>4.76</v>
      </c>
      <c r="M18" s="22"/>
      <c r="N18" s="18" t="s">
        <v>53</v>
      </c>
      <c r="O18" s="27">
        <f>((G18-1)*(1-(IF(H18="no",0,'complete results log'!$B$3)))+1)</f>
        <v>5</v>
      </c>
      <c r="P18" s="27">
        <f t="shared" si="0"/>
        <v>2</v>
      </c>
      <c r="Q18" s="39">
        <f>IF(Table1[[#This Row],[Runners]]&lt;5,0,IF(Table1[[#This Row],[Runners]]&lt;8,0.25,IF(Table1[[#This Row],[Runners]]&lt;12,0.2,IF(Table1[[#This Row],[Handicap?]]="Yes",0.25,0.2))))</f>
        <v>0</v>
      </c>
      <c r="R18" s="29">
        <f>(IF(N18="WON-EW",((((F18-1)*Q18)*'complete results log'!$B$2)+('complete results log'!$B$2*(F18-1))),IF(N18="WON",((((F18-1)*Q18)*'complete results log'!$B$2)+('complete results log'!$B$2*(F18-1))),IF(N18="PLACED",((((F18-1)*Q18)*'complete results log'!$B$2)-'complete results log'!$B$2),IF(Q18=0,-'complete results log'!$B$2,IF(Q18=0,-'complete results log'!$B$2,-('complete results log'!$B$2*2)))))))*E18</f>
        <v>40</v>
      </c>
      <c r="S18" s="28">
        <f>(IF(N18="WON-EW",((((O18-1)*Q18)*'complete results log'!$B$2)+('complete results log'!$B$2*(O18-1))),IF(N18="WON",((((O18-1)*Q18)*'complete results log'!$B$2)+('complete results log'!$B$2*(O18-1))),IF(N18="PLACED",((((O18-1)*Q18)*'complete results log'!$B$2)-'complete results log'!$B$2),IF(Q18=0,-'complete results log'!$B$2,IF(Q18=0,-'complete results log'!$B$2,-('complete results log'!$B$2*2)))))))*E18</f>
        <v>40</v>
      </c>
      <c r="T18" s="28">
        <f>(IF(N18="WON-EW",(((L18-1)*'complete results log'!$B$2)*(1-$B$3))+(((M18-1)*'complete results log'!$B$2)*(1-$B$3)),IF(N18="WON",(((L18-1)*'complete results log'!$B$2)*(1-$B$3)),IF(N18="PLACED",(((M18-1)*'complete results log'!$B$2)*(1-$B$3))-'complete results log'!$B$2,IF(Q18=0,-'complete results log'!$B$2,-('complete results log'!$B$2*2))))))*E18</f>
        <v>35.719999999999992</v>
      </c>
      <c r="AA18" s="38"/>
    </row>
    <row r="19" spans="1:95" x14ac:dyDescent="0.2">
      <c r="A19" s="20">
        <v>42301</v>
      </c>
      <c r="B19" s="21">
        <v>7.4</v>
      </c>
      <c r="C19" s="50" t="s">
        <v>51</v>
      </c>
      <c r="D19" s="50" t="s">
        <v>57</v>
      </c>
      <c r="E19" s="40">
        <v>2</v>
      </c>
      <c r="F19" s="22">
        <v>3.75</v>
      </c>
      <c r="G19" s="22">
        <v>3.75</v>
      </c>
      <c r="H19" s="22" t="s">
        <v>28</v>
      </c>
      <c r="I19" s="22" t="s">
        <v>28</v>
      </c>
      <c r="J19" s="22"/>
      <c r="K19" s="22"/>
      <c r="L19" s="22"/>
      <c r="M19" s="22"/>
      <c r="N19" s="18" t="s">
        <v>29</v>
      </c>
      <c r="O19" s="27">
        <f>((G19-1)*(1-(IF(H19="no",0,'complete results log'!$B$3)))+1)</f>
        <v>3.75</v>
      </c>
      <c r="P19" s="27">
        <f t="shared" si="0"/>
        <v>2</v>
      </c>
      <c r="Q19" s="39">
        <f>IF(Table1[[#This Row],[Runners]]&lt;5,0,IF(Table1[[#This Row],[Runners]]&lt;8,0.25,IF(Table1[[#This Row],[Runners]]&lt;12,0.2,IF(Table1[[#This Row],[Handicap?]]="Yes",0.25,0.2))))</f>
        <v>0</v>
      </c>
      <c r="R19" s="29">
        <f>(IF(N19="WON-EW",((((F19-1)*Q19)*'complete results log'!$B$2)+('complete results log'!$B$2*(F19-1))),IF(N19="WON",((((F19-1)*Q19)*'complete results log'!$B$2)+('complete results log'!$B$2*(F19-1))),IF(N19="PLACED",((((F19-1)*Q19)*'complete results log'!$B$2)-'complete results log'!$B$2),IF(Q19=0,-'complete results log'!$B$2,IF(Q19=0,-'complete results log'!$B$2,-('complete results log'!$B$2*2)))))))*E19</f>
        <v>-10</v>
      </c>
      <c r="S19" s="28">
        <f>(IF(N19="WON-EW",((((O19-1)*Q19)*'complete results log'!$B$2)+('complete results log'!$B$2*(O19-1))),IF(N19="WON",((((O19-1)*Q19)*'complete results log'!$B$2)+('complete results log'!$B$2*(O19-1))),IF(N19="PLACED",((((O19-1)*Q19)*'complete results log'!$B$2)-'complete results log'!$B$2),IF(Q19=0,-'complete results log'!$B$2,IF(Q19=0,-'complete results log'!$B$2,-('complete results log'!$B$2*2)))))))*E19</f>
        <v>-10</v>
      </c>
      <c r="T19" s="28">
        <f>(IF(N19="WON-EW",(((L19-1)*'complete results log'!$B$2)*(1-$B$3))+(((M19-1)*'complete results log'!$B$2)*(1-$B$3)),IF(N19="WON",(((L19-1)*'complete results log'!$B$2)*(1-$B$3)),IF(N19="PLACED",(((M19-1)*'complete results log'!$B$2)*(1-$B$3))-'complete results log'!$B$2,IF(Q19=0,-'complete results log'!$B$2,-('complete results log'!$B$2*2))))))*E19</f>
        <v>-10</v>
      </c>
      <c r="AA19" s="37"/>
    </row>
    <row r="20" spans="1:95" x14ac:dyDescent="0.2">
      <c r="A20" s="20">
        <v>42301</v>
      </c>
      <c r="B20" s="21">
        <v>8.4</v>
      </c>
      <c r="C20" s="50" t="s">
        <v>51</v>
      </c>
      <c r="D20" s="50" t="s">
        <v>59</v>
      </c>
      <c r="E20" s="40">
        <v>3</v>
      </c>
      <c r="F20" s="22">
        <v>3.5</v>
      </c>
      <c r="G20" s="22">
        <v>3.5</v>
      </c>
      <c r="H20" s="22" t="s">
        <v>28</v>
      </c>
      <c r="I20" s="22" t="s">
        <v>28</v>
      </c>
      <c r="J20" s="22"/>
      <c r="K20" s="22"/>
      <c r="L20" s="22"/>
      <c r="M20" s="22"/>
      <c r="N20" s="18" t="s">
        <v>29</v>
      </c>
      <c r="O20" s="27">
        <f>((G20-1)*(1-(IF(H20="no",0,'complete results log'!$B$3)))+1)</f>
        <v>3.5</v>
      </c>
      <c r="P20" s="27">
        <f t="shared" si="0"/>
        <v>3</v>
      </c>
      <c r="Q20" s="39">
        <f>IF(Table1[[#This Row],[Runners]]&lt;5,0,IF(Table1[[#This Row],[Runners]]&lt;8,0.25,IF(Table1[[#This Row],[Runners]]&lt;12,0.2,IF(Table1[[#This Row],[Handicap?]]="Yes",0.25,0.2))))</f>
        <v>0</v>
      </c>
      <c r="R20" s="29">
        <f>(IF(N20="WON-EW",((((F20-1)*Q20)*'complete results log'!$B$2)+('complete results log'!$B$2*(F20-1))),IF(N20="WON",((((F20-1)*Q20)*'complete results log'!$B$2)+('complete results log'!$B$2*(F20-1))),IF(N20="PLACED",((((F20-1)*Q20)*'complete results log'!$B$2)-'complete results log'!$B$2),IF(Q20=0,-'complete results log'!$B$2,IF(Q20=0,-'complete results log'!$B$2,-('complete results log'!$B$2*2)))))))*E20</f>
        <v>-15</v>
      </c>
      <c r="S20" s="28">
        <f>(IF(N20="WON-EW",((((O20-1)*Q20)*'complete results log'!$B$2)+('complete results log'!$B$2*(O20-1))),IF(N20="WON",((((O20-1)*Q20)*'complete results log'!$B$2)+('complete results log'!$B$2*(O20-1))),IF(N20="PLACED",((((O20-1)*Q20)*'complete results log'!$B$2)-'complete results log'!$B$2),IF(Q20=0,-'complete results log'!$B$2,IF(Q20=0,-'complete results log'!$B$2,-('complete results log'!$B$2*2)))))))*E20</f>
        <v>-15</v>
      </c>
      <c r="T20" s="28">
        <f>(IF(N20="WON-EW",(((L20-1)*'complete results log'!$B$2)*(1-$B$3))+(((M20-1)*'complete results log'!$B$2)*(1-$B$3)),IF(N20="WON",(((L20-1)*'complete results log'!$B$2)*(1-$B$3)),IF(N20="PLACED",(((M20-1)*'complete results log'!$B$2)*(1-$B$3))-'complete results log'!$B$2,IF(Q20=0,-'complete results log'!$B$2,-('complete results log'!$B$2*2))))))*E20</f>
        <v>-15</v>
      </c>
    </row>
    <row r="21" spans="1:95" x14ac:dyDescent="0.2">
      <c r="A21" s="20">
        <v>42302</v>
      </c>
      <c r="B21" s="21">
        <v>1.4</v>
      </c>
      <c r="C21" s="50" t="s">
        <v>61</v>
      </c>
      <c r="D21" s="50" t="s">
        <v>62</v>
      </c>
      <c r="E21" s="40">
        <v>3</v>
      </c>
      <c r="F21" s="22">
        <v>2.75</v>
      </c>
      <c r="G21" s="22">
        <v>2.75</v>
      </c>
      <c r="H21" s="22" t="s">
        <v>28</v>
      </c>
      <c r="I21" s="22" t="s">
        <v>28</v>
      </c>
      <c r="J21" s="22"/>
      <c r="K21" s="22"/>
      <c r="L21" s="22"/>
      <c r="M21" s="22"/>
      <c r="N21" s="18" t="s">
        <v>29</v>
      </c>
      <c r="O21" s="27">
        <f>((G21-1)*(1-(IF(H21="no",0,'complete results log'!$B$3)))+1)</f>
        <v>2.75</v>
      </c>
      <c r="P21" s="27">
        <f t="shared" si="0"/>
        <v>3</v>
      </c>
      <c r="Q21" s="39">
        <f>IF(Table1[[#This Row],[Runners]]&lt;5,0,IF(Table1[[#This Row],[Runners]]&lt;8,0.25,IF(Table1[[#This Row],[Runners]]&lt;12,0.2,IF(Table1[[#This Row],[Handicap?]]="Yes",0.25,0.2))))</f>
        <v>0</v>
      </c>
      <c r="R21" s="29">
        <f>(IF(N21="WON-EW",((((F21-1)*Q21)*'complete results log'!$B$2)+('complete results log'!$B$2*(F21-1))),IF(N21="WON",((((F21-1)*Q21)*'complete results log'!$B$2)+('complete results log'!$B$2*(F21-1))),IF(N21="PLACED",((((F21-1)*Q21)*'complete results log'!$B$2)-'complete results log'!$B$2),IF(Q21=0,-'complete results log'!$B$2,IF(Q21=0,-'complete results log'!$B$2,-('complete results log'!$B$2*2)))))))*E21</f>
        <v>-15</v>
      </c>
      <c r="S21" s="28">
        <f>(IF(N21="WON-EW",((((O21-1)*Q21)*'complete results log'!$B$2)+('complete results log'!$B$2*(O21-1))),IF(N21="WON",((((O21-1)*Q21)*'complete results log'!$B$2)+('complete results log'!$B$2*(O21-1))),IF(N21="PLACED",((((O21-1)*Q21)*'complete results log'!$B$2)-'complete results log'!$B$2),IF(Q21=0,-'complete results log'!$B$2,IF(Q21=0,-'complete results log'!$B$2,-('complete results log'!$B$2*2)))))))*E21</f>
        <v>-15</v>
      </c>
      <c r="T21" s="28">
        <f>(IF(N21="WON-EW",(((L21-1)*'complete results log'!$B$2)*(1-$B$3))+(((M21-1)*'complete results log'!$B$2)*(1-$B$3)),IF(N21="WON",(((L21-1)*'complete results log'!$B$2)*(1-$B$3)),IF(N21="PLACED",(((M21-1)*'complete results log'!$B$2)*(1-$B$3))-'complete results log'!$B$2,IF(Q21=0,-'complete results log'!$B$2,-('complete results log'!$B$2*2))))))*E21</f>
        <v>-15</v>
      </c>
    </row>
    <row r="22" spans="1:95" x14ac:dyDescent="0.2">
      <c r="A22" s="20">
        <v>42302</v>
      </c>
      <c r="B22" s="21">
        <v>2.4500000000000002</v>
      </c>
      <c r="C22" s="50" t="s">
        <v>61</v>
      </c>
      <c r="D22" s="50" t="s">
        <v>64</v>
      </c>
      <c r="E22" s="40">
        <v>2</v>
      </c>
      <c r="F22" s="22">
        <v>3.5</v>
      </c>
      <c r="G22" s="22">
        <v>3.5</v>
      </c>
      <c r="H22" s="22" t="s">
        <v>28</v>
      </c>
      <c r="I22" s="22" t="s">
        <v>28</v>
      </c>
      <c r="J22" s="22"/>
      <c r="K22" s="22"/>
      <c r="L22" s="22"/>
      <c r="M22" s="22"/>
      <c r="N22" s="18" t="s">
        <v>29</v>
      </c>
      <c r="O22" s="27">
        <f>((G22-1)*(1-(IF(H22="no",0,'complete results log'!$B$3)))+1)</f>
        <v>3.5</v>
      </c>
      <c r="P22" s="27">
        <f t="shared" si="0"/>
        <v>2</v>
      </c>
      <c r="Q22" s="39">
        <f>IF(Table1[[#This Row],[Runners]]&lt;5,0,IF(Table1[[#This Row],[Runners]]&lt;8,0.25,IF(Table1[[#This Row],[Runners]]&lt;12,0.2,IF(Table1[[#This Row],[Handicap?]]="Yes",0.25,0.2))))</f>
        <v>0</v>
      </c>
      <c r="R22" s="29">
        <f>(IF(N22="WON-EW",((((F22-1)*Q22)*'complete results log'!$B$2)+('complete results log'!$B$2*(F22-1))),IF(N22="WON",((((F22-1)*Q22)*'complete results log'!$B$2)+('complete results log'!$B$2*(F22-1))),IF(N22="PLACED",((((F22-1)*Q22)*'complete results log'!$B$2)-'complete results log'!$B$2),IF(Q22=0,-'complete results log'!$B$2,IF(Q22=0,-'complete results log'!$B$2,-('complete results log'!$B$2*2)))))))*E22</f>
        <v>-10</v>
      </c>
      <c r="S22" s="28">
        <f>(IF(N22="WON-EW",((((O22-1)*Q22)*'complete results log'!$B$2)+('complete results log'!$B$2*(O22-1))),IF(N22="WON",((((O22-1)*Q22)*'complete results log'!$B$2)+('complete results log'!$B$2*(O22-1))),IF(N22="PLACED",((((O22-1)*Q22)*'complete results log'!$B$2)-'complete results log'!$B$2),IF(Q22=0,-'complete results log'!$B$2,IF(Q22=0,-'complete results log'!$B$2,-('complete results log'!$B$2*2)))))))*E22</f>
        <v>-10</v>
      </c>
      <c r="T22" s="28">
        <f>(IF(N22="WON-EW",(((L22-1)*'complete results log'!$B$2)*(1-$B$3))+(((M22-1)*'complete results log'!$B$2)*(1-$B$3)),IF(N22="WON",(((L22-1)*'complete results log'!$B$2)*(1-$B$3)),IF(N22="PLACED",(((M22-1)*'complete results log'!$B$2)*(1-$B$3))-'complete results log'!$B$2,IF(Q22=0,-'complete results log'!$B$2,-('complete results log'!$B$2*2))))))*E22</f>
        <v>-10</v>
      </c>
    </row>
    <row r="23" spans="1:95" x14ac:dyDescent="0.2">
      <c r="A23" s="20">
        <v>42304</v>
      </c>
      <c r="B23" s="21">
        <v>2.15</v>
      </c>
      <c r="C23" s="50" t="s">
        <v>67</v>
      </c>
      <c r="D23" s="50" t="s">
        <v>68</v>
      </c>
      <c r="E23" s="40">
        <v>1</v>
      </c>
      <c r="F23" s="22">
        <v>8</v>
      </c>
      <c r="G23" s="22">
        <v>8</v>
      </c>
      <c r="H23" s="22" t="s">
        <v>28</v>
      </c>
      <c r="I23" s="22" t="s">
        <v>28</v>
      </c>
      <c r="J23" s="22"/>
      <c r="K23" s="22"/>
      <c r="L23" s="22"/>
      <c r="M23" s="22"/>
      <c r="N23" s="18" t="s">
        <v>29</v>
      </c>
      <c r="O23" s="27">
        <f>((G23-1)*(1-(IF(H23="no",0,'complete results log'!$B$3)))+1)</f>
        <v>8</v>
      </c>
      <c r="P23" s="27">
        <f t="shared" si="0"/>
        <v>1</v>
      </c>
      <c r="Q23" s="39">
        <f>IF(Table1[[#This Row],[Runners]]&lt;5,0,IF(Table1[[#This Row],[Runners]]&lt;8,0.25,IF(Table1[[#This Row],[Runners]]&lt;12,0.2,IF(Table1[[#This Row],[Handicap?]]="Yes",0.25,0.2))))</f>
        <v>0</v>
      </c>
      <c r="R23" s="29">
        <f>(IF(N23="WON-EW",((((F23-1)*Q23)*'complete results log'!$B$2)+('complete results log'!$B$2*(F23-1))),IF(N23="WON",((((F23-1)*Q23)*'complete results log'!$B$2)+('complete results log'!$B$2*(F23-1))),IF(N23="PLACED",((((F23-1)*Q23)*'complete results log'!$B$2)-'complete results log'!$B$2),IF(Q23=0,-'complete results log'!$B$2,IF(Q23=0,-'complete results log'!$B$2,-('complete results log'!$B$2*2)))))))*E23</f>
        <v>-5</v>
      </c>
      <c r="S23" s="28">
        <f>(IF(N23="WON-EW",((((O23-1)*Q23)*'complete results log'!$B$2)+('complete results log'!$B$2*(O23-1))),IF(N23="WON",((((O23-1)*Q23)*'complete results log'!$B$2)+('complete results log'!$B$2*(O23-1))),IF(N23="PLACED",((((O23-1)*Q23)*'complete results log'!$B$2)-'complete results log'!$B$2),IF(Q23=0,-'complete results log'!$B$2,IF(Q23=0,-'complete results log'!$B$2,-('complete results log'!$B$2*2)))))))*E23</f>
        <v>-5</v>
      </c>
      <c r="T23" s="28">
        <f>(IF(N23="WON-EW",(((L23-1)*'complete results log'!$B$2)*(1-$B$3))+(((M23-1)*'complete results log'!$B$2)*(1-$B$3)),IF(N23="WON",(((L23-1)*'complete results log'!$B$2)*(1-$B$3)),IF(N23="PLACED",(((M23-1)*'complete results log'!$B$2)*(1-$B$3))-'complete results log'!$B$2,IF(Q23=0,-'complete results log'!$B$2,-('complete results log'!$B$2*2))))))*E23</f>
        <v>-5</v>
      </c>
    </row>
    <row r="24" spans="1:95" x14ac:dyDescent="0.2">
      <c r="A24" s="20">
        <v>42304</v>
      </c>
      <c r="B24" s="21">
        <v>2.2000000000000002</v>
      </c>
      <c r="C24" s="50" t="s">
        <v>69</v>
      </c>
      <c r="D24" s="50" t="s">
        <v>70</v>
      </c>
      <c r="E24" s="40">
        <v>1</v>
      </c>
      <c r="F24" s="22">
        <v>6.5</v>
      </c>
      <c r="G24" s="22">
        <v>6.5</v>
      </c>
      <c r="H24" s="22" t="s">
        <v>28</v>
      </c>
      <c r="I24" s="22" t="s">
        <v>28</v>
      </c>
      <c r="J24" s="22"/>
      <c r="K24" s="22"/>
      <c r="L24" s="22"/>
      <c r="M24" s="22"/>
      <c r="N24" s="18" t="s">
        <v>29</v>
      </c>
      <c r="O24" s="27">
        <f>((G24-1)*(1-(IF(H24="no",0,'complete results log'!$B$3)))+1)</f>
        <v>6.5</v>
      </c>
      <c r="P24" s="27">
        <f t="shared" si="0"/>
        <v>1</v>
      </c>
      <c r="Q24" s="39">
        <f>IF(Table1[[#This Row],[Runners]]&lt;5,0,IF(Table1[[#This Row],[Runners]]&lt;8,0.25,IF(Table1[[#This Row],[Runners]]&lt;12,0.2,IF(Table1[[#This Row],[Handicap?]]="Yes",0.25,0.2))))</f>
        <v>0</v>
      </c>
      <c r="R24" s="29">
        <f>(IF(N24="WON-EW",((((F24-1)*Q24)*'complete results log'!$B$2)+('complete results log'!$B$2*(F24-1))),IF(N24="WON",((((F24-1)*Q24)*'complete results log'!$B$2)+('complete results log'!$B$2*(F24-1))),IF(N24="PLACED",((((F24-1)*Q24)*'complete results log'!$B$2)-'complete results log'!$B$2),IF(Q24=0,-'complete results log'!$B$2,IF(Q24=0,-'complete results log'!$B$2,-('complete results log'!$B$2*2)))))))*E24</f>
        <v>-5</v>
      </c>
      <c r="S24" s="28">
        <f>(IF(N24="WON-EW",((((O24-1)*Q24)*'complete results log'!$B$2)+('complete results log'!$B$2*(O24-1))),IF(N24="WON",((((O24-1)*Q24)*'complete results log'!$B$2)+('complete results log'!$B$2*(O24-1))),IF(N24="PLACED",((((O24-1)*Q24)*'complete results log'!$B$2)-'complete results log'!$B$2),IF(Q24=0,-'complete results log'!$B$2,IF(Q24=0,-'complete results log'!$B$2,-('complete results log'!$B$2*2)))))))*E24</f>
        <v>-5</v>
      </c>
      <c r="T24" s="28">
        <f>(IF(N24="WON-EW",(((L24-1)*'complete results log'!$B$2)*(1-$B$3))+(((M24-1)*'complete results log'!$B$2)*(1-$B$3)),IF(N24="WON",(((L24-1)*'complete results log'!$B$2)*(1-$B$3)),IF(N24="PLACED",(((M24-1)*'complete results log'!$B$2)*(1-$B$3))-'complete results log'!$B$2,IF(Q24=0,-'complete results log'!$B$2,-('complete results log'!$B$2*2))))))*E24</f>
        <v>-5</v>
      </c>
    </row>
    <row r="25" spans="1:95" x14ac:dyDescent="0.2">
      <c r="A25" s="20">
        <v>42304</v>
      </c>
      <c r="B25" s="21">
        <v>2.4</v>
      </c>
      <c r="C25" s="50" t="s">
        <v>71</v>
      </c>
      <c r="D25" s="50" t="s">
        <v>72</v>
      </c>
      <c r="E25" s="40">
        <v>1</v>
      </c>
      <c r="F25" s="22">
        <v>6.5</v>
      </c>
      <c r="G25" s="22">
        <v>6.5</v>
      </c>
      <c r="H25" s="22" t="s">
        <v>28</v>
      </c>
      <c r="I25" s="22" t="s">
        <v>28</v>
      </c>
      <c r="J25" s="22"/>
      <c r="K25" s="22"/>
      <c r="L25" s="22"/>
      <c r="M25" s="22"/>
      <c r="N25" s="18" t="s">
        <v>29</v>
      </c>
      <c r="O25" s="27">
        <f>((G25-1)*(1-(IF(H25="no",0,'complete results log'!$B$3)))+1)</f>
        <v>6.5</v>
      </c>
      <c r="P25" s="27">
        <f t="shared" si="0"/>
        <v>1</v>
      </c>
      <c r="Q25" s="39">
        <f>IF(Table1[[#This Row],[Runners]]&lt;5,0,IF(Table1[[#This Row],[Runners]]&lt;8,0.25,IF(Table1[[#This Row],[Runners]]&lt;12,0.2,IF(Table1[[#This Row],[Handicap?]]="Yes",0.25,0.2))))</f>
        <v>0</v>
      </c>
      <c r="R25" s="29">
        <f>(IF(N25="WON-EW",((((F25-1)*Q25)*'complete results log'!$B$2)+('complete results log'!$B$2*(F25-1))),IF(N25="WON",((((F25-1)*Q25)*'complete results log'!$B$2)+('complete results log'!$B$2*(F25-1))),IF(N25="PLACED",((((F25-1)*Q25)*'complete results log'!$B$2)-'complete results log'!$B$2),IF(Q25=0,-'complete results log'!$B$2,IF(Q25=0,-'complete results log'!$B$2,-('complete results log'!$B$2*2)))))))*E25</f>
        <v>-5</v>
      </c>
      <c r="S25" s="28">
        <f>(IF(N25="WON-EW",((((O25-1)*Q25)*'complete results log'!$B$2)+('complete results log'!$B$2*(O25-1))),IF(N25="WON",((((O25-1)*Q25)*'complete results log'!$B$2)+('complete results log'!$B$2*(O25-1))),IF(N25="PLACED",((((O25-1)*Q25)*'complete results log'!$B$2)-'complete results log'!$B$2),IF(Q25=0,-'complete results log'!$B$2,IF(Q25=0,-'complete results log'!$B$2,-('complete results log'!$B$2*2)))))))*E25</f>
        <v>-5</v>
      </c>
      <c r="T25" s="28">
        <f>(IF(N25="WON-EW",(((L25-1)*'complete results log'!$B$2)*(1-$B$3))+(((M25-1)*'complete results log'!$B$2)*(1-$B$3)),IF(N25="WON",(((L25-1)*'complete results log'!$B$2)*(1-$B$3)),IF(N25="PLACED",(((M25-1)*'complete results log'!$B$2)*(1-$B$3))-'complete results log'!$B$2,IF(Q25=0,-'complete results log'!$B$2,-('complete results log'!$B$2*2))))))*E25</f>
        <v>-5</v>
      </c>
    </row>
    <row r="26" spans="1:95" s="9" customFormat="1" x14ac:dyDescent="0.2">
      <c r="A26" s="20">
        <v>42304</v>
      </c>
      <c r="B26" s="21">
        <v>2.5</v>
      </c>
      <c r="C26" s="50" t="s">
        <v>67</v>
      </c>
      <c r="D26" s="50" t="s">
        <v>73</v>
      </c>
      <c r="E26" s="40">
        <v>2</v>
      </c>
      <c r="F26" s="22">
        <v>5</v>
      </c>
      <c r="G26" s="22">
        <v>5</v>
      </c>
      <c r="H26" s="22" t="s">
        <v>28</v>
      </c>
      <c r="I26" s="22" t="s">
        <v>28</v>
      </c>
      <c r="J26" s="22"/>
      <c r="K26" s="22"/>
      <c r="L26" s="22"/>
      <c r="M26" s="22"/>
      <c r="N26" s="18" t="s">
        <v>29</v>
      </c>
      <c r="O26" s="27">
        <f>((G26-1)*(1-(IF(H26="no",0,'complete results log'!$B$3)))+1)</f>
        <v>5</v>
      </c>
      <c r="P26" s="27">
        <f t="shared" si="0"/>
        <v>2</v>
      </c>
      <c r="Q26" s="39">
        <f>IF(Table1[[#This Row],[Runners]]&lt;5,0,IF(Table1[[#This Row],[Runners]]&lt;8,0.25,IF(Table1[[#This Row],[Runners]]&lt;12,0.2,IF(Table1[[#This Row],[Handicap?]]="Yes",0.25,0.2))))</f>
        <v>0</v>
      </c>
      <c r="R26" s="29">
        <f>(IF(N26="WON-EW",((((F26-1)*Q26)*'complete results log'!$B$2)+('complete results log'!$B$2*(F26-1))),IF(N26="WON",((((F26-1)*Q26)*'complete results log'!$B$2)+('complete results log'!$B$2*(F26-1))),IF(N26="PLACED",((((F26-1)*Q26)*'complete results log'!$B$2)-'complete results log'!$B$2),IF(Q26=0,-'complete results log'!$B$2,IF(Q26=0,-'complete results log'!$B$2,-('complete results log'!$B$2*2)))))))*E26</f>
        <v>-10</v>
      </c>
      <c r="S26" s="28">
        <f>(IF(N26="WON-EW",((((O26-1)*Q26)*'complete results log'!$B$2)+('complete results log'!$B$2*(O26-1))),IF(N26="WON",((((O26-1)*Q26)*'complete results log'!$B$2)+('complete results log'!$B$2*(O26-1))),IF(N26="PLACED",((((O26-1)*Q26)*'complete results log'!$B$2)-'complete results log'!$B$2),IF(Q26=0,-'complete results log'!$B$2,IF(Q26=0,-'complete results log'!$B$2,-('complete results log'!$B$2*2)))))))*E26</f>
        <v>-10</v>
      </c>
      <c r="T26" s="28">
        <f>(IF(N26="WON-EW",(((L26-1)*'complete results log'!$B$2)*(1-$B$3))+(((M26-1)*'complete results log'!$B$2)*(1-$B$3)),IF(N26="WON",(((L26-1)*'complete results log'!$B$2)*(1-$B$3)),IF(N26="PLACED",(((M26-1)*'complete results log'!$B$2)*(1-$B$3))-'complete results log'!$B$2,IF(Q26=0,-'complete results log'!$B$2,-('complete results log'!$B$2*2))))))*E26</f>
        <v>-10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 x14ac:dyDescent="0.2">
      <c r="A27" s="20">
        <v>42304</v>
      </c>
      <c r="B27" s="21">
        <v>3</v>
      </c>
      <c r="C27" s="50" t="s">
        <v>74</v>
      </c>
      <c r="D27" s="50" t="s">
        <v>75</v>
      </c>
      <c r="E27" s="40">
        <v>1</v>
      </c>
      <c r="F27" s="22">
        <v>6</v>
      </c>
      <c r="G27" s="22">
        <v>6</v>
      </c>
      <c r="H27" s="22" t="s">
        <v>28</v>
      </c>
      <c r="I27" s="22" t="s">
        <v>28</v>
      </c>
      <c r="J27" s="22"/>
      <c r="K27" s="22"/>
      <c r="L27" s="22"/>
      <c r="M27" s="22"/>
      <c r="N27" s="18" t="s">
        <v>29</v>
      </c>
      <c r="O27" s="27">
        <f>((G27-1)*(1-(IF(H27="no",0,'complete results log'!$B$3)))+1)</f>
        <v>6</v>
      </c>
      <c r="P27" s="27">
        <f t="shared" si="0"/>
        <v>1</v>
      </c>
      <c r="Q27" s="39">
        <f>IF(Table1[[#This Row],[Runners]]&lt;5,0,IF(Table1[[#This Row],[Runners]]&lt;8,0.25,IF(Table1[[#This Row],[Runners]]&lt;12,0.2,IF(Table1[[#This Row],[Handicap?]]="Yes",0.25,0.2))))</f>
        <v>0</v>
      </c>
      <c r="R27" s="29">
        <f>(IF(N27="WON-EW",((((F27-1)*Q27)*'complete results log'!$B$2)+('complete results log'!$B$2*(F27-1))),IF(N27="WON",((((F27-1)*Q27)*'complete results log'!$B$2)+('complete results log'!$B$2*(F27-1))),IF(N27="PLACED",((((F27-1)*Q27)*'complete results log'!$B$2)-'complete results log'!$B$2),IF(Q27=0,-'complete results log'!$B$2,IF(Q27=0,-'complete results log'!$B$2,-('complete results log'!$B$2*2)))))))*E27</f>
        <v>-5</v>
      </c>
      <c r="S27" s="28">
        <f>(IF(N27="WON-EW",((((O27-1)*Q27)*'complete results log'!$B$2)+('complete results log'!$B$2*(O27-1))),IF(N27="WON",((((O27-1)*Q27)*'complete results log'!$B$2)+('complete results log'!$B$2*(O27-1))),IF(N27="PLACED",((((O27-1)*Q27)*'complete results log'!$B$2)-'complete results log'!$B$2),IF(Q27=0,-'complete results log'!$B$2,IF(Q27=0,-'complete results log'!$B$2,-('complete results log'!$B$2*2)))))))*E27</f>
        <v>-5</v>
      </c>
      <c r="T27" s="28">
        <f>(IF(N27="WON-EW",(((L27-1)*'complete results log'!$B$2)*(1-$B$3))+(((M27-1)*'complete results log'!$B$2)*(1-$B$3)),IF(N27="WON",(((L27-1)*'complete results log'!$B$2)*(1-$B$3)),IF(N27="PLACED",(((M27-1)*'complete results log'!$B$2)*(1-$B$3))-'complete results log'!$B$2,IF(Q27=0,-'complete results log'!$B$2,-('complete results log'!$B$2*2))))))*E27</f>
        <v>-5</v>
      </c>
    </row>
    <row r="28" spans="1:95" x14ac:dyDescent="0.2">
      <c r="A28" s="20">
        <v>42304</v>
      </c>
      <c r="B28" s="21">
        <v>3.4</v>
      </c>
      <c r="C28" s="50" t="s">
        <v>71</v>
      </c>
      <c r="D28" s="50" t="s">
        <v>76</v>
      </c>
      <c r="E28" s="18">
        <v>3</v>
      </c>
      <c r="F28" s="18">
        <v>3.75</v>
      </c>
      <c r="G28" s="18">
        <v>3.75</v>
      </c>
      <c r="H28" s="22" t="s">
        <v>28</v>
      </c>
      <c r="I28" s="22" t="s">
        <v>28</v>
      </c>
      <c r="J28" s="22"/>
      <c r="K28" s="22"/>
      <c r="N28" s="18" t="s">
        <v>29</v>
      </c>
      <c r="O28" s="27">
        <f>((G28-1)*(1-(IF(H28="no",0,'complete results log'!$B$3)))+1)</f>
        <v>3.75</v>
      </c>
      <c r="P28" s="27">
        <f t="shared" si="0"/>
        <v>3</v>
      </c>
      <c r="Q28" s="39">
        <f>IF(Table1[[#This Row],[Runners]]&lt;5,0,IF(Table1[[#This Row],[Runners]]&lt;8,0.25,IF(Table1[[#This Row],[Runners]]&lt;12,0.2,IF(Table1[[#This Row],[Handicap?]]="Yes",0.25,0.2))))</f>
        <v>0</v>
      </c>
      <c r="R28" s="29">
        <f>(IF(N28="WON-EW",((((F28-1)*Q28)*'complete results log'!$B$2)+('complete results log'!$B$2*(F28-1))),IF(N28="WON",((((F28-1)*Q28)*'complete results log'!$B$2)+('complete results log'!$B$2*(F28-1))),IF(N28="PLACED",((((F28-1)*Q28)*'complete results log'!$B$2)-'complete results log'!$B$2),IF(Q28=0,-'complete results log'!$B$2,IF(Q28=0,-'complete results log'!$B$2,-('complete results log'!$B$2*2)))))))*E28</f>
        <v>-15</v>
      </c>
      <c r="S28" s="28">
        <f>(IF(N28="WON-EW",((((O28-1)*Q28)*'complete results log'!$B$2)+('complete results log'!$B$2*(O28-1))),IF(N28="WON",((((O28-1)*Q28)*'complete results log'!$B$2)+('complete results log'!$B$2*(O28-1))),IF(N28="PLACED",((((O28-1)*Q28)*'complete results log'!$B$2)-'complete results log'!$B$2),IF(Q28=0,-'complete results log'!$B$2,IF(Q28=0,-'complete results log'!$B$2,-('complete results log'!$B$2*2)))))))*E28</f>
        <v>-15</v>
      </c>
      <c r="T28" s="28">
        <f>(IF(N28="WON-EW",(((L28-1)*'complete results log'!$B$2)*(1-$B$3))+(((M28-1)*'complete results log'!$B$2)*(1-$B$3)),IF(N28="WON",(((L28-1)*'complete results log'!$B$2)*(1-$B$3)),IF(N28="PLACED",(((M28-1)*'complete results log'!$B$2)*(1-$B$3))-'complete results log'!$B$2,IF(Q28=0,-'complete results log'!$B$2,-('complete results log'!$B$2*2))))))*E28</f>
        <v>-15</v>
      </c>
    </row>
    <row r="29" spans="1:95" x14ac:dyDescent="0.2">
      <c r="A29" s="20">
        <v>42304</v>
      </c>
      <c r="B29" s="21">
        <v>6.1</v>
      </c>
      <c r="C29" s="50" t="s">
        <v>38</v>
      </c>
      <c r="D29" s="50" t="s">
        <v>77</v>
      </c>
      <c r="E29" s="18">
        <v>2</v>
      </c>
      <c r="F29" s="18">
        <v>3.5</v>
      </c>
      <c r="G29" s="18">
        <v>3.5</v>
      </c>
      <c r="H29" s="22" t="s">
        <v>28</v>
      </c>
      <c r="I29" s="22" t="s">
        <v>28</v>
      </c>
      <c r="J29" s="22"/>
      <c r="K29" s="22"/>
      <c r="N29" s="18" t="s">
        <v>29</v>
      </c>
      <c r="O29" s="27">
        <f>((G29-1)*(1-(IF(H29="no",0,'complete results log'!$B$3)))+1)</f>
        <v>3.5</v>
      </c>
      <c r="P29" s="27">
        <f t="shared" si="0"/>
        <v>2</v>
      </c>
      <c r="Q29" s="39">
        <f>IF(Table1[[#This Row],[Runners]]&lt;5,0,IF(Table1[[#This Row],[Runners]]&lt;8,0.25,IF(Table1[[#This Row],[Runners]]&lt;12,0.2,IF(Table1[[#This Row],[Handicap?]]="Yes",0.25,0.2))))</f>
        <v>0</v>
      </c>
      <c r="R29" s="29">
        <f>(IF(N29="WON-EW",((((F29-1)*Q29)*'complete results log'!$B$2)+('complete results log'!$B$2*(F29-1))),IF(N29="WON",((((F29-1)*Q29)*'complete results log'!$B$2)+('complete results log'!$B$2*(F29-1))),IF(N29="PLACED",((((F29-1)*Q29)*'complete results log'!$B$2)-'complete results log'!$B$2),IF(Q29=0,-'complete results log'!$B$2,IF(Q29=0,-'complete results log'!$B$2,-('complete results log'!$B$2*2)))))))*E29</f>
        <v>-10</v>
      </c>
      <c r="S29" s="28">
        <f>(IF(N29="WON-EW",((((O29-1)*Q29)*'complete results log'!$B$2)+('complete results log'!$B$2*(O29-1))),IF(N29="WON",((((O29-1)*Q29)*'complete results log'!$B$2)+('complete results log'!$B$2*(O29-1))),IF(N29="PLACED",((((O29-1)*Q29)*'complete results log'!$B$2)-'complete results log'!$B$2),IF(Q29=0,-'complete results log'!$B$2,IF(Q29=0,-'complete results log'!$B$2,-('complete results log'!$B$2*2)))))))*E29</f>
        <v>-10</v>
      </c>
      <c r="T29" s="28">
        <f>(IF(N29="WON-EW",(((L29-1)*'complete results log'!$B$2)*(1-$B$3))+(((M29-1)*'complete results log'!$B$2)*(1-$B$3)),IF(N29="WON",(((L29-1)*'complete results log'!$B$2)*(1-$B$3)),IF(N29="PLACED",(((M29-1)*'complete results log'!$B$2)*(1-$B$3))-'complete results log'!$B$2,IF(Q29=0,-'complete results log'!$B$2,-('complete results log'!$B$2*2))))))*E29</f>
        <v>-10</v>
      </c>
    </row>
    <row r="30" spans="1:95" x14ac:dyDescent="0.2">
      <c r="A30" s="20">
        <v>42305</v>
      </c>
      <c r="B30" s="21">
        <v>3</v>
      </c>
      <c r="C30" s="50" t="s">
        <v>51</v>
      </c>
      <c r="D30" s="50" t="s">
        <v>78</v>
      </c>
      <c r="E30" s="18">
        <v>2</v>
      </c>
      <c r="F30" s="18">
        <v>4.33</v>
      </c>
      <c r="G30" s="18">
        <v>4.33</v>
      </c>
      <c r="H30" s="22" t="s">
        <v>28</v>
      </c>
      <c r="I30" s="22" t="s">
        <v>28</v>
      </c>
      <c r="J30" s="22"/>
      <c r="K30" s="22"/>
      <c r="N30" s="18" t="s">
        <v>29</v>
      </c>
      <c r="O30" s="27">
        <f>((G30-1)*(1-(IF(H30="no",0,'complete results log'!$B$3)))+1)</f>
        <v>4.33</v>
      </c>
      <c r="P30" s="27">
        <f t="shared" si="0"/>
        <v>2</v>
      </c>
      <c r="Q30" s="39">
        <f>IF(Table1[[#This Row],[Runners]]&lt;5,0,IF(Table1[[#This Row],[Runners]]&lt;8,0.25,IF(Table1[[#This Row],[Runners]]&lt;12,0.2,IF(Table1[[#This Row],[Handicap?]]="Yes",0.25,0.2))))</f>
        <v>0</v>
      </c>
      <c r="R30" s="29">
        <f>(IF(N30="WON-EW",((((F30-1)*Q30)*'complete results log'!$B$2)+('complete results log'!$B$2*(F30-1))),IF(N30="WON",((((F30-1)*Q30)*'complete results log'!$B$2)+('complete results log'!$B$2*(F30-1))),IF(N30="PLACED",((((F30-1)*Q30)*'complete results log'!$B$2)-'complete results log'!$B$2),IF(Q30=0,-'complete results log'!$B$2,IF(Q30=0,-'complete results log'!$B$2,-('complete results log'!$B$2*2)))))))*E30</f>
        <v>-10</v>
      </c>
      <c r="S30" s="28">
        <f>(IF(N30="WON-EW",((((O30-1)*Q30)*'complete results log'!$B$2)+('complete results log'!$B$2*(O30-1))),IF(N30="WON",((((O30-1)*Q30)*'complete results log'!$B$2)+('complete results log'!$B$2*(O30-1))),IF(N30="PLACED",((((O30-1)*Q30)*'complete results log'!$B$2)-'complete results log'!$B$2),IF(Q30=0,-'complete results log'!$B$2,IF(Q30=0,-'complete results log'!$B$2,-('complete results log'!$B$2*2)))))))*E30</f>
        <v>-10</v>
      </c>
      <c r="T30" s="28">
        <f>(IF(N30="WON-EW",(((L30-1)*'complete results log'!$B$2)*(1-$B$3))+(((M30-1)*'complete results log'!$B$2)*(1-$B$3)),IF(N30="WON",(((L30-1)*'complete results log'!$B$2)*(1-$B$3)),IF(N30="PLACED",(((M30-1)*'complete results log'!$B$2)*(1-$B$3))-'complete results log'!$B$2,IF(Q30=0,-'complete results log'!$B$2,-('complete results log'!$B$2*2))))))*E30</f>
        <v>-10</v>
      </c>
    </row>
    <row r="31" spans="1:95" x14ac:dyDescent="0.2">
      <c r="A31" s="20">
        <v>42305</v>
      </c>
      <c r="B31" s="21">
        <v>3.4</v>
      </c>
      <c r="C31" s="50" t="s">
        <v>79</v>
      </c>
      <c r="D31" s="50" t="s">
        <v>80</v>
      </c>
      <c r="E31" s="18">
        <v>2</v>
      </c>
      <c r="F31" s="18">
        <v>4</v>
      </c>
      <c r="G31" s="18">
        <v>4</v>
      </c>
      <c r="H31" s="22" t="s">
        <v>28</v>
      </c>
      <c r="I31" s="22" t="s">
        <v>28</v>
      </c>
      <c r="J31" s="22"/>
      <c r="K31" s="22"/>
      <c r="N31" s="18" t="s">
        <v>29</v>
      </c>
      <c r="O31" s="27">
        <f>((G31-1)*(1-(IF(H31="no",0,'complete results log'!$B$3)))+1)</f>
        <v>4</v>
      </c>
      <c r="P31" s="27">
        <f t="shared" si="0"/>
        <v>2</v>
      </c>
      <c r="Q31" s="39">
        <f>IF(Table1[[#This Row],[Runners]]&lt;5,0,IF(Table1[[#This Row],[Runners]]&lt;8,0.25,IF(Table1[[#This Row],[Runners]]&lt;12,0.2,IF(Table1[[#This Row],[Handicap?]]="Yes",0.25,0.2))))</f>
        <v>0</v>
      </c>
      <c r="R31" s="29">
        <f>(IF(N31="WON-EW",((((F31-1)*Q31)*'complete results log'!$B$2)+('complete results log'!$B$2*(F31-1))),IF(N31="WON",((((F31-1)*Q31)*'complete results log'!$B$2)+('complete results log'!$B$2*(F31-1))),IF(N31="PLACED",((((F31-1)*Q31)*'complete results log'!$B$2)-'complete results log'!$B$2),IF(Q31=0,-'complete results log'!$B$2,IF(Q31=0,-'complete results log'!$B$2,-('complete results log'!$B$2*2)))))))*E31</f>
        <v>-10</v>
      </c>
      <c r="S31" s="28">
        <f>(IF(N31="WON-EW",((((O31-1)*Q31)*'complete results log'!$B$2)+('complete results log'!$B$2*(O31-1))),IF(N31="WON",((((O31-1)*Q31)*'complete results log'!$B$2)+('complete results log'!$B$2*(O31-1))),IF(N31="PLACED",((((O31-1)*Q31)*'complete results log'!$B$2)-'complete results log'!$B$2),IF(Q31=0,-'complete results log'!$B$2,IF(Q31=0,-'complete results log'!$B$2,-('complete results log'!$B$2*2)))))))*E31</f>
        <v>-10</v>
      </c>
      <c r="T31" s="28">
        <f>(IF(N31="WON-EW",(((L31-1)*'complete results log'!$B$2)*(1-$B$3))+(((M31-1)*'complete results log'!$B$2)*(1-$B$3)),IF(N31="WON",(((L31-1)*'complete results log'!$B$2)*(1-$B$3)),IF(N31="PLACED",(((M31-1)*'complete results log'!$B$2)*(1-$B$3))-'complete results log'!$B$2,IF(Q31=0,-'complete results log'!$B$2,-('complete results log'!$B$2*2))))))*E31</f>
        <v>-10</v>
      </c>
    </row>
    <row r="32" spans="1:95" x14ac:dyDescent="0.2">
      <c r="A32" s="20">
        <v>42305</v>
      </c>
      <c r="B32" s="21">
        <v>6.55</v>
      </c>
      <c r="C32" s="50" t="s">
        <v>81</v>
      </c>
      <c r="D32" s="50" t="s">
        <v>82</v>
      </c>
      <c r="E32" s="18">
        <v>2</v>
      </c>
      <c r="F32" s="18">
        <v>4.5</v>
      </c>
      <c r="G32" s="18">
        <v>8</v>
      </c>
      <c r="H32" s="22" t="s">
        <v>28</v>
      </c>
      <c r="I32" s="22" t="s">
        <v>28</v>
      </c>
      <c r="J32" s="22"/>
      <c r="K32" s="22"/>
      <c r="L32" s="18">
        <v>8.3800000000000008</v>
      </c>
      <c r="N32" s="18" t="s">
        <v>53</v>
      </c>
      <c r="O32" s="27">
        <f>((G32-1)*(1-(IF(H32="no",0,'complete results log'!$B$3)))+1)</f>
        <v>8</v>
      </c>
      <c r="P32" s="27">
        <f t="shared" si="0"/>
        <v>2</v>
      </c>
      <c r="Q32" s="39">
        <f>IF(Table1[[#This Row],[Runners]]&lt;5,0,IF(Table1[[#This Row],[Runners]]&lt;8,0.25,IF(Table1[[#This Row],[Runners]]&lt;12,0.2,IF(Table1[[#This Row],[Handicap?]]="Yes",0.25,0.2))))</f>
        <v>0</v>
      </c>
      <c r="R32" s="29">
        <f>(IF(N32="WON-EW",((((F32-1)*Q32)*'complete results log'!$B$2)+('complete results log'!$B$2*(F32-1))),IF(N32="WON",((((F32-1)*Q32)*'complete results log'!$B$2)+('complete results log'!$B$2*(F32-1))),IF(N32="PLACED",((((F32-1)*Q32)*'complete results log'!$B$2)-'complete results log'!$B$2),IF(Q32=0,-'complete results log'!$B$2,IF(Q32=0,-'complete results log'!$B$2,-('complete results log'!$B$2*2)))))))*E32</f>
        <v>35</v>
      </c>
      <c r="S32" s="28">
        <f>(IF(N32="WON-EW",((((O32-1)*Q32)*'complete results log'!$B$2)+('complete results log'!$B$2*(O32-1))),IF(N32="WON",((((O32-1)*Q32)*'complete results log'!$B$2)+('complete results log'!$B$2*(O32-1))),IF(N32="PLACED",((((O32-1)*Q32)*'complete results log'!$B$2)-'complete results log'!$B$2),IF(Q32=0,-'complete results log'!$B$2,IF(Q32=0,-'complete results log'!$B$2,-('complete results log'!$B$2*2)))))))*E32</f>
        <v>70</v>
      </c>
      <c r="T32" s="28">
        <f>(IF(N32="WON-EW",(((L32-1)*'complete results log'!$B$2)*(1-$B$3))+(((M32-1)*'complete results log'!$B$2)*(1-$B$3)),IF(N32="WON",(((L32-1)*'complete results log'!$B$2)*(1-$B$3)),IF(N32="PLACED",(((M32-1)*'complete results log'!$B$2)*(1-$B$3))-'complete results log'!$B$2,IF(Q32=0,-'complete results log'!$B$2,-('complete results log'!$B$2*2))))))*E32</f>
        <v>70.110000000000014</v>
      </c>
    </row>
    <row r="33" spans="1:20" x14ac:dyDescent="0.2">
      <c r="A33" s="20">
        <v>42305</v>
      </c>
      <c r="B33" s="21">
        <v>8.0500000000000007</v>
      </c>
      <c r="C33" s="50" t="s">
        <v>36</v>
      </c>
      <c r="D33" s="50" t="s">
        <v>83</v>
      </c>
      <c r="E33" s="18">
        <v>2</v>
      </c>
      <c r="F33" s="18">
        <v>4</v>
      </c>
      <c r="G33" s="18">
        <v>4</v>
      </c>
      <c r="H33" s="22" t="s">
        <v>28</v>
      </c>
      <c r="I33" s="22" t="s">
        <v>28</v>
      </c>
      <c r="J33" s="22"/>
      <c r="K33" s="22"/>
      <c r="L33" s="18">
        <v>2.66</v>
      </c>
      <c r="N33" s="18" t="s">
        <v>53</v>
      </c>
      <c r="O33" s="27">
        <f>((G33-1)*(1-(IF(H33="no",0,'complete results log'!$B$3)))+1)</f>
        <v>4</v>
      </c>
      <c r="P33" s="27">
        <f t="shared" si="0"/>
        <v>2</v>
      </c>
      <c r="Q33" s="39">
        <f>IF(Table1[[#This Row],[Runners]]&lt;5,0,IF(Table1[[#This Row],[Runners]]&lt;8,0.25,IF(Table1[[#This Row],[Runners]]&lt;12,0.2,IF(Table1[[#This Row],[Handicap?]]="Yes",0.25,0.2))))</f>
        <v>0</v>
      </c>
      <c r="R33" s="29">
        <f>(IF(N33="WON-EW",((((F33-1)*Q33)*'complete results log'!$B$2)+('complete results log'!$B$2*(F33-1))),IF(N33="WON",((((F33-1)*Q33)*'complete results log'!$B$2)+('complete results log'!$B$2*(F33-1))),IF(N33="PLACED",((((F33-1)*Q33)*'complete results log'!$B$2)-'complete results log'!$B$2),IF(Q33=0,-'complete results log'!$B$2,IF(Q33=0,-'complete results log'!$B$2,-('complete results log'!$B$2*2)))))))*E33</f>
        <v>30</v>
      </c>
      <c r="S33" s="28">
        <f>(IF(N33="WON-EW",((((O33-1)*Q33)*'complete results log'!$B$2)+('complete results log'!$B$2*(O33-1))),IF(N33="WON",((((O33-1)*Q33)*'complete results log'!$B$2)+('complete results log'!$B$2*(O33-1))),IF(N33="PLACED",((((O33-1)*Q33)*'complete results log'!$B$2)-'complete results log'!$B$2),IF(Q33=0,-'complete results log'!$B$2,IF(Q33=0,-'complete results log'!$B$2,-('complete results log'!$B$2*2)))))))*E33</f>
        <v>30</v>
      </c>
      <c r="T33" s="28">
        <f>(IF(N33="WON-EW",(((L33-1)*'complete results log'!$B$2)*(1-$B$3))+(((M33-1)*'complete results log'!$B$2)*(1-$B$3)),IF(N33="WON",(((L33-1)*'complete results log'!$B$2)*(1-$B$3)),IF(N33="PLACED",(((M33-1)*'complete results log'!$B$2)*(1-$B$3))-'complete results log'!$B$2,IF(Q33=0,-'complete results log'!$B$2,-('complete results log'!$B$2*2))))))*E33</f>
        <v>15.770000000000001</v>
      </c>
    </row>
    <row r="34" spans="1:20" x14ac:dyDescent="0.2">
      <c r="A34" s="20">
        <v>42306</v>
      </c>
      <c r="B34" s="21">
        <v>1.25</v>
      </c>
      <c r="C34" s="43" t="s">
        <v>84</v>
      </c>
      <c r="D34" s="50" t="s">
        <v>85</v>
      </c>
      <c r="E34" s="18">
        <v>2</v>
      </c>
      <c r="F34" s="18">
        <v>3</v>
      </c>
      <c r="G34" s="18">
        <v>3</v>
      </c>
      <c r="H34" s="22" t="s">
        <v>28</v>
      </c>
      <c r="I34" s="22" t="s">
        <v>28</v>
      </c>
      <c r="J34" s="22"/>
      <c r="K34" s="22"/>
      <c r="L34" s="18">
        <v>2.91</v>
      </c>
      <c r="N34" s="18" t="s">
        <v>53</v>
      </c>
      <c r="O34" s="27">
        <f>((G34-1)*(1-(IF(H34="no",0,'complete results log'!$B$3)))+1)</f>
        <v>3</v>
      </c>
      <c r="P34" s="27">
        <f t="shared" si="0"/>
        <v>2</v>
      </c>
      <c r="Q34" s="39">
        <f>IF(Table1[[#This Row],[Runners]]&lt;5,0,IF(Table1[[#This Row],[Runners]]&lt;8,0.25,IF(Table1[[#This Row],[Runners]]&lt;12,0.2,IF(Table1[[#This Row],[Handicap?]]="Yes",0.25,0.2))))</f>
        <v>0</v>
      </c>
      <c r="R34" s="29">
        <f>(IF(N34="WON-EW",((((F34-1)*Q34)*'complete results log'!$B$2)+('complete results log'!$B$2*(F34-1))),IF(N34="WON",((((F34-1)*Q34)*'complete results log'!$B$2)+('complete results log'!$B$2*(F34-1))),IF(N34="PLACED",((((F34-1)*Q34)*'complete results log'!$B$2)-'complete results log'!$B$2),IF(Q34=0,-'complete results log'!$B$2,IF(Q34=0,-'complete results log'!$B$2,-('complete results log'!$B$2*2)))))))*E34</f>
        <v>20</v>
      </c>
      <c r="S34" s="28">
        <f>(IF(N34="WON-EW",((((O34-1)*Q34)*'complete results log'!$B$2)+('complete results log'!$B$2*(O34-1))),IF(N34="WON",((((O34-1)*Q34)*'complete results log'!$B$2)+('complete results log'!$B$2*(O34-1))),IF(N34="PLACED",((((O34-1)*Q34)*'complete results log'!$B$2)-'complete results log'!$B$2),IF(Q34=0,-'complete results log'!$B$2,IF(Q34=0,-'complete results log'!$B$2,-('complete results log'!$B$2*2)))))))*E34</f>
        <v>20</v>
      </c>
      <c r="T34" s="28">
        <f>(IF(N34="WON-EW",(((L34-1)*'complete results log'!$B$2)*(1-$B$3))+(((M34-1)*'complete results log'!$B$2)*(1-$B$3)),IF(N34="WON",(((L34-1)*'complete results log'!$B$2)*(1-$B$3)),IF(N34="PLACED",(((M34-1)*'complete results log'!$B$2)*(1-$B$3))-'complete results log'!$B$2,IF(Q34=0,-'complete results log'!$B$2,-('complete results log'!$B$2*2))))))*E34</f>
        <v>18.145</v>
      </c>
    </row>
    <row r="35" spans="1:20" x14ac:dyDescent="0.2">
      <c r="A35" s="20">
        <v>42306</v>
      </c>
      <c r="B35" s="21">
        <v>1.3</v>
      </c>
      <c r="C35" s="43" t="s">
        <v>86</v>
      </c>
      <c r="D35" s="50" t="s">
        <v>87</v>
      </c>
      <c r="E35" s="18">
        <v>2</v>
      </c>
      <c r="F35" s="18">
        <v>3.5</v>
      </c>
      <c r="G35" s="18">
        <v>3.5</v>
      </c>
      <c r="H35" s="22" t="s">
        <v>28</v>
      </c>
      <c r="I35" s="22" t="s">
        <v>28</v>
      </c>
      <c r="J35" s="22"/>
      <c r="K35" s="22"/>
      <c r="L35" s="18">
        <v>3.65</v>
      </c>
      <c r="N35" s="18" t="s">
        <v>53</v>
      </c>
      <c r="O35" s="27">
        <f>((G35-1)*(1-(IF(H35="no",0,'complete results log'!$B$3)))+1)</f>
        <v>3.5</v>
      </c>
      <c r="P35" s="27">
        <f t="shared" si="0"/>
        <v>2</v>
      </c>
      <c r="Q35" s="39">
        <f>IF(Table1[[#This Row],[Runners]]&lt;5,0,IF(Table1[[#This Row],[Runners]]&lt;8,0.25,IF(Table1[[#This Row],[Runners]]&lt;12,0.2,IF(Table1[[#This Row],[Handicap?]]="Yes",0.25,0.2))))</f>
        <v>0</v>
      </c>
      <c r="R35" s="29">
        <f>(IF(N35="WON-EW",((((F35-1)*Q35)*'complete results log'!$B$2)+('complete results log'!$B$2*(F35-1))),IF(N35="WON",((((F35-1)*Q35)*'complete results log'!$B$2)+('complete results log'!$B$2*(F35-1))),IF(N35="PLACED",((((F35-1)*Q35)*'complete results log'!$B$2)-'complete results log'!$B$2),IF(Q35=0,-'complete results log'!$B$2,IF(Q35=0,-'complete results log'!$B$2,-('complete results log'!$B$2*2)))))))*E35</f>
        <v>25</v>
      </c>
      <c r="S35" s="28">
        <f>(IF(N35="WON-EW",((((O35-1)*Q35)*'complete results log'!$B$2)+('complete results log'!$B$2*(O35-1))),IF(N35="WON",((((O35-1)*Q35)*'complete results log'!$B$2)+('complete results log'!$B$2*(O35-1))),IF(N35="PLACED",((((O35-1)*Q35)*'complete results log'!$B$2)-'complete results log'!$B$2),IF(Q35=0,-'complete results log'!$B$2,IF(Q35=0,-'complete results log'!$B$2,-('complete results log'!$B$2*2)))))))*E35</f>
        <v>25</v>
      </c>
      <c r="T35" s="28">
        <f>(IF(N35="WON-EW",(((L35-1)*'complete results log'!$B$2)*(1-$B$3))+(((M35-1)*'complete results log'!$B$2)*(1-$B$3)),IF(N35="WON",(((L35-1)*'complete results log'!$B$2)*(1-$B$3)),IF(N35="PLACED",(((M35-1)*'complete results log'!$B$2)*(1-$B$3))-'complete results log'!$B$2,IF(Q35=0,-'complete results log'!$B$2,-('complete results log'!$B$2*2))))))*E35</f>
        <v>25.174999999999997</v>
      </c>
    </row>
    <row r="36" spans="1:20" x14ac:dyDescent="0.2">
      <c r="A36" s="20">
        <v>42306</v>
      </c>
      <c r="B36" s="21">
        <v>1.5</v>
      </c>
      <c r="C36" s="43" t="s">
        <v>71</v>
      </c>
      <c r="D36" s="50" t="s">
        <v>88</v>
      </c>
      <c r="E36" s="18">
        <v>2</v>
      </c>
      <c r="F36" s="18">
        <v>3.5</v>
      </c>
      <c r="G36" s="18">
        <v>3.5</v>
      </c>
      <c r="H36" s="22" t="s">
        <v>28</v>
      </c>
      <c r="I36" s="22" t="s">
        <v>28</v>
      </c>
      <c r="J36" s="22"/>
      <c r="K36" s="22"/>
      <c r="N36" s="18" t="s">
        <v>29</v>
      </c>
      <c r="O36" s="27">
        <f>((G36-1)*(1-(IF(H36="no",0,'complete results log'!$B$3)))+1)</f>
        <v>3.5</v>
      </c>
      <c r="P36" s="27">
        <f t="shared" si="0"/>
        <v>2</v>
      </c>
      <c r="Q36" s="39">
        <f>IF(Table1[[#This Row],[Runners]]&lt;5,0,IF(Table1[[#This Row],[Runners]]&lt;8,0.25,IF(Table1[[#This Row],[Runners]]&lt;12,0.2,IF(Table1[[#This Row],[Handicap?]]="Yes",0.25,0.2))))</f>
        <v>0</v>
      </c>
      <c r="R36" s="29">
        <f>(IF(N36="WON-EW",((((F36-1)*Q36)*'complete results log'!$B$2)+('complete results log'!$B$2*(F36-1))),IF(N36="WON",((((F36-1)*Q36)*'complete results log'!$B$2)+('complete results log'!$B$2*(F36-1))),IF(N36="PLACED",((((F36-1)*Q36)*'complete results log'!$B$2)-'complete results log'!$B$2),IF(Q36=0,-'complete results log'!$B$2,IF(Q36=0,-'complete results log'!$B$2,-('complete results log'!$B$2*2)))))))*E36</f>
        <v>-10</v>
      </c>
      <c r="S36" s="28">
        <f>(IF(N36="WON-EW",((((O36-1)*Q36)*'complete results log'!$B$2)+('complete results log'!$B$2*(O36-1))),IF(N36="WON",((((O36-1)*Q36)*'complete results log'!$B$2)+('complete results log'!$B$2*(O36-1))),IF(N36="PLACED",((((O36-1)*Q36)*'complete results log'!$B$2)-'complete results log'!$B$2),IF(Q36=0,-'complete results log'!$B$2,IF(Q36=0,-'complete results log'!$B$2,-('complete results log'!$B$2*2)))))))*E36</f>
        <v>-10</v>
      </c>
      <c r="T36" s="28">
        <f>(IF(N36="WON-EW",(((L36-1)*'complete results log'!$B$2)*(1-$B$3))+(((M36-1)*'complete results log'!$B$2)*(1-$B$3)),IF(N36="WON",(((L36-1)*'complete results log'!$B$2)*(1-$B$3)),IF(N36="PLACED",(((M36-1)*'complete results log'!$B$2)*(1-$B$3))-'complete results log'!$B$2,IF(Q36=0,-'complete results log'!$B$2,-('complete results log'!$B$2*2))))))*E36</f>
        <v>-10</v>
      </c>
    </row>
    <row r="37" spans="1:20" x14ac:dyDescent="0.2">
      <c r="A37" s="20">
        <v>42306</v>
      </c>
      <c r="B37" s="21">
        <v>2.25</v>
      </c>
      <c r="C37" s="43" t="s">
        <v>84</v>
      </c>
      <c r="D37" s="50" t="s">
        <v>89</v>
      </c>
      <c r="E37" s="18">
        <v>2</v>
      </c>
      <c r="F37" s="18">
        <v>3.25</v>
      </c>
      <c r="G37" s="18">
        <v>3.25</v>
      </c>
      <c r="H37" s="22" t="s">
        <v>28</v>
      </c>
      <c r="I37" s="22" t="s">
        <v>28</v>
      </c>
      <c r="J37" s="22"/>
      <c r="K37" s="22"/>
      <c r="L37" s="18">
        <v>2.12</v>
      </c>
      <c r="N37" s="18" t="s">
        <v>53</v>
      </c>
      <c r="O37" s="27">
        <f>((G37-1)*(1-(IF(H37="no",0,'complete results log'!$B$3)))+1)</f>
        <v>3.25</v>
      </c>
      <c r="P37" s="27">
        <f t="shared" si="0"/>
        <v>2</v>
      </c>
      <c r="Q37" s="39">
        <f>IF(Table1[[#This Row],[Runners]]&lt;5,0,IF(Table1[[#This Row],[Runners]]&lt;8,0.25,IF(Table1[[#This Row],[Runners]]&lt;12,0.2,IF(Table1[[#This Row],[Handicap?]]="Yes",0.25,0.2))))</f>
        <v>0</v>
      </c>
      <c r="R37" s="29">
        <f>(IF(N37="WON-EW",((((F37-1)*Q37)*'complete results log'!$B$2)+('complete results log'!$B$2*(F37-1))),IF(N37="WON",((((F37-1)*Q37)*'complete results log'!$B$2)+('complete results log'!$B$2*(F37-1))),IF(N37="PLACED",((((F37-1)*Q37)*'complete results log'!$B$2)-'complete results log'!$B$2),IF(Q37=0,-'complete results log'!$B$2,IF(Q37=0,-'complete results log'!$B$2,-('complete results log'!$B$2*2)))))))*E37</f>
        <v>22.5</v>
      </c>
      <c r="S37" s="28">
        <f>(IF(N37="WON-EW",((((O37-1)*Q37)*'complete results log'!$B$2)+('complete results log'!$B$2*(O37-1))),IF(N37="WON",((((O37-1)*Q37)*'complete results log'!$B$2)+('complete results log'!$B$2*(O37-1))),IF(N37="PLACED",((((O37-1)*Q37)*'complete results log'!$B$2)-'complete results log'!$B$2),IF(Q37=0,-'complete results log'!$B$2,IF(Q37=0,-'complete results log'!$B$2,-('complete results log'!$B$2*2)))))))*E37</f>
        <v>22.5</v>
      </c>
      <c r="T37" s="28">
        <f>(IF(N37="WON-EW",(((L37-1)*'complete results log'!$B$2)*(1-$B$3))+(((M37-1)*'complete results log'!$B$2)*(1-$B$3)),IF(N37="WON",(((L37-1)*'complete results log'!$B$2)*(1-$B$3)),IF(N37="PLACED",(((M37-1)*'complete results log'!$B$2)*(1-$B$3))-'complete results log'!$B$2,IF(Q37=0,-'complete results log'!$B$2,-('complete results log'!$B$2*2))))))*E37</f>
        <v>10.64</v>
      </c>
    </row>
    <row r="38" spans="1:20" x14ac:dyDescent="0.2">
      <c r="A38" s="20">
        <v>42306</v>
      </c>
      <c r="B38" s="21">
        <v>7.1</v>
      </c>
      <c r="C38" s="43" t="s">
        <v>51</v>
      </c>
      <c r="D38" s="43" t="s">
        <v>90</v>
      </c>
      <c r="E38" s="18">
        <v>2</v>
      </c>
      <c r="F38" s="23">
        <v>3.25</v>
      </c>
      <c r="G38" s="23">
        <v>3.25</v>
      </c>
      <c r="H38" s="22" t="s">
        <v>28</v>
      </c>
      <c r="I38" s="22" t="s">
        <v>28</v>
      </c>
      <c r="J38" s="22"/>
      <c r="K38" s="22"/>
      <c r="L38" s="22"/>
      <c r="M38" s="22"/>
      <c r="N38" s="18" t="s">
        <v>29</v>
      </c>
      <c r="O38" s="27">
        <f>((G38-1)*(1-(IF(H38="no",0,'complete results log'!$B$3)))+1)</f>
        <v>3.25</v>
      </c>
      <c r="P38" s="27">
        <f t="shared" si="0"/>
        <v>2</v>
      </c>
      <c r="Q38" s="39">
        <f>IF(Table1[[#This Row],[Runners]]&lt;5,0,IF(Table1[[#This Row],[Runners]]&lt;8,0.25,IF(Table1[[#This Row],[Runners]]&lt;12,0.2,IF(Table1[[#This Row],[Handicap?]]="Yes",0.25,0.2))))</f>
        <v>0</v>
      </c>
      <c r="R38" s="29">
        <f>(IF(N38="WON-EW",((((F38-1)*Q38)*'complete results log'!$B$2)+('complete results log'!$B$2*(F38-1))),IF(N38="WON",((((F38-1)*Q38)*'complete results log'!$B$2)+('complete results log'!$B$2*(F38-1))),IF(N38="PLACED",((((F38-1)*Q38)*'complete results log'!$B$2)-'complete results log'!$B$2),IF(Q38=0,-'complete results log'!$B$2,IF(Q38=0,-'complete results log'!$B$2,-('complete results log'!$B$2*2)))))))*E38</f>
        <v>-10</v>
      </c>
      <c r="S38" s="28">
        <f>(IF(N38="WON-EW",((((O38-1)*Q38)*'complete results log'!$B$2)+('complete results log'!$B$2*(O38-1))),IF(N38="WON",((((O38-1)*Q38)*'complete results log'!$B$2)+('complete results log'!$B$2*(O38-1))),IF(N38="PLACED",((((O38-1)*Q38)*'complete results log'!$B$2)-'complete results log'!$B$2),IF(Q38=0,-'complete results log'!$B$2,IF(Q38=0,-'complete results log'!$B$2,-('complete results log'!$B$2*2)))))))*E38</f>
        <v>-10</v>
      </c>
      <c r="T38" s="28">
        <f>(IF(N38="WON-EW",(((L38-1)*'complete results log'!$B$2)*(1-$B$3))+(((M38-1)*'complete results log'!$B$2)*(1-$B$3)),IF(N38="WON",(((L38-1)*'complete results log'!$B$2)*(1-$B$3)),IF(N38="PLACED",(((M38-1)*'complete results log'!$B$2)*(1-$B$3))-'complete results log'!$B$2,IF(Q38=0,-'complete results log'!$B$2,-('complete results log'!$B$2*2))))))*E38</f>
        <v>-10</v>
      </c>
    </row>
    <row r="39" spans="1:20" x14ac:dyDescent="0.2">
      <c r="A39" s="20">
        <v>42307</v>
      </c>
      <c r="B39" s="21">
        <v>12.45</v>
      </c>
      <c r="C39" s="43" t="s">
        <v>91</v>
      </c>
      <c r="D39" s="43" t="s">
        <v>92</v>
      </c>
      <c r="E39" s="18">
        <v>2</v>
      </c>
      <c r="F39" s="23">
        <v>4.5</v>
      </c>
      <c r="G39" s="23">
        <v>4.5</v>
      </c>
      <c r="H39" s="22" t="s">
        <v>28</v>
      </c>
      <c r="I39" s="22" t="s">
        <v>28</v>
      </c>
      <c r="J39" s="22"/>
      <c r="K39" s="22"/>
      <c r="L39" s="22"/>
      <c r="M39" s="22"/>
      <c r="N39" s="18" t="s">
        <v>29</v>
      </c>
      <c r="O39" s="27">
        <f>((G39-1)*(1-(IF(H39="no",0,'complete results log'!$B$3)))+1)</f>
        <v>4.5</v>
      </c>
      <c r="P39" s="27">
        <f t="shared" si="0"/>
        <v>2</v>
      </c>
      <c r="Q39" s="39">
        <f>IF(Table1[[#This Row],[Runners]]&lt;5,0,IF(Table1[[#This Row],[Runners]]&lt;8,0.25,IF(Table1[[#This Row],[Runners]]&lt;12,0.2,IF(Table1[[#This Row],[Handicap?]]="Yes",0.25,0.2))))</f>
        <v>0</v>
      </c>
      <c r="R39" s="29">
        <f>(IF(N39="WON-EW",((((F39-1)*Q39)*'complete results log'!$B$2)+('complete results log'!$B$2*(F39-1))),IF(N39="WON",((((F39-1)*Q39)*'complete results log'!$B$2)+('complete results log'!$B$2*(F39-1))),IF(N39="PLACED",((((F39-1)*Q39)*'complete results log'!$B$2)-'complete results log'!$B$2),IF(Q39=0,-'complete results log'!$B$2,IF(Q39=0,-'complete results log'!$B$2,-('complete results log'!$B$2*2)))))))*E39</f>
        <v>-10</v>
      </c>
      <c r="S39" s="28">
        <f>(IF(N39="WON-EW",((((O39-1)*Q39)*'complete results log'!$B$2)+('complete results log'!$B$2*(O39-1))),IF(N39="WON",((((O39-1)*Q39)*'complete results log'!$B$2)+('complete results log'!$B$2*(O39-1))),IF(N39="PLACED",((((O39-1)*Q39)*'complete results log'!$B$2)-'complete results log'!$B$2),IF(Q39=0,-'complete results log'!$B$2,IF(Q39=0,-'complete results log'!$B$2,-('complete results log'!$B$2*2)))))))*E39</f>
        <v>-10</v>
      </c>
      <c r="T39" s="28">
        <f>(IF(N39="WON-EW",(((L39-1)*'complete results log'!$B$2)*(1-$B$3))+(((M39-1)*'complete results log'!$B$2)*(1-$B$3)),IF(N39="WON",(((L39-1)*'complete results log'!$B$2)*(1-$B$3)),IF(N39="PLACED",(((M39-1)*'complete results log'!$B$2)*(1-$B$3))-'complete results log'!$B$2,IF(Q39=0,-'complete results log'!$B$2,-('complete results log'!$B$2*2))))))*E39</f>
        <v>-10</v>
      </c>
    </row>
    <row r="40" spans="1:20" x14ac:dyDescent="0.2">
      <c r="A40" s="20">
        <v>42307</v>
      </c>
      <c r="B40" s="21">
        <v>1.4</v>
      </c>
      <c r="C40" s="43" t="s">
        <v>93</v>
      </c>
      <c r="D40" s="43" t="s">
        <v>94</v>
      </c>
      <c r="E40" s="18">
        <v>2</v>
      </c>
      <c r="F40" s="23">
        <v>4</v>
      </c>
      <c r="G40" s="23">
        <v>4</v>
      </c>
      <c r="H40" s="22" t="s">
        <v>28</v>
      </c>
      <c r="I40" s="22" t="s">
        <v>28</v>
      </c>
      <c r="J40" s="22"/>
      <c r="K40" s="22"/>
      <c r="L40" s="22"/>
      <c r="M40" s="22"/>
      <c r="N40" s="18" t="s">
        <v>29</v>
      </c>
      <c r="O40" s="27">
        <f>((G40-1)*(1-(IF(H40="no",0,'complete results log'!$B$3)))+1)</f>
        <v>4</v>
      </c>
      <c r="P40" s="27">
        <f t="shared" si="0"/>
        <v>2</v>
      </c>
      <c r="Q40" s="39">
        <f>IF(Table1[[#This Row],[Runners]]&lt;5,0,IF(Table1[[#This Row],[Runners]]&lt;8,0.25,IF(Table1[[#This Row],[Runners]]&lt;12,0.2,IF(Table1[[#This Row],[Handicap?]]="Yes",0.25,0.2))))</f>
        <v>0</v>
      </c>
      <c r="R40" s="29">
        <f>(IF(N40="WON-EW",((((F40-1)*Q40)*'complete results log'!$B$2)+('complete results log'!$B$2*(F40-1))),IF(N40="WON",((((F40-1)*Q40)*'complete results log'!$B$2)+('complete results log'!$B$2*(F40-1))),IF(N40="PLACED",((((F40-1)*Q40)*'complete results log'!$B$2)-'complete results log'!$B$2),IF(Q40=0,-'complete results log'!$B$2,IF(Q40=0,-'complete results log'!$B$2,-('complete results log'!$B$2*2)))))))*E40</f>
        <v>-10</v>
      </c>
      <c r="S40" s="28">
        <f>(IF(N40="WON-EW",((((O40-1)*Q40)*'complete results log'!$B$2)+('complete results log'!$B$2*(O40-1))),IF(N40="WON",((((O40-1)*Q40)*'complete results log'!$B$2)+('complete results log'!$B$2*(O40-1))),IF(N40="PLACED",((((O40-1)*Q40)*'complete results log'!$B$2)-'complete results log'!$B$2),IF(Q40=0,-'complete results log'!$B$2,IF(Q40=0,-'complete results log'!$B$2,-('complete results log'!$B$2*2)))))))*E40</f>
        <v>-10</v>
      </c>
      <c r="T40" s="28">
        <f>(IF(N40="WON-EW",(((L40-1)*'complete results log'!$B$2)*(1-$B$3))+(((M40-1)*'complete results log'!$B$2)*(1-$B$3)),IF(N40="WON",(((L40-1)*'complete results log'!$B$2)*(1-$B$3)),IF(N40="PLACED",(((M40-1)*'complete results log'!$B$2)*(1-$B$3))-'complete results log'!$B$2,IF(Q40=0,-'complete results log'!$B$2,-('complete results log'!$B$2*2))))))*E40</f>
        <v>-10</v>
      </c>
    </row>
    <row r="41" spans="1:20" x14ac:dyDescent="0.2">
      <c r="A41" s="20">
        <v>42307</v>
      </c>
      <c r="B41" s="21">
        <v>2.25</v>
      </c>
      <c r="C41" s="43" t="s">
        <v>91</v>
      </c>
      <c r="D41" s="43" t="s">
        <v>95</v>
      </c>
      <c r="E41" s="18">
        <v>1</v>
      </c>
      <c r="F41" s="23">
        <v>6.5</v>
      </c>
      <c r="G41" s="23">
        <v>6.5</v>
      </c>
      <c r="H41" s="22" t="s">
        <v>28</v>
      </c>
      <c r="I41" s="22" t="s">
        <v>28</v>
      </c>
      <c r="J41" s="22"/>
      <c r="K41" s="22"/>
      <c r="L41" s="22"/>
      <c r="M41" s="22"/>
      <c r="N41" s="18" t="s">
        <v>29</v>
      </c>
      <c r="O41" s="27">
        <f>((G41-1)*(1-(IF(H41="no",0,'complete results log'!$B$3)))+1)</f>
        <v>6.5</v>
      </c>
      <c r="P41" s="27">
        <f t="shared" si="0"/>
        <v>1</v>
      </c>
      <c r="Q41" s="39">
        <f>IF(Table1[[#This Row],[Runners]]&lt;5,0,IF(Table1[[#This Row],[Runners]]&lt;8,0.25,IF(Table1[[#This Row],[Runners]]&lt;12,0.2,IF(Table1[[#This Row],[Handicap?]]="Yes",0.25,0.2))))</f>
        <v>0</v>
      </c>
      <c r="R41" s="29">
        <f>(IF(N41="WON-EW",((((F41-1)*Q41)*'complete results log'!$B$2)+('complete results log'!$B$2*(F41-1))),IF(N41="WON",((((F41-1)*Q41)*'complete results log'!$B$2)+('complete results log'!$B$2*(F41-1))),IF(N41="PLACED",((((F41-1)*Q41)*'complete results log'!$B$2)-'complete results log'!$B$2),IF(Q41=0,-'complete results log'!$B$2,IF(Q41=0,-'complete results log'!$B$2,-('complete results log'!$B$2*2)))))))*E41</f>
        <v>-5</v>
      </c>
      <c r="S41" s="28">
        <f>(IF(N41="WON-EW",((((O41-1)*Q41)*'complete results log'!$B$2)+('complete results log'!$B$2*(O41-1))),IF(N41="WON",((((O41-1)*Q41)*'complete results log'!$B$2)+('complete results log'!$B$2*(O41-1))),IF(N41="PLACED",((((O41-1)*Q41)*'complete results log'!$B$2)-'complete results log'!$B$2),IF(Q41=0,-'complete results log'!$B$2,IF(Q41=0,-'complete results log'!$B$2,-('complete results log'!$B$2*2)))))))*E41</f>
        <v>-5</v>
      </c>
      <c r="T41" s="28">
        <f>(IF(N41="WON-EW",(((L41-1)*'complete results log'!$B$2)*(1-$B$3))+(((M41-1)*'complete results log'!$B$2)*(1-$B$3)),IF(N41="WON",(((L41-1)*'complete results log'!$B$2)*(1-$B$3)),IF(N41="PLACED",(((M41-1)*'complete results log'!$B$2)*(1-$B$3))-'complete results log'!$B$2,IF(Q41=0,-'complete results log'!$B$2,-('complete results log'!$B$2*2))))))*E41</f>
        <v>-5</v>
      </c>
    </row>
    <row r="42" spans="1:20" x14ac:dyDescent="0.2">
      <c r="A42" s="20">
        <v>42307</v>
      </c>
      <c r="B42" s="21">
        <v>4.0999999999999996</v>
      </c>
      <c r="C42" s="43" t="s">
        <v>91</v>
      </c>
      <c r="D42" s="43" t="s">
        <v>96</v>
      </c>
      <c r="E42" s="18">
        <v>2</v>
      </c>
      <c r="F42" s="23">
        <v>4</v>
      </c>
      <c r="G42" s="23">
        <v>4</v>
      </c>
      <c r="H42" s="22" t="s">
        <v>28</v>
      </c>
      <c r="I42" s="22" t="s">
        <v>28</v>
      </c>
      <c r="J42" s="22"/>
      <c r="K42" s="22"/>
      <c r="L42" s="22"/>
      <c r="M42" s="22"/>
      <c r="N42" s="18" t="s">
        <v>29</v>
      </c>
      <c r="O42" s="27">
        <f>((G42-1)*(1-(IF(H42="no",0,'complete results log'!$B$3)))+1)</f>
        <v>4</v>
      </c>
      <c r="P42" s="27">
        <f t="shared" si="0"/>
        <v>2</v>
      </c>
      <c r="Q42" s="39">
        <f>IF(Table1[[#This Row],[Runners]]&lt;5,0,IF(Table1[[#This Row],[Runners]]&lt;8,0.25,IF(Table1[[#This Row],[Runners]]&lt;12,0.2,IF(Table1[[#This Row],[Handicap?]]="Yes",0.25,0.2))))</f>
        <v>0</v>
      </c>
      <c r="R42" s="29">
        <f>(IF(N42="WON-EW",((((F42-1)*Q42)*'complete results log'!$B$2)+('complete results log'!$B$2*(F42-1))),IF(N42="WON",((((F42-1)*Q42)*'complete results log'!$B$2)+('complete results log'!$B$2*(F42-1))),IF(N42="PLACED",((((F42-1)*Q42)*'complete results log'!$B$2)-'complete results log'!$B$2),IF(Q42=0,-'complete results log'!$B$2,IF(Q42=0,-'complete results log'!$B$2,-('complete results log'!$B$2*2)))))))*E42</f>
        <v>-10</v>
      </c>
      <c r="S42" s="28">
        <f>(IF(N42="WON-EW",((((O42-1)*Q42)*'complete results log'!$B$2)+('complete results log'!$B$2*(O42-1))),IF(N42="WON",((((O42-1)*Q42)*'complete results log'!$B$2)+('complete results log'!$B$2*(O42-1))),IF(N42="PLACED",((((O42-1)*Q42)*'complete results log'!$B$2)-'complete results log'!$B$2),IF(Q42=0,-'complete results log'!$B$2,IF(Q42=0,-'complete results log'!$B$2,-('complete results log'!$B$2*2)))))))*E42</f>
        <v>-10</v>
      </c>
      <c r="T42" s="28">
        <f>(IF(N42="WON-EW",(((L42-1)*'complete results log'!$B$2)*(1-$B$3))+(((M42-1)*'complete results log'!$B$2)*(1-$B$3)),IF(N42="WON",(((L42-1)*'complete results log'!$B$2)*(1-$B$3)),IF(N42="PLACED",(((M42-1)*'complete results log'!$B$2)*(1-$B$3))-'complete results log'!$B$2,IF(Q42=0,-'complete results log'!$B$2,-('complete results log'!$B$2*2))))))*E42</f>
        <v>-10</v>
      </c>
    </row>
    <row r="43" spans="1:20" x14ac:dyDescent="0.2">
      <c r="A43" s="20">
        <v>42307</v>
      </c>
      <c r="B43" s="21">
        <v>5.0999999999999996</v>
      </c>
      <c r="C43" s="43" t="s">
        <v>38</v>
      </c>
      <c r="D43" s="43" t="s">
        <v>97</v>
      </c>
      <c r="E43" s="18">
        <v>2</v>
      </c>
      <c r="F43" s="23">
        <v>4</v>
      </c>
      <c r="G43" s="23">
        <v>4</v>
      </c>
      <c r="H43" s="22" t="s">
        <v>28</v>
      </c>
      <c r="I43" s="22" t="s">
        <v>28</v>
      </c>
      <c r="J43" s="22"/>
      <c r="K43" s="22"/>
      <c r="L43" s="22"/>
      <c r="M43" s="22"/>
      <c r="N43" s="18" t="s">
        <v>29</v>
      </c>
      <c r="O43" s="27">
        <f>((G43-1)*(1-(IF(H43="no",0,'complete results log'!$B$3)))+1)</f>
        <v>4</v>
      </c>
      <c r="P43" s="27">
        <f t="shared" si="0"/>
        <v>2</v>
      </c>
      <c r="Q43" s="39">
        <f>IF(Table1[[#This Row],[Runners]]&lt;5,0,IF(Table1[[#This Row],[Runners]]&lt;8,0.25,IF(Table1[[#This Row],[Runners]]&lt;12,0.2,IF(Table1[[#This Row],[Handicap?]]="Yes",0.25,0.2))))</f>
        <v>0</v>
      </c>
      <c r="R43" s="29">
        <f>(IF(N43="WON-EW",((((F43-1)*Q43)*'complete results log'!$B$2)+('complete results log'!$B$2*(F43-1))),IF(N43="WON",((((F43-1)*Q43)*'complete results log'!$B$2)+('complete results log'!$B$2*(F43-1))),IF(N43="PLACED",((((F43-1)*Q43)*'complete results log'!$B$2)-'complete results log'!$B$2),IF(Q43=0,-'complete results log'!$B$2,IF(Q43=0,-'complete results log'!$B$2,-('complete results log'!$B$2*2)))))))*E43</f>
        <v>-10</v>
      </c>
      <c r="S43" s="28">
        <f>(IF(N43="WON-EW",((((O43-1)*Q43)*'complete results log'!$B$2)+('complete results log'!$B$2*(O43-1))),IF(N43="WON",((((O43-1)*Q43)*'complete results log'!$B$2)+('complete results log'!$B$2*(O43-1))),IF(N43="PLACED",((((O43-1)*Q43)*'complete results log'!$B$2)-'complete results log'!$B$2),IF(Q43=0,-'complete results log'!$B$2,IF(Q43=0,-'complete results log'!$B$2,-('complete results log'!$B$2*2)))))))*E43</f>
        <v>-10</v>
      </c>
      <c r="T43" s="28">
        <f>(IF(N43="WON-EW",(((L43-1)*'complete results log'!$B$2)*(1-$B$3))+(((M43-1)*'complete results log'!$B$2)*(1-$B$3)),IF(N43="WON",(((L43-1)*'complete results log'!$B$2)*(1-$B$3)),IF(N43="PLACED",(((M43-1)*'complete results log'!$B$2)*(1-$B$3))-'complete results log'!$B$2,IF(Q43=0,-'complete results log'!$B$2,-('complete results log'!$B$2*2))))))*E43</f>
        <v>-10</v>
      </c>
    </row>
    <row r="44" spans="1:20" x14ac:dyDescent="0.2">
      <c r="A44" s="20">
        <v>42307</v>
      </c>
      <c r="B44" s="21">
        <v>7.2</v>
      </c>
      <c r="C44" s="43" t="s">
        <v>36</v>
      </c>
      <c r="D44" s="43" t="s">
        <v>37</v>
      </c>
      <c r="E44" s="18">
        <v>1</v>
      </c>
      <c r="F44" s="23">
        <v>5.5</v>
      </c>
      <c r="G44" s="23">
        <v>5.5</v>
      </c>
      <c r="H44" s="22" t="s">
        <v>28</v>
      </c>
      <c r="I44" s="22" t="s">
        <v>28</v>
      </c>
      <c r="J44" s="22"/>
      <c r="K44" s="22"/>
      <c r="L44" s="22"/>
      <c r="M44" s="22"/>
      <c r="N44" s="18" t="s">
        <v>29</v>
      </c>
      <c r="O44" s="27">
        <f>((G44-1)*(1-(IF(H44="no",0,'complete results log'!$B$3)))+1)</f>
        <v>5.5</v>
      </c>
      <c r="P44" s="27">
        <f t="shared" si="0"/>
        <v>1</v>
      </c>
      <c r="Q44" s="39">
        <f>IF(Table1[[#This Row],[Runners]]&lt;5,0,IF(Table1[[#This Row],[Runners]]&lt;8,0.25,IF(Table1[[#This Row],[Runners]]&lt;12,0.2,IF(Table1[[#This Row],[Handicap?]]="Yes",0.25,0.2))))</f>
        <v>0</v>
      </c>
      <c r="R44" s="29">
        <f>(IF(N44="WON-EW",((((F44-1)*Q44)*'complete results log'!$B$2)+('complete results log'!$B$2*(F44-1))),IF(N44="WON",((((F44-1)*Q44)*'complete results log'!$B$2)+('complete results log'!$B$2*(F44-1))),IF(N44="PLACED",((((F44-1)*Q44)*'complete results log'!$B$2)-'complete results log'!$B$2),IF(Q44=0,-'complete results log'!$B$2,IF(Q44=0,-'complete results log'!$B$2,-('complete results log'!$B$2*2)))))))*E44</f>
        <v>-5</v>
      </c>
      <c r="S44" s="28">
        <f>(IF(N44="WON-EW",((((O44-1)*Q44)*'complete results log'!$B$2)+('complete results log'!$B$2*(O44-1))),IF(N44="WON",((((O44-1)*Q44)*'complete results log'!$B$2)+('complete results log'!$B$2*(O44-1))),IF(N44="PLACED",((((O44-1)*Q44)*'complete results log'!$B$2)-'complete results log'!$B$2),IF(Q44=0,-'complete results log'!$B$2,IF(Q44=0,-'complete results log'!$B$2,-('complete results log'!$B$2*2)))))))*E44</f>
        <v>-5</v>
      </c>
      <c r="T44" s="28">
        <f>(IF(N44="WON-EW",(((L44-1)*'complete results log'!$B$2)*(1-$B$3))+(((M44-1)*'complete results log'!$B$2)*(1-$B$3)),IF(N44="WON",(((L44-1)*'complete results log'!$B$2)*(1-$B$3)),IF(N44="PLACED",(((M44-1)*'complete results log'!$B$2)*(1-$B$3))-'complete results log'!$B$2,IF(Q44=0,-'complete results log'!$B$2,-('complete results log'!$B$2*2))))))*E44</f>
        <v>-5</v>
      </c>
    </row>
    <row r="45" spans="1:20" x14ac:dyDescent="0.2">
      <c r="A45" s="20">
        <v>42307</v>
      </c>
      <c r="B45" s="21">
        <v>8.3000000000000007</v>
      </c>
      <c r="C45" s="43" t="s">
        <v>36</v>
      </c>
      <c r="D45" s="43" t="s">
        <v>98</v>
      </c>
      <c r="E45" s="40">
        <v>2</v>
      </c>
      <c r="F45" s="22">
        <v>5</v>
      </c>
      <c r="G45" s="22">
        <v>5</v>
      </c>
      <c r="H45" s="22" t="s">
        <v>28</v>
      </c>
      <c r="I45" s="22" t="s">
        <v>28</v>
      </c>
      <c r="J45" s="22"/>
      <c r="K45" s="22"/>
      <c r="L45" s="22"/>
      <c r="M45" s="22"/>
      <c r="N45" s="18" t="s">
        <v>29</v>
      </c>
      <c r="O45" s="27">
        <f>((G45-1)*(1-(IF(H45="no",0,'complete results log'!$B$3)))+1)</f>
        <v>5</v>
      </c>
      <c r="P45" s="27">
        <f t="shared" si="0"/>
        <v>2</v>
      </c>
      <c r="Q45" s="39">
        <f>IF(Table1[[#This Row],[Runners]]&lt;5,0,IF(Table1[[#This Row],[Runners]]&lt;8,0.25,IF(Table1[[#This Row],[Runners]]&lt;12,0.2,IF(Table1[[#This Row],[Handicap?]]="Yes",0.25,0.2))))</f>
        <v>0</v>
      </c>
      <c r="R45" s="29">
        <f>(IF(N45="WON-EW",((((F45-1)*Q45)*'complete results log'!$B$2)+('complete results log'!$B$2*(F45-1))),IF(N45="WON",((((F45-1)*Q45)*'complete results log'!$B$2)+('complete results log'!$B$2*(F45-1))),IF(N45="PLACED",((((F45-1)*Q45)*'complete results log'!$B$2)-'complete results log'!$B$2),IF(Q45=0,-'complete results log'!$B$2,IF(Q45=0,-'complete results log'!$B$2,-('complete results log'!$B$2*2)))))))*E45</f>
        <v>-10</v>
      </c>
      <c r="S45" s="28">
        <f>(IF(N45="WON-EW",((((O45-1)*Q45)*'complete results log'!$B$2)+('complete results log'!$B$2*(O45-1))),IF(N45="WON",((((O45-1)*Q45)*'complete results log'!$B$2)+('complete results log'!$B$2*(O45-1))),IF(N45="PLACED",((((O45-1)*Q45)*'complete results log'!$B$2)-'complete results log'!$B$2),IF(Q45=0,-'complete results log'!$B$2,IF(Q45=0,-'complete results log'!$B$2,-('complete results log'!$B$2*2)))))))*E45</f>
        <v>-10</v>
      </c>
      <c r="T45" s="28">
        <f>(IF(N45="WON-EW",(((L45-1)*'complete results log'!$B$2)*(1-$B$3))+(((M45-1)*'complete results log'!$B$2)*(1-$B$3)),IF(N45="WON",(((L45-1)*'complete results log'!$B$2)*(1-$B$3)),IF(N45="PLACED",(((M45-1)*'complete results log'!$B$2)*(1-$B$3))-'complete results log'!$B$2,IF(Q45=0,-'complete results log'!$B$2,-('complete results log'!$B$2*2))))))*E45</f>
        <v>-10</v>
      </c>
    </row>
    <row r="46" spans="1:20" x14ac:dyDescent="0.2">
      <c r="A46" s="20">
        <v>42308</v>
      </c>
      <c r="B46" s="21">
        <v>1.25</v>
      </c>
      <c r="C46" s="43" t="s">
        <v>93</v>
      </c>
      <c r="D46" s="43" t="s">
        <v>99</v>
      </c>
      <c r="E46" s="40">
        <v>1</v>
      </c>
      <c r="F46" s="22">
        <v>5</v>
      </c>
      <c r="G46" s="22">
        <v>5</v>
      </c>
      <c r="H46" s="22" t="s">
        <v>28</v>
      </c>
      <c r="I46" s="22" t="s">
        <v>28</v>
      </c>
      <c r="J46" s="22"/>
      <c r="K46" s="22"/>
      <c r="L46" s="22"/>
      <c r="M46" s="22"/>
      <c r="N46" s="18" t="s">
        <v>29</v>
      </c>
      <c r="O46" s="27">
        <f>((G46-1)*(1-(IF(H46="no",0,'complete results log'!$B$3)))+1)</f>
        <v>5</v>
      </c>
      <c r="P46" s="27">
        <f t="shared" si="0"/>
        <v>1</v>
      </c>
      <c r="Q46" s="39">
        <f>IF(Table1[[#This Row],[Runners]]&lt;5,0,IF(Table1[[#This Row],[Runners]]&lt;8,0.25,IF(Table1[[#This Row],[Runners]]&lt;12,0.2,IF(Table1[[#This Row],[Handicap?]]="Yes",0.25,0.2))))</f>
        <v>0</v>
      </c>
      <c r="R46" s="29">
        <f>(IF(N46="WON-EW",((((F46-1)*Q46)*'complete results log'!$B$2)+('complete results log'!$B$2*(F46-1))),IF(N46="WON",((((F46-1)*Q46)*'complete results log'!$B$2)+('complete results log'!$B$2*(F46-1))),IF(N46="PLACED",((((F46-1)*Q46)*'complete results log'!$B$2)-'complete results log'!$B$2),IF(Q46=0,-'complete results log'!$B$2,IF(Q46=0,-'complete results log'!$B$2,-('complete results log'!$B$2*2)))))))*E46</f>
        <v>-5</v>
      </c>
      <c r="S46" s="28">
        <f>(IF(N46="WON-EW",((((O46-1)*Q46)*'complete results log'!$B$2)+('complete results log'!$B$2*(O46-1))),IF(N46="WON",((((O46-1)*Q46)*'complete results log'!$B$2)+('complete results log'!$B$2*(O46-1))),IF(N46="PLACED",((((O46-1)*Q46)*'complete results log'!$B$2)-'complete results log'!$B$2),IF(Q46=0,-'complete results log'!$B$2,IF(Q46=0,-'complete results log'!$B$2,-('complete results log'!$B$2*2)))))))*E46</f>
        <v>-5</v>
      </c>
      <c r="T46" s="28">
        <f>(IF(N46="WON-EW",(((L46-1)*'complete results log'!$B$2)*(1-$B$3))+(((M46-1)*'complete results log'!$B$2)*(1-$B$3)),IF(N46="WON",(((L46-1)*'complete results log'!$B$2)*(1-$B$3)),IF(N46="PLACED",(((M46-1)*'complete results log'!$B$2)*(1-$B$3))-'complete results log'!$B$2,IF(Q46=0,-'complete results log'!$B$2,-('complete results log'!$B$2*2))))))*E46</f>
        <v>-5</v>
      </c>
    </row>
    <row r="47" spans="1:20" x14ac:dyDescent="0.2">
      <c r="A47" s="20">
        <v>42308</v>
      </c>
      <c r="B47" s="21">
        <v>1.5</v>
      </c>
      <c r="C47" s="43" t="s">
        <v>100</v>
      </c>
      <c r="D47" s="43" t="s">
        <v>101</v>
      </c>
      <c r="E47" s="40">
        <v>1</v>
      </c>
      <c r="F47" s="22">
        <v>7</v>
      </c>
      <c r="G47" s="22">
        <v>7</v>
      </c>
      <c r="H47" s="22" t="s">
        <v>28</v>
      </c>
      <c r="I47" s="22" t="s">
        <v>28</v>
      </c>
      <c r="J47" s="22"/>
      <c r="K47" s="22"/>
      <c r="L47" s="22"/>
      <c r="M47" s="22"/>
      <c r="N47" s="18" t="s">
        <v>29</v>
      </c>
      <c r="O47" s="27">
        <f>((G47-1)*(1-(IF(H47="no",0,'complete results log'!$B$3)))+1)</f>
        <v>7</v>
      </c>
      <c r="P47" s="27">
        <f t="shared" si="0"/>
        <v>1</v>
      </c>
      <c r="Q47" s="39">
        <f>IF(Table1[[#This Row],[Runners]]&lt;5,0,IF(Table1[[#This Row],[Runners]]&lt;8,0.25,IF(Table1[[#This Row],[Runners]]&lt;12,0.2,IF(Table1[[#This Row],[Handicap?]]="Yes",0.25,0.2))))</f>
        <v>0</v>
      </c>
      <c r="R47" s="29">
        <f>(IF(N47="WON-EW",((((F47-1)*Q47)*'complete results log'!$B$2)+('complete results log'!$B$2*(F47-1))),IF(N47="WON",((((F47-1)*Q47)*'complete results log'!$B$2)+('complete results log'!$B$2*(F47-1))),IF(N47="PLACED",((((F47-1)*Q47)*'complete results log'!$B$2)-'complete results log'!$B$2),IF(Q47=0,-'complete results log'!$B$2,IF(Q47=0,-'complete results log'!$B$2,-('complete results log'!$B$2*2)))))))*E47</f>
        <v>-5</v>
      </c>
      <c r="S47" s="28">
        <f>(IF(N47="WON-EW",((((O47-1)*Q47)*'complete results log'!$B$2)+('complete results log'!$B$2*(O47-1))),IF(N47="WON",((((O47-1)*Q47)*'complete results log'!$B$2)+('complete results log'!$B$2*(O47-1))),IF(N47="PLACED",((((O47-1)*Q47)*'complete results log'!$B$2)-'complete results log'!$B$2),IF(Q47=0,-'complete results log'!$B$2,IF(Q47=0,-'complete results log'!$B$2,-('complete results log'!$B$2*2)))))))*E47</f>
        <v>-5</v>
      </c>
      <c r="T47" s="28">
        <f>(IF(N47="WON-EW",(((L47-1)*'complete results log'!$B$2)*(1-$B$3))+(((M47-1)*'complete results log'!$B$2)*(1-$B$3)),IF(N47="WON",(((L47-1)*'complete results log'!$B$2)*(1-$B$3)),IF(N47="PLACED",(((M47-1)*'complete results log'!$B$2)*(1-$B$3))-'complete results log'!$B$2,IF(Q47=0,-'complete results log'!$B$2,-('complete results log'!$B$2*2))))))*E47</f>
        <v>-5</v>
      </c>
    </row>
    <row r="48" spans="1:20" x14ac:dyDescent="0.2">
      <c r="A48" s="20">
        <v>42308</v>
      </c>
      <c r="B48" s="21">
        <v>2.0499999999999998</v>
      </c>
      <c r="C48" s="43" t="s">
        <v>102</v>
      </c>
      <c r="D48" s="43" t="s">
        <v>103</v>
      </c>
      <c r="E48" s="40">
        <v>2</v>
      </c>
      <c r="F48" s="23">
        <v>3.5</v>
      </c>
      <c r="G48" s="23">
        <v>3.5</v>
      </c>
      <c r="H48" s="22" t="s">
        <v>28</v>
      </c>
      <c r="I48" s="22" t="s">
        <v>28</v>
      </c>
      <c r="J48" s="22"/>
      <c r="K48" s="22"/>
      <c r="L48" s="22">
        <v>3.62</v>
      </c>
      <c r="M48" s="22"/>
      <c r="N48" s="18" t="s">
        <v>53</v>
      </c>
      <c r="O48" s="27">
        <f>((G48-1)*(1-(IF(H48="no",0,'complete results log'!$B$3)))+1)</f>
        <v>3.5</v>
      </c>
      <c r="P48" s="27">
        <f t="shared" si="0"/>
        <v>2</v>
      </c>
      <c r="Q48" s="39">
        <f>IF(Table1[[#This Row],[Runners]]&lt;5,0,IF(Table1[[#This Row],[Runners]]&lt;8,0.25,IF(Table1[[#This Row],[Runners]]&lt;12,0.2,IF(Table1[[#This Row],[Handicap?]]="Yes",0.25,0.2))))</f>
        <v>0</v>
      </c>
      <c r="R48" s="29">
        <f>(IF(N48="WON-EW",((((F48-1)*Q48)*'complete results log'!$B$2)+('complete results log'!$B$2*(F48-1))),IF(N48="WON",((((F48-1)*Q48)*'complete results log'!$B$2)+('complete results log'!$B$2*(F48-1))),IF(N48="PLACED",((((F48-1)*Q48)*'complete results log'!$B$2)-'complete results log'!$B$2),IF(Q48=0,-'complete results log'!$B$2,IF(Q48=0,-'complete results log'!$B$2,-('complete results log'!$B$2*2)))))))*E48</f>
        <v>25</v>
      </c>
      <c r="S48" s="28">
        <f>(IF(N48="WON-EW",((((O48-1)*Q48)*'complete results log'!$B$2)+('complete results log'!$B$2*(O48-1))),IF(N48="WON",((((O48-1)*Q48)*'complete results log'!$B$2)+('complete results log'!$B$2*(O48-1))),IF(N48="PLACED",((((O48-1)*Q48)*'complete results log'!$B$2)-'complete results log'!$B$2),IF(Q48=0,-'complete results log'!$B$2,IF(Q48=0,-'complete results log'!$B$2,-('complete results log'!$B$2*2)))))))*E48</f>
        <v>25</v>
      </c>
      <c r="T48" s="28">
        <f>(IF(N48="WON-EW",(((L48-1)*'complete results log'!$B$2)*(1-$B$3))+(((M48-1)*'complete results log'!$B$2)*(1-$B$3)),IF(N48="WON",(((L48-1)*'complete results log'!$B$2)*(1-$B$3)),IF(N48="PLACED",(((M48-1)*'complete results log'!$B$2)*(1-$B$3))-'complete results log'!$B$2,IF(Q48=0,-'complete results log'!$B$2,-('complete results log'!$B$2*2))))))*E48</f>
        <v>24.89</v>
      </c>
    </row>
    <row r="49" spans="1:20" x14ac:dyDescent="0.2">
      <c r="A49" s="20">
        <v>42308</v>
      </c>
      <c r="B49" s="21">
        <v>3.05</v>
      </c>
      <c r="C49" s="43" t="s">
        <v>93</v>
      </c>
      <c r="D49" s="43" t="s">
        <v>104</v>
      </c>
      <c r="E49" s="40">
        <v>1</v>
      </c>
      <c r="F49" s="23">
        <v>7.5</v>
      </c>
      <c r="G49" s="23">
        <v>7.5</v>
      </c>
      <c r="H49" s="22" t="s">
        <v>28</v>
      </c>
      <c r="I49" s="22" t="s">
        <v>28</v>
      </c>
      <c r="J49" s="22"/>
      <c r="K49" s="22"/>
      <c r="L49" s="22"/>
      <c r="M49" s="22"/>
      <c r="N49" s="18" t="s">
        <v>29</v>
      </c>
      <c r="O49" s="27">
        <f>((G49-1)*(1-(IF(H49="no",0,'complete results log'!$B$3)))+1)</f>
        <v>7.5</v>
      </c>
      <c r="P49" s="27">
        <f t="shared" si="0"/>
        <v>1</v>
      </c>
      <c r="Q49" s="39">
        <f>IF(Table1[[#This Row],[Runners]]&lt;5,0,IF(Table1[[#This Row],[Runners]]&lt;8,0.25,IF(Table1[[#This Row],[Runners]]&lt;12,0.2,IF(Table1[[#This Row],[Handicap?]]="Yes",0.25,0.2))))</f>
        <v>0</v>
      </c>
      <c r="R49" s="29">
        <f>(IF(N49="WON-EW",((((F49-1)*Q49)*'complete results log'!$B$2)+('complete results log'!$B$2*(F49-1))),IF(N49="WON",((((F49-1)*Q49)*'complete results log'!$B$2)+('complete results log'!$B$2*(F49-1))),IF(N49="PLACED",((((F49-1)*Q49)*'complete results log'!$B$2)-'complete results log'!$B$2),IF(Q49=0,-'complete results log'!$B$2,IF(Q49=0,-'complete results log'!$B$2,-('complete results log'!$B$2*2)))))))*E49</f>
        <v>-5</v>
      </c>
      <c r="S49" s="28">
        <f>(IF(N49="WON-EW",((((O49-1)*Q49)*'complete results log'!$B$2)+('complete results log'!$B$2*(O49-1))),IF(N49="WON",((((O49-1)*Q49)*'complete results log'!$B$2)+('complete results log'!$B$2*(O49-1))),IF(N49="PLACED",((((O49-1)*Q49)*'complete results log'!$B$2)-'complete results log'!$B$2),IF(Q49=0,-'complete results log'!$B$2,IF(Q49=0,-'complete results log'!$B$2,-('complete results log'!$B$2*2)))))))*E49</f>
        <v>-5</v>
      </c>
      <c r="T49" s="28">
        <f>(IF(N49="WON-EW",(((L49-1)*'complete results log'!$B$2)*(1-$B$3))+(((M49-1)*'complete results log'!$B$2)*(1-$B$3)),IF(N49="WON",(((L49-1)*'complete results log'!$B$2)*(1-$B$3)),IF(N49="PLACED",(((M49-1)*'complete results log'!$B$2)*(1-$B$3))-'complete results log'!$B$2,IF(Q49=0,-'complete results log'!$B$2,-('complete results log'!$B$2*2))))))*E49</f>
        <v>-5</v>
      </c>
    </row>
    <row r="50" spans="1:20" x14ac:dyDescent="0.2">
      <c r="A50" s="20">
        <v>42308</v>
      </c>
      <c r="B50" s="21">
        <v>4.3499999999999996</v>
      </c>
      <c r="C50" s="43" t="s">
        <v>38</v>
      </c>
      <c r="D50" s="43" t="s">
        <v>105</v>
      </c>
      <c r="E50" s="40">
        <v>1</v>
      </c>
      <c r="F50" s="22">
        <v>5.5</v>
      </c>
      <c r="G50" s="22">
        <v>5.5</v>
      </c>
      <c r="H50" s="22" t="s">
        <v>28</v>
      </c>
      <c r="I50" s="22" t="s">
        <v>28</v>
      </c>
      <c r="J50" s="22"/>
      <c r="K50" s="22"/>
      <c r="L50" s="22"/>
      <c r="M50" s="22"/>
      <c r="N50" s="18" t="s">
        <v>29</v>
      </c>
      <c r="O50" s="27">
        <f>((G50-1)*(1-(IF(H50="no",0,'complete results log'!$B$3)))+1)</f>
        <v>5.5</v>
      </c>
      <c r="P50" s="27">
        <f t="shared" si="0"/>
        <v>1</v>
      </c>
      <c r="Q50" s="39">
        <f>IF(Table1[[#This Row],[Runners]]&lt;5,0,IF(Table1[[#This Row],[Runners]]&lt;8,0.25,IF(Table1[[#This Row],[Runners]]&lt;12,0.2,IF(Table1[[#This Row],[Handicap?]]="Yes",0.25,0.2))))</f>
        <v>0</v>
      </c>
      <c r="R50" s="29">
        <f>(IF(N50="WON-EW",((((F50-1)*Q50)*'complete results log'!$B$2)+('complete results log'!$B$2*(F50-1))),IF(N50="WON",((((F50-1)*Q50)*'complete results log'!$B$2)+('complete results log'!$B$2*(F50-1))),IF(N50="PLACED",((((F50-1)*Q50)*'complete results log'!$B$2)-'complete results log'!$B$2),IF(Q50=0,-'complete results log'!$B$2,IF(Q50=0,-'complete results log'!$B$2,-('complete results log'!$B$2*2)))))))*E50</f>
        <v>-5</v>
      </c>
      <c r="S50" s="28">
        <f>(IF(N50="WON-EW",((((O50-1)*Q50)*'complete results log'!$B$2)+('complete results log'!$B$2*(O50-1))),IF(N50="WON",((((O50-1)*Q50)*'complete results log'!$B$2)+('complete results log'!$B$2*(O50-1))),IF(N50="PLACED",((((O50-1)*Q50)*'complete results log'!$B$2)-'complete results log'!$B$2),IF(Q50=0,-'complete results log'!$B$2,IF(Q50=0,-'complete results log'!$B$2,-('complete results log'!$B$2*2)))))))*E50</f>
        <v>-5</v>
      </c>
      <c r="T50" s="28">
        <f>(IF(N50="WON-EW",(((L50-1)*'complete results log'!$B$2)*(1-$B$3))+(((M50-1)*'complete results log'!$B$2)*(1-$B$3)),IF(N50="WON",(((L50-1)*'complete results log'!$B$2)*(1-$B$3)),IF(N50="PLACED",(((M50-1)*'complete results log'!$B$2)*(1-$B$3))-'complete results log'!$B$2,IF(Q50=0,-'complete results log'!$B$2,-('complete results log'!$B$2*2))))))*E50</f>
        <v>-5</v>
      </c>
    </row>
    <row r="51" spans="1:20" x14ac:dyDescent="0.2">
      <c r="A51" s="20">
        <v>42308</v>
      </c>
      <c r="B51" s="21">
        <v>7.15</v>
      </c>
      <c r="C51" s="43" t="s">
        <v>38</v>
      </c>
      <c r="D51" s="43" t="s">
        <v>52</v>
      </c>
      <c r="E51" s="40">
        <v>2</v>
      </c>
      <c r="F51" s="22">
        <v>3.5</v>
      </c>
      <c r="G51" s="22">
        <v>3.5</v>
      </c>
      <c r="H51" s="22" t="s">
        <v>28</v>
      </c>
      <c r="I51" s="22" t="s">
        <v>28</v>
      </c>
      <c r="J51" s="22"/>
      <c r="K51" s="22"/>
      <c r="L51" s="22">
        <v>3.95</v>
      </c>
      <c r="M51" s="22"/>
      <c r="N51" s="18" t="s">
        <v>53</v>
      </c>
      <c r="O51" s="27">
        <f>((G51-1)*(1-(IF(H51="no",0,'complete results log'!$B$3)))+1)</f>
        <v>3.5</v>
      </c>
      <c r="P51" s="27">
        <f t="shared" si="0"/>
        <v>2</v>
      </c>
      <c r="Q51" s="39">
        <f>IF(Table1[[#This Row],[Runners]]&lt;5,0,IF(Table1[[#This Row],[Runners]]&lt;8,0.25,IF(Table1[[#This Row],[Runners]]&lt;12,0.2,IF(Table1[[#This Row],[Handicap?]]="Yes",0.25,0.2))))</f>
        <v>0</v>
      </c>
      <c r="R51" s="29">
        <f>(IF(N51="WON-EW",((((F51-1)*Q51)*'complete results log'!$B$2)+('complete results log'!$B$2*(F51-1))),IF(N51="WON",((((F51-1)*Q51)*'complete results log'!$B$2)+('complete results log'!$B$2*(F51-1))),IF(N51="PLACED",((((F51-1)*Q51)*'complete results log'!$B$2)-'complete results log'!$B$2),IF(Q51=0,-'complete results log'!$B$2,IF(Q51=0,-'complete results log'!$B$2,-('complete results log'!$B$2*2)))))))*E51</f>
        <v>25</v>
      </c>
      <c r="S51" s="28">
        <f>(IF(N51="WON-EW",((((O51-1)*Q51)*'complete results log'!$B$2)+('complete results log'!$B$2*(O51-1))),IF(N51="WON",((((O51-1)*Q51)*'complete results log'!$B$2)+('complete results log'!$B$2*(O51-1))),IF(N51="PLACED",((((O51-1)*Q51)*'complete results log'!$B$2)-'complete results log'!$B$2),IF(Q51=0,-'complete results log'!$B$2,IF(Q51=0,-'complete results log'!$B$2,-('complete results log'!$B$2*2)))))))*E51</f>
        <v>25</v>
      </c>
      <c r="T51" s="28">
        <f>(IF(N51="WON-EW",(((L51-1)*'complete results log'!$B$2)*(1-$B$3))+(((M51-1)*'complete results log'!$B$2)*(1-$B$3)),IF(N51="WON",(((L51-1)*'complete results log'!$B$2)*(1-$B$3)),IF(N51="PLACED",(((M51-1)*'complete results log'!$B$2)*(1-$B$3))-'complete results log'!$B$2,IF(Q51=0,-'complete results log'!$B$2,-('complete results log'!$B$2*2))))))*E51</f>
        <v>28.024999999999999</v>
      </c>
    </row>
    <row r="52" spans="1:20" x14ac:dyDescent="0.2">
      <c r="A52" s="20">
        <v>42308</v>
      </c>
      <c r="B52" s="21">
        <v>7.45</v>
      </c>
      <c r="C52" s="43" t="s">
        <v>38</v>
      </c>
      <c r="D52" s="43" t="s">
        <v>106</v>
      </c>
      <c r="E52" s="40">
        <v>2</v>
      </c>
      <c r="F52" s="22">
        <v>4</v>
      </c>
      <c r="G52" s="22">
        <v>8</v>
      </c>
      <c r="H52" s="22" t="s">
        <v>28</v>
      </c>
      <c r="I52" s="22" t="s">
        <v>28</v>
      </c>
      <c r="J52" s="22"/>
      <c r="K52" s="22"/>
      <c r="L52" s="22">
        <v>9.42</v>
      </c>
      <c r="M52" s="22"/>
      <c r="N52" s="18" t="s">
        <v>53</v>
      </c>
      <c r="O52" s="27">
        <f>((G52-1)*(1-(IF(H52="no",0,'complete results log'!$B$3)))+1)</f>
        <v>8</v>
      </c>
      <c r="P52" s="27">
        <f t="shared" si="0"/>
        <v>2</v>
      </c>
      <c r="Q52" s="39">
        <f>IF(Table1[[#This Row],[Runners]]&lt;5,0,IF(Table1[[#This Row],[Runners]]&lt;8,0.25,IF(Table1[[#This Row],[Runners]]&lt;12,0.2,IF(Table1[[#This Row],[Handicap?]]="Yes",0.25,0.2))))</f>
        <v>0</v>
      </c>
      <c r="R52" s="29">
        <f>(IF(N52="WON-EW",((((F52-1)*Q52)*'complete results log'!$B$2)+('complete results log'!$B$2*(F52-1))),IF(N52="WON",((((F52-1)*Q52)*'complete results log'!$B$2)+('complete results log'!$B$2*(F52-1))),IF(N52="PLACED",((((F52-1)*Q52)*'complete results log'!$B$2)-'complete results log'!$B$2),IF(Q52=0,-'complete results log'!$B$2,IF(Q52=0,-'complete results log'!$B$2,-('complete results log'!$B$2*2)))))))*E52</f>
        <v>30</v>
      </c>
      <c r="S52" s="28">
        <f>(IF(N52="WON-EW",((((O52-1)*Q52)*'complete results log'!$B$2)+('complete results log'!$B$2*(O52-1))),IF(N52="WON",((((O52-1)*Q52)*'complete results log'!$B$2)+('complete results log'!$B$2*(O52-1))),IF(N52="PLACED",((((O52-1)*Q52)*'complete results log'!$B$2)-'complete results log'!$B$2),IF(Q52=0,-'complete results log'!$B$2,IF(Q52=0,-'complete results log'!$B$2,-('complete results log'!$B$2*2)))))))*E52</f>
        <v>70</v>
      </c>
      <c r="T52" s="28">
        <f>(IF(N52="WON-EW",(((L52-1)*'complete results log'!$B$2)*(1-$B$3))+(((M52-1)*'complete results log'!$B$2)*(1-$B$3)),IF(N52="WON",(((L52-1)*'complete results log'!$B$2)*(1-$B$3)),IF(N52="PLACED",(((M52-1)*'complete results log'!$B$2)*(1-$B$3))-'complete results log'!$B$2,IF(Q52=0,-'complete results log'!$B$2,-('complete results log'!$B$2*2))))))*E52</f>
        <v>79.989999999999995</v>
      </c>
    </row>
    <row r="53" spans="1:20" s="8" customFormat="1" x14ac:dyDescent="0.2">
      <c r="A53" s="20">
        <v>42311</v>
      </c>
      <c r="B53" s="21">
        <v>1.1000000000000001</v>
      </c>
      <c r="C53" s="50" t="s">
        <v>107</v>
      </c>
      <c r="D53" s="50" t="s">
        <v>108</v>
      </c>
      <c r="E53" s="40">
        <v>1</v>
      </c>
      <c r="F53" s="22">
        <v>8</v>
      </c>
      <c r="G53" s="22">
        <v>8</v>
      </c>
      <c r="H53" s="22" t="s">
        <v>28</v>
      </c>
      <c r="I53" s="22" t="s">
        <v>28</v>
      </c>
      <c r="J53" s="22"/>
      <c r="K53" s="22"/>
      <c r="L53" s="22"/>
      <c r="M53" s="22"/>
      <c r="N53" s="18" t="s">
        <v>29</v>
      </c>
      <c r="O53" s="27">
        <f>((G53-1)*(1-(IF(H53="no",0,'complete results log'!$B$3)))+1)</f>
        <v>8</v>
      </c>
      <c r="P53" s="27">
        <f t="shared" si="0"/>
        <v>1</v>
      </c>
      <c r="Q53" s="39">
        <f>IF(Table1[[#This Row],[Runners]]&lt;5,0,IF(Table1[[#This Row],[Runners]]&lt;8,0.25,IF(Table1[[#This Row],[Runners]]&lt;12,0.2,IF(Table1[[#This Row],[Handicap?]]="Yes",0.25,0.2))))</f>
        <v>0</v>
      </c>
      <c r="R53" s="29">
        <f>(IF(N53="WON-EW",((((F53-1)*Q53)*'complete results log'!$B$2)+('complete results log'!$B$2*(F53-1))),IF(N53="WON",((((F53-1)*Q53)*'complete results log'!$B$2)+('complete results log'!$B$2*(F53-1))),IF(N53="PLACED",((((F53-1)*Q53)*'complete results log'!$B$2)-'complete results log'!$B$2),IF(Q53=0,-'complete results log'!$B$2,IF(Q53=0,-'complete results log'!$B$2,-('complete results log'!$B$2*2)))))))*E53</f>
        <v>-5</v>
      </c>
      <c r="S53" s="28">
        <f>(IF(N53="WON-EW",((((O53-1)*Q53)*'complete results log'!$B$2)+('complete results log'!$B$2*(O53-1))),IF(N53="WON",((((O53-1)*Q53)*'complete results log'!$B$2)+('complete results log'!$B$2*(O53-1))),IF(N53="PLACED",((((O53-1)*Q53)*'complete results log'!$B$2)-'complete results log'!$B$2),IF(Q53=0,-'complete results log'!$B$2,IF(Q53=0,-'complete results log'!$B$2,-('complete results log'!$B$2*2)))))))*E53</f>
        <v>-5</v>
      </c>
      <c r="T53" s="28">
        <f>(IF(N53="WON-EW",(((L53-1)*'complete results log'!$B$2)*(1-$B$3))+(((M53-1)*'complete results log'!$B$2)*(1-$B$3)),IF(N53="WON",(((L53-1)*'complete results log'!$B$2)*(1-$B$3)),IF(N53="PLACED",(((M53-1)*'complete results log'!$B$2)*(1-$B$3))-'complete results log'!$B$2,IF(Q53=0,-'complete results log'!$B$2,-('complete results log'!$B$2*2))))))*E53</f>
        <v>-5</v>
      </c>
    </row>
    <row r="54" spans="1:20" s="8" customFormat="1" x14ac:dyDescent="0.2">
      <c r="A54" s="20">
        <v>42311</v>
      </c>
      <c r="B54" s="21">
        <v>1.2</v>
      </c>
      <c r="C54" s="50" t="s">
        <v>109</v>
      </c>
      <c r="D54" s="50" t="s">
        <v>110</v>
      </c>
      <c r="E54" s="40">
        <v>1</v>
      </c>
      <c r="F54" s="22">
        <v>10</v>
      </c>
      <c r="G54" s="22">
        <v>10</v>
      </c>
      <c r="H54" s="22" t="s">
        <v>28</v>
      </c>
      <c r="I54" s="22" t="s">
        <v>41</v>
      </c>
      <c r="J54" s="40">
        <v>14</v>
      </c>
      <c r="K54" s="22" t="s">
        <v>28</v>
      </c>
      <c r="L54" s="22"/>
      <c r="M54" s="22"/>
      <c r="N54" s="18" t="s">
        <v>29</v>
      </c>
      <c r="O54" s="27">
        <f>((G54-1)*(1-(IF(H54="no",0,'complete results log'!$B$3)))+1)</f>
        <v>10</v>
      </c>
      <c r="P54" s="27">
        <f t="shared" si="0"/>
        <v>2</v>
      </c>
      <c r="Q54" s="39">
        <f>IF(Table1[[#This Row],[Runners]]&lt;5,0,IF(Table1[[#This Row],[Runners]]&lt;8,0.25,IF(Table1[[#This Row],[Runners]]&lt;12,0.2,IF(Table1[[#This Row],[Handicap?]]="Yes",0.25,0.2))))</f>
        <v>0.2</v>
      </c>
      <c r="R54" s="29">
        <f>(IF(N54="WON-EW",((((F54-1)*Q54)*'complete results log'!$B$2)+('complete results log'!$B$2*(F54-1))),IF(N54="WON",((((F54-1)*Q54)*'complete results log'!$B$2)+('complete results log'!$B$2*(F54-1))),IF(N54="PLACED",((((F54-1)*Q54)*'complete results log'!$B$2)-'complete results log'!$B$2),IF(Q54=0,-'complete results log'!$B$2,IF(Q54=0,-'complete results log'!$B$2,-('complete results log'!$B$2*2)))))))*E54</f>
        <v>-10</v>
      </c>
      <c r="S54" s="28">
        <f>(IF(N54="WON-EW",((((O54-1)*Q54)*'complete results log'!$B$2)+('complete results log'!$B$2*(O54-1))),IF(N54="WON",((((O54-1)*Q54)*'complete results log'!$B$2)+('complete results log'!$B$2*(O54-1))),IF(N54="PLACED",((((O54-1)*Q54)*'complete results log'!$B$2)-'complete results log'!$B$2),IF(Q54=0,-'complete results log'!$B$2,IF(Q54=0,-'complete results log'!$B$2,-('complete results log'!$B$2*2)))))))*E54</f>
        <v>-10</v>
      </c>
      <c r="T54" s="28">
        <f>(IF(N54="WON-EW",(((L54-1)*'complete results log'!$B$2)*(1-$B$3))+(((M54-1)*'complete results log'!$B$2)*(1-$B$3)),IF(N54="WON",(((L54-1)*'complete results log'!$B$2)*(1-$B$3)),IF(N54="PLACED",(((M54-1)*'complete results log'!$B$2)*(1-$B$3))-'complete results log'!$B$2,IF(Q54=0,-'complete results log'!$B$2,-('complete results log'!$B$2*2))))))*E54</f>
        <v>-10</v>
      </c>
    </row>
    <row r="55" spans="1:20" s="7" customFormat="1" x14ac:dyDescent="0.2">
      <c r="A55" s="20">
        <v>42311</v>
      </c>
      <c r="B55" s="21">
        <v>1.4</v>
      </c>
      <c r="C55" s="50" t="s">
        <v>107</v>
      </c>
      <c r="D55" s="50" t="s">
        <v>111</v>
      </c>
      <c r="E55" s="40">
        <v>1</v>
      </c>
      <c r="F55" s="22">
        <v>7</v>
      </c>
      <c r="G55" s="22">
        <v>10</v>
      </c>
      <c r="H55" s="22" t="s">
        <v>28</v>
      </c>
      <c r="I55" s="22" t="s">
        <v>28</v>
      </c>
      <c r="J55" s="40"/>
      <c r="K55" s="22"/>
      <c r="L55" s="22">
        <v>13.5</v>
      </c>
      <c r="M55" s="22"/>
      <c r="N55" s="18" t="s">
        <v>53</v>
      </c>
      <c r="O55" s="27">
        <f>((G55-1)*(1-(IF(H55="no",0,'complete results log'!$B$3)))+1)</f>
        <v>10</v>
      </c>
      <c r="P55" s="27">
        <f t="shared" si="0"/>
        <v>1</v>
      </c>
      <c r="Q55" s="39">
        <f>IF(Table1[[#This Row],[Runners]]&lt;5,0,IF(Table1[[#This Row],[Runners]]&lt;8,0.25,IF(Table1[[#This Row],[Runners]]&lt;12,0.2,IF(Table1[[#This Row],[Handicap?]]="Yes",0.25,0.2))))</f>
        <v>0</v>
      </c>
      <c r="R55" s="29">
        <f>(IF(N55="WON-EW",((((F55-1)*Q55)*'complete results log'!$B$2)+('complete results log'!$B$2*(F55-1))),IF(N55="WON",((((F55-1)*Q55)*'complete results log'!$B$2)+('complete results log'!$B$2*(F55-1))),IF(N55="PLACED",((((F55-1)*Q55)*'complete results log'!$B$2)-'complete results log'!$B$2),IF(Q55=0,-'complete results log'!$B$2,IF(Q55=0,-'complete results log'!$B$2,-('complete results log'!$B$2*2)))))))*E55</f>
        <v>30</v>
      </c>
      <c r="S55" s="28">
        <f>(IF(N55="WON-EW",((((O55-1)*Q55)*'complete results log'!$B$2)+('complete results log'!$B$2*(O55-1))),IF(N55="WON",((((O55-1)*Q55)*'complete results log'!$B$2)+('complete results log'!$B$2*(O55-1))),IF(N55="PLACED",((((O55-1)*Q55)*'complete results log'!$B$2)-'complete results log'!$B$2),IF(Q55=0,-'complete results log'!$B$2,IF(Q55=0,-'complete results log'!$B$2,-('complete results log'!$B$2*2)))))))*E55</f>
        <v>45</v>
      </c>
      <c r="T55" s="28">
        <f>(IF(N55="WON-EW",(((L55-1)*'complete results log'!$B$2)*(1-$B$3))+(((M55-1)*'complete results log'!$B$2)*(1-$B$3)),IF(N55="WON",(((L55-1)*'complete results log'!$B$2)*(1-$B$3)),IF(N55="PLACED",(((M55-1)*'complete results log'!$B$2)*(1-$B$3))-'complete results log'!$B$2,IF(Q55=0,-'complete results log'!$B$2,-('complete results log'!$B$2*2))))))*E55</f>
        <v>59.375</v>
      </c>
    </row>
    <row r="56" spans="1:20" x14ac:dyDescent="0.2">
      <c r="A56" s="20">
        <v>42311</v>
      </c>
      <c r="B56" s="21">
        <v>3.1</v>
      </c>
      <c r="C56" s="50" t="s">
        <v>107</v>
      </c>
      <c r="D56" s="50" t="s">
        <v>112</v>
      </c>
      <c r="E56" s="40">
        <v>1</v>
      </c>
      <c r="F56" s="22">
        <v>8</v>
      </c>
      <c r="G56" s="22">
        <v>8</v>
      </c>
      <c r="H56" s="22" t="s">
        <v>28</v>
      </c>
      <c r="I56" s="22" t="s">
        <v>28</v>
      </c>
      <c r="J56" s="40"/>
      <c r="K56" s="22"/>
      <c r="L56" s="22"/>
      <c r="M56" s="22"/>
      <c r="N56" s="18" t="s">
        <v>29</v>
      </c>
      <c r="O56" s="27">
        <f>((G56-1)*(1-(IF(H56="no",0,'complete results log'!$B$3)))+1)</f>
        <v>8</v>
      </c>
      <c r="P56" s="27">
        <f t="shared" si="0"/>
        <v>1</v>
      </c>
      <c r="Q56" s="39">
        <f>IF(Table1[[#This Row],[Runners]]&lt;5,0,IF(Table1[[#This Row],[Runners]]&lt;8,0.25,IF(Table1[[#This Row],[Runners]]&lt;12,0.2,IF(Table1[[#This Row],[Handicap?]]="Yes",0.25,0.2))))</f>
        <v>0</v>
      </c>
      <c r="R56" s="29">
        <f>(IF(N56="WON-EW",((((F56-1)*Q56)*'complete results log'!$B$2)+('complete results log'!$B$2*(F56-1))),IF(N56="WON",((((F56-1)*Q56)*'complete results log'!$B$2)+('complete results log'!$B$2*(F56-1))),IF(N56="PLACED",((((F56-1)*Q56)*'complete results log'!$B$2)-'complete results log'!$B$2),IF(Q56=0,-'complete results log'!$B$2,IF(Q56=0,-'complete results log'!$B$2,-('complete results log'!$B$2*2)))))))*E56</f>
        <v>-5</v>
      </c>
      <c r="S56" s="28">
        <f>(IF(N56="WON-EW",((((O56-1)*Q56)*'complete results log'!$B$2)+('complete results log'!$B$2*(O56-1))),IF(N56="WON",((((O56-1)*Q56)*'complete results log'!$B$2)+('complete results log'!$B$2*(O56-1))),IF(N56="PLACED",((((O56-1)*Q56)*'complete results log'!$B$2)-'complete results log'!$B$2),IF(Q56=0,-'complete results log'!$B$2,IF(Q56=0,-'complete results log'!$B$2,-('complete results log'!$B$2*2)))))))*E56</f>
        <v>-5</v>
      </c>
      <c r="T56" s="28">
        <f>(IF(N56="WON-EW",(((L56-1)*'complete results log'!$B$2)*(1-$B$3))+(((M56-1)*'complete results log'!$B$2)*(1-$B$3)),IF(N56="WON",(((L56-1)*'complete results log'!$B$2)*(1-$B$3)),IF(N56="PLACED",(((M56-1)*'complete results log'!$B$2)*(1-$B$3))-'complete results log'!$B$2,IF(Q56=0,-'complete results log'!$B$2,-('complete results log'!$B$2*2))))))*E56</f>
        <v>-5</v>
      </c>
    </row>
    <row r="57" spans="1:20" x14ac:dyDescent="0.2">
      <c r="A57" s="20">
        <v>42311</v>
      </c>
      <c r="B57" s="21">
        <v>3.2</v>
      </c>
      <c r="C57" s="50" t="s">
        <v>109</v>
      </c>
      <c r="D57" s="50" t="s">
        <v>113</v>
      </c>
      <c r="E57" s="40">
        <v>1</v>
      </c>
      <c r="F57" s="22">
        <v>15</v>
      </c>
      <c r="G57" s="22">
        <v>15</v>
      </c>
      <c r="H57" s="22" t="s">
        <v>28</v>
      </c>
      <c r="I57" s="22" t="s">
        <v>41</v>
      </c>
      <c r="J57" s="40">
        <v>13</v>
      </c>
      <c r="K57" s="22" t="s">
        <v>41</v>
      </c>
      <c r="M57" s="18"/>
      <c r="N57" s="18" t="s">
        <v>29</v>
      </c>
      <c r="O57" s="27">
        <f>((G57-1)*(1-(IF(H57="no",0,'complete results log'!$B$3)))+1)</f>
        <v>15</v>
      </c>
      <c r="P57" s="27">
        <f t="shared" si="0"/>
        <v>2</v>
      </c>
      <c r="Q57" s="39">
        <f>IF(Table1[[#This Row],[Runners]]&lt;5,0,IF(Table1[[#This Row],[Runners]]&lt;8,0.25,IF(Table1[[#This Row],[Runners]]&lt;12,0.2,IF(Table1[[#This Row],[Handicap?]]="Yes",0.25,0.2))))</f>
        <v>0.25</v>
      </c>
      <c r="R57" s="29">
        <f>(IF(N57="WON-EW",((((F57-1)*Q57)*'complete results log'!$B$2)+('complete results log'!$B$2*(F57-1))),IF(N57="WON",((((F57-1)*Q57)*'complete results log'!$B$2)+('complete results log'!$B$2*(F57-1))),IF(N57="PLACED",((((F57-1)*Q57)*'complete results log'!$B$2)-'complete results log'!$B$2),IF(Q57=0,-'complete results log'!$B$2,IF(Q57=0,-'complete results log'!$B$2,-('complete results log'!$B$2*2)))))))*E57</f>
        <v>-10</v>
      </c>
      <c r="S57" s="28">
        <f>(IF(N57="WON-EW",((((O57-1)*Q57)*'complete results log'!$B$2)+('complete results log'!$B$2*(O57-1))),IF(N57="WON",((((O57-1)*Q57)*'complete results log'!$B$2)+('complete results log'!$B$2*(O57-1))),IF(N57="PLACED",((((O57-1)*Q57)*'complete results log'!$B$2)-'complete results log'!$B$2),IF(Q57=0,-'complete results log'!$B$2,IF(Q57=0,-'complete results log'!$B$2,-('complete results log'!$B$2*2)))))))*E57</f>
        <v>-10</v>
      </c>
      <c r="T57" s="28">
        <f>(IF(N57="WON-EW",(((L57-1)*'complete results log'!$B$2)*(1-$B$3))+(((M57-1)*'complete results log'!$B$2)*(1-$B$3)),IF(N57="WON",(((L57-1)*'complete results log'!$B$2)*(1-$B$3)),IF(N57="PLACED",(((M57-1)*'complete results log'!$B$2)*(1-$B$3))-'complete results log'!$B$2,IF(Q57=0,-'complete results log'!$B$2,-('complete results log'!$B$2*2))))))*E57</f>
        <v>-10</v>
      </c>
    </row>
    <row r="58" spans="1:20" x14ac:dyDescent="0.2">
      <c r="A58" s="20">
        <v>42311</v>
      </c>
      <c r="B58" s="21">
        <v>7.4</v>
      </c>
      <c r="C58" s="50" t="s">
        <v>38</v>
      </c>
      <c r="D58" s="50" t="s">
        <v>114</v>
      </c>
      <c r="E58" s="40">
        <v>1</v>
      </c>
      <c r="F58" s="22">
        <v>6</v>
      </c>
      <c r="G58" s="22">
        <v>6</v>
      </c>
      <c r="H58" s="22" t="s">
        <v>28</v>
      </c>
      <c r="I58" s="22" t="s">
        <v>28</v>
      </c>
      <c r="J58" s="40"/>
      <c r="K58" s="22"/>
      <c r="M58" s="18"/>
      <c r="N58" s="18" t="s">
        <v>29</v>
      </c>
      <c r="O58" s="27">
        <f>((G58-1)*(1-(IF(H58="no",0,'complete results log'!$B$3)))+1)</f>
        <v>6</v>
      </c>
      <c r="P58" s="27">
        <f t="shared" si="0"/>
        <v>1</v>
      </c>
      <c r="Q58" s="39">
        <f>IF(Table1[[#This Row],[Runners]]&lt;5,0,IF(Table1[[#This Row],[Runners]]&lt;8,0.25,IF(Table1[[#This Row],[Runners]]&lt;12,0.2,IF(Table1[[#This Row],[Handicap?]]="Yes",0.25,0.2))))</f>
        <v>0</v>
      </c>
      <c r="R58" s="29">
        <f>(IF(N58="WON-EW",((((F58-1)*Q58)*'complete results log'!$B$2)+('complete results log'!$B$2*(F58-1))),IF(N58="WON",((((F58-1)*Q58)*'complete results log'!$B$2)+('complete results log'!$B$2*(F58-1))),IF(N58="PLACED",((((F58-1)*Q58)*'complete results log'!$B$2)-'complete results log'!$B$2),IF(Q58=0,-'complete results log'!$B$2,IF(Q58=0,-'complete results log'!$B$2,-('complete results log'!$B$2*2)))))))*E58</f>
        <v>-5</v>
      </c>
      <c r="S58" s="28">
        <f>(IF(N58="WON-EW",((((O58-1)*Q58)*'complete results log'!$B$2)+('complete results log'!$B$2*(O58-1))),IF(N58="WON",((((O58-1)*Q58)*'complete results log'!$B$2)+('complete results log'!$B$2*(O58-1))),IF(N58="PLACED",((((O58-1)*Q58)*'complete results log'!$B$2)-'complete results log'!$B$2),IF(Q58=0,-'complete results log'!$B$2,IF(Q58=0,-'complete results log'!$B$2,-('complete results log'!$B$2*2)))))))*E58</f>
        <v>-5</v>
      </c>
      <c r="T58" s="28">
        <f>(IF(N58="WON-EW",(((L58-1)*'complete results log'!$B$2)*(1-$B$3))+(((M58-1)*'complete results log'!$B$2)*(1-$B$3)),IF(N58="WON",(((L58-1)*'complete results log'!$B$2)*(1-$B$3)),IF(N58="PLACED",(((M58-1)*'complete results log'!$B$2)*(1-$B$3))-'complete results log'!$B$2,IF(Q58=0,-'complete results log'!$B$2,-('complete results log'!$B$2*2))))))*E58</f>
        <v>-5</v>
      </c>
    </row>
    <row r="59" spans="1:20" x14ac:dyDescent="0.2">
      <c r="A59" s="20">
        <v>42312</v>
      </c>
      <c r="B59" s="21">
        <v>2.15</v>
      </c>
      <c r="C59" s="50" t="s">
        <v>115</v>
      </c>
      <c r="D59" s="50" t="s">
        <v>116</v>
      </c>
      <c r="E59" s="40">
        <v>1</v>
      </c>
      <c r="F59" s="22">
        <v>7</v>
      </c>
      <c r="G59" s="22">
        <v>7</v>
      </c>
      <c r="H59" s="22" t="s">
        <v>28</v>
      </c>
      <c r="I59" s="22" t="s">
        <v>28</v>
      </c>
      <c r="J59" s="40"/>
      <c r="K59" s="22"/>
      <c r="M59" s="18"/>
      <c r="N59" s="18" t="s">
        <v>29</v>
      </c>
      <c r="O59" s="27">
        <f>((G59-1)*(1-(IF(H59="no",0,'complete results log'!$B$3)))+1)</f>
        <v>7</v>
      </c>
      <c r="P59" s="27">
        <f t="shared" si="0"/>
        <v>1</v>
      </c>
      <c r="Q59" s="39">
        <f>IF(Table1[[#This Row],[Runners]]&lt;5,0,IF(Table1[[#This Row],[Runners]]&lt;8,0.25,IF(Table1[[#This Row],[Runners]]&lt;12,0.2,IF(Table1[[#This Row],[Handicap?]]="Yes",0.25,0.2))))</f>
        <v>0</v>
      </c>
      <c r="R59" s="29">
        <f>(IF(N59="WON-EW",((((F59-1)*Q59)*'complete results log'!$B$2)+('complete results log'!$B$2*(F59-1))),IF(N59="WON",((((F59-1)*Q59)*'complete results log'!$B$2)+('complete results log'!$B$2*(F59-1))),IF(N59="PLACED",((((F59-1)*Q59)*'complete results log'!$B$2)-'complete results log'!$B$2),IF(Q59=0,-'complete results log'!$B$2,IF(Q59=0,-'complete results log'!$B$2,-('complete results log'!$B$2*2)))))))*E59</f>
        <v>-5</v>
      </c>
      <c r="S59" s="28">
        <f>(IF(N59="WON-EW",((((O59-1)*Q59)*'complete results log'!$B$2)+('complete results log'!$B$2*(O59-1))),IF(N59="WON",((((O59-1)*Q59)*'complete results log'!$B$2)+('complete results log'!$B$2*(O59-1))),IF(N59="PLACED",((((O59-1)*Q59)*'complete results log'!$B$2)-'complete results log'!$B$2),IF(Q59=0,-'complete results log'!$B$2,IF(Q59=0,-'complete results log'!$B$2,-('complete results log'!$B$2*2)))))))*E59</f>
        <v>-5</v>
      </c>
      <c r="T59" s="28">
        <f>(IF(N59="WON-EW",(((L59-1)*'complete results log'!$B$2)*(1-$B$3))+(((M59-1)*'complete results log'!$B$2)*(1-$B$3)),IF(N59="WON",(((L59-1)*'complete results log'!$B$2)*(1-$B$3)),IF(N59="PLACED",(((M59-1)*'complete results log'!$B$2)*(1-$B$3))-'complete results log'!$B$2,IF(Q59=0,-'complete results log'!$B$2,-('complete results log'!$B$2*2))))))*E59</f>
        <v>-5</v>
      </c>
    </row>
    <row r="60" spans="1:20" x14ac:dyDescent="0.2">
      <c r="A60" s="20">
        <v>42312</v>
      </c>
      <c r="B60" s="21">
        <v>3</v>
      </c>
      <c r="C60" s="50" t="s">
        <v>117</v>
      </c>
      <c r="D60" s="50" t="s">
        <v>118</v>
      </c>
      <c r="E60" s="40">
        <v>1</v>
      </c>
      <c r="F60" s="22">
        <v>6</v>
      </c>
      <c r="G60" s="22">
        <v>6</v>
      </c>
      <c r="H60" s="22" t="s">
        <v>28</v>
      </c>
      <c r="I60" s="22" t="s">
        <v>28</v>
      </c>
      <c r="J60" s="40"/>
      <c r="K60" s="22"/>
      <c r="M60" s="18"/>
      <c r="N60" s="18" t="s">
        <v>29</v>
      </c>
      <c r="O60" s="27">
        <f>((G60-1)*(1-(IF(H60="no",0,'complete results log'!$B$3)))+1)</f>
        <v>6</v>
      </c>
      <c r="P60" s="27">
        <f t="shared" si="0"/>
        <v>1</v>
      </c>
      <c r="Q60" s="39">
        <f>IF(Table1[[#This Row],[Runners]]&lt;5,0,IF(Table1[[#This Row],[Runners]]&lt;8,0.25,IF(Table1[[#This Row],[Runners]]&lt;12,0.2,IF(Table1[[#This Row],[Handicap?]]="Yes",0.25,0.2))))</f>
        <v>0</v>
      </c>
      <c r="R60" s="29">
        <f>(IF(N60="WON-EW",((((F60-1)*Q60)*'complete results log'!$B$2)+('complete results log'!$B$2*(F60-1))),IF(N60="WON",((((F60-1)*Q60)*'complete results log'!$B$2)+('complete results log'!$B$2*(F60-1))),IF(N60="PLACED",((((F60-1)*Q60)*'complete results log'!$B$2)-'complete results log'!$B$2),IF(Q60=0,-'complete results log'!$B$2,IF(Q60=0,-'complete results log'!$B$2,-('complete results log'!$B$2*2)))))))*E60</f>
        <v>-5</v>
      </c>
      <c r="S60" s="28">
        <f>(IF(N60="WON-EW",((((O60-1)*Q60)*'complete results log'!$B$2)+('complete results log'!$B$2*(O60-1))),IF(N60="WON",((((O60-1)*Q60)*'complete results log'!$B$2)+('complete results log'!$B$2*(O60-1))),IF(N60="PLACED",((((O60-1)*Q60)*'complete results log'!$B$2)-'complete results log'!$B$2),IF(Q60=0,-'complete results log'!$B$2,IF(Q60=0,-'complete results log'!$B$2,-('complete results log'!$B$2*2)))))))*E60</f>
        <v>-5</v>
      </c>
      <c r="T60" s="28">
        <f>(IF(N60="WON-EW",(((L60-1)*'complete results log'!$B$2)*(1-$B$3))+(((M60-1)*'complete results log'!$B$2)*(1-$B$3)),IF(N60="WON",(((L60-1)*'complete results log'!$B$2)*(1-$B$3)),IF(N60="PLACED",(((M60-1)*'complete results log'!$B$2)*(1-$B$3))-'complete results log'!$B$2,IF(Q60=0,-'complete results log'!$B$2,-('complete results log'!$B$2*2))))))*E60</f>
        <v>-5</v>
      </c>
    </row>
    <row r="61" spans="1:20" x14ac:dyDescent="0.2">
      <c r="A61" s="20">
        <v>42312</v>
      </c>
      <c r="B61" s="21">
        <v>4</v>
      </c>
      <c r="C61" s="50" t="s">
        <v>117</v>
      </c>
      <c r="D61" s="50" t="s">
        <v>119</v>
      </c>
      <c r="E61" s="40">
        <v>1</v>
      </c>
      <c r="F61" s="22">
        <v>8</v>
      </c>
      <c r="G61" s="22">
        <v>8</v>
      </c>
      <c r="H61" s="22" t="s">
        <v>28</v>
      </c>
      <c r="I61" s="22" t="s">
        <v>28</v>
      </c>
      <c r="J61" s="40"/>
      <c r="K61" s="22"/>
      <c r="N61" s="18" t="s">
        <v>29</v>
      </c>
      <c r="O61" s="27">
        <f>((G61-1)*(1-(IF(H61="no",0,'complete results log'!$B$3)))+1)</f>
        <v>8</v>
      </c>
      <c r="P61" s="27">
        <f t="shared" si="0"/>
        <v>1</v>
      </c>
      <c r="Q61" s="39">
        <f>IF(Table1[[#This Row],[Runners]]&lt;5,0,IF(Table1[[#This Row],[Runners]]&lt;8,0.25,IF(Table1[[#This Row],[Runners]]&lt;12,0.2,IF(Table1[[#This Row],[Handicap?]]="Yes",0.25,0.2))))</f>
        <v>0</v>
      </c>
      <c r="R61" s="29">
        <f>(IF(N61="WON-EW",((((F61-1)*Q61)*'complete results log'!$B$2)+('complete results log'!$B$2*(F61-1))),IF(N61="WON",((((F61-1)*Q61)*'complete results log'!$B$2)+('complete results log'!$B$2*(F61-1))),IF(N61="PLACED",((((F61-1)*Q61)*'complete results log'!$B$2)-'complete results log'!$B$2),IF(Q61=0,-'complete results log'!$B$2,IF(Q61=0,-'complete results log'!$B$2,-('complete results log'!$B$2*2)))))))*E61</f>
        <v>-5</v>
      </c>
      <c r="S61" s="28">
        <f>(IF(N61="WON-EW",((((O61-1)*Q61)*'complete results log'!$B$2)+('complete results log'!$B$2*(O61-1))),IF(N61="WON",((((O61-1)*Q61)*'complete results log'!$B$2)+('complete results log'!$B$2*(O61-1))),IF(N61="PLACED",((((O61-1)*Q61)*'complete results log'!$B$2)-'complete results log'!$B$2),IF(Q61=0,-'complete results log'!$B$2,IF(Q61=0,-'complete results log'!$B$2,-('complete results log'!$B$2*2)))))))*E61</f>
        <v>-5</v>
      </c>
      <c r="T61" s="28">
        <f>(IF(N61="WON-EW",(((L61-1)*'complete results log'!$B$2)*(1-$B$3))+(((M61-1)*'complete results log'!$B$2)*(1-$B$3)),IF(N61="WON",(((L61-1)*'complete results log'!$B$2)*(1-$B$3)),IF(N61="PLACED",(((M61-1)*'complete results log'!$B$2)*(1-$B$3))-'complete results log'!$B$2,IF(Q61=0,-'complete results log'!$B$2,-('complete results log'!$B$2*2))))))*E61</f>
        <v>-5</v>
      </c>
    </row>
    <row r="62" spans="1:20" x14ac:dyDescent="0.2">
      <c r="A62" s="20">
        <v>42312</v>
      </c>
      <c r="B62" s="21">
        <v>4.2</v>
      </c>
      <c r="C62" s="50" t="s">
        <v>115</v>
      </c>
      <c r="D62" s="50" t="s">
        <v>120</v>
      </c>
      <c r="E62" s="40">
        <v>1</v>
      </c>
      <c r="F62" s="22">
        <v>5.5</v>
      </c>
      <c r="G62" s="22">
        <v>5.5</v>
      </c>
      <c r="H62" s="22" t="s">
        <v>28</v>
      </c>
      <c r="I62" s="22" t="s">
        <v>28</v>
      </c>
      <c r="J62" s="40"/>
      <c r="K62" s="22"/>
      <c r="N62" s="18" t="s">
        <v>29</v>
      </c>
      <c r="O62" s="27">
        <f>((G62-1)*(1-(IF(H62="no",0,'complete results log'!$B$3)))+1)</f>
        <v>5.5</v>
      </c>
      <c r="P62" s="27">
        <f t="shared" si="0"/>
        <v>1</v>
      </c>
      <c r="Q62" s="39">
        <f>IF(Table1[[#This Row],[Runners]]&lt;5,0,IF(Table1[[#This Row],[Runners]]&lt;8,0.25,IF(Table1[[#This Row],[Runners]]&lt;12,0.2,IF(Table1[[#This Row],[Handicap?]]="Yes",0.25,0.2))))</f>
        <v>0</v>
      </c>
      <c r="R62" s="29">
        <f>(IF(N62="WON-EW",((((F62-1)*Q62)*'complete results log'!$B$2)+('complete results log'!$B$2*(F62-1))),IF(N62="WON",((((F62-1)*Q62)*'complete results log'!$B$2)+('complete results log'!$B$2*(F62-1))),IF(N62="PLACED",((((F62-1)*Q62)*'complete results log'!$B$2)-'complete results log'!$B$2),IF(Q62=0,-'complete results log'!$B$2,IF(Q62=0,-'complete results log'!$B$2,-('complete results log'!$B$2*2)))))))*E62</f>
        <v>-5</v>
      </c>
      <c r="S62" s="28">
        <f>(IF(N62="WON-EW",((((O62-1)*Q62)*'complete results log'!$B$2)+('complete results log'!$B$2*(O62-1))),IF(N62="WON",((((O62-1)*Q62)*'complete results log'!$B$2)+('complete results log'!$B$2*(O62-1))),IF(N62="PLACED",((((O62-1)*Q62)*'complete results log'!$B$2)-'complete results log'!$B$2),IF(Q62=0,-'complete results log'!$B$2,IF(Q62=0,-'complete results log'!$B$2,-('complete results log'!$B$2*2)))))))*E62</f>
        <v>-5</v>
      </c>
      <c r="T62" s="28">
        <f>(IF(N62="WON-EW",(((L62-1)*'complete results log'!$B$2)*(1-$B$3))+(((M62-1)*'complete results log'!$B$2)*(1-$B$3)),IF(N62="WON",(((L62-1)*'complete results log'!$B$2)*(1-$B$3)),IF(N62="PLACED",(((M62-1)*'complete results log'!$B$2)*(1-$B$3))-'complete results log'!$B$2,IF(Q62=0,-'complete results log'!$B$2,-('complete results log'!$B$2*2))))))*E62</f>
        <v>-5</v>
      </c>
    </row>
    <row r="63" spans="1:20" x14ac:dyDescent="0.2">
      <c r="A63" s="20">
        <v>42312</v>
      </c>
      <c r="B63" s="21">
        <v>8.1</v>
      </c>
      <c r="C63" s="50" t="s">
        <v>81</v>
      </c>
      <c r="D63" s="50" t="s">
        <v>121</v>
      </c>
      <c r="E63" s="40">
        <v>2</v>
      </c>
      <c r="F63" s="22">
        <v>3.75</v>
      </c>
      <c r="G63" s="22">
        <v>3.75</v>
      </c>
      <c r="H63" s="22" t="s">
        <v>28</v>
      </c>
      <c r="I63" s="22" t="s">
        <v>28</v>
      </c>
      <c r="J63" s="40"/>
      <c r="K63" s="22"/>
      <c r="N63" s="18" t="s">
        <v>29</v>
      </c>
      <c r="O63" s="27">
        <f>((G63-1)*(1-(IF(H63="no",0,'complete results log'!$B$3)))+1)</f>
        <v>3.75</v>
      </c>
      <c r="P63" s="27">
        <f t="shared" si="0"/>
        <v>2</v>
      </c>
      <c r="Q63" s="39">
        <f>IF(Table1[[#This Row],[Runners]]&lt;5,0,IF(Table1[[#This Row],[Runners]]&lt;8,0.25,IF(Table1[[#This Row],[Runners]]&lt;12,0.2,IF(Table1[[#This Row],[Handicap?]]="Yes",0.25,0.2))))</f>
        <v>0</v>
      </c>
      <c r="R63" s="29">
        <f>(IF(N63="WON-EW",((((F63-1)*Q63)*'complete results log'!$B$2)+('complete results log'!$B$2*(F63-1))),IF(N63="WON",((((F63-1)*Q63)*'complete results log'!$B$2)+('complete results log'!$B$2*(F63-1))),IF(N63="PLACED",((((F63-1)*Q63)*'complete results log'!$B$2)-'complete results log'!$B$2),IF(Q63=0,-'complete results log'!$B$2,IF(Q63=0,-'complete results log'!$B$2,-('complete results log'!$B$2*2)))))))*E63</f>
        <v>-10</v>
      </c>
      <c r="S63" s="28">
        <f>(IF(N63="WON-EW",((((O63-1)*Q63)*'complete results log'!$B$2)+('complete results log'!$B$2*(O63-1))),IF(N63="WON",((((O63-1)*Q63)*'complete results log'!$B$2)+('complete results log'!$B$2*(O63-1))),IF(N63="PLACED",((((O63-1)*Q63)*'complete results log'!$B$2)-'complete results log'!$B$2),IF(Q63=0,-'complete results log'!$B$2,IF(Q63=0,-'complete results log'!$B$2,-('complete results log'!$B$2*2)))))))*E63</f>
        <v>-10</v>
      </c>
      <c r="T63" s="28">
        <f>(IF(N63="WON-EW",(((L63-1)*'complete results log'!$B$2)*(1-$B$3))+(((M63-1)*'complete results log'!$B$2)*(1-$B$3)),IF(N63="WON",(((L63-1)*'complete results log'!$B$2)*(1-$B$3)),IF(N63="PLACED",(((M63-1)*'complete results log'!$B$2)*(1-$B$3))-'complete results log'!$B$2,IF(Q63=0,-'complete results log'!$B$2,-('complete results log'!$B$2*2))))))*E63</f>
        <v>-10</v>
      </c>
    </row>
    <row r="64" spans="1:20" x14ac:dyDescent="0.2">
      <c r="A64" s="20">
        <v>42313</v>
      </c>
      <c r="B64" s="21">
        <v>2.15</v>
      </c>
      <c r="C64" s="50" t="s">
        <v>122</v>
      </c>
      <c r="D64" s="50" t="s">
        <v>123</v>
      </c>
      <c r="E64" s="40">
        <v>2</v>
      </c>
      <c r="F64" s="22">
        <v>3.5</v>
      </c>
      <c r="G64" s="22">
        <v>3.5</v>
      </c>
      <c r="H64" s="22" t="s">
        <v>28</v>
      </c>
      <c r="I64" s="22" t="s">
        <v>28</v>
      </c>
      <c r="J64" s="40"/>
      <c r="K64" s="22"/>
      <c r="N64" s="18" t="s">
        <v>29</v>
      </c>
      <c r="O64" s="27">
        <f>((G64-1)*(1-(IF(H64="no",0,'complete results log'!$B$3)))+1)</f>
        <v>3.5</v>
      </c>
      <c r="P64" s="27">
        <f t="shared" si="0"/>
        <v>2</v>
      </c>
      <c r="Q64" s="39">
        <f>IF(Table1[[#This Row],[Runners]]&lt;5,0,IF(Table1[[#This Row],[Runners]]&lt;8,0.25,IF(Table1[[#This Row],[Runners]]&lt;12,0.2,IF(Table1[[#This Row],[Handicap?]]="Yes",0.25,0.2))))</f>
        <v>0</v>
      </c>
      <c r="R64" s="29">
        <f>(IF(N64="WON-EW",((((F64-1)*Q64)*'complete results log'!$B$2)+('complete results log'!$B$2*(F64-1))),IF(N64="WON",((((F64-1)*Q64)*'complete results log'!$B$2)+('complete results log'!$B$2*(F64-1))),IF(N64="PLACED",((((F64-1)*Q64)*'complete results log'!$B$2)-'complete results log'!$B$2),IF(Q64=0,-'complete results log'!$B$2,IF(Q64=0,-'complete results log'!$B$2,-('complete results log'!$B$2*2)))))))*E64</f>
        <v>-10</v>
      </c>
      <c r="S64" s="28">
        <f>(IF(N64="WON-EW",((((O64-1)*Q64)*'complete results log'!$B$2)+('complete results log'!$B$2*(O64-1))),IF(N64="WON",((((O64-1)*Q64)*'complete results log'!$B$2)+('complete results log'!$B$2*(O64-1))),IF(N64="PLACED",((((O64-1)*Q64)*'complete results log'!$B$2)-'complete results log'!$B$2),IF(Q64=0,-'complete results log'!$B$2,IF(Q64=0,-'complete results log'!$B$2,-('complete results log'!$B$2*2)))))))*E64</f>
        <v>-10</v>
      </c>
      <c r="T64" s="28">
        <f>(IF(N64="WON-EW",(((L64-1)*'complete results log'!$B$2)*(1-$B$3))+(((M64-1)*'complete results log'!$B$2)*(1-$B$3)),IF(N64="WON",(((L64-1)*'complete results log'!$B$2)*(1-$B$3)),IF(N64="PLACED",(((M64-1)*'complete results log'!$B$2)*(1-$B$3))-'complete results log'!$B$2,IF(Q64=0,-'complete results log'!$B$2,-('complete results log'!$B$2*2))))))*E64</f>
        <v>-10</v>
      </c>
    </row>
    <row r="65" spans="1:20" x14ac:dyDescent="0.2">
      <c r="A65" s="20">
        <v>42313</v>
      </c>
      <c r="B65" s="21">
        <v>2.4</v>
      </c>
      <c r="C65" s="50" t="s">
        <v>124</v>
      </c>
      <c r="D65" s="50" t="s">
        <v>125</v>
      </c>
      <c r="E65" s="40">
        <v>2</v>
      </c>
      <c r="F65" s="22">
        <v>2.63</v>
      </c>
      <c r="G65" s="22">
        <v>2.63</v>
      </c>
      <c r="H65" s="22" t="s">
        <v>28</v>
      </c>
      <c r="I65" s="22" t="s">
        <v>28</v>
      </c>
      <c r="J65" s="40"/>
      <c r="K65" s="22"/>
      <c r="L65" s="18">
        <v>2.1</v>
      </c>
      <c r="N65" s="18" t="s">
        <v>53</v>
      </c>
      <c r="O65" s="27">
        <f>((G65-1)*(1-(IF(H65="no",0,'complete results log'!$B$3)))+1)</f>
        <v>2.63</v>
      </c>
      <c r="P65" s="27">
        <f t="shared" si="0"/>
        <v>2</v>
      </c>
      <c r="Q65" s="39">
        <f>IF(Table1[[#This Row],[Runners]]&lt;5,0,IF(Table1[[#This Row],[Runners]]&lt;8,0.25,IF(Table1[[#This Row],[Runners]]&lt;12,0.2,IF(Table1[[#This Row],[Handicap?]]="Yes",0.25,0.2))))</f>
        <v>0</v>
      </c>
      <c r="R65" s="29">
        <f>(IF(N65="WON-EW",((((F65-1)*Q65)*'complete results log'!$B$2)+('complete results log'!$B$2*(F65-1))),IF(N65="WON",((((F65-1)*Q65)*'complete results log'!$B$2)+('complete results log'!$B$2*(F65-1))),IF(N65="PLACED",((((F65-1)*Q65)*'complete results log'!$B$2)-'complete results log'!$B$2),IF(Q65=0,-'complete results log'!$B$2,IF(Q65=0,-'complete results log'!$B$2,-('complete results log'!$B$2*2)))))))*E65</f>
        <v>16.299999999999997</v>
      </c>
      <c r="S65" s="28">
        <f>(IF(N65="WON-EW",((((O65-1)*Q65)*'complete results log'!$B$2)+('complete results log'!$B$2*(O65-1))),IF(N65="WON",((((O65-1)*Q65)*'complete results log'!$B$2)+('complete results log'!$B$2*(O65-1))),IF(N65="PLACED",((((O65-1)*Q65)*'complete results log'!$B$2)-'complete results log'!$B$2),IF(Q65=0,-'complete results log'!$B$2,IF(Q65=0,-'complete results log'!$B$2,-('complete results log'!$B$2*2)))))))*E65</f>
        <v>16.299999999999997</v>
      </c>
      <c r="T65" s="28">
        <f>(IF(N65="WON-EW",(((L65-1)*'complete results log'!$B$2)*(1-$B$3))+(((M65-1)*'complete results log'!$B$2)*(1-$B$3)),IF(N65="WON",(((L65-1)*'complete results log'!$B$2)*(1-$B$3)),IF(N65="PLACED",(((M65-1)*'complete results log'!$B$2)*(1-$B$3))-'complete results log'!$B$2,IF(Q65=0,-'complete results log'!$B$2,-('complete results log'!$B$2*2))))))*E65</f>
        <v>10.45</v>
      </c>
    </row>
    <row r="66" spans="1:20" x14ac:dyDescent="0.2">
      <c r="A66" s="20">
        <v>42313</v>
      </c>
      <c r="B66" s="21">
        <v>2.4500000000000002</v>
      </c>
      <c r="C66" s="50" t="s">
        <v>122</v>
      </c>
      <c r="D66" s="50" t="s">
        <v>126</v>
      </c>
      <c r="E66" s="40">
        <v>2</v>
      </c>
      <c r="F66" s="22">
        <v>2.75</v>
      </c>
      <c r="G66" s="22">
        <v>2.75</v>
      </c>
      <c r="H66" s="22" t="s">
        <v>28</v>
      </c>
      <c r="I66" s="22" t="s">
        <v>28</v>
      </c>
      <c r="J66" s="40"/>
      <c r="K66" s="22"/>
      <c r="N66" s="18" t="s">
        <v>29</v>
      </c>
      <c r="O66" s="27">
        <f>((G66-1)*(1-(IF(H66="no",0,'complete results log'!$B$3)))+1)</f>
        <v>2.75</v>
      </c>
      <c r="P66" s="27">
        <f t="shared" si="0"/>
        <v>2</v>
      </c>
      <c r="Q66" s="39">
        <f>IF(Table1[[#This Row],[Runners]]&lt;5,0,IF(Table1[[#This Row],[Runners]]&lt;8,0.25,IF(Table1[[#This Row],[Runners]]&lt;12,0.2,IF(Table1[[#This Row],[Handicap?]]="Yes",0.25,0.2))))</f>
        <v>0</v>
      </c>
      <c r="R66" s="29">
        <f>(IF(N66="WON-EW",((((F66-1)*Q66)*'complete results log'!$B$2)+('complete results log'!$B$2*(F66-1))),IF(N66="WON",((((F66-1)*Q66)*'complete results log'!$B$2)+('complete results log'!$B$2*(F66-1))),IF(N66="PLACED",((((F66-1)*Q66)*'complete results log'!$B$2)-'complete results log'!$B$2),IF(Q66=0,-'complete results log'!$B$2,IF(Q66=0,-'complete results log'!$B$2,-('complete results log'!$B$2*2)))))))*E66</f>
        <v>-10</v>
      </c>
      <c r="S66" s="28">
        <f>(IF(N66="WON-EW",((((O66-1)*Q66)*'complete results log'!$B$2)+('complete results log'!$B$2*(O66-1))),IF(N66="WON",((((O66-1)*Q66)*'complete results log'!$B$2)+('complete results log'!$B$2*(O66-1))),IF(N66="PLACED",((((O66-1)*Q66)*'complete results log'!$B$2)-'complete results log'!$B$2),IF(Q66=0,-'complete results log'!$B$2,IF(Q66=0,-'complete results log'!$B$2,-('complete results log'!$B$2*2)))))))*E66</f>
        <v>-10</v>
      </c>
      <c r="T66" s="28">
        <f>(IF(N66="WON-EW",(((L66-1)*'complete results log'!$B$2)*(1-$B$3))+(((M66-1)*'complete results log'!$B$2)*(1-$B$3)),IF(N66="WON",(((L66-1)*'complete results log'!$B$2)*(1-$B$3)),IF(N66="PLACED",(((M66-1)*'complete results log'!$B$2)*(1-$B$3))-'complete results log'!$B$2,IF(Q66=0,-'complete results log'!$B$2,-('complete results log'!$B$2*2))))))*E66</f>
        <v>-10</v>
      </c>
    </row>
    <row r="67" spans="1:20" x14ac:dyDescent="0.2">
      <c r="A67" s="20">
        <v>42313</v>
      </c>
      <c r="B67" s="21">
        <v>3.2</v>
      </c>
      <c r="C67" s="50" t="s">
        <v>122</v>
      </c>
      <c r="D67" s="50" t="s">
        <v>127</v>
      </c>
      <c r="E67" s="40">
        <v>2</v>
      </c>
      <c r="F67" s="22">
        <v>3.25</v>
      </c>
      <c r="G67" s="22">
        <v>3.25</v>
      </c>
      <c r="H67" s="22" t="s">
        <v>28</v>
      </c>
      <c r="I67" s="22" t="s">
        <v>28</v>
      </c>
      <c r="J67" s="40"/>
      <c r="K67" s="22"/>
      <c r="N67" s="18" t="s">
        <v>29</v>
      </c>
      <c r="O67" s="27">
        <f>((G67-1)*(1-(IF(H67="no",0,'complete results log'!$B$3)))+1)</f>
        <v>3.25</v>
      </c>
      <c r="P67" s="27">
        <f t="shared" si="0"/>
        <v>2</v>
      </c>
      <c r="Q67" s="39">
        <f>IF(Table1[[#This Row],[Runners]]&lt;5,0,IF(Table1[[#This Row],[Runners]]&lt;8,0.25,IF(Table1[[#This Row],[Runners]]&lt;12,0.2,IF(Table1[[#This Row],[Handicap?]]="Yes",0.25,0.2))))</f>
        <v>0</v>
      </c>
      <c r="R67" s="29">
        <f>(IF(N67="WON-EW",((((F67-1)*Q67)*'complete results log'!$B$2)+('complete results log'!$B$2*(F67-1))),IF(N67="WON",((((F67-1)*Q67)*'complete results log'!$B$2)+('complete results log'!$B$2*(F67-1))),IF(N67="PLACED",((((F67-1)*Q67)*'complete results log'!$B$2)-'complete results log'!$B$2),IF(Q67=0,-'complete results log'!$B$2,IF(Q67=0,-'complete results log'!$B$2,-('complete results log'!$B$2*2)))))))*E67</f>
        <v>-10</v>
      </c>
      <c r="S67" s="28">
        <f>(IF(N67="WON-EW",((((O67-1)*Q67)*'complete results log'!$B$2)+('complete results log'!$B$2*(O67-1))),IF(N67="WON",((((O67-1)*Q67)*'complete results log'!$B$2)+('complete results log'!$B$2*(O67-1))),IF(N67="PLACED",((((O67-1)*Q67)*'complete results log'!$B$2)-'complete results log'!$B$2),IF(Q67=0,-'complete results log'!$B$2,IF(Q67=0,-'complete results log'!$B$2,-('complete results log'!$B$2*2)))))))*E67</f>
        <v>-10</v>
      </c>
      <c r="T67" s="28">
        <f>(IF(N67="WON-EW",(((L67-1)*'complete results log'!$B$2)*(1-$B$3))+(((M67-1)*'complete results log'!$B$2)*(1-$B$3)),IF(N67="WON",(((L67-1)*'complete results log'!$B$2)*(1-$B$3)),IF(N67="PLACED",(((M67-1)*'complete results log'!$B$2)*(1-$B$3))-'complete results log'!$B$2,IF(Q67=0,-'complete results log'!$B$2,-('complete results log'!$B$2*2))))))*E67</f>
        <v>-10</v>
      </c>
    </row>
    <row r="68" spans="1:20" x14ac:dyDescent="0.2">
      <c r="A68" s="20">
        <v>42313</v>
      </c>
      <c r="B68" s="21">
        <v>3.55</v>
      </c>
      <c r="C68" s="50" t="s">
        <v>122</v>
      </c>
      <c r="D68" s="43" t="s">
        <v>128</v>
      </c>
      <c r="E68" s="40">
        <v>1</v>
      </c>
      <c r="F68" s="22">
        <v>7</v>
      </c>
      <c r="G68" s="22">
        <v>7</v>
      </c>
      <c r="H68" s="22" t="s">
        <v>28</v>
      </c>
      <c r="I68" s="22" t="s">
        <v>28</v>
      </c>
      <c r="J68" s="40"/>
      <c r="K68" s="22"/>
      <c r="N68" s="18" t="s">
        <v>29</v>
      </c>
      <c r="O68" s="27">
        <f>((G68-1)*(1-(IF(H68="no",0,'complete results log'!$B$3)))+1)</f>
        <v>7</v>
      </c>
      <c r="P68" s="27">
        <f t="shared" ref="P68:P127" si="1">E68*IF(I68="yes",2,1)</f>
        <v>1</v>
      </c>
      <c r="Q68" s="39">
        <f>IF(Table1[[#This Row],[Runners]]&lt;5,0,IF(Table1[[#This Row],[Runners]]&lt;8,0.25,IF(Table1[[#This Row],[Runners]]&lt;12,0.2,IF(Table1[[#This Row],[Handicap?]]="Yes",0.25,0.2))))</f>
        <v>0</v>
      </c>
      <c r="R68" s="29">
        <f>(IF(N68="WON-EW",((((F68-1)*Q68)*'complete results log'!$B$2)+('complete results log'!$B$2*(F68-1))),IF(N68="WON",((((F68-1)*Q68)*'complete results log'!$B$2)+('complete results log'!$B$2*(F68-1))),IF(N68="PLACED",((((F68-1)*Q68)*'complete results log'!$B$2)-'complete results log'!$B$2),IF(Q68=0,-'complete results log'!$B$2,IF(Q68=0,-'complete results log'!$B$2,-('complete results log'!$B$2*2)))))))*E68</f>
        <v>-5</v>
      </c>
      <c r="S68" s="28">
        <f>(IF(N68="WON-EW",((((O68-1)*Q68)*'complete results log'!$B$2)+('complete results log'!$B$2*(O68-1))),IF(N68="WON",((((O68-1)*Q68)*'complete results log'!$B$2)+('complete results log'!$B$2*(O68-1))),IF(N68="PLACED",((((O68-1)*Q68)*'complete results log'!$B$2)-'complete results log'!$B$2),IF(Q68=0,-'complete results log'!$B$2,IF(Q68=0,-'complete results log'!$B$2,-('complete results log'!$B$2*2)))))))*E68</f>
        <v>-5</v>
      </c>
      <c r="T68" s="28">
        <f>(IF(N68="WON-EW",(((L68-1)*'complete results log'!$B$2)*(1-$B$3))+(((M68-1)*'complete results log'!$B$2)*(1-$B$3)),IF(N68="WON",(((L68-1)*'complete results log'!$B$2)*(1-$B$3)),IF(N68="PLACED",(((M68-1)*'complete results log'!$B$2)*(1-$B$3))-'complete results log'!$B$2,IF(Q68=0,-'complete results log'!$B$2,-('complete results log'!$B$2*2))))))*E68</f>
        <v>-5</v>
      </c>
    </row>
    <row r="69" spans="1:20" x14ac:dyDescent="0.2">
      <c r="A69" s="20">
        <v>42313</v>
      </c>
      <c r="B69" s="21">
        <v>4.3499999999999996</v>
      </c>
      <c r="C69" s="50" t="s">
        <v>51</v>
      </c>
      <c r="D69" s="43" t="s">
        <v>129</v>
      </c>
      <c r="E69" s="18">
        <v>2</v>
      </c>
      <c r="F69" s="22">
        <v>4.5</v>
      </c>
      <c r="G69" s="22">
        <v>4.5</v>
      </c>
      <c r="H69" s="22" t="s">
        <v>28</v>
      </c>
      <c r="I69" s="22" t="s">
        <v>28</v>
      </c>
      <c r="J69" s="22"/>
      <c r="K69" s="22"/>
      <c r="N69" s="18" t="s">
        <v>29</v>
      </c>
      <c r="O69" s="27">
        <f>((G69-1)*(1-(IF(H69="no",0,'complete results log'!$B$3)))+1)</f>
        <v>4.5</v>
      </c>
      <c r="P69" s="27">
        <f t="shared" si="1"/>
        <v>2</v>
      </c>
      <c r="Q69" s="39">
        <f>IF(Table1[[#This Row],[Runners]]&lt;5,0,IF(Table1[[#This Row],[Runners]]&lt;8,0.25,IF(Table1[[#This Row],[Runners]]&lt;12,0.2,IF(Table1[[#This Row],[Handicap?]]="Yes",0.25,0.2))))</f>
        <v>0</v>
      </c>
      <c r="R69" s="29">
        <f>(IF(N69="WON-EW",((((F69-1)*Q69)*'complete results log'!$B$2)+('complete results log'!$B$2*(F69-1))),IF(N69="WON",((((F69-1)*Q69)*'complete results log'!$B$2)+('complete results log'!$B$2*(F69-1))),IF(N69="PLACED",((((F69-1)*Q69)*'complete results log'!$B$2)-'complete results log'!$B$2),IF(Q69=0,-'complete results log'!$B$2,IF(Q69=0,-'complete results log'!$B$2,-('complete results log'!$B$2*2)))))))*E69</f>
        <v>-10</v>
      </c>
      <c r="S69" s="28">
        <f>(IF(N69="WON-EW",((((O69-1)*Q69)*'complete results log'!$B$2)+('complete results log'!$B$2*(O69-1))),IF(N69="WON",((((O69-1)*Q69)*'complete results log'!$B$2)+('complete results log'!$B$2*(O69-1))),IF(N69="PLACED",((((O69-1)*Q69)*'complete results log'!$B$2)-'complete results log'!$B$2),IF(Q69=0,-'complete results log'!$B$2,IF(Q69=0,-'complete results log'!$B$2,-('complete results log'!$B$2*2)))))))*E69</f>
        <v>-10</v>
      </c>
      <c r="T69" s="28">
        <f>(IF(N69="WON-EW",(((L69-1)*'complete results log'!$B$2)*(1-$B$3))+(((M69-1)*'complete results log'!$B$2)*(1-$B$3)),IF(N69="WON",(((L69-1)*'complete results log'!$B$2)*(1-$B$3)),IF(N69="PLACED",(((M69-1)*'complete results log'!$B$2)*(1-$B$3))-'complete results log'!$B$2,IF(Q69=0,-'complete results log'!$B$2,-('complete results log'!$B$2*2))))))*E69</f>
        <v>-10</v>
      </c>
    </row>
    <row r="70" spans="1:20" x14ac:dyDescent="0.2">
      <c r="A70" s="20">
        <v>42313</v>
      </c>
      <c r="B70" s="21">
        <v>6.15</v>
      </c>
      <c r="C70" s="50" t="s">
        <v>51</v>
      </c>
      <c r="D70" s="43" t="s">
        <v>130</v>
      </c>
      <c r="E70" s="18">
        <v>1</v>
      </c>
      <c r="F70" s="22">
        <v>8</v>
      </c>
      <c r="G70" s="22">
        <v>10</v>
      </c>
      <c r="H70" s="22" t="s">
        <v>28</v>
      </c>
      <c r="I70" s="22" t="s">
        <v>28</v>
      </c>
      <c r="J70" s="22"/>
      <c r="K70" s="22"/>
      <c r="L70" s="18">
        <v>10.5</v>
      </c>
      <c r="N70" s="18" t="s">
        <v>53</v>
      </c>
      <c r="O70" s="27">
        <f>((G70-1)*(1-(IF(H70="no",0,'complete results log'!$B$3)))+1)</f>
        <v>10</v>
      </c>
      <c r="P70" s="27">
        <f t="shared" si="1"/>
        <v>1</v>
      </c>
      <c r="Q70" s="39">
        <f>IF(Table1[[#This Row],[Runners]]&lt;5,0,IF(Table1[[#This Row],[Runners]]&lt;8,0.25,IF(Table1[[#This Row],[Runners]]&lt;12,0.2,IF(Table1[[#This Row],[Handicap?]]="Yes",0.25,0.2))))</f>
        <v>0</v>
      </c>
      <c r="R70" s="29">
        <f>(IF(N70="WON-EW",((((F70-1)*Q70)*'complete results log'!$B$2)+('complete results log'!$B$2*(F70-1))),IF(N70="WON",((((F70-1)*Q70)*'complete results log'!$B$2)+('complete results log'!$B$2*(F70-1))),IF(N70="PLACED",((((F70-1)*Q70)*'complete results log'!$B$2)-'complete results log'!$B$2),IF(Q70=0,-'complete results log'!$B$2,IF(Q70=0,-'complete results log'!$B$2,-('complete results log'!$B$2*2)))))))*E70</f>
        <v>35</v>
      </c>
      <c r="S70" s="28">
        <f>(IF(N70="WON-EW",((((O70-1)*Q70)*'complete results log'!$B$2)+('complete results log'!$B$2*(O70-1))),IF(N70="WON",((((O70-1)*Q70)*'complete results log'!$B$2)+('complete results log'!$B$2*(O70-1))),IF(N70="PLACED",((((O70-1)*Q70)*'complete results log'!$B$2)-'complete results log'!$B$2),IF(Q70=0,-'complete results log'!$B$2,IF(Q70=0,-'complete results log'!$B$2,-('complete results log'!$B$2*2)))))))*E70</f>
        <v>45</v>
      </c>
      <c r="T70" s="28">
        <f>(IF(N70="WON-EW",(((L70-1)*'complete results log'!$B$2)*(1-$B$3))+(((M70-1)*'complete results log'!$B$2)*(1-$B$3)),IF(N70="WON",(((L70-1)*'complete results log'!$B$2)*(1-$B$3)),IF(N70="PLACED",(((M70-1)*'complete results log'!$B$2)*(1-$B$3))-'complete results log'!$B$2,IF(Q70=0,-'complete results log'!$B$2,-('complete results log'!$B$2*2))))))*E70</f>
        <v>45.125</v>
      </c>
    </row>
    <row r="71" spans="1:20" x14ac:dyDescent="0.2">
      <c r="A71" s="20">
        <v>42314</v>
      </c>
      <c r="B71" s="21">
        <v>2.2000000000000002</v>
      </c>
      <c r="C71" s="50" t="s">
        <v>131</v>
      </c>
      <c r="D71" s="50" t="s">
        <v>132</v>
      </c>
      <c r="E71" s="18">
        <v>2</v>
      </c>
      <c r="F71" s="22">
        <v>2.88</v>
      </c>
      <c r="G71" s="22">
        <v>2.88</v>
      </c>
      <c r="H71" s="22" t="s">
        <v>28</v>
      </c>
      <c r="I71" s="22" t="s">
        <v>28</v>
      </c>
      <c r="J71" s="22"/>
      <c r="K71" s="22"/>
      <c r="N71" s="18" t="s">
        <v>29</v>
      </c>
      <c r="O71" s="27">
        <f>((G71-1)*(1-(IF(H71="no",0,'complete results log'!$B$3)))+1)</f>
        <v>2.88</v>
      </c>
      <c r="P71" s="27">
        <f t="shared" si="1"/>
        <v>2</v>
      </c>
      <c r="Q71" s="39">
        <f>IF(Table1[[#This Row],[Runners]]&lt;5,0,IF(Table1[[#This Row],[Runners]]&lt;8,0.25,IF(Table1[[#This Row],[Runners]]&lt;12,0.2,IF(Table1[[#This Row],[Handicap?]]="Yes",0.25,0.2))))</f>
        <v>0</v>
      </c>
      <c r="R71" s="29">
        <f>(IF(N71="WON-EW",((((F71-1)*Q71)*'complete results log'!$B$2)+('complete results log'!$B$2*(F71-1))),IF(N71="WON",((((F71-1)*Q71)*'complete results log'!$B$2)+('complete results log'!$B$2*(F71-1))),IF(N71="PLACED",((((F71-1)*Q71)*'complete results log'!$B$2)-'complete results log'!$B$2),IF(Q71=0,-'complete results log'!$B$2,IF(Q71=0,-'complete results log'!$B$2,-('complete results log'!$B$2*2)))))))*E71</f>
        <v>-10</v>
      </c>
      <c r="S71" s="28">
        <f>(IF(N71="WON-EW",((((O71-1)*Q71)*'complete results log'!$B$2)+('complete results log'!$B$2*(O71-1))),IF(N71="WON",((((O71-1)*Q71)*'complete results log'!$B$2)+('complete results log'!$B$2*(O71-1))),IF(N71="PLACED",((((O71-1)*Q71)*'complete results log'!$B$2)-'complete results log'!$B$2),IF(Q71=0,-'complete results log'!$B$2,IF(Q71=0,-'complete results log'!$B$2,-('complete results log'!$B$2*2)))))))*E71</f>
        <v>-10</v>
      </c>
      <c r="T71" s="28">
        <f>(IF(N71="WON-EW",(((L71-1)*'complete results log'!$B$2)*(1-$B$3))+(((M71-1)*'complete results log'!$B$2)*(1-$B$3)),IF(N71="WON",(((L71-1)*'complete results log'!$B$2)*(1-$B$3)),IF(N71="PLACED",(((M71-1)*'complete results log'!$B$2)*(1-$B$3))-'complete results log'!$B$2,IF(Q71=0,-'complete results log'!$B$2,-('complete results log'!$B$2*2))))))*E71</f>
        <v>-10</v>
      </c>
    </row>
    <row r="72" spans="1:20" x14ac:dyDescent="0.2">
      <c r="A72" s="20">
        <v>42314</v>
      </c>
      <c r="B72" s="21">
        <v>2.4</v>
      </c>
      <c r="C72" s="50" t="s">
        <v>133</v>
      </c>
      <c r="D72" s="43" t="s">
        <v>134</v>
      </c>
      <c r="E72" s="18">
        <v>1</v>
      </c>
      <c r="F72" s="22">
        <v>5</v>
      </c>
      <c r="G72" s="22">
        <v>5</v>
      </c>
      <c r="H72" s="22" t="s">
        <v>28</v>
      </c>
      <c r="I72" s="22" t="s">
        <v>28</v>
      </c>
      <c r="J72" s="22"/>
      <c r="K72" s="22"/>
      <c r="N72" s="18" t="s">
        <v>29</v>
      </c>
      <c r="O72" s="27">
        <f>((G72-1)*(1-(IF(H72="no",0,'complete results log'!$B$3)))+1)</f>
        <v>5</v>
      </c>
      <c r="P72" s="27">
        <f t="shared" si="1"/>
        <v>1</v>
      </c>
      <c r="Q72" s="39">
        <f>IF(Table1[[#This Row],[Runners]]&lt;5,0,IF(Table1[[#This Row],[Runners]]&lt;8,0.25,IF(Table1[[#This Row],[Runners]]&lt;12,0.2,IF(Table1[[#This Row],[Handicap?]]="Yes",0.25,0.2))))</f>
        <v>0</v>
      </c>
      <c r="R72" s="29">
        <f>(IF(N72="WON-EW",((((F72-1)*Q72)*'complete results log'!$B$2)+('complete results log'!$B$2*(F72-1))),IF(N72="WON",((((F72-1)*Q72)*'complete results log'!$B$2)+('complete results log'!$B$2*(F72-1))),IF(N72="PLACED",((((F72-1)*Q72)*'complete results log'!$B$2)-'complete results log'!$B$2),IF(Q72=0,-'complete results log'!$B$2,IF(Q72=0,-'complete results log'!$B$2,-('complete results log'!$B$2*2)))))))*E72</f>
        <v>-5</v>
      </c>
      <c r="S72" s="28">
        <f>(IF(N72="WON-EW",((((O72-1)*Q72)*'complete results log'!$B$2)+('complete results log'!$B$2*(O72-1))),IF(N72="WON",((((O72-1)*Q72)*'complete results log'!$B$2)+('complete results log'!$B$2*(O72-1))),IF(N72="PLACED",((((O72-1)*Q72)*'complete results log'!$B$2)-'complete results log'!$B$2),IF(Q72=0,-'complete results log'!$B$2,IF(Q72=0,-'complete results log'!$B$2,-('complete results log'!$B$2*2)))))))*E72</f>
        <v>-5</v>
      </c>
      <c r="T72" s="28">
        <f>(IF(N72="WON-EW",(((L72-1)*'complete results log'!$B$2)*(1-$B$3))+(((M72-1)*'complete results log'!$B$2)*(1-$B$3)),IF(N72="WON",(((L72-1)*'complete results log'!$B$2)*(1-$B$3)),IF(N72="PLACED",(((M72-1)*'complete results log'!$B$2)*(1-$B$3))-'complete results log'!$B$2,IF(Q72=0,-'complete results log'!$B$2,-('complete results log'!$B$2*2))))))*E72</f>
        <v>-5</v>
      </c>
    </row>
    <row r="73" spans="1:20" x14ac:dyDescent="0.2">
      <c r="A73" s="20">
        <v>42314</v>
      </c>
      <c r="B73" s="21">
        <v>6.1</v>
      </c>
      <c r="C73" s="50" t="s">
        <v>51</v>
      </c>
      <c r="D73" s="43" t="s">
        <v>135</v>
      </c>
      <c r="E73" s="18">
        <v>2</v>
      </c>
      <c r="F73" s="22">
        <v>2.88</v>
      </c>
      <c r="G73" s="22">
        <v>2.88</v>
      </c>
      <c r="H73" s="22" t="s">
        <v>28</v>
      </c>
      <c r="I73" s="22" t="s">
        <v>28</v>
      </c>
      <c r="J73" s="22"/>
      <c r="K73" s="22"/>
      <c r="N73" s="18" t="s">
        <v>29</v>
      </c>
      <c r="O73" s="27">
        <f>((G73-1)*(1-(IF(H73="no",0,'complete results log'!$B$3)))+1)</f>
        <v>2.88</v>
      </c>
      <c r="P73" s="27">
        <f t="shared" si="1"/>
        <v>2</v>
      </c>
      <c r="Q73" s="39">
        <f>IF(Table1[[#This Row],[Runners]]&lt;5,0,IF(Table1[[#This Row],[Runners]]&lt;8,0.25,IF(Table1[[#This Row],[Runners]]&lt;12,0.2,IF(Table1[[#This Row],[Handicap?]]="Yes",0.25,0.2))))</f>
        <v>0</v>
      </c>
      <c r="R73" s="29">
        <f>(IF(N73="WON-EW",((((F73-1)*Q73)*'complete results log'!$B$2)+('complete results log'!$B$2*(F73-1))),IF(N73="WON",((((F73-1)*Q73)*'complete results log'!$B$2)+('complete results log'!$B$2*(F73-1))),IF(N73="PLACED",((((F73-1)*Q73)*'complete results log'!$B$2)-'complete results log'!$B$2),IF(Q73=0,-'complete results log'!$B$2,IF(Q73=0,-'complete results log'!$B$2,-('complete results log'!$B$2*2)))))))*E73</f>
        <v>-10</v>
      </c>
      <c r="S73" s="28">
        <f>(IF(N73="WON-EW",((((O73-1)*Q73)*'complete results log'!$B$2)+('complete results log'!$B$2*(O73-1))),IF(N73="WON",((((O73-1)*Q73)*'complete results log'!$B$2)+('complete results log'!$B$2*(O73-1))),IF(N73="PLACED",((((O73-1)*Q73)*'complete results log'!$B$2)-'complete results log'!$B$2),IF(Q73=0,-'complete results log'!$B$2,IF(Q73=0,-'complete results log'!$B$2,-('complete results log'!$B$2*2)))))))*E73</f>
        <v>-10</v>
      </c>
      <c r="T73" s="28">
        <f>(IF(N73="WON-EW",(((L73-1)*'complete results log'!$B$2)*(1-$B$3))+(((M73-1)*'complete results log'!$B$2)*(1-$B$3)),IF(N73="WON",(((L73-1)*'complete results log'!$B$2)*(1-$B$3)),IF(N73="PLACED",(((M73-1)*'complete results log'!$B$2)*(1-$B$3))-'complete results log'!$B$2,IF(Q73=0,-'complete results log'!$B$2,-('complete results log'!$B$2*2))))))*E73</f>
        <v>-10</v>
      </c>
    </row>
    <row r="74" spans="1:20" x14ac:dyDescent="0.2">
      <c r="A74" s="20">
        <v>42314</v>
      </c>
      <c r="B74" s="21">
        <v>6.3</v>
      </c>
      <c r="C74" s="50" t="s">
        <v>36</v>
      </c>
      <c r="D74" s="43" t="s">
        <v>136</v>
      </c>
      <c r="E74" s="18">
        <v>1</v>
      </c>
      <c r="F74" s="22">
        <v>6</v>
      </c>
      <c r="G74" s="22">
        <v>6</v>
      </c>
      <c r="H74" s="22" t="s">
        <v>28</v>
      </c>
      <c r="I74" s="22" t="s">
        <v>28</v>
      </c>
      <c r="J74" s="22"/>
      <c r="K74" s="22"/>
      <c r="N74" s="18" t="s">
        <v>29</v>
      </c>
      <c r="O74" s="27">
        <f>((G74-1)*(1-(IF(H74="no",0,'complete results log'!$B$3)))+1)</f>
        <v>6</v>
      </c>
      <c r="P74" s="27">
        <f t="shared" si="1"/>
        <v>1</v>
      </c>
      <c r="Q74" s="39">
        <f>IF(Table1[[#This Row],[Runners]]&lt;5,0,IF(Table1[[#This Row],[Runners]]&lt;8,0.25,IF(Table1[[#This Row],[Runners]]&lt;12,0.2,IF(Table1[[#This Row],[Handicap?]]="Yes",0.25,0.2))))</f>
        <v>0</v>
      </c>
      <c r="R74" s="29">
        <f>(IF(N74="WON-EW",((((F74-1)*Q74)*'complete results log'!$B$2)+('complete results log'!$B$2*(F74-1))),IF(N74="WON",((((F74-1)*Q74)*'complete results log'!$B$2)+('complete results log'!$B$2*(F74-1))),IF(N74="PLACED",((((F74-1)*Q74)*'complete results log'!$B$2)-'complete results log'!$B$2),IF(Q74=0,-'complete results log'!$B$2,IF(Q74=0,-'complete results log'!$B$2,-('complete results log'!$B$2*2)))))))*E74</f>
        <v>-5</v>
      </c>
      <c r="S74" s="28">
        <f>(IF(N74="WON-EW",((((O74-1)*Q74)*'complete results log'!$B$2)+('complete results log'!$B$2*(O74-1))),IF(N74="WON",((((O74-1)*Q74)*'complete results log'!$B$2)+('complete results log'!$B$2*(O74-1))),IF(N74="PLACED",((((O74-1)*Q74)*'complete results log'!$B$2)-'complete results log'!$B$2),IF(Q74=0,-'complete results log'!$B$2,IF(Q74=0,-'complete results log'!$B$2,-('complete results log'!$B$2*2)))))))*E74</f>
        <v>-5</v>
      </c>
      <c r="T74" s="28">
        <f>(IF(N74="WON-EW",(((L74-1)*'complete results log'!$B$2)*(1-$B$3))+(((M74-1)*'complete results log'!$B$2)*(1-$B$3)),IF(N74="WON",(((L74-1)*'complete results log'!$B$2)*(1-$B$3)),IF(N74="PLACED",(((M74-1)*'complete results log'!$B$2)*(1-$B$3))-'complete results log'!$B$2,IF(Q74=0,-'complete results log'!$B$2,-('complete results log'!$B$2*2))))))*E74</f>
        <v>-5</v>
      </c>
    </row>
    <row r="75" spans="1:20" x14ac:dyDescent="0.2">
      <c r="A75" s="20">
        <v>42314</v>
      </c>
      <c r="B75" s="21">
        <v>6.4</v>
      </c>
      <c r="C75" s="50" t="s">
        <v>51</v>
      </c>
      <c r="D75" s="50" t="s">
        <v>137</v>
      </c>
      <c r="E75" s="18">
        <v>2</v>
      </c>
      <c r="F75" s="18">
        <v>4.5</v>
      </c>
      <c r="G75" s="18">
        <v>4.5</v>
      </c>
      <c r="H75" s="22" t="s">
        <v>28</v>
      </c>
      <c r="I75" s="22" t="s">
        <v>28</v>
      </c>
      <c r="J75" s="22"/>
      <c r="K75" s="22"/>
      <c r="N75" s="18" t="s">
        <v>29</v>
      </c>
      <c r="O75" s="27">
        <f>((G75-1)*(1-(IF(H75="no",0,'complete results log'!$B$3)))+1)</f>
        <v>4.5</v>
      </c>
      <c r="P75" s="27">
        <f t="shared" si="1"/>
        <v>2</v>
      </c>
      <c r="Q75" s="39">
        <f>IF(Table1[[#This Row],[Runners]]&lt;5,0,IF(Table1[[#This Row],[Runners]]&lt;8,0.25,IF(Table1[[#This Row],[Runners]]&lt;12,0.2,IF(Table1[[#This Row],[Handicap?]]="Yes",0.25,0.2))))</f>
        <v>0</v>
      </c>
      <c r="R75" s="29">
        <f>(IF(N75="WON-EW",((((F75-1)*Q75)*'complete results log'!$B$2)+('complete results log'!$B$2*(F75-1))),IF(N75="WON",((((F75-1)*Q75)*'complete results log'!$B$2)+('complete results log'!$B$2*(F75-1))),IF(N75="PLACED",((((F75-1)*Q75)*'complete results log'!$B$2)-'complete results log'!$B$2),IF(Q75=0,-'complete results log'!$B$2,IF(Q75=0,-'complete results log'!$B$2,-('complete results log'!$B$2*2)))))))*E75</f>
        <v>-10</v>
      </c>
      <c r="S75" s="28">
        <f>(IF(N75="WON-EW",((((O75-1)*Q75)*'complete results log'!$B$2)+('complete results log'!$B$2*(O75-1))),IF(N75="WON",((((O75-1)*Q75)*'complete results log'!$B$2)+('complete results log'!$B$2*(O75-1))),IF(N75="PLACED",((((O75-1)*Q75)*'complete results log'!$B$2)-'complete results log'!$B$2),IF(Q75=0,-'complete results log'!$B$2,IF(Q75=0,-'complete results log'!$B$2,-('complete results log'!$B$2*2)))))))*E75</f>
        <v>-10</v>
      </c>
      <c r="T75" s="28">
        <f>(IF(N75="WON-EW",(((L75-1)*'complete results log'!$B$2)*(1-$B$3))+(((M75-1)*'complete results log'!$B$2)*(1-$B$3)),IF(N75="WON",(((L75-1)*'complete results log'!$B$2)*(1-$B$3)),IF(N75="PLACED",(((M75-1)*'complete results log'!$B$2)*(1-$B$3))-'complete results log'!$B$2,IF(Q75=0,-'complete results log'!$B$2,-('complete results log'!$B$2*2))))))*E75</f>
        <v>-10</v>
      </c>
    </row>
    <row r="76" spans="1:20" x14ac:dyDescent="0.2">
      <c r="A76" s="20">
        <v>42315</v>
      </c>
      <c r="B76" s="21">
        <v>1.05</v>
      </c>
      <c r="C76" s="50" t="s">
        <v>46</v>
      </c>
      <c r="D76" s="50" t="s">
        <v>138</v>
      </c>
      <c r="E76" s="18">
        <v>1</v>
      </c>
      <c r="F76" s="18">
        <v>6</v>
      </c>
      <c r="G76" s="18">
        <v>6</v>
      </c>
      <c r="H76" s="22" t="s">
        <v>28</v>
      </c>
      <c r="I76" s="22" t="s">
        <v>28</v>
      </c>
      <c r="J76" s="22"/>
      <c r="K76" s="22"/>
      <c r="N76" s="18" t="s">
        <v>29</v>
      </c>
      <c r="O76" s="27">
        <f>((G76-1)*(1-(IF(H76="no",0,'complete results log'!$B$3)))+1)</f>
        <v>6</v>
      </c>
      <c r="P76" s="27">
        <f t="shared" si="1"/>
        <v>1</v>
      </c>
      <c r="Q76" s="39">
        <f>IF(Table1[[#This Row],[Runners]]&lt;5,0,IF(Table1[[#This Row],[Runners]]&lt;8,0.25,IF(Table1[[#This Row],[Runners]]&lt;12,0.2,IF(Table1[[#This Row],[Handicap?]]="Yes",0.25,0.2))))</f>
        <v>0</v>
      </c>
      <c r="R76" s="29">
        <f>(IF(N76="WON-EW",((((F76-1)*Q76)*'complete results log'!$B$2)+('complete results log'!$B$2*(F76-1))),IF(N76="WON",((((F76-1)*Q76)*'complete results log'!$B$2)+('complete results log'!$B$2*(F76-1))),IF(N76="PLACED",((((F76-1)*Q76)*'complete results log'!$B$2)-'complete results log'!$B$2),IF(Q76=0,-'complete results log'!$B$2,IF(Q76=0,-'complete results log'!$B$2,-('complete results log'!$B$2*2)))))))*E76</f>
        <v>-5</v>
      </c>
      <c r="S76" s="28">
        <f>(IF(N76="WON-EW",((((O76-1)*Q76)*'complete results log'!$B$2)+('complete results log'!$B$2*(O76-1))),IF(N76="WON",((((O76-1)*Q76)*'complete results log'!$B$2)+('complete results log'!$B$2*(O76-1))),IF(N76="PLACED",((((O76-1)*Q76)*'complete results log'!$B$2)-'complete results log'!$B$2),IF(Q76=0,-'complete results log'!$B$2,IF(Q76=0,-'complete results log'!$B$2,-('complete results log'!$B$2*2)))))))*E76</f>
        <v>-5</v>
      </c>
      <c r="T76" s="28">
        <f>(IF(N76="WON-EW",(((L76-1)*'complete results log'!$B$2)*(1-$B$3))+(((M76-1)*'complete results log'!$B$2)*(1-$B$3)),IF(N76="WON",(((L76-1)*'complete results log'!$B$2)*(1-$B$3)),IF(N76="PLACED",(((M76-1)*'complete results log'!$B$2)*(1-$B$3))-'complete results log'!$B$2,IF(Q76=0,-'complete results log'!$B$2,-('complete results log'!$B$2*2))))))*E76</f>
        <v>-5</v>
      </c>
    </row>
    <row r="77" spans="1:20" x14ac:dyDescent="0.2">
      <c r="A77" s="20">
        <v>42315</v>
      </c>
      <c r="B77" s="21">
        <v>2.15</v>
      </c>
      <c r="C77" s="50" t="s">
        <v>46</v>
      </c>
      <c r="D77" s="50" t="s">
        <v>139</v>
      </c>
      <c r="E77" s="18">
        <v>1</v>
      </c>
      <c r="F77" s="18">
        <v>6.5</v>
      </c>
      <c r="G77" s="18">
        <v>6.5</v>
      </c>
      <c r="H77" s="22" t="s">
        <v>28</v>
      </c>
      <c r="I77" s="22" t="s">
        <v>28</v>
      </c>
      <c r="J77" s="22"/>
      <c r="K77" s="22"/>
      <c r="N77" s="18" t="s">
        <v>29</v>
      </c>
      <c r="O77" s="27">
        <f>((G77-1)*(1-(IF(H77="no",0,'complete results log'!$B$3)))+1)</f>
        <v>6.5</v>
      </c>
      <c r="P77" s="27">
        <f t="shared" si="1"/>
        <v>1</v>
      </c>
      <c r="Q77" s="39">
        <f>IF(Table1[[#This Row],[Runners]]&lt;5,0,IF(Table1[[#This Row],[Runners]]&lt;8,0.25,IF(Table1[[#This Row],[Runners]]&lt;12,0.2,IF(Table1[[#This Row],[Handicap?]]="Yes",0.25,0.2))))</f>
        <v>0</v>
      </c>
      <c r="R77" s="29">
        <f>(IF(N77="WON-EW",((((F77-1)*Q77)*'complete results log'!$B$2)+('complete results log'!$B$2*(F77-1))),IF(N77="WON",((((F77-1)*Q77)*'complete results log'!$B$2)+('complete results log'!$B$2*(F77-1))),IF(N77="PLACED",((((F77-1)*Q77)*'complete results log'!$B$2)-'complete results log'!$B$2),IF(Q77=0,-'complete results log'!$B$2,IF(Q77=0,-'complete results log'!$B$2,-('complete results log'!$B$2*2)))))))*E77</f>
        <v>-5</v>
      </c>
      <c r="S77" s="28">
        <f>(IF(N77="WON-EW",((((O77-1)*Q77)*'complete results log'!$B$2)+('complete results log'!$B$2*(O77-1))),IF(N77="WON",((((O77-1)*Q77)*'complete results log'!$B$2)+('complete results log'!$B$2*(O77-1))),IF(N77="PLACED",((((O77-1)*Q77)*'complete results log'!$B$2)-'complete results log'!$B$2),IF(Q77=0,-'complete results log'!$B$2,IF(Q77=0,-'complete results log'!$B$2,-('complete results log'!$B$2*2)))))))*E77</f>
        <v>-5</v>
      </c>
      <c r="T77" s="28">
        <f>(IF(N77="WON-EW",(((L77-1)*'complete results log'!$B$2)*(1-$B$3))+(((M77-1)*'complete results log'!$B$2)*(1-$B$3)),IF(N77="WON",(((L77-1)*'complete results log'!$B$2)*(1-$B$3)),IF(N77="PLACED",(((M77-1)*'complete results log'!$B$2)*(1-$B$3))-'complete results log'!$B$2,IF(Q77=0,-'complete results log'!$B$2,-('complete results log'!$B$2*2))))))*E77</f>
        <v>-5</v>
      </c>
    </row>
    <row r="78" spans="1:20" x14ac:dyDescent="0.2">
      <c r="A78" s="20">
        <v>42315</v>
      </c>
      <c r="B78" s="21">
        <v>2.2000000000000002</v>
      </c>
      <c r="C78" s="50" t="s">
        <v>26</v>
      </c>
      <c r="D78" s="50" t="s">
        <v>140</v>
      </c>
      <c r="E78" s="18">
        <v>1</v>
      </c>
      <c r="F78" s="18">
        <v>7.5</v>
      </c>
      <c r="G78" s="18">
        <v>7.5</v>
      </c>
      <c r="H78" s="22" t="s">
        <v>28</v>
      </c>
      <c r="I78" s="22" t="s">
        <v>28</v>
      </c>
      <c r="J78" s="22"/>
      <c r="K78" s="22"/>
      <c r="N78" s="18" t="s">
        <v>29</v>
      </c>
      <c r="O78" s="27">
        <f>((G78-1)*(1-(IF(H78="no",0,'complete results log'!$B$3)))+1)</f>
        <v>7.5</v>
      </c>
      <c r="P78" s="27">
        <f t="shared" si="1"/>
        <v>1</v>
      </c>
      <c r="Q78" s="39">
        <f>IF(Table1[[#This Row],[Runners]]&lt;5,0,IF(Table1[[#This Row],[Runners]]&lt;8,0.25,IF(Table1[[#This Row],[Runners]]&lt;12,0.2,IF(Table1[[#This Row],[Handicap?]]="Yes",0.25,0.2))))</f>
        <v>0</v>
      </c>
      <c r="R78" s="29">
        <f>(IF(N78="WON-EW",((((F78-1)*Q78)*'complete results log'!$B$2)+('complete results log'!$B$2*(F78-1))),IF(N78="WON",((((F78-1)*Q78)*'complete results log'!$B$2)+('complete results log'!$B$2*(F78-1))),IF(N78="PLACED",((((F78-1)*Q78)*'complete results log'!$B$2)-'complete results log'!$B$2),IF(Q78=0,-'complete results log'!$B$2,IF(Q78=0,-'complete results log'!$B$2,-('complete results log'!$B$2*2)))))))*E78</f>
        <v>-5</v>
      </c>
      <c r="S78" s="28">
        <f>(IF(N78="WON-EW",((((O78-1)*Q78)*'complete results log'!$B$2)+('complete results log'!$B$2*(O78-1))),IF(N78="WON",((((O78-1)*Q78)*'complete results log'!$B$2)+('complete results log'!$B$2*(O78-1))),IF(N78="PLACED",((((O78-1)*Q78)*'complete results log'!$B$2)-'complete results log'!$B$2),IF(Q78=0,-'complete results log'!$B$2,IF(Q78=0,-'complete results log'!$B$2,-('complete results log'!$B$2*2)))))))*E78</f>
        <v>-5</v>
      </c>
      <c r="T78" s="28">
        <f>(IF(N78="WON-EW",(((L78-1)*'complete results log'!$B$2)*(1-$B$3))+(((M78-1)*'complete results log'!$B$2)*(1-$B$3)),IF(N78="WON",(((L78-1)*'complete results log'!$B$2)*(1-$B$3)),IF(N78="PLACED",(((M78-1)*'complete results log'!$B$2)*(1-$B$3))-'complete results log'!$B$2,IF(Q78=0,-'complete results log'!$B$2,-('complete results log'!$B$2*2))))))*E78</f>
        <v>-5</v>
      </c>
    </row>
    <row r="79" spans="1:20" x14ac:dyDescent="0.2">
      <c r="A79" s="20">
        <v>42315</v>
      </c>
      <c r="B79" s="21">
        <v>3.15</v>
      </c>
      <c r="C79" s="50" t="s">
        <v>61</v>
      </c>
      <c r="D79" s="50" t="s">
        <v>141</v>
      </c>
      <c r="E79" s="18">
        <v>2</v>
      </c>
      <c r="F79" s="18">
        <v>4</v>
      </c>
      <c r="G79" s="18">
        <v>4</v>
      </c>
      <c r="H79" s="22" t="s">
        <v>28</v>
      </c>
      <c r="I79" s="22" t="s">
        <v>28</v>
      </c>
      <c r="J79" s="22"/>
      <c r="K79" s="22"/>
      <c r="N79" s="18" t="s">
        <v>29</v>
      </c>
      <c r="O79" s="27">
        <f>((G79-1)*(1-(IF(H79="no",0,'complete results log'!$B$3)))+1)</f>
        <v>4</v>
      </c>
      <c r="P79" s="27">
        <f t="shared" si="1"/>
        <v>2</v>
      </c>
      <c r="Q79" s="39">
        <f>IF(Table1[[#This Row],[Runners]]&lt;5,0,IF(Table1[[#This Row],[Runners]]&lt;8,0.25,IF(Table1[[#This Row],[Runners]]&lt;12,0.2,IF(Table1[[#This Row],[Handicap?]]="Yes",0.25,0.2))))</f>
        <v>0</v>
      </c>
      <c r="R79" s="29">
        <f>(IF(N79="WON-EW",((((F79-1)*Q79)*'complete results log'!$B$2)+('complete results log'!$B$2*(F79-1))),IF(N79="WON",((((F79-1)*Q79)*'complete results log'!$B$2)+('complete results log'!$B$2*(F79-1))),IF(N79="PLACED",((((F79-1)*Q79)*'complete results log'!$B$2)-'complete results log'!$B$2),IF(Q79=0,-'complete results log'!$B$2,IF(Q79=0,-'complete results log'!$B$2,-('complete results log'!$B$2*2)))))))*E79</f>
        <v>-10</v>
      </c>
      <c r="S79" s="28">
        <f>(IF(N79="WON-EW",((((O79-1)*Q79)*'complete results log'!$B$2)+('complete results log'!$B$2*(O79-1))),IF(N79="WON",((((O79-1)*Q79)*'complete results log'!$B$2)+('complete results log'!$B$2*(O79-1))),IF(N79="PLACED",((((O79-1)*Q79)*'complete results log'!$B$2)-'complete results log'!$B$2),IF(Q79=0,-'complete results log'!$B$2,IF(Q79=0,-'complete results log'!$B$2,-('complete results log'!$B$2*2)))))))*E79</f>
        <v>-10</v>
      </c>
      <c r="T79" s="28">
        <f>(IF(N79="WON-EW",(((L79-1)*'complete results log'!$B$2)*(1-$B$3))+(((M79-1)*'complete results log'!$B$2)*(1-$B$3)),IF(N79="WON",(((L79-1)*'complete results log'!$B$2)*(1-$B$3)),IF(N79="PLACED",(((M79-1)*'complete results log'!$B$2)*(1-$B$3))-'complete results log'!$B$2,IF(Q79=0,-'complete results log'!$B$2,-('complete results log'!$B$2*2))))))*E79</f>
        <v>-10</v>
      </c>
    </row>
    <row r="80" spans="1:20" x14ac:dyDescent="0.2">
      <c r="A80" s="20">
        <v>42315</v>
      </c>
      <c r="B80" s="21">
        <v>4.0999999999999996</v>
      </c>
      <c r="C80" s="50" t="s">
        <v>142</v>
      </c>
      <c r="D80" s="50" t="s">
        <v>143</v>
      </c>
      <c r="E80" s="18">
        <v>2</v>
      </c>
      <c r="F80" s="18">
        <v>5.5</v>
      </c>
      <c r="G80" s="18">
        <v>6.5</v>
      </c>
      <c r="H80" s="22" t="s">
        <v>28</v>
      </c>
      <c r="I80" s="22" t="s">
        <v>28</v>
      </c>
      <c r="J80" s="22"/>
      <c r="K80" s="22"/>
      <c r="L80" s="18">
        <v>9.69</v>
      </c>
      <c r="N80" s="18" t="s">
        <v>53</v>
      </c>
      <c r="O80" s="27">
        <f>((G80-1)*(1-(IF(H80="no",0,'complete results log'!$B$3)))+1)</f>
        <v>6.5</v>
      </c>
      <c r="P80" s="27">
        <f t="shared" si="1"/>
        <v>2</v>
      </c>
      <c r="Q80" s="39">
        <f>IF(Table1[[#This Row],[Runners]]&lt;5,0,IF(Table1[[#This Row],[Runners]]&lt;8,0.25,IF(Table1[[#This Row],[Runners]]&lt;12,0.2,IF(Table1[[#This Row],[Handicap?]]="Yes",0.25,0.2))))</f>
        <v>0</v>
      </c>
      <c r="R80" s="29">
        <f>(IF(N80="WON-EW",((((F80-1)*Q80)*'complete results log'!$B$2)+('complete results log'!$B$2*(F80-1))),IF(N80="WON",((((F80-1)*Q80)*'complete results log'!$B$2)+('complete results log'!$B$2*(F80-1))),IF(N80="PLACED",((((F80-1)*Q80)*'complete results log'!$B$2)-'complete results log'!$B$2),IF(Q80=0,-'complete results log'!$B$2,IF(Q80=0,-'complete results log'!$B$2,-('complete results log'!$B$2*2)))))))*E80</f>
        <v>45</v>
      </c>
      <c r="S80" s="28">
        <f>(IF(N80="WON-EW",((((O80-1)*Q80)*'complete results log'!$B$2)+('complete results log'!$B$2*(O80-1))),IF(N80="WON",((((O80-1)*Q80)*'complete results log'!$B$2)+('complete results log'!$B$2*(O80-1))),IF(N80="PLACED",((((O80-1)*Q80)*'complete results log'!$B$2)-'complete results log'!$B$2),IF(Q80=0,-'complete results log'!$B$2,IF(Q80=0,-'complete results log'!$B$2,-('complete results log'!$B$2*2)))))))*E80</f>
        <v>55</v>
      </c>
      <c r="T80" s="28">
        <f>(IF(N80="WON-EW",(((L80-1)*'complete results log'!$B$2)*(1-$B$3))+(((M80-1)*'complete results log'!$B$2)*(1-$B$3)),IF(N80="WON",(((L80-1)*'complete results log'!$B$2)*(1-$B$3)),IF(N80="PLACED",(((M80-1)*'complete results log'!$B$2)*(1-$B$3))-'complete results log'!$B$2,IF(Q80=0,-'complete results log'!$B$2,-('complete results log'!$B$2*2))))))*E80</f>
        <v>82.554999999999993</v>
      </c>
    </row>
    <row r="81" spans="1:20" x14ac:dyDescent="0.2">
      <c r="A81" s="20">
        <v>42315</v>
      </c>
      <c r="B81" s="21">
        <v>5.4</v>
      </c>
      <c r="C81" s="50" t="s">
        <v>51</v>
      </c>
      <c r="D81" s="50" t="s">
        <v>144</v>
      </c>
      <c r="E81" s="18">
        <v>2</v>
      </c>
      <c r="F81" s="18">
        <v>4.5</v>
      </c>
      <c r="G81" s="18">
        <v>4.5</v>
      </c>
      <c r="H81" s="22" t="s">
        <v>28</v>
      </c>
      <c r="I81" s="22" t="s">
        <v>28</v>
      </c>
      <c r="J81" s="22"/>
      <c r="K81" s="22"/>
      <c r="N81" s="18" t="s">
        <v>29</v>
      </c>
      <c r="O81" s="27">
        <f>((G81-1)*(1-(IF(H81="no",0,'complete results log'!$B$3)))+1)</f>
        <v>4.5</v>
      </c>
      <c r="P81" s="27">
        <f t="shared" si="1"/>
        <v>2</v>
      </c>
      <c r="Q81" s="39">
        <f>IF(Table1[[#This Row],[Runners]]&lt;5,0,IF(Table1[[#This Row],[Runners]]&lt;8,0.25,IF(Table1[[#This Row],[Runners]]&lt;12,0.2,IF(Table1[[#This Row],[Handicap?]]="Yes",0.25,0.2))))</f>
        <v>0</v>
      </c>
      <c r="R81" s="29">
        <f>(IF(N81="WON-EW",((((F81-1)*Q81)*'complete results log'!$B$2)+('complete results log'!$B$2*(F81-1))),IF(N81="WON",((((F81-1)*Q81)*'complete results log'!$B$2)+('complete results log'!$B$2*(F81-1))),IF(N81="PLACED",((((F81-1)*Q81)*'complete results log'!$B$2)-'complete results log'!$B$2),IF(Q81=0,-'complete results log'!$B$2,IF(Q81=0,-'complete results log'!$B$2,-('complete results log'!$B$2*2)))))))*E81</f>
        <v>-10</v>
      </c>
      <c r="S81" s="28">
        <f>(IF(N81="WON-EW",((((O81-1)*Q81)*'complete results log'!$B$2)+('complete results log'!$B$2*(O81-1))),IF(N81="WON",((((O81-1)*Q81)*'complete results log'!$B$2)+('complete results log'!$B$2*(O81-1))),IF(N81="PLACED",((((O81-1)*Q81)*'complete results log'!$B$2)-'complete results log'!$B$2),IF(Q81=0,-'complete results log'!$B$2,IF(Q81=0,-'complete results log'!$B$2,-('complete results log'!$B$2*2)))))))*E81</f>
        <v>-10</v>
      </c>
      <c r="T81" s="28">
        <f>(IF(N81="WON-EW",(((L81-1)*'complete results log'!$B$2)*(1-$B$3))+(((M81-1)*'complete results log'!$B$2)*(1-$B$3)),IF(N81="WON",(((L81-1)*'complete results log'!$B$2)*(1-$B$3)),IF(N81="PLACED",(((M81-1)*'complete results log'!$B$2)*(1-$B$3))-'complete results log'!$B$2,IF(Q81=0,-'complete results log'!$B$2,-('complete results log'!$B$2*2))))))*E81</f>
        <v>-10</v>
      </c>
    </row>
    <row r="82" spans="1:20" x14ac:dyDescent="0.2">
      <c r="A82" s="20">
        <v>42315</v>
      </c>
      <c r="B82" s="21">
        <v>7.4</v>
      </c>
      <c r="C82" s="50" t="s">
        <v>51</v>
      </c>
      <c r="D82" s="50" t="s">
        <v>145</v>
      </c>
      <c r="E82" s="18">
        <v>1</v>
      </c>
      <c r="F82" s="18">
        <v>6.5</v>
      </c>
      <c r="G82" s="18">
        <v>6.5</v>
      </c>
      <c r="H82" s="22" t="s">
        <v>28</v>
      </c>
      <c r="I82" s="22" t="s">
        <v>28</v>
      </c>
      <c r="J82" s="22"/>
      <c r="K82" s="22"/>
      <c r="N82" s="18" t="s">
        <v>29</v>
      </c>
      <c r="O82" s="27">
        <f>((G82-1)*(1-(IF(H82="no",0,'complete results log'!$B$3)))+1)</f>
        <v>6.5</v>
      </c>
      <c r="P82" s="27">
        <f t="shared" si="1"/>
        <v>1</v>
      </c>
      <c r="Q82" s="39">
        <f>IF(Table1[[#This Row],[Runners]]&lt;5,0,IF(Table1[[#This Row],[Runners]]&lt;8,0.25,IF(Table1[[#This Row],[Runners]]&lt;12,0.2,IF(Table1[[#This Row],[Handicap?]]="Yes",0.25,0.2))))</f>
        <v>0</v>
      </c>
      <c r="R82" s="29">
        <f>(IF(N82="WON-EW",((((F82-1)*Q82)*'complete results log'!$B$2)+('complete results log'!$B$2*(F82-1))),IF(N82="WON",((((F82-1)*Q82)*'complete results log'!$B$2)+('complete results log'!$B$2*(F82-1))),IF(N82="PLACED",((((F82-1)*Q82)*'complete results log'!$B$2)-'complete results log'!$B$2),IF(Q82=0,-'complete results log'!$B$2,IF(Q82=0,-'complete results log'!$B$2,-('complete results log'!$B$2*2)))))))*E82</f>
        <v>-5</v>
      </c>
      <c r="S82" s="28">
        <f>(IF(N82="WON-EW",((((O82-1)*Q82)*'complete results log'!$B$2)+('complete results log'!$B$2*(O82-1))),IF(N82="WON",((((O82-1)*Q82)*'complete results log'!$B$2)+('complete results log'!$B$2*(O82-1))),IF(N82="PLACED",((((O82-1)*Q82)*'complete results log'!$B$2)-'complete results log'!$B$2),IF(Q82=0,-'complete results log'!$B$2,IF(Q82=0,-'complete results log'!$B$2,-('complete results log'!$B$2*2)))))))*E82</f>
        <v>-5</v>
      </c>
      <c r="T82" s="28">
        <f>(IF(N82="WON-EW",(((L82-1)*'complete results log'!$B$2)*(1-$B$3))+(((M82-1)*'complete results log'!$B$2)*(1-$B$3)),IF(N82="WON",(((L82-1)*'complete results log'!$B$2)*(1-$B$3)),IF(N82="PLACED",(((M82-1)*'complete results log'!$B$2)*(1-$B$3))-'complete results log'!$B$2,IF(Q82=0,-'complete results log'!$B$2,-('complete results log'!$B$2*2))))))*E82</f>
        <v>-5</v>
      </c>
    </row>
    <row r="83" spans="1:20" x14ac:dyDescent="0.2">
      <c r="A83" s="20">
        <v>42319</v>
      </c>
      <c r="B83" s="21">
        <v>1.2</v>
      </c>
      <c r="C83" s="50" t="s">
        <v>100</v>
      </c>
      <c r="D83" s="50" t="s">
        <v>146</v>
      </c>
      <c r="E83" s="18">
        <v>1</v>
      </c>
      <c r="F83" s="18">
        <v>8</v>
      </c>
      <c r="G83" s="18">
        <v>8</v>
      </c>
      <c r="H83" s="22" t="s">
        <v>28</v>
      </c>
      <c r="I83" s="22" t="s">
        <v>28</v>
      </c>
      <c r="J83" s="22"/>
      <c r="K83" s="22"/>
      <c r="N83" s="18" t="s">
        <v>29</v>
      </c>
      <c r="O83" s="27">
        <f>((G83-1)*(1-(IF(H83="no",0,'complete results log'!$B$3)))+1)</f>
        <v>8</v>
      </c>
      <c r="P83" s="27">
        <f t="shared" si="1"/>
        <v>1</v>
      </c>
      <c r="Q83" s="39">
        <f>IF(Table1[[#This Row],[Runners]]&lt;5,0,IF(Table1[[#This Row],[Runners]]&lt;8,0.25,IF(Table1[[#This Row],[Runners]]&lt;12,0.2,IF(Table1[[#This Row],[Handicap?]]="Yes",0.25,0.2))))</f>
        <v>0</v>
      </c>
      <c r="R83" s="29">
        <f>(IF(N83="WON-EW",((((F83-1)*Q83)*'complete results log'!$B$2)+('complete results log'!$B$2*(F83-1))),IF(N83="WON",((((F83-1)*Q83)*'complete results log'!$B$2)+('complete results log'!$B$2*(F83-1))),IF(N83="PLACED",((((F83-1)*Q83)*'complete results log'!$B$2)-'complete results log'!$B$2),IF(Q83=0,-'complete results log'!$B$2,IF(Q83=0,-'complete results log'!$B$2,-('complete results log'!$B$2*2)))))))*E83</f>
        <v>-5</v>
      </c>
      <c r="S83" s="28">
        <f>(IF(N83="WON-EW",((((O83-1)*Q83)*'complete results log'!$B$2)+('complete results log'!$B$2*(O83-1))),IF(N83="WON",((((O83-1)*Q83)*'complete results log'!$B$2)+('complete results log'!$B$2*(O83-1))),IF(N83="PLACED",((((O83-1)*Q83)*'complete results log'!$B$2)-'complete results log'!$B$2),IF(Q83=0,-'complete results log'!$B$2,IF(Q83=0,-'complete results log'!$B$2,-('complete results log'!$B$2*2)))))))*E83</f>
        <v>-5</v>
      </c>
      <c r="T83" s="28">
        <f>(IF(N83="WON-EW",(((L83-1)*'complete results log'!$B$2)*(1-$B$3))+(((M83-1)*'complete results log'!$B$2)*(1-$B$3)),IF(N83="WON",(((L83-1)*'complete results log'!$B$2)*(1-$B$3)),IF(N83="PLACED",(((M83-1)*'complete results log'!$B$2)*(1-$B$3))-'complete results log'!$B$2,IF(Q83=0,-'complete results log'!$B$2,-('complete results log'!$B$2*2))))))*E83</f>
        <v>-5</v>
      </c>
    </row>
    <row r="84" spans="1:20" x14ac:dyDescent="0.2">
      <c r="A84" s="20">
        <v>42319</v>
      </c>
      <c r="B84" s="21">
        <v>2.4</v>
      </c>
      <c r="C84" s="50" t="s">
        <v>109</v>
      </c>
      <c r="D84" s="50" t="s">
        <v>147</v>
      </c>
      <c r="E84" s="18">
        <v>1</v>
      </c>
      <c r="F84" s="18">
        <v>6</v>
      </c>
      <c r="G84" s="18">
        <v>6</v>
      </c>
      <c r="H84" s="22" t="s">
        <v>28</v>
      </c>
      <c r="I84" s="22" t="s">
        <v>28</v>
      </c>
      <c r="J84" s="22"/>
      <c r="K84" s="22"/>
      <c r="N84" s="18" t="s">
        <v>29</v>
      </c>
      <c r="O84" s="27">
        <f>((G84-1)*(1-(IF(H84="no",0,'complete results log'!$B$3)))+1)</f>
        <v>6</v>
      </c>
      <c r="P84" s="27">
        <f t="shared" si="1"/>
        <v>1</v>
      </c>
      <c r="Q84" s="39">
        <f>IF(Table1[[#This Row],[Runners]]&lt;5,0,IF(Table1[[#This Row],[Runners]]&lt;8,0.25,IF(Table1[[#This Row],[Runners]]&lt;12,0.2,IF(Table1[[#This Row],[Handicap?]]="Yes",0.25,0.2))))</f>
        <v>0</v>
      </c>
      <c r="R84" s="29">
        <f>(IF(N84="WON-EW",((((F84-1)*Q84)*'complete results log'!$B$2)+('complete results log'!$B$2*(F84-1))),IF(N84="WON",((((F84-1)*Q84)*'complete results log'!$B$2)+('complete results log'!$B$2*(F84-1))),IF(N84="PLACED",((((F84-1)*Q84)*'complete results log'!$B$2)-'complete results log'!$B$2),IF(Q84=0,-'complete results log'!$B$2,IF(Q84=0,-'complete results log'!$B$2,-('complete results log'!$B$2*2)))))))*E84</f>
        <v>-5</v>
      </c>
      <c r="S84" s="28">
        <f>(IF(N84="WON-EW",((((O84-1)*Q84)*'complete results log'!$B$2)+('complete results log'!$B$2*(O84-1))),IF(N84="WON",((((O84-1)*Q84)*'complete results log'!$B$2)+('complete results log'!$B$2*(O84-1))),IF(N84="PLACED",((((O84-1)*Q84)*'complete results log'!$B$2)-'complete results log'!$B$2),IF(Q84=0,-'complete results log'!$B$2,IF(Q84=0,-'complete results log'!$B$2,-('complete results log'!$B$2*2)))))))*E84</f>
        <v>-5</v>
      </c>
      <c r="T84" s="28">
        <f>(IF(N84="WON-EW",(((L84-1)*'complete results log'!$B$2)*(1-$B$3))+(((M84-1)*'complete results log'!$B$2)*(1-$B$3)),IF(N84="WON",(((L84-1)*'complete results log'!$B$2)*(1-$B$3)),IF(N84="PLACED",(((M84-1)*'complete results log'!$B$2)*(1-$B$3))-'complete results log'!$B$2,IF(Q84=0,-'complete results log'!$B$2,-('complete results log'!$B$2*2))))))*E84</f>
        <v>-5</v>
      </c>
    </row>
    <row r="85" spans="1:20" x14ac:dyDescent="0.2">
      <c r="A85" s="20">
        <v>42319</v>
      </c>
      <c r="B85" s="21">
        <v>4.3499999999999996</v>
      </c>
      <c r="C85" s="50" t="s">
        <v>81</v>
      </c>
      <c r="D85" s="50" t="s">
        <v>148</v>
      </c>
      <c r="E85" s="18">
        <v>2</v>
      </c>
      <c r="F85" s="18">
        <v>3.5</v>
      </c>
      <c r="G85" s="18">
        <v>3.5</v>
      </c>
      <c r="H85" s="22" t="s">
        <v>28</v>
      </c>
      <c r="I85" s="22" t="s">
        <v>28</v>
      </c>
      <c r="J85" s="22"/>
      <c r="K85" s="22"/>
      <c r="N85" s="18" t="s">
        <v>29</v>
      </c>
      <c r="O85" s="27">
        <f>((G85-1)*(1-(IF(H85="no",0,'complete results log'!$B$3)))+1)</f>
        <v>3.5</v>
      </c>
      <c r="P85" s="27">
        <f t="shared" si="1"/>
        <v>2</v>
      </c>
      <c r="Q85" s="39">
        <f>IF(Table1[[#This Row],[Runners]]&lt;5,0,IF(Table1[[#This Row],[Runners]]&lt;8,0.25,IF(Table1[[#This Row],[Runners]]&lt;12,0.2,IF(Table1[[#This Row],[Handicap?]]="Yes",0.25,0.2))))</f>
        <v>0</v>
      </c>
      <c r="R85" s="29">
        <f>(IF(N85="WON-EW",((((F85-1)*Q85)*'complete results log'!$B$2)+('complete results log'!$B$2*(F85-1))),IF(N85="WON",((((F85-1)*Q85)*'complete results log'!$B$2)+('complete results log'!$B$2*(F85-1))),IF(N85="PLACED",((((F85-1)*Q85)*'complete results log'!$B$2)-'complete results log'!$B$2),IF(Q85=0,-'complete results log'!$B$2,IF(Q85=0,-'complete results log'!$B$2,-('complete results log'!$B$2*2)))))))*E85</f>
        <v>-10</v>
      </c>
      <c r="S85" s="28">
        <f>(IF(N85="WON-EW",((((O85-1)*Q85)*'complete results log'!$B$2)+('complete results log'!$B$2*(O85-1))),IF(N85="WON",((((O85-1)*Q85)*'complete results log'!$B$2)+('complete results log'!$B$2*(O85-1))),IF(N85="PLACED",((((O85-1)*Q85)*'complete results log'!$B$2)-'complete results log'!$B$2),IF(Q85=0,-'complete results log'!$B$2,IF(Q85=0,-'complete results log'!$B$2,-('complete results log'!$B$2*2)))))))*E85</f>
        <v>-10</v>
      </c>
      <c r="T85" s="28">
        <f>(IF(N85="WON-EW",(((L85-1)*'complete results log'!$B$2)*(1-$B$3))+(((M85-1)*'complete results log'!$B$2)*(1-$B$3)),IF(N85="WON",(((L85-1)*'complete results log'!$B$2)*(1-$B$3)),IF(N85="PLACED",(((M85-1)*'complete results log'!$B$2)*(1-$B$3))-'complete results log'!$B$2,IF(Q85=0,-'complete results log'!$B$2,-('complete results log'!$B$2*2))))))*E85</f>
        <v>-10</v>
      </c>
    </row>
    <row r="86" spans="1:20" x14ac:dyDescent="0.2">
      <c r="A86" s="20">
        <v>42319</v>
      </c>
      <c r="B86" s="21">
        <v>5.0999999999999996</v>
      </c>
      <c r="C86" s="50" t="s">
        <v>81</v>
      </c>
      <c r="D86" s="50" t="s">
        <v>149</v>
      </c>
      <c r="E86" s="18">
        <v>2</v>
      </c>
      <c r="F86" s="18">
        <v>4.5</v>
      </c>
      <c r="G86" s="18">
        <v>4.5</v>
      </c>
      <c r="H86" s="22" t="s">
        <v>28</v>
      </c>
      <c r="I86" s="22" t="s">
        <v>28</v>
      </c>
      <c r="J86" s="22"/>
      <c r="K86" s="22"/>
      <c r="N86" s="18" t="s">
        <v>29</v>
      </c>
      <c r="O86" s="27">
        <f>((G86-1)*(1-(IF(H86="no",0,'complete results log'!$B$3)))+1)</f>
        <v>4.5</v>
      </c>
      <c r="P86" s="27">
        <f t="shared" si="1"/>
        <v>2</v>
      </c>
      <c r="Q86" s="39">
        <f>IF(Table1[[#This Row],[Runners]]&lt;5,0,IF(Table1[[#This Row],[Runners]]&lt;8,0.25,IF(Table1[[#This Row],[Runners]]&lt;12,0.2,IF(Table1[[#This Row],[Handicap?]]="Yes",0.25,0.2))))</f>
        <v>0</v>
      </c>
      <c r="R86" s="29">
        <f>(IF(N86="WON-EW",((((F86-1)*Q86)*'complete results log'!$B$2)+('complete results log'!$B$2*(F86-1))),IF(N86="WON",((((F86-1)*Q86)*'complete results log'!$B$2)+('complete results log'!$B$2*(F86-1))),IF(N86="PLACED",((((F86-1)*Q86)*'complete results log'!$B$2)-'complete results log'!$B$2),IF(Q86=0,-'complete results log'!$B$2,IF(Q86=0,-'complete results log'!$B$2,-('complete results log'!$B$2*2)))))))*E86</f>
        <v>-10</v>
      </c>
      <c r="S86" s="28">
        <f>(IF(N86="WON-EW",((((O86-1)*Q86)*'complete results log'!$B$2)+('complete results log'!$B$2*(O86-1))),IF(N86="WON",((((O86-1)*Q86)*'complete results log'!$B$2)+('complete results log'!$B$2*(O86-1))),IF(N86="PLACED",((((O86-1)*Q86)*'complete results log'!$B$2)-'complete results log'!$B$2),IF(Q86=0,-'complete results log'!$B$2,IF(Q86=0,-'complete results log'!$B$2,-('complete results log'!$B$2*2)))))))*E86</f>
        <v>-10</v>
      </c>
      <c r="T86" s="28">
        <f>(IF(N86="WON-EW",(((L86-1)*'complete results log'!$B$2)*(1-$B$3))+(((M86-1)*'complete results log'!$B$2)*(1-$B$3)),IF(N86="WON",(((L86-1)*'complete results log'!$B$2)*(1-$B$3)),IF(N86="PLACED",(((M86-1)*'complete results log'!$B$2)*(1-$B$3))-'complete results log'!$B$2,IF(Q86=0,-'complete results log'!$B$2,-('complete results log'!$B$2*2))))))*E86</f>
        <v>-10</v>
      </c>
    </row>
    <row r="87" spans="1:20" x14ac:dyDescent="0.2">
      <c r="A87" s="20">
        <v>42319</v>
      </c>
      <c r="B87" s="21">
        <v>9</v>
      </c>
      <c r="C87" s="50" t="s">
        <v>36</v>
      </c>
      <c r="D87" s="50" t="s">
        <v>150</v>
      </c>
      <c r="E87" s="18">
        <v>2</v>
      </c>
      <c r="F87" s="18">
        <v>4.5</v>
      </c>
      <c r="G87" s="18">
        <v>4.5</v>
      </c>
      <c r="H87" s="22" t="s">
        <v>28</v>
      </c>
      <c r="I87" s="22" t="s">
        <v>28</v>
      </c>
      <c r="J87" s="22"/>
      <c r="K87" s="22"/>
      <c r="N87" s="18" t="s">
        <v>29</v>
      </c>
      <c r="O87" s="27">
        <f>((G87-1)*(1-(IF(H87="no",0,'complete results log'!$B$3)))+1)</f>
        <v>4.5</v>
      </c>
      <c r="P87" s="27">
        <f t="shared" si="1"/>
        <v>2</v>
      </c>
      <c r="Q87" s="39">
        <f>IF(Table1[[#This Row],[Runners]]&lt;5,0,IF(Table1[[#This Row],[Runners]]&lt;8,0.25,IF(Table1[[#This Row],[Runners]]&lt;12,0.2,IF(Table1[[#This Row],[Handicap?]]="Yes",0.25,0.2))))</f>
        <v>0</v>
      </c>
      <c r="R87" s="29">
        <f>(IF(N87="WON-EW",((((F87-1)*Q87)*'complete results log'!$B$2)+('complete results log'!$B$2*(F87-1))),IF(N87="WON",((((F87-1)*Q87)*'complete results log'!$B$2)+('complete results log'!$B$2*(F87-1))),IF(N87="PLACED",((((F87-1)*Q87)*'complete results log'!$B$2)-'complete results log'!$B$2),IF(Q87=0,-'complete results log'!$B$2,IF(Q87=0,-'complete results log'!$B$2,-('complete results log'!$B$2*2)))))))*E87</f>
        <v>-10</v>
      </c>
      <c r="S87" s="28">
        <f>(IF(N87="WON-EW",((((O87-1)*Q87)*'complete results log'!$B$2)+('complete results log'!$B$2*(O87-1))),IF(N87="WON",((((O87-1)*Q87)*'complete results log'!$B$2)+('complete results log'!$B$2*(O87-1))),IF(N87="PLACED",((((O87-1)*Q87)*'complete results log'!$B$2)-'complete results log'!$B$2),IF(Q87=0,-'complete results log'!$B$2,IF(Q87=0,-'complete results log'!$B$2,-('complete results log'!$B$2*2)))))))*E87</f>
        <v>-10</v>
      </c>
      <c r="T87" s="28">
        <f>(IF(N87="WON-EW",(((L87-1)*'complete results log'!$B$2)*(1-$B$3))+(((M87-1)*'complete results log'!$B$2)*(1-$B$3)),IF(N87="WON",(((L87-1)*'complete results log'!$B$2)*(1-$B$3)),IF(N87="PLACED",(((M87-1)*'complete results log'!$B$2)*(1-$B$3))-'complete results log'!$B$2,IF(Q87=0,-'complete results log'!$B$2,-('complete results log'!$B$2*2))))))*E87</f>
        <v>-10</v>
      </c>
    </row>
    <row r="88" spans="1:20" x14ac:dyDescent="0.2">
      <c r="A88" s="20">
        <v>42320</v>
      </c>
      <c r="B88" s="21">
        <v>1.5</v>
      </c>
      <c r="C88" s="50" t="s">
        <v>107</v>
      </c>
      <c r="D88" s="50" t="s">
        <v>151</v>
      </c>
      <c r="E88" s="18">
        <v>1</v>
      </c>
      <c r="F88" s="18">
        <v>6</v>
      </c>
      <c r="G88" s="18">
        <v>6</v>
      </c>
      <c r="H88" s="22" t="s">
        <v>28</v>
      </c>
      <c r="I88" s="22" t="s">
        <v>28</v>
      </c>
      <c r="J88" s="22"/>
      <c r="K88" s="22"/>
      <c r="N88" s="18" t="s">
        <v>29</v>
      </c>
      <c r="O88" s="27">
        <f>((G88-1)*(1-(IF(H88="no",0,'complete results log'!$B$3)))+1)</f>
        <v>6</v>
      </c>
      <c r="P88" s="27">
        <f t="shared" si="1"/>
        <v>1</v>
      </c>
      <c r="Q88" s="39">
        <f>IF(Table1[[#This Row],[Runners]]&lt;5,0,IF(Table1[[#This Row],[Runners]]&lt;8,0.25,IF(Table1[[#This Row],[Runners]]&lt;12,0.2,IF(Table1[[#This Row],[Handicap?]]="Yes",0.25,0.2))))</f>
        <v>0</v>
      </c>
      <c r="R88" s="29">
        <f>(IF(N88="WON-EW",((((F88-1)*Q88)*'complete results log'!$B$2)+('complete results log'!$B$2*(F88-1))),IF(N88="WON",((((F88-1)*Q88)*'complete results log'!$B$2)+('complete results log'!$B$2*(F88-1))),IF(N88="PLACED",((((F88-1)*Q88)*'complete results log'!$B$2)-'complete results log'!$B$2),IF(Q88=0,-'complete results log'!$B$2,IF(Q88=0,-'complete results log'!$B$2,-('complete results log'!$B$2*2)))))))*E88</f>
        <v>-5</v>
      </c>
      <c r="S88" s="28">
        <f>(IF(N88="WON-EW",((((O88-1)*Q88)*'complete results log'!$B$2)+('complete results log'!$B$2*(O88-1))),IF(N88="WON",((((O88-1)*Q88)*'complete results log'!$B$2)+('complete results log'!$B$2*(O88-1))),IF(N88="PLACED",((((O88-1)*Q88)*'complete results log'!$B$2)-'complete results log'!$B$2),IF(Q88=0,-'complete results log'!$B$2,IF(Q88=0,-'complete results log'!$B$2,-('complete results log'!$B$2*2)))))))*E88</f>
        <v>-5</v>
      </c>
      <c r="T88" s="28">
        <f>(IF(N88="WON-EW",(((L88-1)*'complete results log'!$B$2)*(1-$B$3))+(((M88-1)*'complete results log'!$B$2)*(1-$B$3)),IF(N88="WON",(((L88-1)*'complete results log'!$B$2)*(1-$B$3)),IF(N88="PLACED",(((M88-1)*'complete results log'!$B$2)*(1-$B$3))-'complete results log'!$B$2,IF(Q88=0,-'complete results log'!$B$2,-('complete results log'!$B$2*2))))))*E88</f>
        <v>-5</v>
      </c>
    </row>
    <row r="89" spans="1:20" x14ac:dyDescent="0.2">
      <c r="A89" s="20">
        <v>42320</v>
      </c>
      <c r="B89" s="21">
        <v>2</v>
      </c>
      <c r="C89" s="50" t="s">
        <v>152</v>
      </c>
      <c r="D89" s="50" t="s">
        <v>153</v>
      </c>
      <c r="E89" s="18">
        <v>2</v>
      </c>
      <c r="F89" s="18">
        <v>3.75</v>
      </c>
      <c r="G89" s="18">
        <v>4.5</v>
      </c>
      <c r="H89" s="22" t="s">
        <v>28</v>
      </c>
      <c r="I89" s="22" t="s">
        <v>28</v>
      </c>
      <c r="J89" s="22"/>
      <c r="K89" s="22"/>
      <c r="L89" s="18">
        <v>5.0999999999999996</v>
      </c>
      <c r="N89" s="18" t="s">
        <v>53</v>
      </c>
      <c r="O89" s="27">
        <f>((G89-1)*(1-(IF(H89="no",0,'complete results log'!$B$3)))+1)</f>
        <v>4.5</v>
      </c>
      <c r="P89" s="27">
        <f t="shared" si="1"/>
        <v>2</v>
      </c>
      <c r="Q89" s="39">
        <f>IF(Table1[[#This Row],[Runners]]&lt;5,0,IF(Table1[[#This Row],[Runners]]&lt;8,0.25,IF(Table1[[#This Row],[Runners]]&lt;12,0.2,IF(Table1[[#This Row],[Handicap?]]="Yes",0.25,0.2))))</f>
        <v>0</v>
      </c>
      <c r="R89" s="29">
        <f>(IF(N89="WON-EW",((((F89-1)*Q89)*'complete results log'!$B$2)+('complete results log'!$B$2*(F89-1))),IF(N89="WON",((((F89-1)*Q89)*'complete results log'!$B$2)+('complete results log'!$B$2*(F89-1))),IF(N89="PLACED",((((F89-1)*Q89)*'complete results log'!$B$2)-'complete results log'!$B$2),IF(Q89=0,-'complete results log'!$B$2,IF(Q89=0,-'complete results log'!$B$2,-('complete results log'!$B$2*2)))))))*E89</f>
        <v>27.5</v>
      </c>
      <c r="S89" s="28">
        <f>(IF(N89="WON-EW",((((O89-1)*Q89)*'complete results log'!$B$2)+('complete results log'!$B$2*(O89-1))),IF(N89="WON",((((O89-1)*Q89)*'complete results log'!$B$2)+('complete results log'!$B$2*(O89-1))),IF(N89="PLACED",((((O89-1)*Q89)*'complete results log'!$B$2)-'complete results log'!$B$2),IF(Q89=0,-'complete results log'!$B$2,IF(Q89=0,-'complete results log'!$B$2,-('complete results log'!$B$2*2)))))))*E89</f>
        <v>35</v>
      </c>
      <c r="T89" s="28">
        <f>(IF(N89="WON-EW",(((L89-1)*'complete results log'!$B$2)*(1-$B$3))+(((M89-1)*'complete results log'!$B$2)*(1-$B$3)),IF(N89="WON",(((L89-1)*'complete results log'!$B$2)*(1-$B$3)),IF(N89="PLACED",(((M89-1)*'complete results log'!$B$2)*(1-$B$3))-'complete results log'!$B$2,IF(Q89=0,-'complete results log'!$B$2,-('complete results log'!$B$2*2))))))*E89</f>
        <v>38.949999999999996</v>
      </c>
    </row>
    <row r="90" spans="1:20" x14ac:dyDescent="0.2">
      <c r="A90" s="20">
        <v>42320</v>
      </c>
      <c r="B90" s="21">
        <v>2.1</v>
      </c>
      <c r="C90" s="50" t="s">
        <v>154</v>
      </c>
      <c r="D90" s="50" t="s">
        <v>87</v>
      </c>
      <c r="E90" s="18">
        <v>1</v>
      </c>
      <c r="F90" s="18">
        <v>6</v>
      </c>
      <c r="G90" s="18">
        <v>6</v>
      </c>
      <c r="H90" s="22" t="s">
        <v>28</v>
      </c>
      <c r="I90" s="22" t="s">
        <v>28</v>
      </c>
      <c r="J90" s="22"/>
      <c r="K90" s="22"/>
      <c r="N90" s="18" t="s">
        <v>29</v>
      </c>
      <c r="O90" s="27">
        <f>((G90-1)*(1-(IF(H90="no",0,'complete results log'!$B$3)))+1)</f>
        <v>6</v>
      </c>
      <c r="P90" s="27">
        <f t="shared" si="1"/>
        <v>1</v>
      </c>
      <c r="Q90" s="39">
        <f>IF(Table1[[#This Row],[Runners]]&lt;5,0,IF(Table1[[#This Row],[Runners]]&lt;8,0.25,IF(Table1[[#This Row],[Runners]]&lt;12,0.2,IF(Table1[[#This Row],[Handicap?]]="Yes",0.25,0.2))))</f>
        <v>0</v>
      </c>
      <c r="R90" s="29">
        <f>(IF(N90="WON-EW",((((F90-1)*Q90)*'complete results log'!$B$2)+('complete results log'!$B$2*(F90-1))),IF(N90="WON",((((F90-1)*Q90)*'complete results log'!$B$2)+('complete results log'!$B$2*(F90-1))),IF(N90="PLACED",((((F90-1)*Q90)*'complete results log'!$B$2)-'complete results log'!$B$2),IF(Q90=0,-'complete results log'!$B$2,IF(Q90=0,-'complete results log'!$B$2,-('complete results log'!$B$2*2)))))))*E90</f>
        <v>-5</v>
      </c>
      <c r="S90" s="28">
        <f>(IF(N90="WON-EW",((((O90-1)*Q90)*'complete results log'!$B$2)+('complete results log'!$B$2*(O90-1))),IF(N90="WON",((((O90-1)*Q90)*'complete results log'!$B$2)+('complete results log'!$B$2*(O90-1))),IF(N90="PLACED",((((O90-1)*Q90)*'complete results log'!$B$2)-'complete results log'!$B$2),IF(Q90=0,-'complete results log'!$B$2,IF(Q90=0,-'complete results log'!$B$2,-('complete results log'!$B$2*2)))))))*E90</f>
        <v>-5</v>
      </c>
      <c r="T90" s="28">
        <f>(IF(N90="WON-EW",(((L90-1)*'complete results log'!$B$2)*(1-$B$3))+(((M90-1)*'complete results log'!$B$2)*(1-$B$3)),IF(N90="WON",(((L90-1)*'complete results log'!$B$2)*(1-$B$3)),IF(N90="PLACED",(((M90-1)*'complete results log'!$B$2)*(1-$B$3))-'complete results log'!$B$2,IF(Q90=0,-'complete results log'!$B$2,-('complete results log'!$B$2*2))))))*E90</f>
        <v>-5</v>
      </c>
    </row>
    <row r="91" spans="1:20" x14ac:dyDescent="0.2">
      <c r="A91" s="20">
        <v>42320</v>
      </c>
      <c r="B91" s="21">
        <v>2.2000000000000002</v>
      </c>
      <c r="C91" s="50" t="s">
        <v>107</v>
      </c>
      <c r="D91" s="50" t="s">
        <v>155</v>
      </c>
      <c r="E91" s="18">
        <v>1</v>
      </c>
      <c r="F91" s="18">
        <v>7.5</v>
      </c>
      <c r="G91" s="18">
        <v>7.5</v>
      </c>
      <c r="H91" s="22" t="s">
        <v>28</v>
      </c>
      <c r="I91" s="22" t="s">
        <v>28</v>
      </c>
      <c r="J91" s="22"/>
      <c r="K91" s="22"/>
      <c r="N91" s="18" t="s">
        <v>29</v>
      </c>
      <c r="O91" s="27">
        <f>((G91-1)*(1-(IF(H91="no",0,'complete results log'!$B$3)))+1)</f>
        <v>7.5</v>
      </c>
      <c r="P91" s="27">
        <f t="shared" si="1"/>
        <v>1</v>
      </c>
      <c r="Q91" s="39">
        <f>IF(Table1[[#This Row],[Runners]]&lt;5,0,IF(Table1[[#This Row],[Runners]]&lt;8,0.25,IF(Table1[[#This Row],[Runners]]&lt;12,0.2,IF(Table1[[#This Row],[Handicap?]]="Yes",0.25,0.2))))</f>
        <v>0</v>
      </c>
      <c r="R91" s="29">
        <f>(IF(N91="WON-EW",((((F91-1)*Q91)*'complete results log'!$B$2)+('complete results log'!$B$2*(F91-1))),IF(N91="WON",((((F91-1)*Q91)*'complete results log'!$B$2)+('complete results log'!$B$2*(F91-1))),IF(N91="PLACED",((((F91-1)*Q91)*'complete results log'!$B$2)-'complete results log'!$B$2),IF(Q91=0,-'complete results log'!$B$2,IF(Q91=0,-'complete results log'!$B$2,-('complete results log'!$B$2*2)))))))*E91</f>
        <v>-5</v>
      </c>
      <c r="S91" s="28">
        <f>(IF(N91="WON-EW",((((O91-1)*Q91)*'complete results log'!$B$2)+('complete results log'!$B$2*(O91-1))),IF(N91="WON",((((O91-1)*Q91)*'complete results log'!$B$2)+('complete results log'!$B$2*(O91-1))),IF(N91="PLACED",((((O91-1)*Q91)*'complete results log'!$B$2)-'complete results log'!$B$2),IF(Q91=0,-'complete results log'!$B$2,IF(Q91=0,-'complete results log'!$B$2,-('complete results log'!$B$2*2)))))))*E91</f>
        <v>-5</v>
      </c>
      <c r="T91" s="28">
        <f>(IF(N91="WON-EW",(((L91-1)*'complete results log'!$B$2)*(1-$B$3))+(((M91-1)*'complete results log'!$B$2)*(1-$B$3)),IF(N91="WON",(((L91-1)*'complete results log'!$B$2)*(1-$B$3)),IF(N91="PLACED",(((M91-1)*'complete results log'!$B$2)*(1-$B$3))-'complete results log'!$B$2,IF(Q91=0,-'complete results log'!$B$2,-('complete results log'!$B$2*2))))))*E91</f>
        <v>-5</v>
      </c>
    </row>
    <row r="92" spans="1:20" x14ac:dyDescent="0.2">
      <c r="A92" s="20">
        <v>42320</v>
      </c>
      <c r="B92" s="21">
        <v>3</v>
      </c>
      <c r="C92" s="50" t="s">
        <v>152</v>
      </c>
      <c r="D92" s="50" t="s">
        <v>156</v>
      </c>
      <c r="E92" s="18">
        <v>2</v>
      </c>
      <c r="F92" s="18">
        <v>4.33</v>
      </c>
      <c r="G92" s="18">
        <v>4.33</v>
      </c>
      <c r="H92" s="22" t="s">
        <v>28</v>
      </c>
      <c r="I92" s="22" t="s">
        <v>28</v>
      </c>
      <c r="J92" s="22"/>
      <c r="K92" s="22"/>
      <c r="N92" s="18" t="s">
        <v>29</v>
      </c>
      <c r="O92" s="27">
        <f>((G92-1)*(1-(IF(H92="no",0,'complete results log'!$B$3)))+1)</f>
        <v>4.33</v>
      </c>
      <c r="P92" s="27">
        <f t="shared" si="1"/>
        <v>2</v>
      </c>
      <c r="Q92" s="39">
        <f>IF(Table1[[#This Row],[Runners]]&lt;5,0,IF(Table1[[#This Row],[Runners]]&lt;8,0.25,IF(Table1[[#This Row],[Runners]]&lt;12,0.2,IF(Table1[[#This Row],[Handicap?]]="Yes",0.25,0.2))))</f>
        <v>0</v>
      </c>
      <c r="R92" s="29">
        <f>(IF(N92="WON-EW",((((F92-1)*Q92)*'complete results log'!$B$2)+('complete results log'!$B$2*(F92-1))),IF(N92="WON",((((F92-1)*Q92)*'complete results log'!$B$2)+('complete results log'!$B$2*(F92-1))),IF(N92="PLACED",((((F92-1)*Q92)*'complete results log'!$B$2)-'complete results log'!$B$2),IF(Q92=0,-'complete results log'!$B$2,IF(Q92=0,-'complete results log'!$B$2,-('complete results log'!$B$2*2)))))))*E92</f>
        <v>-10</v>
      </c>
      <c r="S92" s="28">
        <f>(IF(N92="WON-EW",((((O92-1)*Q92)*'complete results log'!$B$2)+('complete results log'!$B$2*(O92-1))),IF(N92="WON",((((O92-1)*Q92)*'complete results log'!$B$2)+('complete results log'!$B$2*(O92-1))),IF(N92="PLACED",((((O92-1)*Q92)*'complete results log'!$B$2)-'complete results log'!$B$2),IF(Q92=0,-'complete results log'!$B$2,IF(Q92=0,-'complete results log'!$B$2,-('complete results log'!$B$2*2)))))))*E92</f>
        <v>-10</v>
      </c>
      <c r="T92" s="28">
        <f>(IF(N92="WON-EW",(((L92-1)*'complete results log'!$B$2)*(1-$B$3))+(((M92-1)*'complete results log'!$B$2)*(1-$B$3)),IF(N92="WON",(((L92-1)*'complete results log'!$B$2)*(1-$B$3)),IF(N92="PLACED",(((M92-1)*'complete results log'!$B$2)*(1-$B$3))-'complete results log'!$B$2,IF(Q92=0,-'complete results log'!$B$2,-('complete results log'!$B$2*2))))))*E92</f>
        <v>-10</v>
      </c>
    </row>
    <row r="93" spans="1:20" x14ac:dyDescent="0.2">
      <c r="A93" s="20">
        <v>42320</v>
      </c>
      <c r="B93" s="21">
        <v>1.55</v>
      </c>
      <c r="C93" s="50" t="s">
        <v>157</v>
      </c>
      <c r="D93" s="50" t="s">
        <v>158</v>
      </c>
      <c r="E93" s="18">
        <v>1</v>
      </c>
      <c r="F93" s="18">
        <v>11</v>
      </c>
      <c r="G93" s="18">
        <v>11</v>
      </c>
      <c r="H93" s="22" t="s">
        <v>28</v>
      </c>
      <c r="I93" s="22" t="s">
        <v>41</v>
      </c>
      <c r="J93" s="40">
        <v>11</v>
      </c>
      <c r="K93" s="22" t="s">
        <v>41</v>
      </c>
      <c r="N93" s="18" t="s">
        <v>29</v>
      </c>
      <c r="O93" s="27">
        <f>((G93-1)*(1-(IF(H93="no",0,'complete results log'!$B$3)))+1)</f>
        <v>11</v>
      </c>
      <c r="P93" s="27">
        <f t="shared" si="1"/>
        <v>2</v>
      </c>
      <c r="Q93" s="39">
        <f>IF(Table1[[#This Row],[Runners]]&lt;5,0,IF(Table1[[#This Row],[Runners]]&lt;8,0.25,IF(Table1[[#This Row],[Runners]]&lt;12,0.2,IF(Table1[[#This Row],[Handicap?]]="Yes",0.25,0.2))))</f>
        <v>0.2</v>
      </c>
      <c r="R93" s="29">
        <f>(IF(N93="WON-EW",((((F93-1)*Q93)*'complete results log'!$B$2)+('complete results log'!$B$2*(F93-1))),IF(N93="WON",((((F93-1)*Q93)*'complete results log'!$B$2)+('complete results log'!$B$2*(F93-1))),IF(N93="PLACED",((((F93-1)*Q93)*'complete results log'!$B$2)-'complete results log'!$B$2),IF(Q93=0,-'complete results log'!$B$2,IF(Q93=0,-'complete results log'!$B$2,-('complete results log'!$B$2*2)))))))*E93</f>
        <v>-10</v>
      </c>
      <c r="S93" s="28">
        <f>(IF(N93="WON-EW",((((O93-1)*Q93)*'complete results log'!$B$2)+('complete results log'!$B$2*(O93-1))),IF(N93="WON",((((O93-1)*Q93)*'complete results log'!$B$2)+('complete results log'!$B$2*(O93-1))),IF(N93="PLACED",((((O93-1)*Q93)*'complete results log'!$B$2)-'complete results log'!$B$2),IF(Q93=0,-'complete results log'!$B$2,IF(Q93=0,-'complete results log'!$B$2,-('complete results log'!$B$2*2)))))))*E93</f>
        <v>-10</v>
      </c>
      <c r="T93" s="28">
        <f>(IF(N93="WON-EW",(((L93-1)*'complete results log'!$B$2)*(1-$B$3))+(((M93-1)*'complete results log'!$B$2)*(1-$B$3)),IF(N93="WON",(((L93-1)*'complete results log'!$B$2)*(1-$B$3)),IF(N93="PLACED",(((M93-1)*'complete results log'!$B$2)*(1-$B$3))-'complete results log'!$B$2,IF(Q93=0,-'complete results log'!$B$2,-('complete results log'!$B$2*2))))))*E93</f>
        <v>-10</v>
      </c>
    </row>
    <row r="94" spans="1:20" x14ac:dyDescent="0.2">
      <c r="A94" s="20">
        <v>42320</v>
      </c>
      <c r="B94" s="21">
        <v>6.55</v>
      </c>
      <c r="C94" s="50" t="s">
        <v>51</v>
      </c>
      <c r="D94" s="50" t="s">
        <v>159</v>
      </c>
      <c r="E94" s="18">
        <v>2</v>
      </c>
      <c r="F94" s="18">
        <v>3.25</v>
      </c>
      <c r="G94" s="18">
        <v>3.25</v>
      </c>
      <c r="H94" s="22" t="s">
        <v>28</v>
      </c>
      <c r="I94" s="22" t="s">
        <v>28</v>
      </c>
      <c r="J94" s="22"/>
      <c r="K94" s="22"/>
      <c r="N94" s="18" t="s">
        <v>29</v>
      </c>
      <c r="O94" s="27">
        <f>((G94-1)*(1-(IF(H94="no",0,'complete results log'!$B$3)))+1)</f>
        <v>3.25</v>
      </c>
      <c r="P94" s="27">
        <f t="shared" si="1"/>
        <v>2</v>
      </c>
      <c r="Q94" s="39">
        <f>IF(Table1[[#This Row],[Runners]]&lt;5,0,IF(Table1[[#This Row],[Runners]]&lt;8,0.25,IF(Table1[[#This Row],[Runners]]&lt;12,0.2,IF(Table1[[#This Row],[Handicap?]]="Yes",0.25,0.2))))</f>
        <v>0</v>
      </c>
      <c r="R94" s="29">
        <f>(IF(N94="WON-EW",((((F94-1)*Q94)*'complete results log'!$B$2)+('complete results log'!$B$2*(F94-1))),IF(N94="WON",((((F94-1)*Q94)*'complete results log'!$B$2)+('complete results log'!$B$2*(F94-1))),IF(N94="PLACED",((((F94-1)*Q94)*'complete results log'!$B$2)-'complete results log'!$B$2),IF(Q94=0,-'complete results log'!$B$2,IF(Q94=0,-'complete results log'!$B$2,-('complete results log'!$B$2*2)))))))*E94</f>
        <v>-10</v>
      </c>
      <c r="S94" s="28">
        <f>(IF(N94="WON-EW",((((O94-1)*Q94)*'complete results log'!$B$2)+('complete results log'!$B$2*(O94-1))),IF(N94="WON",((((O94-1)*Q94)*'complete results log'!$B$2)+('complete results log'!$B$2*(O94-1))),IF(N94="PLACED",((((O94-1)*Q94)*'complete results log'!$B$2)-'complete results log'!$B$2),IF(Q94=0,-'complete results log'!$B$2,IF(Q94=0,-'complete results log'!$B$2,-('complete results log'!$B$2*2)))))))*E94</f>
        <v>-10</v>
      </c>
      <c r="T94" s="28">
        <f>(IF(N94="WON-EW",(((L94-1)*'complete results log'!$B$2)*(1-$B$3))+(((M94-1)*'complete results log'!$B$2)*(1-$B$3)),IF(N94="WON",(((L94-1)*'complete results log'!$B$2)*(1-$B$3)),IF(N94="PLACED",(((M94-1)*'complete results log'!$B$2)*(1-$B$3))-'complete results log'!$B$2,IF(Q94=0,-'complete results log'!$B$2,-('complete results log'!$B$2*2))))))*E94</f>
        <v>-10</v>
      </c>
    </row>
    <row r="95" spans="1:20" x14ac:dyDescent="0.2">
      <c r="A95" s="20">
        <v>42321</v>
      </c>
      <c r="B95" s="21">
        <v>2.0499999999999998</v>
      </c>
      <c r="C95" s="50" t="s">
        <v>160</v>
      </c>
      <c r="D95" s="50" t="s">
        <v>161</v>
      </c>
      <c r="E95" s="18">
        <v>2</v>
      </c>
      <c r="F95" s="18">
        <v>3.25</v>
      </c>
      <c r="G95" s="18">
        <v>3.25</v>
      </c>
      <c r="H95" s="22" t="s">
        <v>28</v>
      </c>
      <c r="I95" s="22" t="s">
        <v>28</v>
      </c>
      <c r="J95" s="22"/>
      <c r="K95" s="22"/>
      <c r="N95" s="18" t="s">
        <v>29</v>
      </c>
      <c r="O95" s="27">
        <f>((G95-1)*(1-(IF(H95="no",0,'complete results log'!$B$3)))+1)</f>
        <v>3.25</v>
      </c>
      <c r="P95" s="27">
        <f t="shared" si="1"/>
        <v>2</v>
      </c>
      <c r="Q95" s="39">
        <f>IF(Table1[[#This Row],[Runners]]&lt;5,0,IF(Table1[[#This Row],[Runners]]&lt;8,0.25,IF(Table1[[#This Row],[Runners]]&lt;12,0.2,IF(Table1[[#This Row],[Handicap?]]="Yes",0.25,0.2))))</f>
        <v>0</v>
      </c>
      <c r="R95" s="29">
        <f>(IF(N95="WON-EW",((((F95-1)*Q95)*'complete results log'!$B$2)+('complete results log'!$B$2*(F95-1))),IF(N95="WON",((((F95-1)*Q95)*'complete results log'!$B$2)+('complete results log'!$B$2*(F95-1))),IF(N95="PLACED",((((F95-1)*Q95)*'complete results log'!$B$2)-'complete results log'!$B$2),IF(Q95=0,-'complete results log'!$B$2,IF(Q95=0,-'complete results log'!$B$2,-('complete results log'!$B$2*2)))))))*E95</f>
        <v>-10</v>
      </c>
      <c r="S95" s="28">
        <f>(IF(N95="WON-EW",((((O95-1)*Q95)*'complete results log'!$B$2)+('complete results log'!$B$2*(O95-1))),IF(N95="WON",((((O95-1)*Q95)*'complete results log'!$B$2)+('complete results log'!$B$2*(O95-1))),IF(N95="PLACED",((((O95-1)*Q95)*'complete results log'!$B$2)-'complete results log'!$B$2),IF(Q95=0,-'complete results log'!$B$2,IF(Q95=0,-'complete results log'!$B$2,-('complete results log'!$B$2*2)))))))*E95</f>
        <v>-10</v>
      </c>
      <c r="T95" s="28">
        <f>(IF(N95="WON-EW",(((L95-1)*'complete results log'!$B$2)*(1-$B$3))+(((M95-1)*'complete results log'!$B$2)*(1-$B$3)),IF(N95="WON",(((L95-1)*'complete results log'!$B$2)*(1-$B$3)),IF(N95="PLACED",(((M95-1)*'complete results log'!$B$2)*(1-$B$3))-'complete results log'!$B$2,IF(Q95=0,-'complete results log'!$B$2,-('complete results log'!$B$2*2))))))*E95</f>
        <v>-10</v>
      </c>
    </row>
    <row r="96" spans="1:20" x14ac:dyDescent="0.2">
      <c r="A96" s="20">
        <v>42321</v>
      </c>
      <c r="B96" s="21">
        <v>2.15</v>
      </c>
      <c r="C96" s="50" t="s">
        <v>30</v>
      </c>
      <c r="D96" s="50" t="s">
        <v>162</v>
      </c>
      <c r="E96" s="18">
        <v>3</v>
      </c>
      <c r="F96" s="18">
        <v>2.25</v>
      </c>
      <c r="G96" s="18">
        <v>2.25</v>
      </c>
      <c r="H96" s="22" t="s">
        <v>28</v>
      </c>
      <c r="I96" s="22" t="s">
        <v>28</v>
      </c>
      <c r="J96" s="22"/>
      <c r="K96" s="22"/>
      <c r="N96" s="18" t="s">
        <v>29</v>
      </c>
      <c r="O96" s="27">
        <f>((G96-1)*(1-(IF(H96="no",0,'complete results log'!$B$3)))+1)</f>
        <v>2.25</v>
      </c>
      <c r="P96" s="27">
        <f t="shared" si="1"/>
        <v>3</v>
      </c>
      <c r="Q96" s="39">
        <f>IF(Table1[[#This Row],[Runners]]&lt;5,0,IF(Table1[[#This Row],[Runners]]&lt;8,0.25,IF(Table1[[#This Row],[Runners]]&lt;12,0.2,IF(Table1[[#This Row],[Handicap?]]="Yes",0.25,0.2))))</f>
        <v>0</v>
      </c>
      <c r="R96" s="29">
        <f>(IF(N96="WON-EW",((((F96-1)*Q96)*'complete results log'!$B$2)+('complete results log'!$B$2*(F96-1))),IF(N96="WON",((((F96-1)*Q96)*'complete results log'!$B$2)+('complete results log'!$B$2*(F96-1))),IF(N96="PLACED",((((F96-1)*Q96)*'complete results log'!$B$2)-'complete results log'!$B$2),IF(Q96=0,-'complete results log'!$B$2,IF(Q96=0,-'complete results log'!$B$2,-('complete results log'!$B$2*2)))))))*E96</f>
        <v>-15</v>
      </c>
      <c r="S96" s="28">
        <f>(IF(N96="WON-EW",((((O96-1)*Q96)*'complete results log'!$B$2)+('complete results log'!$B$2*(O96-1))),IF(N96="WON",((((O96-1)*Q96)*'complete results log'!$B$2)+('complete results log'!$B$2*(O96-1))),IF(N96="PLACED",((((O96-1)*Q96)*'complete results log'!$B$2)-'complete results log'!$B$2),IF(Q96=0,-'complete results log'!$B$2,IF(Q96=0,-'complete results log'!$B$2,-('complete results log'!$B$2*2)))))))*E96</f>
        <v>-15</v>
      </c>
      <c r="T96" s="28">
        <f>(IF(N96="WON-EW",(((L96-1)*'complete results log'!$B$2)*(1-$B$3))+(((M96-1)*'complete results log'!$B$2)*(1-$B$3)),IF(N96="WON",(((L96-1)*'complete results log'!$B$2)*(1-$B$3)),IF(N96="PLACED",(((M96-1)*'complete results log'!$B$2)*(1-$B$3))-'complete results log'!$B$2,IF(Q96=0,-'complete results log'!$B$2,-('complete results log'!$B$2*2))))))*E96</f>
        <v>-15</v>
      </c>
    </row>
    <row r="97" spans="1:20" x14ac:dyDescent="0.2">
      <c r="A97" s="20">
        <v>42321</v>
      </c>
      <c r="B97" s="21">
        <v>2.5</v>
      </c>
      <c r="C97" s="50" t="s">
        <v>30</v>
      </c>
      <c r="D97" s="50" t="s">
        <v>163</v>
      </c>
      <c r="E97" s="18">
        <v>1</v>
      </c>
      <c r="F97" s="18">
        <v>11</v>
      </c>
      <c r="G97" s="18">
        <v>11</v>
      </c>
      <c r="H97" s="22" t="s">
        <v>28</v>
      </c>
      <c r="I97" s="22" t="s">
        <v>41</v>
      </c>
      <c r="J97" s="40">
        <v>16</v>
      </c>
      <c r="K97" s="22" t="s">
        <v>41</v>
      </c>
      <c r="N97" s="18" t="s">
        <v>29</v>
      </c>
      <c r="O97" s="27">
        <f>((G97-1)*(1-(IF(H97="no",0,'complete results log'!$B$3)))+1)</f>
        <v>11</v>
      </c>
      <c r="P97" s="27">
        <f t="shared" si="1"/>
        <v>2</v>
      </c>
      <c r="Q97" s="39">
        <f>IF(Table1[[#This Row],[Runners]]&lt;5,0,IF(Table1[[#This Row],[Runners]]&lt;8,0.25,IF(Table1[[#This Row],[Runners]]&lt;12,0.2,IF(Table1[[#This Row],[Handicap?]]="Yes",0.25,0.2))))</f>
        <v>0.25</v>
      </c>
      <c r="R97" s="29">
        <f>(IF(N97="WON-EW",((((F97-1)*Q97)*'complete results log'!$B$2)+('complete results log'!$B$2*(F97-1))),IF(N97="WON",((((F97-1)*Q97)*'complete results log'!$B$2)+('complete results log'!$B$2*(F97-1))),IF(N97="PLACED",((((F97-1)*Q97)*'complete results log'!$B$2)-'complete results log'!$B$2),IF(Q97=0,-'complete results log'!$B$2,IF(Q97=0,-'complete results log'!$B$2,-('complete results log'!$B$2*2)))))))*E97</f>
        <v>-10</v>
      </c>
      <c r="S97" s="28">
        <f>(IF(N97="WON-EW",((((O97-1)*Q97)*'complete results log'!$B$2)+('complete results log'!$B$2*(O97-1))),IF(N97="WON",((((O97-1)*Q97)*'complete results log'!$B$2)+('complete results log'!$B$2*(O97-1))),IF(N97="PLACED",((((O97-1)*Q97)*'complete results log'!$B$2)-'complete results log'!$B$2),IF(Q97=0,-'complete results log'!$B$2,IF(Q97=0,-'complete results log'!$B$2,-('complete results log'!$B$2*2)))))))*E97</f>
        <v>-10</v>
      </c>
      <c r="T97" s="28">
        <f>(IF(N97="WON-EW",(((L97-1)*'complete results log'!$B$2)*(1-$B$3))+(((M97-1)*'complete results log'!$B$2)*(1-$B$3)),IF(N97="WON",(((L97-1)*'complete results log'!$B$2)*(1-$B$3)),IF(N97="PLACED",(((M97-1)*'complete results log'!$B$2)*(1-$B$3))-'complete results log'!$B$2,IF(Q97=0,-'complete results log'!$B$2,-('complete results log'!$B$2*2))))))*E97</f>
        <v>-10</v>
      </c>
    </row>
    <row r="98" spans="1:20" x14ac:dyDescent="0.2">
      <c r="A98" s="20">
        <v>42321</v>
      </c>
      <c r="B98" s="21">
        <v>3</v>
      </c>
      <c r="C98" s="50" t="s">
        <v>131</v>
      </c>
      <c r="D98" s="50" t="s">
        <v>164</v>
      </c>
      <c r="E98" s="18">
        <v>1</v>
      </c>
      <c r="F98" s="18">
        <v>6</v>
      </c>
      <c r="G98" s="18">
        <v>6</v>
      </c>
      <c r="H98" s="22" t="s">
        <v>28</v>
      </c>
      <c r="I98" s="22" t="s">
        <v>28</v>
      </c>
      <c r="J98" s="40"/>
      <c r="K98" s="22"/>
      <c r="L98" s="18">
        <v>4.57</v>
      </c>
      <c r="N98" s="18" t="s">
        <v>53</v>
      </c>
      <c r="O98" s="27">
        <f>((G98-1)*(1-(IF(H98="no",0,'complete results log'!$B$3)))+1)</f>
        <v>6</v>
      </c>
      <c r="P98" s="27">
        <f t="shared" si="1"/>
        <v>1</v>
      </c>
      <c r="Q98" s="39">
        <f>IF(Table1[[#This Row],[Runners]]&lt;5,0,IF(Table1[[#This Row],[Runners]]&lt;8,0.25,IF(Table1[[#This Row],[Runners]]&lt;12,0.2,IF(Table1[[#This Row],[Handicap?]]="Yes",0.25,0.2))))</f>
        <v>0</v>
      </c>
      <c r="R98" s="29">
        <f>(IF(N98="WON-EW",((((F98-1)*Q98)*'complete results log'!$B$2)+('complete results log'!$B$2*(F98-1))),IF(N98="WON",((((F98-1)*Q98)*'complete results log'!$B$2)+('complete results log'!$B$2*(F98-1))),IF(N98="PLACED",((((F98-1)*Q98)*'complete results log'!$B$2)-'complete results log'!$B$2),IF(Q98=0,-'complete results log'!$B$2,IF(Q98=0,-'complete results log'!$B$2,-('complete results log'!$B$2*2)))))))*E98</f>
        <v>25</v>
      </c>
      <c r="S98" s="28">
        <f>(IF(N98="WON-EW",((((O98-1)*Q98)*'complete results log'!$B$2)+('complete results log'!$B$2*(O98-1))),IF(N98="WON",((((O98-1)*Q98)*'complete results log'!$B$2)+('complete results log'!$B$2*(O98-1))),IF(N98="PLACED",((((O98-1)*Q98)*'complete results log'!$B$2)-'complete results log'!$B$2),IF(Q98=0,-'complete results log'!$B$2,IF(Q98=0,-'complete results log'!$B$2,-('complete results log'!$B$2*2)))))))*E98</f>
        <v>25</v>
      </c>
      <c r="T98" s="28">
        <f>(IF(N98="WON-EW",(((L98-1)*'complete results log'!$B$2)*(1-$B$3))+(((M98-1)*'complete results log'!$B$2)*(1-$B$3)),IF(N98="WON",(((L98-1)*'complete results log'!$B$2)*(1-$B$3)),IF(N98="PLACED",(((M98-1)*'complete results log'!$B$2)*(1-$B$3))-'complete results log'!$B$2,IF(Q98=0,-'complete results log'!$B$2,-('complete results log'!$B$2*2))))))*E98</f>
        <v>16.9575</v>
      </c>
    </row>
    <row r="99" spans="1:20" x14ac:dyDescent="0.2">
      <c r="A99" s="20">
        <v>42321</v>
      </c>
      <c r="B99" s="21">
        <v>4</v>
      </c>
      <c r="C99" s="50" t="s">
        <v>30</v>
      </c>
      <c r="D99" s="50" t="s">
        <v>165</v>
      </c>
      <c r="E99" s="18">
        <v>1</v>
      </c>
      <c r="F99" s="18">
        <v>15</v>
      </c>
      <c r="G99" s="18">
        <v>15</v>
      </c>
      <c r="H99" s="22" t="s">
        <v>28</v>
      </c>
      <c r="I99" s="22" t="s">
        <v>41</v>
      </c>
      <c r="J99" s="40">
        <v>12</v>
      </c>
      <c r="K99" s="22" t="s">
        <v>41</v>
      </c>
      <c r="N99" s="18" t="s">
        <v>29</v>
      </c>
      <c r="O99" s="27">
        <f>((G99-1)*(1-(IF(H99="no",0,'complete results log'!$B$3)))+1)</f>
        <v>15</v>
      </c>
      <c r="P99" s="27">
        <f t="shared" si="1"/>
        <v>2</v>
      </c>
      <c r="Q99" s="39">
        <f>IF(Table1[[#This Row],[Runners]]&lt;5,0,IF(Table1[[#This Row],[Runners]]&lt;8,0.25,IF(Table1[[#This Row],[Runners]]&lt;12,0.2,IF(Table1[[#This Row],[Handicap?]]="Yes",0.25,0.2))))</f>
        <v>0.25</v>
      </c>
      <c r="R99" s="29">
        <f>(IF(N99="WON-EW",((((F99-1)*Q99)*'complete results log'!$B$2)+('complete results log'!$B$2*(F99-1))),IF(N99="WON",((((F99-1)*Q99)*'complete results log'!$B$2)+('complete results log'!$B$2*(F99-1))),IF(N99="PLACED",((((F99-1)*Q99)*'complete results log'!$B$2)-'complete results log'!$B$2),IF(Q99=0,-'complete results log'!$B$2,IF(Q99=0,-'complete results log'!$B$2,-('complete results log'!$B$2*2)))))))*E99</f>
        <v>-10</v>
      </c>
      <c r="S99" s="28">
        <f>(IF(N99="WON-EW",((((O99-1)*Q99)*'complete results log'!$B$2)+('complete results log'!$B$2*(O99-1))),IF(N99="WON",((((O99-1)*Q99)*'complete results log'!$B$2)+('complete results log'!$B$2*(O99-1))),IF(N99="PLACED",((((O99-1)*Q99)*'complete results log'!$B$2)-'complete results log'!$B$2),IF(Q99=0,-'complete results log'!$B$2,IF(Q99=0,-'complete results log'!$B$2,-('complete results log'!$B$2*2)))))))*E99</f>
        <v>-10</v>
      </c>
      <c r="T99" s="28">
        <f>(IF(N99="WON-EW",(((L99-1)*'complete results log'!$B$2)*(1-$B$3))+(((M99-1)*'complete results log'!$B$2)*(1-$B$3)),IF(N99="WON",(((L99-1)*'complete results log'!$B$2)*(1-$B$3)),IF(N99="PLACED",(((M99-1)*'complete results log'!$B$2)*(1-$B$3))-'complete results log'!$B$2,IF(Q99=0,-'complete results log'!$B$2,-('complete results log'!$B$2*2))))))*E99</f>
        <v>-10</v>
      </c>
    </row>
    <row r="100" spans="1:20" x14ac:dyDescent="0.2">
      <c r="A100" s="20">
        <v>42321</v>
      </c>
      <c r="B100" s="21">
        <v>5.15</v>
      </c>
      <c r="C100" s="50" t="s">
        <v>38</v>
      </c>
      <c r="D100" s="50" t="s">
        <v>166</v>
      </c>
      <c r="E100" s="18">
        <v>2</v>
      </c>
      <c r="F100" s="18">
        <v>4.5</v>
      </c>
      <c r="G100" s="18">
        <v>4.5</v>
      </c>
      <c r="H100" s="22" t="s">
        <v>28</v>
      </c>
      <c r="I100" s="22" t="s">
        <v>28</v>
      </c>
      <c r="J100" s="22"/>
      <c r="K100" s="22"/>
      <c r="N100" s="18" t="s">
        <v>29</v>
      </c>
      <c r="O100" s="27">
        <f>((G100-1)*(1-(IF(H100="no",0,'complete results log'!$B$3)))+1)</f>
        <v>4.5</v>
      </c>
      <c r="P100" s="27">
        <f t="shared" si="1"/>
        <v>2</v>
      </c>
      <c r="Q100" s="39">
        <f>IF(Table1[[#This Row],[Runners]]&lt;5,0,IF(Table1[[#This Row],[Runners]]&lt;8,0.25,IF(Table1[[#This Row],[Runners]]&lt;12,0.2,IF(Table1[[#This Row],[Handicap?]]="Yes",0.25,0.2))))</f>
        <v>0</v>
      </c>
      <c r="R100" s="29">
        <f>(IF(N100="WON-EW",((((F100-1)*Q100)*'complete results log'!$B$2)+('complete results log'!$B$2*(F100-1))),IF(N100="WON",((((F100-1)*Q100)*'complete results log'!$B$2)+('complete results log'!$B$2*(F100-1))),IF(N100="PLACED",((((F100-1)*Q100)*'complete results log'!$B$2)-'complete results log'!$B$2),IF(Q100=0,-'complete results log'!$B$2,IF(Q100=0,-'complete results log'!$B$2,-('complete results log'!$B$2*2)))))))*E100</f>
        <v>-10</v>
      </c>
      <c r="S100" s="28">
        <f>(IF(N100="WON-EW",((((O100-1)*Q100)*'complete results log'!$B$2)+('complete results log'!$B$2*(O100-1))),IF(N100="WON",((((O100-1)*Q100)*'complete results log'!$B$2)+('complete results log'!$B$2*(O100-1))),IF(N100="PLACED",((((O100-1)*Q100)*'complete results log'!$B$2)-'complete results log'!$B$2),IF(Q100=0,-'complete results log'!$B$2,IF(Q100=0,-'complete results log'!$B$2,-('complete results log'!$B$2*2)))))))*E100</f>
        <v>-10</v>
      </c>
      <c r="T100" s="28">
        <f>(IF(N100="WON-EW",(((L100-1)*'complete results log'!$B$2)*(1-$B$3))+(((M100-1)*'complete results log'!$B$2)*(1-$B$3)),IF(N100="WON",(((L100-1)*'complete results log'!$B$2)*(1-$B$3)),IF(N100="PLACED",(((M100-1)*'complete results log'!$B$2)*(1-$B$3))-'complete results log'!$B$2,IF(Q100=0,-'complete results log'!$B$2,-('complete results log'!$B$2*2))))))*E100</f>
        <v>-10</v>
      </c>
    </row>
    <row r="101" spans="1:20" x14ac:dyDescent="0.2">
      <c r="A101" s="20">
        <v>42321</v>
      </c>
      <c r="B101" s="21">
        <v>6.05</v>
      </c>
      <c r="C101" s="50" t="s">
        <v>36</v>
      </c>
      <c r="D101" s="50" t="s">
        <v>167</v>
      </c>
      <c r="E101" s="18">
        <v>1</v>
      </c>
      <c r="F101" s="18">
        <v>7</v>
      </c>
      <c r="G101" s="18">
        <v>7</v>
      </c>
      <c r="H101" s="22" t="s">
        <v>28</v>
      </c>
      <c r="I101" s="22" t="s">
        <v>28</v>
      </c>
      <c r="J101" s="22"/>
      <c r="K101" s="22"/>
      <c r="N101" s="18" t="s">
        <v>29</v>
      </c>
      <c r="O101" s="27">
        <f>((G101-1)*(1-(IF(H101="no",0,'complete results log'!$B$3)))+1)</f>
        <v>7</v>
      </c>
      <c r="P101" s="27">
        <f t="shared" si="1"/>
        <v>1</v>
      </c>
      <c r="Q101" s="39">
        <f>IF(Table1[[#This Row],[Runners]]&lt;5,0,IF(Table1[[#This Row],[Runners]]&lt;8,0.25,IF(Table1[[#This Row],[Runners]]&lt;12,0.2,IF(Table1[[#This Row],[Handicap?]]="Yes",0.25,0.2))))</f>
        <v>0</v>
      </c>
      <c r="R101" s="29">
        <f>(IF(N101="WON-EW",((((F101-1)*Q101)*'complete results log'!$B$2)+('complete results log'!$B$2*(F101-1))),IF(N101="WON",((((F101-1)*Q101)*'complete results log'!$B$2)+('complete results log'!$B$2*(F101-1))),IF(N101="PLACED",((((F101-1)*Q101)*'complete results log'!$B$2)-'complete results log'!$B$2),IF(Q101=0,-'complete results log'!$B$2,IF(Q101=0,-'complete results log'!$B$2,-('complete results log'!$B$2*2)))))))*E101</f>
        <v>-5</v>
      </c>
      <c r="S101" s="28">
        <f>(IF(N101="WON-EW",((((O101-1)*Q101)*'complete results log'!$B$2)+('complete results log'!$B$2*(O101-1))),IF(N101="WON",((((O101-1)*Q101)*'complete results log'!$B$2)+('complete results log'!$B$2*(O101-1))),IF(N101="PLACED",((((O101-1)*Q101)*'complete results log'!$B$2)-'complete results log'!$B$2),IF(Q101=0,-'complete results log'!$B$2,IF(Q101=0,-'complete results log'!$B$2,-('complete results log'!$B$2*2)))))))*E101</f>
        <v>-5</v>
      </c>
      <c r="T101" s="28">
        <f>(IF(N101="WON-EW",(((L101-1)*'complete results log'!$B$2)*(1-$B$3))+(((M101-1)*'complete results log'!$B$2)*(1-$B$3)),IF(N101="WON",(((L101-1)*'complete results log'!$B$2)*(1-$B$3)),IF(N101="PLACED",(((M101-1)*'complete results log'!$B$2)*(1-$B$3))-'complete results log'!$B$2,IF(Q101=0,-'complete results log'!$B$2,-('complete results log'!$B$2*2))))))*E101</f>
        <v>-5</v>
      </c>
    </row>
    <row r="102" spans="1:20" x14ac:dyDescent="0.2">
      <c r="A102" s="20">
        <v>42321</v>
      </c>
      <c r="B102" s="21">
        <v>9.0500000000000007</v>
      </c>
      <c r="C102" s="50" t="s">
        <v>36</v>
      </c>
      <c r="D102" s="50" t="s">
        <v>168</v>
      </c>
      <c r="E102" s="18">
        <v>2</v>
      </c>
      <c r="F102" s="18">
        <v>3.75</v>
      </c>
      <c r="G102" s="18">
        <v>3.75</v>
      </c>
      <c r="H102" s="22" t="s">
        <v>28</v>
      </c>
      <c r="I102" s="22" t="s">
        <v>28</v>
      </c>
      <c r="J102" s="22"/>
      <c r="K102" s="22"/>
      <c r="L102" s="18">
        <v>2.66</v>
      </c>
      <c r="N102" s="18" t="s">
        <v>53</v>
      </c>
      <c r="O102" s="27">
        <f>((G102-1)*(1-(IF(H102="no",0,'complete results log'!$B$3)))+1)</f>
        <v>3.75</v>
      </c>
      <c r="P102" s="27">
        <f t="shared" si="1"/>
        <v>2</v>
      </c>
      <c r="Q102" s="39">
        <f>IF(Table1[[#This Row],[Runners]]&lt;5,0,IF(Table1[[#This Row],[Runners]]&lt;8,0.25,IF(Table1[[#This Row],[Runners]]&lt;12,0.2,IF(Table1[[#This Row],[Handicap?]]="Yes",0.25,0.2))))</f>
        <v>0</v>
      </c>
      <c r="R102" s="29">
        <f>(IF(N102="WON-EW",((((F102-1)*Q102)*'complete results log'!$B$2)+('complete results log'!$B$2*(F102-1))),IF(N102="WON",((((F102-1)*Q102)*'complete results log'!$B$2)+('complete results log'!$B$2*(F102-1))),IF(N102="PLACED",((((F102-1)*Q102)*'complete results log'!$B$2)-'complete results log'!$B$2),IF(Q102=0,-'complete results log'!$B$2,IF(Q102=0,-'complete results log'!$B$2,-('complete results log'!$B$2*2)))))))*E102</f>
        <v>27.5</v>
      </c>
      <c r="S102" s="28">
        <f>(IF(N102="WON-EW",((((O102-1)*Q102)*'complete results log'!$B$2)+('complete results log'!$B$2*(O102-1))),IF(N102="WON",((((O102-1)*Q102)*'complete results log'!$B$2)+('complete results log'!$B$2*(O102-1))),IF(N102="PLACED",((((O102-1)*Q102)*'complete results log'!$B$2)-'complete results log'!$B$2),IF(Q102=0,-'complete results log'!$B$2,IF(Q102=0,-'complete results log'!$B$2,-('complete results log'!$B$2*2)))))))*E102</f>
        <v>27.5</v>
      </c>
      <c r="T102" s="28">
        <f>(IF(N102="WON-EW",(((L102-1)*'complete results log'!$B$2)*(1-$B$3))+(((M102-1)*'complete results log'!$B$2)*(1-$B$3)),IF(N102="WON",(((L102-1)*'complete results log'!$B$2)*(1-$B$3)),IF(N102="PLACED",(((M102-1)*'complete results log'!$B$2)*(1-$B$3))-'complete results log'!$B$2,IF(Q102=0,-'complete results log'!$B$2,-('complete results log'!$B$2*2))))))*E102</f>
        <v>15.770000000000001</v>
      </c>
    </row>
    <row r="103" spans="1:20" x14ac:dyDescent="0.2">
      <c r="A103" s="20">
        <v>42322</v>
      </c>
      <c r="B103" s="21">
        <v>12.5</v>
      </c>
      <c r="C103" s="50" t="s">
        <v>160</v>
      </c>
      <c r="D103" s="50" t="s">
        <v>169</v>
      </c>
      <c r="E103" s="18">
        <v>2</v>
      </c>
      <c r="F103" s="18">
        <v>4</v>
      </c>
      <c r="G103" s="18">
        <v>4</v>
      </c>
      <c r="H103" s="22" t="s">
        <v>28</v>
      </c>
      <c r="I103" s="22" t="s">
        <v>28</v>
      </c>
      <c r="J103" s="22"/>
      <c r="K103" s="22"/>
      <c r="N103" s="18" t="s">
        <v>29</v>
      </c>
      <c r="O103" s="27">
        <f>((G103-1)*(1-(IF(H103="no",0,'complete results log'!$B$3)))+1)</f>
        <v>4</v>
      </c>
      <c r="P103" s="27">
        <f t="shared" si="1"/>
        <v>2</v>
      </c>
      <c r="Q103" s="39">
        <f>IF(Table1[[#This Row],[Runners]]&lt;5,0,IF(Table1[[#This Row],[Runners]]&lt;8,0.25,IF(Table1[[#This Row],[Runners]]&lt;12,0.2,IF(Table1[[#This Row],[Handicap?]]="Yes",0.25,0.2))))</f>
        <v>0</v>
      </c>
      <c r="R103" s="29">
        <f>(IF(N103="WON-EW",((((F103-1)*Q103)*'complete results log'!$B$2)+('complete results log'!$B$2*(F103-1))),IF(N103="WON",((((F103-1)*Q103)*'complete results log'!$B$2)+('complete results log'!$B$2*(F103-1))),IF(N103="PLACED",((((F103-1)*Q103)*'complete results log'!$B$2)-'complete results log'!$B$2),IF(Q103=0,-'complete results log'!$B$2,IF(Q103=0,-'complete results log'!$B$2,-('complete results log'!$B$2*2)))))))*E103</f>
        <v>-10</v>
      </c>
      <c r="S103" s="28">
        <f>(IF(N103="WON-EW",((((O103-1)*Q103)*'complete results log'!$B$2)+('complete results log'!$B$2*(O103-1))),IF(N103="WON",((((O103-1)*Q103)*'complete results log'!$B$2)+('complete results log'!$B$2*(O103-1))),IF(N103="PLACED",((((O103-1)*Q103)*'complete results log'!$B$2)-'complete results log'!$B$2),IF(Q103=0,-'complete results log'!$B$2,IF(Q103=0,-'complete results log'!$B$2,-('complete results log'!$B$2*2)))))))*E103</f>
        <v>-10</v>
      </c>
      <c r="T103" s="28">
        <f>(IF(N103="WON-EW",(((L103-1)*'complete results log'!$B$2)*(1-$B$3))+(((M103-1)*'complete results log'!$B$2)*(1-$B$3)),IF(N103="WON",(((L103-1)*'complete results log'!$B$2)*(1-$B$3)),IF(N103="PLACED",(((M103-1)*'complete results log'!$B$2)*(1-$B$3))-'complete results log'!$B$2,IF(Q103=0,-'complete results log'!$B$2,-('complete results log'!$B$2*2))))))*E103</f>
        <v>-10</v>
      </c>
    </row>
    <row r="104" spans="1:20" x14ac:dyDescent="0.2">
      <c r="A104" s="20">
        <v>42322</v>
      </c>
      <c r="B104" s="21">
        <v>1.35</v>
      </c>
      <c r="C104" s="50" t="s">
        <v>69</v>
      </c>
      <c r="D104" s="50" t="s">
        <v>170</v>
      </c>
      <c r="E104" s="18">
        <v>1</v>
      </c>
      <c r="F104" s="18">
        <v>6.5</v>
      </c>
      <c r="G104" s="18">
        <v>6.5</v>
      </c>
      <c r="H104" s="22" t="s">
        <v>28</v>
      </c>
      <c r="I104" s="22" t="s">
        <v>28</v>
      </c>
      <c r="J104" s="22"/>
      <c r="K104" s="22"/>
      <c r="N104" s="18" t="s">
        <v>29</v>
      </c>
      <c r="O104" s="27">
        <f>((G104-1)*(1-(IF(H104="no",0,'complete results log'!$B$3)))+1)</f>
        <v>6.5</v>
      </c>
      <c r="P104" s="27">
        <f t="shared" si="1"/>
        <v>1</v>
      </c>
      <c r="Q104" s="39">
        <f>IF(Table1[[#This Row],[Runners]]&lt;5,0,IF(Table1[[#This Row],[Runners]]&lt;8,0.25,IF(Table1[[#This Row],[Runners]]&lt;12,0.2,IF(Table1[[#This Row],[Handicap?]]="Yes",0.25,0.2))))</f>
        <v>0</v>
      </c>
      <c r="R104" s="29">
        <f>(IF(N104="WON-EW",((((F104-1)*Q104)*'complete results log'!$B$2)+('complete results log'!$B$2*(F104-1))),IF(N104="WON",((((F104-1)*Q104)*'complete results log'!$B$2)+('complete results log'!$B$2*(F104-1))),IF(N104="PLACED",((((F104-1)*Q104)*'complete results log'!$B$2)-'complete results log'!$B$2),IF(Q104=0,-'complete results log'!$B$2,IF(Q104=0,-'complete results log'!$B$2,-('complete results log'!$B$2*2)))))))*E104</f>
        <v>-5</v>
      </c>
      <c r="S104" s="28">
        <f>(IF(N104="WON-EW",((((O104-1)*Q104)*'complete results log'!$B$2)+('complete results log'!$B$2*(O104-1))),IF(N104="WON",((((O104-1)*Q104)*'complete results log'!$B$2)+('complete results log'!$B$2*(O104-1))),IF(N104="PLACED",((((O104-1)*Q104)*'complete results log'!$B$2)-'complete results log'!$B$2),IF(Q104=0,-'complete results log'!$B$2,IF(Q104=0,-'complete results log'!$B$2,-('complete results log'!$B$2*2)))))))*E104</f>
        <v>-5</v>
      </c>
      <c r="T104" s="28">
        <f>(IF(N104="WON-EW",(((L104-1)*'complete results log'!$B$2)*(1-$B$3))+(((M104-1)*'complete results log'!$B$2)*(1-$B$3)),IF(N104="WON",(((L104-1)*'complete results log'!$B$2)*(1-$B$3)),IF(N104="PLACED",(((M104-1)*'complete results log'!$B$2)*(1-$B$3))-'complete results log'!$B$2,IF(Q104=0,-'complete results log'!$B$2,-('complete results log'!$B$2*2))))))*E104</f>
        <v>-5</v>
      </c>
    </row>
    <row r="105" spans="1:20" x14ac:dyDescent="0.2">
      <c r="A105" s="20">
        <v>42322</v>
      </c>
      <c r="B105" s="21">
        <v>2</v>
      </c>
      <c r="C105" s="50" t="s">
        <v>160</v>
      </c>
      <c r="D105" s="50" t="s">
        <v>171</v>
      </c>
      <c r="E105" s="18">
        <v>2</v>
      </c>
      <c r="F105" s="18">
        <v>3.25</v>
      </c>
      <c r="G105" s="18">
        <v>3.25</v>
      </c>
      <c r="H105" s="22" t="s">
        <v>28</v>
      </c>
      <c r="I105" s="22" t="s">
        <v>28</v>
      </c>
      <c r="J105" s="22"/>
      <c r="K105" s="22"/>
      <c r="N105" s="18" t="s">
        <v>29</v>
      </c>
      <c r="O105" s="27">
        <f>((G105-1)*(1-(IF(H105="no",0,'complete results log'!$B$3)))+1)</f>
        <v>3.25</v>
      </c>
      <c r="P105" s="27">
        <f t="shared" si="1"/>
        <v>2</v>
      </c>
      <c r="Q105" s="39">
        <f>IF(Table1[[#This Row],[Runners]]&lt;5,0,IF(Table1[[#This Row],[Runners]]&lt;8,0.25,IF(Table1[[#This Row],[Runners]]&lt;12,0.2,IF(Table1[[#This Row],[Handicap?]]="Yes",0.25,0.2))))</f>
        <v>0</v>
      </c>
      <c r="R105" s="29">
        <f>(IF(N105="WON-EW",((((F105-1)*Q105)*'complete results log'!$B$2)+('complete results log'!$B$2*(F105-1))),IF(N105="WON",((((F105-1)*Q105)*'complete results log'!$B$2)+('complete results log'!$B$2*(F105-1))),IF(N105="PLACED",((((F105-1)*Q105)*'complete results log'!$B$2)-'complete results log'!$B$2),IF(Q105=0,-'complete results log'!$B$2,IF(Q105=0,-'complete results log'!$B$2,-('complete results log'!$B$2*2)))))))*E105</f>
        <v>-10</v>
      </c>
      <c r="S105" s="28">
        <f>(IF(N105="WON-EW",((((O105-1)*Q105)*'complete results log'!$B$2)+('complete results log'!$B$2*(O105-1))),IF(N105="WON",((((O105-1)*Q105)*'complete results log'!$B$2)+('complete results log'!$B$2*(O105-1))),IF(N105="PLACED",((((O105-1)*Q105)*'complete results log'!$B$2)-'complete results log'!$B$2),IF(Q105=0,-'complete results log'!$B$2,IF(Q105=0,-'complete results log'!$B$2,-('complete results log'!$B$2*2)))))))*E105</f>
        <v>-10</v>
      </c>
      <c r="T105" s="28">
        <f>(IF(N105="WON-EW",(((L105-1)*'complete results log'!$B$2)*(1-$B$3))+(((M105-1)*'complete results log'!$B$2)*(1-$B$3)),IF(N105="WON",(((L105-1)*'complete results log'!$B$2)*(1-$B$3)),IF(N105="PLACED",(((M105-1)*'complete results log'!$B$2)*(1-$B$3))-'complete results log'!$B$2,IF(Q105=0,-'complete results log'!$B$2,-('complete results log'!$B$2*2))))))*E105</f>
        <v>-10</v>
      </c>
    </row>
    <row r="106" spans="1:20" x14ac:dyDescent="0.2">
      <c r="A106" s="20">
        <v>42322</v>
      </c>
      <c r="B106" s="21">
        <v>2.0499999999999998</v>
      </c>
      <c r="C106" s="50" t="s">
        <v>93</v>
      </c>
      <c r="D106" s="50" t="s">
        <v>172</v>
      </c>
      <c r="E106" s="18">
        <v>2</v>
      </c>
      <c r="F106" s="18">
        <v>2.88</v>
      </c>
      <c r="G106" s="18">
        <v>3.5</v>
      </c>
      <c r="H106" s="22" t="s">
        <v>28</v>
      </c>
      <c r="I106" s="22" t="s">
        <v>28</v>
      </c>
      <c r="J106" s="22"/>
      <c r="K106" s="22"/>
      <c r="L106" s="18">
        <v>3.91</v>
      </c>
      <c r="N106" s="18" t="s">
        <v>53</v>
      </c>
      <c r="O106" s="27">
        <f>((G106-1)*(1-(IF(H106="no",0,'complete results log'!$B$3)))+1)</f>
        <v>3.5</v>
      </c>
      <c r="P106" s="27">
        <f t="shared" si="1"/>
        <v>2</v>
      </c>
      <c r="Q106" s="39">
        <f>IF(Table1[[#This Row],[Runners]]&lt;5,0,IF(Table1[[#This Row],[Runners]]&lt;8,0.25,IF(Table1[[#This Row],[Runners]]&lt;12,0.2,IF(Table1[[#This Row],[Handicap?]]="Yes",0.25,0.2))))</f>
        <v>0</v>
      </c>
      <c r="R106" s="29">
        <f>(IF(N106="WON-EW",((((F106-1)*Q106)*'complete results log'!$B$2)+('complete results log'!$B$2*(F106-1))),IF(N106="WON",((((F106-1)*Q106)*'complete results log'!$B$2)+('complete results log'!$B$2*(F106-1))),IF(N106="PLACED",((((F106-1)*Q106)*'complete results log'!$B$2)-'complete results log'!$B$2),IF(Q106=0,-'complete results log'!$B$2,IF(Q106=0,-'complete results log'!$B$2,-('complete results log'!$B$2*2)))))))*E106</f>
        <v>18.799999999999997</v>
      </c>
      <c r="S106" s="28">
        <f>(IF(N106="WON-EW",((((O106-1)*Q106)*'complete results log'!$B$2)+('complete results log'!$B$2*(O106-1))),IF(N106="WON",((((O106-1)*Q106)*'complete results log'!$B$2)+('complete results log'!$B$2*(O106-1))),IF(N106="PLACED",((((O106-1)*Q106)*'complete results log'!$B$2)-'complete results log'!$B$2),IF(Q106=0,-'complete results log'!$B$2,IF(Q106=0,-'complete results log'!$B$2,-('complete results log'!$B$2*2)))))))*E106</f>
        <v>25</v>
      </c>
      <c r="T106" s="28">
        <f>(IF(N106="WON-EW",(((L106-1)*'complete results log'!$B$2)*(1-$B$3))+(((M106-1)*'complete results log'!$B$2)*(1-$B$3)),IF(N106="WON",(((L106-1)*'complete results log'!$B$2)*(1-$B$3)),IF(N106="PLACED",(((M106-1)*'complete results log'!$B$2)*(1-$B$3))-'complete results log'!$B$2,IF(Q106=0,-'complete results log'!$B$2,-('complete results log'!$B$2*2))))))*E106</f>
        <v>27.645</v>
      </c>
    </row>
    <row r="107" spans="1:20" x14ac:dyDescent="0.2">
      <c r="A107" s="20">
        <v>42322</v>
      </c>
      <c r="B107" s="21">
        <v>2.1</v>
      </c>
      <c r="C107" s="50" t="s">
        <v>69</v>
      </c>
      <c r="D107" s="50" t="s">
        <v>173</v>
      </c>
      <c r="E107" s="18">
        <v>1</v>
      </c>
      <c r="F107" s="18">
        <v>9</v>
      </c>
      <c r="G107" s="18">
        <v>9</v>
      </c>
      <c r="H107" s="22" t="s">
        <v>28</v>
      </c>
      <c r="I107" s="22" t="s">
        <v>41</v>
      </c>
      <c r="J107" s="40">
        <v>11</v>
      </c>
      <c r="K107" s="22" t="s">
        <v>41</v>
      </c>
      <c r="N107" s="18" t="s">
        <v>29</v>
      </c>
      <c r="O107" s="27">
        <f>((G107-1)*(1-(IF(H107="no",0,'complete results log'!$B$3)))+1)</f>
        <v>9</v>
      </c>
      <c r="P107" s="27">
        <f t="shared" si="1"/>
        <v>2</v>
      </c>
      <c r="Q107" s="39">
        <f>IF(Table1[[#This Row],[Runners]]&lt;5,0,IF(Table1[[#This Row],[Runners]]&lt;8,0.25,IF(Table1[[#This Row],[Runners]]&lt;12,0.2,IF(Table1[[#This Row],[Handicap?]]="Yes",0.25,0.2))))</f>
        <v>0.2</v>
      </c>
      <c r="R107" s="29">
        <f>(IF(N107="WON-EW",((((F107-1)*Q107)*'complete results log'!$B$2)+('complete results log'!$B$2*(F107-1))),IF(N107="WON",((((F107-1)*Q107)*'complete results log'!$B$2)+('complete results log'!$B$2*(F107-1))),IF(N107="PLACED",((((F107-1)*Q107)*'complete results log'!$B$2)-'complete results log'!$B$2),IF(Q107=0,-'complete results log'!$B$2,IF(Q107=0,-'complete results log'!$B$2,-('complete results log'!$B$2*2)))))))*E107</f>
        <v>-10</v>
      </c>
      <c r="S107" s="28">
        <f>(IF(N107="WON-EW",((((O107-1)*Q107)*'complete results log'!$B$2)+('complete results log'!$B$2*(O107-1))),IF(N107="WON",((((O107-1)*Q107)*'complete results log'!$B$2)+('complete results log'!$B$2*(O107-1))),IF(N107="PLACED",((((O107-1)*Q107)*'complete results log'!$B$2)-'complete results log'!$B$2),IF(Q107=0,-'complete results log'!$B$2,IF(Q107=0,-'complete results log'!$B$2,-('complete results log'!$B$2*2)))))))*E107</f>
        <v>-10</v>
      </c>
      <c r="T107" s="28">
        <f>(IF(N107="WON-EW",(((L107-1)*'complete results log'!$B$2)*(1-$B$3))+(((M107-1)*'complete results log'!$B$2)*(1-$B$3)),IF(N107="WON",(((L107-1)*'complete results log'!$B$2)*(1-$B$3)),IF(N107="PLACED",(((M107-1)*'complete results log'!$B$2)*(1-$B$3))-'complete results log'!$B$2,IF(Q107=0,-'complete results log'!$B$2,-('complete results log'!$B$2*2))))))*E107</f>
        <v>-10</v>
      </c>
    </row>
    <row r="108" spans="1:20" x14ac:dyDescent="0.2">
      <c r="A108" s="20">
        <v>42322</v>
      </c>
      <c r="B108" s="21">
        <v>2.4</v>
      </c>
      <c r="C108" s="50" t="s">
        <v>93</v>
      </c>
      <c r="D108" s="50" t="s">
        <v>174</v>
      </c>
      <c r="E108" s="18">
        <v>2</v>
      </c>
      <c r="F108" s="18">
        <v>4</v>
      </c>
      <c r="G108" s="18">
        <v>4</v>
      </c>
      <c r="H108" s="22" t="s">
        <v>28</v>
      </c>
      <c r="I108" s="22" t="s">
        <v>28</v>
      </c>
      <c r="J108" s="40"/>
      <c r="K108" s="22"/>
      <c r="L108" s="18">
        <v>4.2</v>
      </c>
      <c r="N108" s="18" t="s">
        <v>53</v>
      </c>
      <c r="O108" s="27">
        <f>((G108-1)*(1-(IF(H108="no",0,'complete results log'!$B$3)))+1)</f>
        <v>4</v>
      </c>
      <c r="P108" s="27">
        <f t="shared" si="1"/>
        <v>2</v>
      </c>
      <c r="Q108" s="39">
        <f>IF(Table1[[#This Row],[Runners]]&lt;5,0,IF(Table1[[#This Row],[Runners]]&lt;8,0.25,IF(Table1[[#This Row],[Runners]]&lt;12,0.2,IF(Table1[[#This Row],[Handicap?]]="Yes",0.25,0.2))))</f>
        <v>0</v>
      </c>
      <c r="R108" s="29">
        <f>(IF(N108="WON-EW",((((F108-1)*Q108)*'complete results log'!$B$2)+('complete results log'!$B$2*(F108-1))),IF(N108="WON",((((F108-1)*Q108)*'complete results log'!$B$2)+('complete results log'!$B$2*(F108-1))),IF(N108="PLACED",((((F108-1)*Q108)*'complete results log'!$B$2)-'complete results log'!$B$2),IF(Q108=0,-'complete results log'!$B$2,IF(Q108=0,-'complete results log'!$B$2,-('complete results log'!$B$2*2)))))))*E108</f>
        <v>30</v>
      </c>
      <c r="S108" s="28">
        <f>(IF(N108="WON-EW",((((O108-1)*Q108)*'complete results log'!$B$2)+('complete results log'!$B$2*(O108-1))),IF(N108="WON",((((O108-1)*Q108)*'complete results log'!$B$2)+('complete results log'!$B$2*(O108-1))),IF(N108="PLACED",((((O108-1)*Q108)*'complete results log'!$B$2)-'complete results log'!$B$2),IF(Q108=0,-'complete results log'!$B$2,IF(Q108=0,-'complete results log'!$B$2,-('complete results log'!$B$2*2)))))))*E108</f>
        <v>30</v>
      </c>
      <c r="T108" s="28">
        <f>(IF(N108="WON-EW",(((L108-1)*'complete results log'!$B$2)*(1-$B$3))+(((M108-1)*'complete results log'!$B$2)*(1-$B$3)),IF(N108="WON",(((L108-1)*'complete results log'!$B$2)*(1-$B$3)),IF(N108="PLACED",(((M108-1)*'complete results log'!$B$2)*(1-$B$3))-'complete results log'!$B$2,IF(Q108=0,-'complete results log'!$B$2,-('complete results log'!$B$2*2))))))*E108</f>
        <v>30.4</v>
      </c>
    </row>
    <row r="109" spans="1:20" x14ac:dyDescent="0.2">
      <c r="A109" s="20">
        <v>42322</v>
      </c>
      <c r="B109" s="21">
        <v>3.15</v>
      </c>
      <c r="C109" s="50" t="s">
        <v>93</v>
      </c>
      <c r="D109" s="50" t="s">
        <v>175</v>
      </c>
      <c r="E109" s="18">
        <v>1</v>
      </c>
      <c r="F109" s="18">
        <v>8</v>
      </c>
      <c r="G109" s="18">
        <v>8</v>
      </c>
      <c r="H109" s="22" t="s">
        <v>28</v>
      </c>
      <c r="I109" s="22" t="s">
        <v>28</v>
      </c>
      <c r="J109" s="40"/>
      <c r="K109" s="22"/>
      <c r="L109" s="18">
        <v>5.8</v>
      </c>
      <c r="N109" s="18" t="s">
        <v>53</v>
      </c>
      <c r="O109" s="27">
        <f>((G109-1)*(1-(IF(H109="no",0,'complete results log'!$B$3)))+1)</f>
        <v>8</v>
      </c>
      <c r="P109" s="27">
        <f t="shared" si="1"/>
        <v>1</v>
      </c>
      <c r="Q109" s="39">
        <f>IF(Table1[[#This Row],[Runners]]&lt;5,0,IF(Table1[[#This Row],[Runners]]&lt;8,0.25,IF(Table1[[#This Row],[Runners]]&lt;12,0.2,IF(Table1[[#This Row],[Handicap?]]="Yes",0.25,0.2))))</f>
        <v>0</v>
      </c>
      <c r="R109" s="29">
        <f>(IF(N109="WON-EW",((((F109-1)*Q109)*'complete results log'!$B$2)+('complete results log'!$B$2*(F109-1))),IF(N109="WON",((((F109-1)*Q109)*'complete results log'!$B$2)+('complete results log'!$B$2*(F109-1))),IF(N109="PLACED",((((F109-1)*Q109)*'complete results log'!$B$2)-'complete results log'!$B$2),IF(Q109=0,-'complete results log'!$B$2,IF(Q109=0,-'complete results log'!$B$2,-('complete results log'!$B$2*2)))))))*E109</f>
        <v>35</v>
      </c>
      <c r="S109" s="28">
        <f>(IF(N109="WON-EW",((((O109-1)*Q109)*'complete results log'!$B$2)+('complete results log'!$B$2*(O109-1))),IF(N109="WON",((((O109-1)*Q109)*'complete results log'!$B$2)+('complete results log'!$B$2*(O109-1))),IF(N109="PLACED",((((O109-1)*Q109)*'complete results log'!$B$2)-'complete results log'!$B$2),IF(Q109=0,-'complete results log'!$B$2,IF(Q109=0,-'complete results log'!$B$2,-('complete results log'!$B$2*2)))))))*E109</f>
        <v>35</v>
      </c>
      <c r="T109" s="28">
        <f>(IF(N109="WON-EW",(((L109-1)*'complete results log'!$B$2)*(1-$B$3))+(((M109-1)*'complete results log'!$B$2)*(1-$B$3)),IF(N109="WON",(((L109-1)*'complete results log'!$B$2)*(1-$B$3)),IF(N109="PLACED",(((M109-1)*'complete results log'!$B$2)*(1-$B$3))-'complete results log'!$B$2,IF(Q109=0,-'complete results log'!$B$2,-('complete results log'!$B$2*2))))))*E109</f>
        <v>22.799999999999997</v>
      </c>
    </row>
    <row r="110" spans="1:20" x14ac:dyDescent="0.2">
      <c r="A110" s="20">
        <v>42322</v>
      </c>
      <c r="B110" s="21">
        <v>3.35</v>
      </c>
      <c r="C110" s="50" t="s">
        <v>30</v>
      </c>
      <c r="D110" s="50" t="s">
        <v>176</v>
      </c>
      <c r="E110" s="18">
        <v>1</v>
      </c>
      <c r="F110" s="18">
        <v>11</v>
      </c>
      <c r="G110" s="18">
        <v>11</v>
      </c>
      <c r="H110" s="22" t="s">
        <v>28</v>
      </c>
      <c r="I110" s="22" t="s">
        <v>41</v>
      </c>
      <c r="J110" s="40"/>
      <c r="K110" s="22"/>
      <c r="N110" s="18" t="s">
        <v>29</v>
      </c>
      <c r="O110" s="27">
        <f>((G110-1)*(1-(IF(H110="no",0,'complete results log'!$B$3)))+1)</f>
        <v>11</v>
      </c>
      <c r="P110" s="27">
        <f t="shared" si="1"/>
        <v>2</v>
      </c>
      <c r="Q110" s="39">
        <f>IF(Table1[[#This Row],[Runners]]&lt;5,0,IF(Table1[[#This Row],[Runners]]&lt;8,0.25,IF(Table1[[#This Row],[Runners]]&lt;12,0.2,IF(Table1[[#This Row],[Handicap?]]="Yes",0.25,0.2))))</f>
        <v>0</v>
      </c>
      <c r="R110" s="29">
        <f>(IF(N110="WON-EW",((((F110-1)*Q110)*'complete results log'!$B$2)+('complete results log'!$B$2*(F110-1))),IF(N110="WON",((((F110-1)*Q110)*'complete results log'!$B$2)+('complete results log'!$B$2*(F110-1))),IF(N110="PLACED",((((F110-1)*Q110)*'complete results log'!$B$2)-'complete results log'!$B$2),IF(Q110=0,-'complete results log'!$B$2,IF(Q110=0,-'complete results log'!$B$2,-('complete results log'!$B$2*2)))))))*E110</f>
        <v>-5</v>
      </c>
      <c r="S110" s="28">
        <f>(IF(N110="WON-EW",((((O110-1)*Q110)*'complete results log'!$B$2)+('complete results log'!$B$2*(O110-1))),IF(N110="WON",((((O110-1)*Q110)*'complete results log'!$B$2)+('complete results log'!$B$2*(O110-1))),IF(N110="PLACED",((((O110-1)*Q110)*'complete results log'!$B$2)-'complete results log'!$B$2),IF(Q110=0,-'complete results log'!$B$2,IF(Q110=0,-'complete results log'!$B$2,-('complete results log'!$B$2*2)))))))*E110</f>
        <v>-5</v>
      </c>
      <c r="T110" s="28">
        <f>(IF(N110="WON-EW",(((L110-1)*'complete results log'!$B$2)*(1-$B$3))+(((M110-1)*'complete results log'!$B$2)*(1-$B$3)),IF(N110="WON",(((L110-1)*'complete results log'!$B$2)*(1-$B$3)),IF(N110="PLACED",(((M110-1)*'complete results log'!$B$2)*(1-$B$3))-'complete results log'!$B$2,IF(Q110=0,-'complete results log'!$B$2,-('complete results log'!$B$2*2))))))*E110</f>
        <v>-5</v>
      </c>
    </row>
    <row r="111" spans="1:20" x14ac:dyDescent="0.2">
      <c r="A111" s="20">
        <v>42322</v>
      </c>
      <c r="B111" s="21">
        <v>9.15</v>
      </c>
      <c r="C111" s="50" t="s">
        <v>38</v>
      </c>
      <c r="D111" s="50" t="s">
        <v>177</v>
      </c>
      <c r="E111" s="18">
        <v>2</v>
      </c>
      <c r="F111" s="18">
        <v>3.5</v>
      </c>
      <c r="G111" s="18">
        <v>3.5</v>
      </c>
      <c r="H111" s="22" t="s">
        <v>28</v>
      </c>
      <c r="I111" s="22" t="s">
        <v>28</v>
      </c>
      <c r="J111" s="40"/>
      <c r="K111" s="22"/>
      <c r="N111" s="18" t="s">
        <v>29</v>
      </c>
      <c r="O111" s="27">
        <f>((G111-1)*(1-(IF(H112="no",0,'complete results log'!$B$3)))+1)</f>
        <v>3.5</v>
      </c>
      <c r="P111" s="27">
        <f t="shared" si="1"/>
        <v>2</v>
      </c>
      <c r="Q111" s="39">
        <f>IF(Table1[[#This Row],[Runners]]&lt;5,0,IF(Table1[[#This Row],[Runners]]&lt;8,0.25,IF(Table1[[#This Row],[Runners]]&lt;12,0.2,IF(Table1[[#This Row],[Handicap?]]="Yes",0.25,0.2))))</f>
        <v>0</v>
      </c>
      <c r="R111" s="29">
        <f>(IF(N111="WON-EW",((((F111-1)*Q111)*'complete results log'!$B$2)+('complete results log'!$B$2*(F111-1))),IF(N111="WON",((((F111-1)*Q111)*'complete results log'!$B$2)+('complete results log'!$B$2*(F111-1))),IF(N111="PLACED",((((F111-1)*Q111)*'complete results log'!$B$2)-'complete results log'!$B$2),IF(Q111=0,-'complete results log'!$B$2,IF(Q111=0,-'complete results log'!$B$2,-('complete results log'!$B$2*2)))))))*E111</f>
        <v>-10</v>
      </c>
      <c r="S111" s="28">
        <f>(IF(N111="WON-EW",((((O111-1)*Q111)*'complete results log'!$B$2)+('complete results log'!$B$2*(O111-1))),IF(N111="WON",((((O111-1)*Q111)*'complete results log'!$B$2)+('complete results log'!$B$2*(O111-1))),IF(N111="PLACED",((((O111-1)*Q111)*'complete results log'!$B$2)-'complete results log'!$B$2),IF(Q111=0,-'complete results log'!$B$2,IF(Q111=0,-'complete results log'!$B$2,-('complete results log'!$B$2*2)))))))*E111</f>
        <v>-10</v>
      </c>
      <c r="T111" s="28">
        <f>(IF(N111="WON-EW",(((L111-1)*'complete results log'!$B$2)*(1-$B$3))+(((M111-1)*'complete results log'!$B$2)*(1-$B$3)),IF(N111="WON",(((L111-1)*'complete results log'!$B$2)*(1-$B$3)),IF(N111="PLACED",(((M111-1)*'complete results log'!$B$2)*(1-$B$3))-'complete results log'!$B$2,IF(Q111=0,-'complete results log'!$B$2,-('complete results log'!$B$2*2))))))*E111</f>
        <v>-10</v>
      </c>
    </row>
    <row r="112" spans="1:20" x14ac:dyDescent="0.2">
      <c r="A112" s="20">
        <v>42324</v>
      </c>
      <c r="B112" s="21">
        <v>2.15</v>
      </c>
      <c r="C112" s="50" t="s">
        <v>178</v>
      </c>
      <c r="D112" s="50" t="s">
        <v>179</v>
      </c>
      <c r="E112" s="18">
        <v>1</v>
      </c>
      <c r="F112" s="18">
        <v>9</v>
      </c>
      <c r="G112" s="18">
        <v>9</v>
      </c>
      <c r="H112" s="22" t="s">
        <v>28</v>
      </c>
      <c r="I112" s="22" t="s">
        <v>41</v>
      </c>
      <c r="J112" s="40"/>
      <c r="K112" s="22"/>
      <c r="N112" s="18" t="s">
        <v>29</v>
      </c>
      <c r="O112" s="27" t="e">
        <f>((G112-1)*(1-(IF(#REF!="no",0,'complete results log'!$B$3)))+1)</f>
        <v>#REF!</v>
      </c>
      <c r="P112" s="27">
        <f t="shared" si="1"/>
        <v>2</v>
      </c>
      <c r="Q112" s="39">
        <f>IF(Table1[[#This Row],[Runners]]&lt;5,0,IF(Table1[[#This Row],[Runners]]&lt;8,0.25,IF(Table1[[#This Row],[Runners]]&lt;12,0.2,IF(Table1[[#This Row],[Handicap?]]="Yes",0.25,0.2))))</f>
        <v>0</v>
      </c>
      <c r="R112" s="29">
        <f>(IF(N112="WON-EW",((((F112-1)*Q112)*'complete results log'!$B$2)+('complete results log'!$B$2*(F112-1))),IF(N112="WON",((((F112-1)*Q112)*'complete results log'!$B$2)+('complete results log'!$B$2*(F112-1))),IF(N112="PLACED",((((F112-1)*Q112)*'complete results log'!$B$2)-'complete results log'!$B$2),IF(Q112=0,-'complete results log'!$B$2,IF(Q112=0,-'complete results log'!$B$2,-('complete results log'!$B$2*2)))))))*E112</f>
        <v>-5</v>
      </c>
      <c r="S112" s="28">
        <f>(IF(N112="WON-EW",((((O112-1)*Q112)*'complete results log'!$B$2)+('complete results log'!$B$2*(O112-1))),IF(N112="WON",((((O112-1)*Q112)*'complete results log'!$B$2)+('complete results log'!$B$2*(O112-1))),IF(N112="PLACED",((((O112-1)*Q112)*'complete results log'!$B$2)-'complete results log'!$B$2),IF(Q112=0,-'complete results log'!$B$2,IF(Q112=0,-'complete results log'!$B$2,-('complete results log'!$B$2*2)))))))*E112</f>
        <v>-5</v>
      </c>
      <c r="T112" s="28">
        <f>(IF(N112="WON-EW",(((L112-1)*'complete results log'!$B$2)*(1-$B$3))+(((M112-1)*'complete results log'!$B$2)*(1-$B$3)),IF(N112="WON",(((L112-1)*'complete results log'!$B$2)*(1-$B$3)),IF(N112="PLACED",(((M112-1)*'complete results log'!$B$2)*(1-$B$3))-'complete results log'!$B$2,IF(Q112=0,-'complete results log'!$B$2,-('complete results log'!$B$2*2))))))*E112</f>
        <v>-5</v>
      </c>
    </row>
    <row r="113" spans="1:20" x14ac:dyDescent="0.2">
      <c r="A113" s="20">
        <v>42324</v>
      </c>
      <c r="B113" s="21">
        <v>2.25</v>
      </c>
      <c r="C113" s="50" t="s">
        <v>38</v>
      </c>
      <c r="D113" s="50" t="s">
        <v>180</v>
      </c>
      <c r="E113" s="18">
        <v>2</v>
      </c>
      <c r="F113" s="18">
        <v>4</v>
      </c>
      <c r="G113" s="18">
        <v>4</v>
      </c>
      <c r="H113" s="22" t="s">
        <v>28</v>
      </c>
      <c r="I113" s="22" t="s">
        <v>28</v>
      </c>
      <c r="J113" s="40"/>
      <c r="K113" s="22"/>
      <c r="N113" s="18" t="s">
        <v>29</v>
      </c>
      <c r="O113" s="27">
        <f>((G113-1)*(1-(IF(H113="no",0,'complete results log'!$B$3)))+1)</f>
        <v>4</v>
      </c>
      <c r="P113" s="27">
        <f t="shared" si="1"/>
        <v>2</v>
      </c>
      <c r="Q113" s="39">
        <f>IF(Table1[[#This Row],[Runners]]&lt;5,0,IF(Table1[[#This Row],[Runners]]&lt;8,0.25,IF(Table1[[#This Row],[Runners]]&lt;12,0.2,IF(Table1[[#This Row],[Handicap?]]="Yes",0.25,0.2))))</f>
        <v>0</v>
      </c>
      <c r="R113" s="29">
        <f>(IF(N113="WON-EW",((((F113-1)*Q113)*'complete results log'!$B$2)+('complete results log'!$B$2*(F113-1))),IF(N113="WON",((((F113-1)*Q113)*'complete results log'!$B$2)+('complete results log'!$B$2*(F113-1))),IF(N113="PLACED",((((F113-1)*Q113)*'complete results log'!$B$2)-'complete results log'!$B$2),IF(Q113=0,-'complete results log'!$B$2,IF(Q113=0,-'complete results log'!$B$2,-('complete results log'!$B$2*2)))))))*E113</f>
        <v>-10</v>
      </c>
      <c r="S113" s="28">
        <f>(IF(N113="WON-EW",((((O113-1)*Q113)*'complete results log'!$B$2)+('complete results log'!$B$2*(O113-1))),IF(N113="WON",((((O113-1)*Q113)*'complete results log'!$B$2)+('complete results log'!$B$2*(O113-1))),IF(N113="PLACED",((((O113-1)*Q113)*'complete results log'!$B$2)-'complete results log'!$B$2),IF(Q113=0,-'complete results log'!$B$2,IF(Q113=0,-'complete results log'!$B$2,-('complete results log'!$B$2*2)))))))*E113</f>
        <v>-10</v>
      </c>
      <c r="T113" s="28">
        <f>(IF(N113="WON-EW",(((L113-1)*'complete results log'!$B$2)*(1-$B$3))+(((M113-1)*'complete results log'!$B$2)*(1-$B$3)),IF(N113="WON",(((L113-1)*'complete results log'!$B$2)*(1-$B$3)),IF(N113="PLACED",(((M113-1)*'complete results log'!$B$2)*(1-$B$3))-'complete results log'!$B$2,IF(Q113=0,-'complete results log'!$B$2,-('complete results log'!$B$2*2))))))*E113</f>
        <v>-10</v>
      </c>
    </row>
    <row r="114" spans="1:20" x14ac:dyDescent="0.2">
      <c r="A114" s="20">
        <v>42324</v>
      </c>
      <c r="B114" s="21">
        <v>2.35</v>
      </c>
      <c r="C114" s="50" t="s">
        <v>181</v>
      </c>
      <c r="D114" s="50" t="s">
        <v>182</v>
      </c>
      <c r="E114" s="18">
        <v>2</v>
      </c>
      <c r="F114" s="18">
        <v>4.5</v>
      </c>
      <c r="G114" s="18">
        <v>4.5</v>
      </c>
      <c r="H114" s="22" t="s">
        <v>28</v>
      </c>
      <c r="I114" s="22" t="s">
        <v>28</v>
      </c>
      <c r="J114" s="40"/>
      <c r="K114" s="22"/>
      <c r="N114" s="18" t="s">
        <v>29</v>
      </c>
      <c r="O114" s="27">
        <f>((G114-1)*(1-(IF(H114="no",0,'complete results log'!$B$3)))+1)</f>
        <v>4.5</v>
      </c>
      <c r="P114" s="27">
        <f t="shared" si="1"/>
        <v>2</v>
      </c>
      <c r="Q114" s="39">
        <f>IF(Table1[[#This Row],[Runners]]&lt;5,0,IF(Table1[[#This Row],[Runners]]&lt;8,0.25,IF(Table1[[#This Row],[Runners]]&lt;12,0.2,IF(Table1[[#This Row],[Handicap?]]="Yes",0.25,0.2))))</f>
        <v>0</v>
      </c>
      <c r="R114" s="29">
        <f>(IF(N114="WON-EW",((((F114-1)*Q114)*'complete results log'!$B$2)+('complete results log'!$B$2*(F114-1))),IF(N114="WON",((((F114-1)*Q114)*'complete results log'!$B$2)+('complete results log'!$B$2*(F114-1))),IF(N114="PLACED",((((F114-1)*Q114)*'complete results log'!$B$2)-'complete results log'!$B$2),IF(Q114=0,-'complete results log'!$B$2,IF(Q114=0,-'complete results log'!$B$2,-('complete results log'!$B$2*2)))))))*E114</f>
        <v>-10</v>
      </c>
      <c r="S114" s="28">
        <f>(IF(N114="WON-EW",((((O114-1)*Q114)*'complete results log'!$B$2)+('complete results log'!$B$2*(O114-1))),IF(N114="WON",((((O114-1)*Q114)*'complete results log'!$B$2)+('complete results log'!$B$2*(O114-1))),IF(N114="PLACED",((((O114-1)*Q114)*'complete results log'!$B$2)-'complete results log'!$B$2),IF(Q114=0,-'complete results log'!$B$2,IF(Q114=0,-'complete results log'!$B$2,-('complete results log'!$B$2*2)))))))*E114</f>
        <v>-10</v>
      </c>
      <c r="T114" s="28">
        <f>(IF(N114="WON-EW",(((L114-1)*'complete results log'!$B$2)*(1-$B$3))+(((M114-1)*'complete results log'!$B$2)*(1-$B$3)),IF(N114="WON",(((L114-1)*'complete results log'!$B$2)*(1-$B$3)),IF(N114="PLACED",(((M114-1)*'complete results log'!$B$2)*(1-$B$3))-'complete results log'!$B$2,IF(Q114=0,-'complete results log'!$B$2,-('complete results log'!$B$2*2))))))*E114</f>
        <v>-10</v>
      </c>
    </row>
    <row r="115" spans="1:20" x14ac:dyDescent="0.2">
      <c r="A115" s="20">
        <v>42324</v>
      </c>
      <c r="B115" s="21">
        <v>2.5499999999999998</v>
      </c>
      <c r="C115" s="50" t="s">
        <v>38</v>
      </c>
      <c r="D115" s="50" t="s">
        <v>183</v>
      </c>
      <c r="E115" s="18">
        <v>1</v>
      </c>
      <c r="F115" s="18">
        <v>7.5</v>
      </c>
      <c r="G115" s="18">
        <v>7.5</v>
      </c>
      <c r="H115" s="22" t="s">
        <v>28</v>
      </c>
      <c r="I115" s="22" t="s">
        <v>28</v>
      </c>
      <c r="J115" s="40"/>
      <c r="K115" s="22"/>
      <c r="N115" s="18" t="s">
        <v>29</v>
      </c>
      <c r="O115" s="27">
        <f>((G115-1)*(1-(IF(H115="no",0,'complete results log'!$B$3)))+1)</f>
        <v>7.5</v>
      </c>
      <c r="P115" s="27">
        <f t="shared" si="1"/>
        <v>1</v>
      </c>
      <c r="Q115" s="39">
        <f>IF(Table1[[#This Row],[Runners]]&lt;5,0,IF(Table1[[#This Row],[Runners]]&lt;8,0.25,IF(Table1[[#This Row],[Runners]]&lt;12,0.2,IF(Table1[[#This Row],[Handicap?]]="Yes",0.25,0.2))))</f>
        <v>0</v>
      </c>
      <c r="R115" s="29">
        <f>(IF(N115="WON-EW",((((F115-1)*Q115)*'complete results log'!$B$2)+('complete results log'!$B$2*(F115-1))),IF(N115="WON",((((F115-1)*Q115)*'complete results log'!$B$2)+('complete results log'!$B$2*(F115-1))),IF(N115="PLACED",((((F115-1)*Q115)*'complete results log'!$B$2)-'complete results log'!$B$2),IF(Q115=0,-'complete results log'!$B$2,IF(Q115=0,-'complete results log'!$B$2,-('complete results log'!$B$2*2)))))))*E115</f>
        <v>-5</v>
      </c>
      <c r="S115" s="28">
        <f>(IF(N115="WON-EW",((((O115-1)*Q115)*'complete results log'!$B$2)+('complete results log'!$B$2*(O115-1))),IF(N115="WON",((((O115-1)*Q115)*'complete results log'!$B$2)+('complete results log'!$B$2*(O115-1))),IF(N115="PLACED",((((O115-1)*Q115)*'complete results log'!$B$2)-'complete results log'!$B$2),IF(Q115=0,-'complete results log'!$B$2,IF(Q115=0,-'complete results log'!$B$2,-('complete results log'!$B$2*2)))))))*E115</f>
        <v>-5</v>
      </c>
      <c r="T115" s="28">
        <f>(IF(N115="WON-EW",(((L115-1)*'complete results log'!$B$2)*(1-$B$3))+(((M115-1)*'complete results log'!$B$2)*(1-$B$3)),IF(N115="WON",(((L115-1)*'complete results log'!$B$2)*(1-$B$3)),IF(N115="PLACED",(((M115-1)*'complete results log'!$B$2)*(1-$B$3))-'complete results log'!$B$2,IF(Q115=0,-'complete results log'!$B$2,-('complete results log'!$B$2*2))))))*E115</f>
        <v>-5</v>
      </c>
    </row>
    <row r="116" spans="1:20" x14ac:dyDescent="0.2">
      <c r="A116" s="20">
        <v>42324</v>
      </c>
      <c r="B116" s="21">
        <v>4.55</v>
      </c>
      <c r="C116" s="50" t="s">
        <v>38</v>
      </c>
      <c r="D116" s="50" t="s">
        <v>184</v>
      </c>
      <c r="E116" s="18">
        <v>2</v>
      </c>
      <c r="F116" s="18">
        <v>5</v>
      </c>
      <c r="G116" s="18">
        <v>5</v>
      </c>
      <c r="H116" s="22" t="s">
        <v>28</v>
      </c>
      <c r="I116" s="22" t="s">
        <v>28</v>
      </c>
      <c r="J116" s="40"/>
      <c r="K116" s="22"/>
      <c r="N116" s="18" t="s">
        <v>29</v>
      </c>
      <c r="O116" s="27">
        <f>((G116-1)*(1-(IF(H116="no",0,'complete results log'!$B$3)))+1)</f>
        <v>5</v>
      </c>
      <c r="P116" s="27">
        <f t="shared" si="1"/>
        <v>2</v>
      </c>
      <c r="Q116" s="39">
        <f>IF(Table1[[#This Row],[Runners]]&lt;5,0,IF(Table1[[#This Row],[Runners]]&lt;8,0.25,IF(Table1[[#This Row],[Runners]]&lt;12,0.2,IF(Table1[[#This Row],[Handicap?]]="Yes",0.25,0.2))))</f>
        <v>0</v>
      </c>
      <c r="R116" s="29">
        <f>(IF(N116="WON-EW",((((F116-1)*Q116)*'complete results log'!$B$2)+('complete results log'!$B$2*(F116-1))),IF(N116="WON",((((F116-1)*Q116)*'complete results log'!$B$2)+('complete results log'!$B$2*(F116-1))),IF(N116="PLACED",((((F116-1)*Q116)*'complete results log'!$B$2)-'complete results log'!$B$2),IF(Q116=0,-'complete results log'!$B$2,IF(Q116=0,-'complete results log'!$B$2,-('complete results log'!$B$2*2)))))))*E116</f>
        <v>-10</v>
      </c>
      <c r="S116" s="28">
        <f>(IF(N116="WON-EW",((((O116-1)*Q116)*'complete results log'!$B$2)+('complete results log'!$B$2*(O116-1))),IF(N116="WON",((((O116-1)*Q116)*'complete results log'!$B$2)+('complete results log'!$B$2*(O116-1))),IF(N116="PLACED",((((O116-1)*Q116)*'complete results log'!$B$2)-'complete results log'!$B$2),IF(Q116=0,-'complete results log'!$B$2,IF(Q116=0,-'complete results log'!$B$2,-('complete results log'!$B$2*2)))))))*E116</f>
        <v>-10</v>
      </c>
      <c r="T116" s="28">
        <f>(IF(N116="WON-EW",(((L116-1)*'complete results log'!$B$2)*(1-$B$3))+(((M116-1)*'complete results log'!$B$2)*(1-$B$3)),IF(N116="WON",(((L116-1)*'complete results log'!$B$2)*(1-$B$3)),IF(N116="PLACED",(((M116-1)*'complete results log'!$B$2)*(1-$B$3))-'complete results log'!$B$2,IF(Q116=0,-'complete results log'!$B$2,-('complete results log'!$B$2*2))))))*E116</f>
        <v>-10</v>
      </c>
    </row>
    <row r="117" spans="1:20" x14ac:dyDescent="0.2">
      <c r="A117" s="20">
        <v>42324</v>
      </c>
      <c r="B117" s="21">
        <v>5.25</v>
      </c>
      <c r="C117" s="50" t="s">
        <v>38</v>
      </c>
      <c r="D117" s="50" t="s">
        <v>185</v>
      </c>
      <c r="E117" s="18">
        <v>1</v>
      </c>
      <c r="F117" s="18">
        <v>6.5</v>
      </c>
      <c r="G117" s="18">
        <v>6.5</v>
      </c>
      <c r="H117" s="22" t="s">
        <v>28</v>
      </c>
      <c r="I117" s="22" t="s">
        <v>28</v>
      </c>
      <c r="J117" s="40"/>
      <c r="K117" s="22"/>
      <c r="N117" s="18" t="s">
        <v>29</v>
      </c>
      <c r="O117" s="27">
        <f>((G117-1)*(1-(IF(H117="no",0,'complete results log'!$B$3)))+1)</f>
        <v>6.5</v>
      </c>
      <c r="P117" s="27">
        <f t="shared" si="1"/>
        <v>1</v>
      </c>
      <c r="Q117" s="39">
        <f>IF(Table1[[#This Row],[Runners]]&lt;5,0,IF(Table1[[#This Row],[Runners]]&lt;8,0.25,IF(Table1[[#This Row],[Runners]]&lt;12,0.2,IF(Table1[[#This Row],[Handicap?]]="Yes",0.25,0.2))))</f>
        <v>0</v>
      </c>
      <c r="R117" s="29">
        <f>(IF(N117="WON-EW",((((F117-1)*Q117)*'complete results log'!$B$2)+('complete results log'!$B$2*(F117-1))),IF(N117="WON",((((F117-1)*Q117)*'complete results log'!$B$2)+('complete results log'!$B$2*(F117-1))),IF(N117="PLACED",((((F117-1)*Q117)*'complete results log'!$B$2)-'complete results log'!$B$2),IF(Q117=0,-'complete results log'!$B$2,IF(Q117=0,-'complete results log'!$B$2,-('complete results log'!$B$2*2)))))))*E117</f>
        <v>-5</v>
      </c>
      <c r="S117" s="28">
        <f>(IF(N117="WON-EW",((((O117-1)*Q117)*'complete results log'!$B$2)+('complete results log'!$B$2*(O117-1))),IF(N117="WON",((((O117-1)*Q117)*'complete results log'!$B$2)+('complete results log'!$B$2*(O117-1))),IF(N117="PLACED",((((O117-1)*Q117)*'complete results log'!$B$2)-'complete results log'!$B$2),IF(Q117=0,-'complete results log'!$B$2,IF(Q117=0,-'complete results log'!$B$2,-('complete results log'!$B$2*2)))))))*E117</f>
        <v>-5</v>
      </c>
      <c r="T117" s="28">
        <f>(IF(N117="WON-EW",(((L117-1)*'complete results log'!$B$2)*(1-$B$3))+(((M117-1)*'complete results log'!$B$2)*(1-$B$3)),IF(N117="WON",(((L117-1)*'complete results log'!$B$2)*(1-$B$3)),IF(N117="PLACED",(((M117-1)*'complete results log'!$B$2)*(1-$B$3))-'complete results log'!$B$2,IF(Q117=0,-'complete results log'!$B$2,-('complete results log'!$B$2*2))))))*E117</f>
        <v>-5</v>
      </c>
    </row>
    <row r="118" spans="1:20" x14ac:dyDescent="0.2">
      <c r="A118" s="20">
        <v>42325</v>
      </c>
      <c r="B118" s="21">
        <v>12.55</v>
      </c>
      <c r="C118" s="50" t="s">
        <v>107</v>
      </c>
      <c r="D118" s="50" t="s">
        <v>186</v>
      </c>
      <c r="E118" s="18">
        <v>2</v>
      </c>
      <c r="F118" s="18">
        <v>3.5</v>
      </c>
      <c r="G118" s="18">
        <v>3.5</v>
      </c>
      <c r="H118" s="22" t="s">
        <v>28</v>
      </c>
      <c r="I118" s="22" t="s">
        <v>28</v>
      </c>
      <c r="J118" s="40"/>
      <c r="K118" s="22"/>
      <c r="L118" s="18">
        <v>3.79</v>
      </c>
      <c r="N118" s="18" t="s">
        <v>53</v>
      </c>
      <c r="O118" s="27">
        <f>((G118-1)*(1-(IF(H118="no",0,'complete results log'!$B$3)))+1)</f>
        <v>3.5</v>
      </c>
      <c r="P118" s="27">
        <f t="shared" si="1"/>
        <v>2</v>
      </c>
      <c r="Q118" s="39">
        <f>IF(Table1[[#This Row],[Runners]]&lt;5,0,IF(Table1[[#This Row],[Runners]]&lt;8,0.25,IF(Table1[[#This Row],[Runners]]&lt;12,0.2,IF(Table1[[#This Row],[Handicap?]]="Yes",0.25,0.2))))</f>
        <v>0</v>
      </c>
      <c r="R118" s="29">
        <f>(IF(N118="WON-EW",((((F118-1)*Q118)*'complete results log'!$B$2)+('complete results log'!$B$2*(F118-1))),IF(N118="WON",((((F118-1)*Q118)*'complete results log'!$B$2)+('complete results log'!$B$2*(F118-1))),IF(N118="PLACED",((((F118-1)*Q118)*'complete results log'!$B$2)-'complete results log'!$B$2),IF(Q118=0,-'complete results log'!$B$2,IF(Q118=0,-'complete results log'!$B$2,-('complete results log'!$B$2*2)))))))*E118</f>
        <v>25</v>
      </c>
      <c r="S118" s="28">
        <f>(IF(N118="WON-EW",((((O118-1)*Q118)*'complete results log'!$B$2)+('complete results log'!$B$2*(O118-1))),IF(N118="WON",((((O118-1)*Q118)*'complete results log'!$B$2)+('complete results log'!$B$2*(O118-1))),IF(N118="PLACED",((((O118-1)*Q118)*'complete results log'!$B$2)-'complete results log'!$B$2),IF(Q118=0,-'complete results log'!$B$2,IF(Q118=0,-'complete results log'!$B$2,-('complete results log'!$B$2*2)))))))*E118</f>
        <v>25</v>
      </c>
      <c r="T118" s="28">
        <f>(IF(N118="WON-EW",(((L118-1)*'complete results log'!$B$2)*(1-$B$3))+(((M118-1)*'complete results log'!$B$2)*(1-$B$3)),IF(N118="WON",(((L118-1)*'complete results log'!$B$2)*(1-$B$3)),IF(N118="PLACED",(((M118-1)*'complete results log'!$B$2)*(1-$B$3))-'complete results log'!$B$2,IF(Q118=0,-'complete results log'!$B$2,-('complete results log'!$B$2*2))))))*E118</f>
        <v>26.504999999999999</v>
      </c>
    </row>
    <row r="119" spans="1:20" x14ac:dyDescent="0.2">
      <c r="A119" s="20">
        <v>42325</v>
      </c>
      <c r="B119" s="21">
        <v>1.05</v>
      </c>
      <c r="C119" s="50" t="s">
        <v>79</v>
      </c>
      <c r="D119" s="50" t="s">
        <v>105</v>
      </c>
      <c r="E119" s="18">
        <v>2</v>
      </c>
      <c r="F119" s="18">
        <v>4.33</v>
      </c>
      <c r="G119" s="18">
        <v>4.33</v>
      </c>
      <c r="H119" s="22" t="s">
        <v>28</v>
      </c>
      <c r="I119" s="22" t="s">
        <v>28</v>
      </c>
      <c r="J119" s="40"/>
      <c r="K119" s="22"/>
      <c r="N119" s="18" t="s">
        <v>29</v>
      </c>
      <c r="O119" s="27">
        <f>((G119-1)*(1-(IF(H119="no",0,'complete results log'!$B$3)))+1)</f>
        <v>4.33</v>
      </c>
      <c r="P119" s="27">
        <f t="shared" si="1"/>
        <v>2</v>
      </c>
      <c r="Q119" s="39">
        <f>IF(Table1[[#This Row],[Runners]]&lt;5,0,IF(Table1[[#This Row],[Runners]]&lt;8,0.25,IF(Table1[[#This Row],[Runners]]&lt;12,0.2,IF(Table1[[#This Row],[Handicap?]]="Yes",0.25,0.2))))</f>
        <v>0</v>
      </c>
      <c r="R119" s="29">
        <f>(IF(N119="WON-EW",((((F119-1)*Q119)*'complete results log'!$B$2)+('complete results log'!$B$2*(F119-1))),IF(N119="WON",((((F119-1)*Q119)*'complete results log'!$B$2)+('complete results log'!$B$2*(F119-1))),IF(N119="PLACED",((((F119-1)*Q119)*'complete results log'!$B$2)-'complete results log'!$B$2),IF(Q119=0,-'complete results log'!$B$2,IF(Q119=0,-'complete results log'!$B$2,-('complete results log'!$B$2*2)))))))*E119</f>
        <v>-10</v>
      </c>
      <c r="S119" s="28">
        <f>(IF(N119="WON-EW",((((O119-1)*Q119)*'complete results log'!$B$2)+('complete results log'!$B$2*(O119-1))),IF(N119="WON",((((O119-1)*Q119)*'complete results log'!$B$2)+('complete results log'!$B$2*(O119-1))),IF(N119="PLACED",((((O119-1)*Q119)*'complete results log'!$B$2)-'complete results log'!$B$2),IF(Q119=0,-'complete results log'!$B$2,IF(Q119=0,-'complete results log'!$B$2,-('complete results log'!$B$2*2)))))))*E119</f>
        <v>-10</v>
      </c>
      <c r="T119" s="28">
        <f>(IF(N119="WON-EW",(((L119-1)*'complete results log'!$B$2)*(1-$B$3))+(((M119-1)*'complete results log'!$B$2)*(1-$B$3)),IF(N119="WON",(((L119-1)*'complete results log'!$B$2)*(1-$B$3)),IF(N119="PLACED",(((M119-1)*'complete results log'!$B$2)*(1-$B$3))-'complete results log'!$B$2,IF(Q119=0,-'complete results log'!$B$2,-('complete results log'!$B$2*2))))))*E119</f>
        <v>-10</v>
      </c>
    </row>
    <row r="120" spans="1:20" x14ac:dyDescent="0.2">
      <c r="A120" s="20">
        <v>42325</v>
      </c>
      <c r="B120" s="21">
        <v>1.3</v>
      </c>
      <c r="C120" s="50" t="s">
        <v>107</v>
      </c>
      <c r="D120" s="50" t="s">
        <v>187</v>
      </c>
      <c r="E120" s="18">
        <v>3</v>
      </c>
      <c r="F120" s="18">
        <v>2.75</v>
      </c>
      <c r="G120" s="18">
        <v>2.75</v>
      </c>
      <c r="H120" s="22" t="s">
        <v>28</v>
      </c>
      <c r="I120" s="22" t="s">
        <v>28</v>
      </c>
      <c r="J120" s="40"/>
      <c r="K120" s="22"/>
      <c r="N120" s="18" t="s">
        <v>29</v>
      </c>
      <c r="O120" s="27">
        <f>((G120-1)*(1-(IF(H120="no",0,'complete results log'!$B$3)))+1)</f>
        <v>2.75</v>
      </c>
      <c r="P120" s="27">
        <f t="shared" si="1"/>
        <v>3</v>
      </c>
      <c r="Q120" s="39">
        <f>IF(Table1[[#This Row],[Runners]]&lt;5,0,IF(Table1[[#This Row],[Runners]]&lt;8,0.25,IF(Table1[[#This Row],[Runners]]&lt;12,0.2,IF(Table1[[#This Row],[Handicap?]]="Yes",0.25,0.2))))</f>
        <v>0</v>
      </c>
      <c r="R120" s="29">
        <f>(IF(N120="WON-EW",((((F120-1)*Q120)*'complete results log'!$B$2)+('complete results log'!$B$2*(F120-1))),IF(N120="WON",((((F120-1)*Q120)*'complete results log'!$B$2)+('complete results log'!$B$2*(F120-1))),IF(N120="PLACED",((((F120-1)*Q120)*'complete results log'!$B$2)-'complete results log'!$B$2),IF(Q120=0,-'complete results log'!$B$2,IF(Q120=0,-'complete results log'!$B$2,-('complete results log'!$B$2*2)))))))*E120</f>
        <v>-15</v>
      </c>
      <c r="S120" s="28">
        <f>(IF(N120="WON-EW",((((O120-1)*Q120)*'complete results log'!$B$2)+('complete results log'!$B$2*(O120-1))),IF(N120="WON",((((O120-1)*Q120)*'complete results log'!$B$2)+('complete results log'!$B$2*(O120-1))),IF(N120="PLACED",((((O120-1)*Q120)*'complete results log'!$B$2)-'complete results log'!$B$2),IF(Q120=0,-'complete results log'!$B$2,IF(Q120=0,-'complete results log'!$B$2,-('complete results log'!$B$2*2)))))))*E120</f>
        <v>-15</v>
      </c>
      <c r="T120" s="28">
        <f>(IF(N120="WON-EW",(((L120-1)*'complete results log'!$B$2)*(1-$B$3))+(((M120-1)*'complete results log'!$B$2)*(1-$B$3)),IF(N120="WON",(((L120-1)*'complete results log'!$B$2)*(1-$B$3)),IF(N120="PLACED",(((M120-1)*'complete results log'!$B$2)*(1-$B$3))-'complete results log'!$B$2,IF(Q120=0,-'complete results log'!$B$2,-('complete results log'!$B$2*2))))))*E120</f>
        <v>-15</v>
      </c>
    </row>
    <row r="121" spans="1:20" x14ac:dyDescent="0.2">
      <c r="A121" s="20">
        <v>42325</v>
      </c>
      <c r="B121" s="21">
        <v>2</v>
      </c>
      <c r="C121" s="50" t="s">
        <v>107</v>
      </c>
      <c r="D121" s="50" t="s">
        <v>188</v>
      </c>
      <c r="E121" s="18">
        <v>2</v>
      </c>
      <c r="F121" s="18">
        <v>3.5</v>
      </c>
      <c r="G121" s="18">
        <v>3.5</v>
      </c>
      <c r="H121" s="22" t="s">
        <v>28</v>
      </c>
      <c r="I121" s="22" t="s">
        <v>28</v>
      </c>
      <c r="J121" s="40"/>
      <c r="K121" s="22"/>
      <c r="N121" s="18" t="s">
        <v>29</v>
      </c>
      <c r="O121" s="27">
        <f>((G121-1)*(1-(IF(H121="no",0,'complete results log'!$B$3)))+1)</f>
        <v>3.5</v>
      </c>
      <c r="P121" s="27">
        <f t="shared" si="1"/>
        <v>2</v>
      </c>
      <c r="Q121" s="39">
        <f>IF(Table1[[#This Row],[Runners]]&lt;5,0,IF(Table1[[#This Row],[Runners]]&lt;8,0.25,IF(Table1[[#This Row],[Runners]]&lt;12,0.2,IF(Table1[[#This Row],[Handicap?]]="Yes",0.25,0.2))))</f>
        <v>0</v>
      </c>
      <c r="R121" s="29">
        <f>(IF(N121="WON-EW",((((F121-1)*Q121)*'complete results log'!$B$2)+('complete results log'!$B$2*(F121-1))),IF(N121="WON",((((F121-1)*Q121)*'complete results log'!$B$2)+('complete results log'!$B$2*(F121-1))),IF(N121="PLACED",((((F121-1)*Q121)*'complete results log'!$B$2)-'complete results log'!$B$2),IF(Q121=0,-'complete results log'!$B$2,IF(Q121=0,-'complete results log'!$B$2,-('complete results log'!$B$2*2)))))))*E121</f>
        <v>-10</v>
      </c>
      <c r="S121" s="28">
        <f>(IF(N121="WON-EW",((((O121-1)*Q121)*'complete results log'!$B$2)+('complete results log'!$B$2*(O121-1))),IF(N121="WON",((((O121-1)*Q121)*'complete results log'!$B$2)+('complete results log'!$B$2*(O121-1))),IF(N121="PLACED",((((O121-1)*Q121)*'complete results log'!$B$2)-'complete results log'!$B$2),IF(Q121=0,-'complete results log'!$B$2,IF(Q121=0,-'complete results log'!$B$2,-('complete results log'!$B$2*2)))))))*E121</f>
        <v>-10</v>
      </c>
      <c r="T121" s="28">
        <f>(IF(N121="WON-EW",(((L121-1)*'complete results log'!$B$2)*(1-$B$3))+(((M121-1)*'complete results log'!$B$2)*(1-$B$3)),IF(N121="WON",(((L121-1)*'complete results log'!$B$2)*(1-$B$3)),IF(N121="PLACED",(((M121-1)*'complete results log'!$B$2)*(1-$B$3))-'complete results log'!$B$2,IF(Q121=0,-'complete results log'!$B$2,-('complete results log'!$B$2*2))))))*E121</f>
        <v>-10</v>
      </c>
    </row>
    <row r="122" spans="1:20" x14ac:dyDescent="0.2">
      <c r="A122" s="20">
        <v>42325</v>
      </c>
      <c r="B122" s="21">
        <v>2.1</v>
      </c>
      <c r="C122" s="50" t="s">
        <v>79</v>
      </c>
      <c r="D122" s="50" t="s">
        <v>189</v>
      </c>
      <c r="E122" s="18">
        <v>2</v>
      </c>
      <c r="F122" s="18">
        <v>4</v>
      </c>
      <c r="G122" s="18">
        <v>4</v>
      </c>
      <c r="H122" s="22" t="s">
        <v>28</v>
      </c>
      <c r="I122" s="22" t="s">
        <v>28</v>
      </c>
      <c r="J122" s="40"/>
      <c r="K122" s="22"/>
      <c r="N122" s="18" t="s">
        <v>29</v>
      </c>
      <c r="O122" s="27">
        <f>((G122-1)*(1-(IF(H122="no",0,'complete results log'!$B$3)))+1)</f>
        <v>4</v>
      </c>
      <c r="P122" s="27">
        <f t="shared" si="1"/>
        <v>2</v>
      </c>
      <c r="Q122" s="39">
        <f>IF(Table1[[#This Row],[Runners]]&lt;5,0,IF(Table1[[#This Row],[Runners]]&lt;8,0.25,IF(Table1[[#This Row],[Runners]]&lt;12,0.2,IF(Table1[[#This Row],[Handicap?]]="Yes",0.25,0.2))))</f>
        <v>0</v>
      </c>
      <c r="R122" s="29">
        <f>(IF(N122="WON-EW",((((F122-1)*Q122)*'complete results log'!$B$2)+('complete results log'!$B$2*(F122-1))),IF(N122="WON",((((F122-1)*Q122)*'complete results log'!$B$2)+('complete results log'!$B$2*(F122-1))),IF(N122="PLACED",((((F122-1)*Q122)*'complete results log'!$B$2)-'complete results log'!$B$2),IF(Q122=0,-'complete results log'!$B$2,IF(Q122=0,-'complete results log'!$B$2,-('complete results log'!$B$2*2)))))))*E122</f>
        <v>-10</v>
      </c>
      <c r="S122" s="28">
        <f>(IF(N122="WON-EW",((((O122-1)*Q122)*'complete results log'!$B$2)+('complete results log'!$B$2*(O122-1))),IF(N122="WON",((((O122-1)*Q122)*'complete results log'!$B$2)+('complete results log'!$B$2*(O122-1))),IF(N122="PLACED",((((O122-1)*Q122)*'complete results log'!$B$2)-'complete results log'!$B$2),IF(Q122=0,-'complete results log'!$B$2,IF(Q122=0,-'complete results log'!$B$2,-('complete results log'!$B$2*2)))))))*E122</f>
        <v>-10</v>
      </c>
      <c r="T122" s="28">
        <f>(IF(N122="WON-EW",(((L122-1)*'complete results log'!$B$2)*(1-$B$3))+(((M122-1)*'complete results log'!$B$2)*(1-$B$3)),IF(N122="WON",(((L122-1)*'complete results log'!$B$2)*(1-$B$3)),IF(N122="PLACED",(((M122-1)*'complete results log'!$B$2)*(1-$B$3))-'complete results log'!$B$2,IF(Q122=0,-'complete results log'!$B$2,-('complete results log'!$B$2*2))))))*E122</f>
        <v>-10</v>
      </c>
    </row>
    <row r="123" spans="1:20" x14ac:dyDescent="0.2">
      <c r="A123" s="20">
        <v>42325</v>
      </c>
      <c r="B123" s="21">
        <v>2.35</v>
      </c>
      <c r="C123" s="50" t="s">
        <v>107</v>
      </c>
      <c r="D123" s="50" t="s">
        <v>190</v>
      </c>
      <c r="E123" s="18">
        <v>1</v>
      </c>
      <c r="F123" s="18">
        <v>10</v>
      </c>
      <c r="G123" s="18">
        <v>10</v>
      </c>
      <c r="H123" s="22" t="s">
        <v>28</v>
      </c>
      <c r="I123" s="22" t="s">
        <v>41</v>
      </c>
      <c r="J123" s="40">
        <v>11</v>
      </c>
      <c r="K123" s="22" t="s">
        <v>41</v>
      </c>
      <c r="N123" s="18" t="s">
        <v>29</v>
      </c>
      <c r="O123" s="27">
        <f>((G123-1)*(1-(IF(H123="no",0,'complete results log'!$B$3)))+1)</f>
        <v>10</v>
      </c>
      <c r="P123" s="27">
        <f t="shared" si="1"/>
        <v>2</v>
      </c>
      <c r="Q123" s="39">
        <f>IF(Table1[[#This Row],[Runners]]&lt;5,0,IF(Table1[[#This Row],[Runners]]&lt;8,0.25,IF(Table1[[#This Row],[Runners]]&lt;12,0.2,IF(Table1[[#This Row],[Handicap?]]="Yes",0.25,0.2))))</f>
        <v>0.2</v>
      </c>
      <c r="R123" s="29">
        <f>(IF(N123="WON-EW",((((F123-1)*Q123)*'complete results log'!$B$2)+('complete results log'!$B$2*(F123-1))),IF(N123="WON",((((F123-1)*Q123)*'complete results log'!$B$2)+('complete results log'!$B$2*(F123-1))),IF(N123="PLACED",((((F123-1)*Q123)*'complete results log'!$B$2)-'complete results log'!$B$2),IF(Q123=0,-'complete results log'!$B$2,IF(Q123=0,-'complete results log'!$B$2,-('complete results log'!$B$2*2)))))))*E123</f>
        <v>-10</v>
      </c>
      <c r="S123" s="28">
        <f>(IF(N123="WON-EW",((((O123-1)*Q123)*'complete results log'!$B$2)+('complete results log'!$B$2*(O123-1))),IF(N123="WON",((((O123-1)*Q123)*'complete results log'!$B$2)+('complete results log'!$B$2*(O123-1))),IF(N123="PLACED",((((O123-1)*Q123)*'complete results log'!$B$2)-'complete results log'!$B$2),IF(Q123=0,-'complete results log'!$B$2,IF(Q123=0,-'complete results log'!$B$2,-('complete results log'!$B$2*2)))))))*E123</f>
        <v>-10</v>
      </c>
      <c r="T123" s="28">
        <f>(IF(N123="WON-EW",(((L123-1)*'complete results log'!$B$2)*(1-$B$3))+(((M123-1)*'complete results log'!$B$2)*(1-$B$3)),IF(N123="WON",(((L123-1)*'complete results log'!$B$2)*(1-$B$3)),IF(N123="PLACED",(((M123-1)*'complete results log'!$B$2)*(1-$B$3))-'complete results log'!$B$2,IF(Q123=0,-'complete results log'!$B$2,-('complete results log'!$B$2*2))))))*E123</f>
        <v>-10</v>
      </c>
    </row>
    <row r="124" spans="1:20" x14ac:dyDescent="0.2">
      <c r="A124" s="20">
        <v>42325</v>
      </c>
      <c r="B124" s="21">
        <v>3.25</v>
      </c>
      <c r="C124" s="50" t="s">
        <v>160</v>
      </c>
      <c r="D124" s="50" t="s">
        <v>191</v>
      </c>
      <c r="E124" s="18">
        <v>2</v>
      </c>
      <c r="F124" s="18">
        <v>5.5</v>
      </c>
      <c r="G124" s="18">
        <v>5.5</v>
      </c>
      <c r="H124" s="22" t="s">
        <v>28</v>
      </c>
      <c r="I124" s="22" t="s">
        <v>28</v>
      </c>
      <c r="J124" s="40"/>
      <c r="K124" s="22"/>
      <c r="N124" s="18" t="s">
        <v>29</v>
      </c>
      <c r="O124" s="27">
        <f>((G124-1)*(1-(IF(H124="no",0,'complete results log'!$B$3)))+1)</f>
        <v>5.5</v>
      </c>
      <c r="P124" s="27">
        <f t="shared" si="1"/>
        <v>2</v>
      </c>
      <c r="Q124" s="39">
        <f>IF(Table1[[#This Row],[Runners]]&lt;5,0,IF(Table1[[#This Row],[Runners]]&lt;8,0.25,IF(Table1[[#This Row],[Runners]]&lt;12,0.2,IF(Table1[[#This Row],[Handicap?]]="Yes",0.25,0.2))))</f>
        <v>0</v>
      </c>
      <c r="R124" s="29">
        <f>(IF(N124="WON-EW",((((F124-1)*Q124)*'complete results log'!$B$2)+('complete results log'!$B$2*(F124-1))),IF(N124="WON",((((F124-1)*Q124)*'complete results log'!$B$2)+('complete results log'!$B$2*(F124-1))),IF(N124="PLACED",((((F124-1)*Q124)*'complete results log'!$B$2)-'complete results log'!$B$2),IF(Q124=0,-'complete results log'!$B$2,IF(Q124=0,-'complete results log'!$B$2,-('complete results log'!$B$2*2)))))))*E124</f>
        <v>-10</v>
      </c>
      <c r="S124" s="28">
        <f>(IF(N124="WON-EW",((((O124-1)*Q124)*'complete results log'!$B$2)+('complete results log'!$B$2*(O124-1))),IF(N124="WON",((((O124-1)*Q124)*'complete results log'!$B$2)+('complete results log'!$B$2*(O124-1))),IF(N124="PLACED",((((O124-1)*Q124)*'complete results log'!$B$2)-'complete results log'!$B$2),IF(Q124=0,-'complete results log'!$B$2,IF(Q124=0,-'complete results log'!$B$2,-('complete results log'!$B$2*2)))))))*E124</f>
        <v>-10</v>
      </c>
      <c r="T124" s="28">
        <f>(IF(N124="WON-EW",(((L124-1)*'complete results log'!$B$2)*(1-$B$3))+(((M124-1)*'complete results log'!$B$2)*(1-$B$3)),IF(N124="WON",(((L124-1)*'complete results log'!$B$2)*(1-$B$3)),IF(N124="PLACED",(((M124-1)*'complete results log'!$B$2)*(1-$B$3))-'complete results log'!$B$2,IF(Q124=0,-'complete results log'!$B$2,-('complete results log'!$B$2*2))))))*E124</f>
        <v>-10</v>
      </c>
    </row>
    <row r="125" spans="1:20" x14ac:dyDescent="0.2">
      <c r="A125" s="20">
        <v>42326</v>
      </c>
      <c r="B125" s="21">
        <v>12.4</v>
      </c>
      <c r="C125" s="50" t="s">
        <v>192</v>
      </c>
      <c r="D125" s="50" t="s">
        <v>193</v>
      </c>
      <c r="E125" s="18">
        <v>1</v>
      </c>
      <c r="F125" s="18">
        <v>11</v>
      </c>
      <c r="G125" s="18">
        <v>11</v>
      </c>
      <c r="H125" s="22" t="s">
        <v>28</v>
      </c>
      <c r="I125" s="22" t="s">
        <v>41</v>
      </c>
      <c r="J125" s="40">
        <v>15</v>
      </c>
      <c r="K125" s="22" t="s">
        <v>41</v>
      </c>
      <c r="N125" s="18" t="s">
        <v>29</v>
      </c>
      <c r="O125" s="27">
        <f>((G125-1)*(1-(IF(H125="no",0,'complete results log'!$B$3)))+1)</f>
        <v>11</v>
      </c>
      <c r="P125" s="27">
        <f t="shared" si="1"/>
        <v>2</v>
      </c>
      <c r="Q125" s="39">
        <f>IF(Table1[[#This Row],[Runners]]&lt;5,0,IF(Table1[[#This Row],[Runners]]&lt;8,0.25,IF(Table1[[#This Row],[Runners]]&lt;12,0.2,IF(Table1[[#This Row],[Handicap?]]="Yes",0.25,0.2))))</f>
        <v>0.25</v>
      </c>
      <c r="R125" s="29">
        <f>(IF(N125="WON-EW",((((F125-1)*Q125)*'complete results log'!$B$2)+('complete results log'!$B$2*(F125-1))),IF(N125="WON",((((F125-1)*Q125)*'complete results log'!$B$2)+('complete results log'!$B$2*(F125-1))),IF(N125="PLACED",((((F125-1)*Q125)*'complete results log'!$B$2)-'complete results log'!$B$2),IF(Q125=0,-'complete results log'!$B$2,IF(Q125=0,-'complete results log'!$B$2,-('complete results log'!$B$2*2)))))))*E125</f>
        <v>-10</v>
      </c>
      <c r="S125" s="28">
        <f>(IF(N125="WON-EW",((((O125-1)*Q125)*'complete results log'!$B$2)+('complete results log'!$B$2*(O125-1))),IF(N125="WON",((((O125-1)*Q125)*'complete results log'!$B$2)+('complete results log'!$B$2*(O125-1))),IF(N125="PLACED",((((O125-1)*Q125)*'complete results log'!$B$2)-'complete results log'!$B$2),IF(Q125=0,-'complete results log'!$B$2,IF(Q125=0,-'complete results log'!$B$2,-('complete results log'!$B$2*2)))))))*E125</f>
        <v>-10</v>
      </c>
      <c r="T125" s="28">
        <f>(IF(N125="WON-EW",(((L125-1)*'complete results log'!$B$2)*(1-$B$3))+(((M125-1)*'complete results log'!$B$2)*(1-$B$3)),IF(N125="WON",(((L125-1)*'complete results log'!$B$2)*(1-$B$3)),IF(N125="PLACED",(((M125-1)*'complete results log'!$B$2)*(1-$B$3))-'complete results log'!$B$2,IF(Q125=0,-'complete results log'!$B$2,-('complete results log'!$B$2*2))))))*E125</f>
        <v>-10</v>
      </c>
    </row>
    <row r="126" spans="1:20" x14ac:dyDescent="0.2">
      <c r="A126" s="20">
        <v>42326</v>
      </c>
      <c r="B126" s="21">
        <v>2.1</v>
      </c>
      <c r="C126" s="50" t="s">
        <v>194</v>
      </c>
      <c r="D126" s="50" t="s">
        <v>195</v>
      </c>
      <c r="E126" s="18">
        <v>2</v>
      </c>
      <c r="F126" s="18">
        <v>4.33</v>
      </c>
      <c r="G126" s="18">
        <v>4.33</v>
      </c>
      <c r="H126" s="22" t="s">
        <v>28</v>
      </c>
      <c r="I126" s="22" t="s">
        <v>28</v>
      </c>
      <c r="J126" s="40"/>
      <c r="K126" s="22"/>
      <c r="N126" s="18" t="s">
        <v>29</v>
      </c>
      <c r="O126" s="27">
        <f>((G126-1)*(1-(IF(H126="no",0,'complete results log'!$B$3)))+1)</f>
        <v>4.33</v>
      </c>
      <c r="P126" s="27">
        <f t="shared" si="1"/>
        <v>2</v>
      </c>
      <c r="Q126" s="39">
        <f>IF(Table1[[#This Row],[Runners]]&lt;5,0,IF(Table1[[#This Row],[Runners]]&lt;8,0.25,IF(Table1[[#This Row],[Runners]]&lt;12,0.2,IF(Table1[[#This Row],[Handicap?]]="Yes",0.25,0.2))))</f>
        <v>0</v>
      </c>
      <c r="R126" s="29">
        <f>(IF(N126="WON-EW",((((F126-1)*Q126)*'complete results log'!$B$2)+('complete results log'!$B$2*(F126-1))),IF(N126="WON",((((F126-1)*Q126)*'complete results log'!$B$2)+('complete results log'!$B$2*(F126-1))),IF(N126="PLACED",((((F126-1)*Q126)*'complete results log'!$B$2)-'complete results log'!$B$2),IF(Q126=0,-'complete results log'!$B$2,IF(Q126=0,-'complete results log'!$B$2,-('complete results log'!$B$2*2)))))))*E126</f>
        <v>-10</v>
      </c>
      <c r="S126" s="28">
        <f>(IF(N126="WON-EW",((((O126-1)*Q126)*'complete results log'!$B$2)+('complete results log'!$B$2*(O126-1))),IF(N126="WON",((((O126-1)*Q126)*'complete results log'!$B$2)+('complete results log'!$B$2*(O126-1))),IF(N126="PLACED",((((O126-1)*Q126)*'complete results log'!$B$2)-'complete results log'!$B$2),IF(Q126=0,-'complete results log'!$B$2,IF(Q126=0,-'complete results log'!$B$2,-('complete results log'!$B$2*2)))))))*E126</f>
        <v>-10</v>
      </c>
      <c r="T126" s="28">
        <f>(IF(N126="WON-EW",(((L126-1)*'complete results log'!$B$2)*(1-$B$3))+(((M126-1)*'complete results log'!$B$2)*(1-$B$3)),IF(N126="WON",(((L126-1)*'complete results log'!$B$2)*(1-$B$3)),IF(N126="PLACED",(((M126-1)*'complete results log'!$B$2)*(1-$B$3))-'complete results log'!$B$2,IF(Q126=0,-'complete results log'!$B$2,-('complete results log'!$B$2*2))))))*E126</f>
        <v>-10</v>
      </c>
    </row>
    <row r="127" spans="1:20" x14ac:dyDescent="0.2">
      <c r="A127" s="20">
        <v>42326</v>
      </c>
      <c r="B127" s="21">
        <v>2.2999999999999998</v>
      </c>
      <c r="C127" s="50" t="s">
        <v>115</v>
      </c>
      <c r="D127" s="50" t="s">
        <v>196</v>
      </c>
      <c r="E127" s="18">
        <v>1</v>
      </c>
      <c r="F127" s="18">
        <v>7</v>
      </c>
      <c r="G127" s="18">
        <v>7</v>
      </c>
      <c r="H127" s="22" t="s">
        <v>28</v>
      </c>
      <c r="I127" s="22" t="s">
        <v>28</v>
      </c>
      <c r="J127" s="40"/>
      <c r="K127" s="22"/>
      <c r="N127" s="18" t="s">
        <v>29</v>
      </c>
      <c r="O127" s="27">
        <f>((G127-1)*(1-(IF(H127="no",0,'complete results log'!$B$3)))+1)</f>
        <v>7</v>
      </c>
      <c r="P127" s="27">
        <f t="shared" si="1"/>
        <v>1</v>
      </c>
      <c r="Q127" s="39">
        <f>IF(Table1[[#This Row],[Runners]]&lt;5,0,IF(Table1[[#This Row],[Runners]]&lt;8,0.25,IF(Table1[[#This Row],[Runners]]&lt;12,0.2,IF(Table1[[#This Row],[Handicap?]]="Yes",0.25,0.2))))</f>
        <v>0</v>
      </c>
      <c r="R127" s="29">
        <f>(IF(N127="WON-EW",((((F127-1)*Q127)*'complete results log'!$B$2)+('complete results log'!$B$2*(F127-1))),IF(N127="WON",((((F127-1)*Q127)*'complete results log'!$B$2)+('complete results log'!$B$2*(F127-1))),IF(N127="PLACED",((((F127-1)*Q127)*'complete results log'!$B$2)-'complete results log'!$B$2),IF(Q127=0,-'complete results log'!$B$2,IF(Q127=0,-'complete results log'!$B$2,-('complete results log'!$B$2*2)))))))*E127</f>
        <v>-5</v>
      </c>
      <c r="S127" s="28">
        <f>(IF(N127="WON-EW",((((O127-1)*Q127)*'complete results log'!$B$2)+('complete results log'!$B$2*(O127-1))),IF(N127="WON",((((O127-1)*Q127)*'complete results log'!$B$2)+('complete results log'!$B$2*(O127-1))),IF(N127="PLACED",((((O127-1)*Q127)*'complete results log'!$B$2)-'complete results log'!$B$2),IF(Q127=0,-'complete results log'!$B$2,IF(Q127=0,-'complete results log'!$B$2,-('complete results log'!$B$2*2)))))))*E127</f>
        <v>-5</v>
      </c>
      <c r="T127" s="28">
        <f>(IF(N127="WON-EW",(((L127-1)*'complete results log'!$B$2)*(1-$B$3))+(((M127-1)*'complete results log'!$B$2)*(1-$B$3)),IF(N127="WON",(((L127-1)*'complete results log'!$B$2)*(1-$B$3)),IF(N127="PLACED",(((M127-1)*'complete results log'!$B$2)*(1-$B$3))-'complete results log'!$B$2,IF(Q127=0,-'complete results log'!$B$2,-('complete results log'!$B$2*2))))))*E127</f>
        <v>-5</v>
      </c>
    </row>
    <row r="128" spans="1:20" x14ac:dyDescent="0.2">
      <c r="A128" s="20">
        <v>42326</v>
      </c>
      <c r="B128" s="21">
        <v>4</v>
      </c>
      <c r="C128" s="50" t="s">
        <v>115</v>
      </c>
      <c r="D128" s="50" t="s">
        <v>197</v>
      </c>
      <c r="E128" s="18">
        <v>1</v>
      </c>
      <c r="F128" s="18">
        <v>7</v>
      </c>
      <c r="G128" s="18">
        <v>7</v>
      </c>
      <c r="H128" s="22" t="s">
        <v>28</v>
      </c>
      <c r="I128" s="22" t="s">
        <v>28</v>
      </c>
      <c r="J128" s="40"/>
      <c r="K128" s="22"/>
      <c r="N128" s="18" t="s">
        <v>29</v>
      </c>
      <c r="O128" s="27">
        <f>((G128-1)*(1-(IF(H128="no",0,'complete results log'!$B$3)))+1)</f>
        <v>7</v>
      </c>
      <c r="P128" s="27">
        <f t="shared" ref="P128:P189" si="2">E128*IF(I128="yes",2,1)</f>
        <v>1</v>
      </c>
      <c r="Q128" s="39">
        <f>IF(Table1[[#This Row],[Runners]]&lt;5,0,IF(Table1[[#This Row],[Runners]]&lt;8,0.25,IF(Table1[[#This Row],[Runners]]&lt;12,0.2,IF(Table1[[#This Row],[Handicap?]]="Yes",0.25,0.2))))</f>
        <v>0</v>
      </c>
      <c r="R128" s="29">
        <f>(IF(N128="WON-EW",((((F128-1)*Q128)*'complete results log'!$B$2)+('complete results log'!$B$2*(F128-1))),IF(N128="WON",((((F128-1)*Q128)*'complete results log'!$B$2)+('complete results log'!$B$2*(F128-1))),IF(N128="PLACED",((((F128-1)*Q128)*'complete results log'!$B$2)-'complete results log'!$B$2),IF(Q128=0,-'complete results log'!$B$2,IF(Q128=0,-'complete results log'!$B$2,-('complete results log'!$B$2*2)))))))*E128</f>
        <v>-5</v>
      </c>
      <c r="S128" s="28">
        <f>(IF(N128="WON-EW",((((O128-1)*Q128)*'complete results log'!$B$2)+('complete results log'!$B$2*(O128-1))),IF(N128="WON",((((O128-1)*Q128)*'complete results log'!$B$2)+('complete results log'!$B$2*(O128-1))),IF(N128="PLACED",((((O128-1)*Q128)*'complete results log'!$B$2)-'complete results log'!$B$2),IF(Q128=0,-'complete results log'!$B$2,IF(Q128=0,-'complete results log'!$B$2,-('complete results log'!$B$2*2)))))))*E128</f>
        <v>-5</v>
      </c>
      <c r="T128" s="28">
        <f>(IF(N128="WON-EW",(((L128-1)*'complete results log'!$B$2)*(1-$B$3))+(((M128-1)*'complete results log'!$B$2)*(1-$B$3)),IF(N128="WON",(((L128-1)*'complete results log'!$B$2)*(1-$B$3)),IF(N128="PLACED",(((M128-1)*'complete results log'!$B$2)*(1-$B$3))-'complete results log'!$B$2,IF(Q128=0,-'complete results log'!$B$2,-('complete results log'!$B$2*2))))))*E128</f>
        <v>-5</v>
      </c>
    </row>
    <row r="129" spans="1:20" x14ac:dyDescent="0.2">
      <c r="A129" s="20">
        <v>42326</v>
      </c>
      <c r="B129" s="21">
        <v>7.55</v>
      </c>
      <c r="C129" s="50" t="s">
        <v>81</v>
      </c>
      <c r="D129" s="50" t="s">
        <v>198</v>
      </c>
      <c r="E129" s="18">
        <v>2</v>
      </c>
      <c r="F129" s="18">
        <v>4.5</v>
      </c>
      <c r="G129" s="18">
        <v>4.5</v>
      </c>
      <c r="H129" s="22" t="s">
        <v>28</v>
      </c>
      <c r="I129" s="22" t="s">
        <v>28</v>
      </c>
      <c r="J129" s="40"/>
      <c r="K129" s="22"/>
      <c r="N129" s="18" t="s">
        <v>29</v>
      </c>
      <c r="O129" s="27">
        <f>((G129-1)*(1-(IF(H129="no",0,'complete results log'!$B$3)))+1)</f>
        <v>4.5</v>
      </c>
      <c r="P129" s="27">
        <f t="shared" si="2"/>
        <v>2</v>
      </c>
      <c r="Q129" s="39">
        <f>IF(Table1[[#This Row],[Runners]]&lt;5,0,IF(Table1[[#This Row],[Runners]]&lt;8,0.25,IF(Table1[[#This Row],[Runners]]&lt;12,0.2,IF(Table1[[#This Row],[Handicap?]]="Yes",0.25,0.2))))</f>
        <v>0</v>
      </c>
      <c r="R129" s="29">
        <f>(IF(N129="WON-EW",((((F129-1)*Q129)*'complete results log'!$B$2)+('complete results log'!$B$2*(F129-1))),IF(N129="WON",((((F129-1)*Q129)*'complete results log'!$B$2)+('complete results log'!$B$2*(F129-1))),IF(N129="PLACED",((((F129-1)*Q129)*'complete results log'!$B$2)-'complete results log'!$B$2),IF(Q129=0,-'complete results log'!$B$2,IF(Q129=0,-'complete results log'!$B$2,-('complete results log'!$B$2*2)))))))*E129</f>
        <v>-10</v>
      </c>
      <c r="S129" s="28">
        <f>(IF(N129="WON-EW",((((O129-1)*Q129)*'complete results log'!$B$2)+('complete results log'!$B$2*(O129-1))),IF(N129="WON",((((O129-1)*Q129)*'complete results log'!$B$2)+('complete results log'!$B$2*(O129-1))),IF(N129="PLACED",((((O129-1)*Q129)*'complete results log'!$B$2)-'complete results log'!$B$2),IF(Q129=0,-'complete results log'!$B$2,IF(Q129=0,-'complete results log'!$B$2,-('complete results log'!$B$2*2)))))))*E129</f>
        <v>-10</v>
      </c>
      <c r="T129" s="28">
        <f>(IF(N129="WON-EW",(((L129-1)*'complete results log'!$B$2)*(1-$B$3))+(((M129-1)*'complete results log'!$B$2)*(1-$B$3)),IF(N129="WON",(((L129-1)*'complete results log'!$B$2)*(1-$B$3)),IF(N129="PLACED",(((M129-1)*'complete results log'!$B$2)*(1-$B$3))-'complete results log'!$B$2,IF(Q129=0,-'complete results log'!$B$2,-('complete results log'!$B$2*2))))))*E129</f>
        <v>-10</v>
      </c>
    </row>
    <row r="130" spans="1:20" x14ac:dyDescent="0.2">
      <c r="A130" s="20">
        <v>42327</v>
      </c>
      <c r="B130" s="21">
        <v>12.3</v>
      </c>
      <c r="C130" s="50" t="s">
        <v>122</v>
      </c>
      <c r="D130" s="50" t="s">
        <v>199</v>
      </c>
      <c r="E130" s="18">
        <v>2</v>
      </c>
      <c r="F130" s="18">
        <v>3.5</v>
      </c>
      <c r="G130" s="18">
        <v>3.5</v>
      </c>
      <c r="H130" s="22" t="s">
        <v>28</v>
      </c>
      <c r="I130" s="22" t="s">
        <v>28</v>
      </c>
      <c r="J130" s="40"/>
      <c r="K130" s="22"/>
      <c r="N130" s="18" t="s">
        <v>29</v>
      </c>
      <c r="O130" s="27">
        <f>((G130-1)*(1-(IF(H130="no",0,'complete results log'!$B$3)))+1)</f>
        <v>3.5</v>
      </c>
      <c r="P130" s="27">
        <f t="shared" si="2"/>
        <v>2</v>
      </c>
      <c r="Q130" s="39">
        <f>IF(Table1[[#This Row],[Runners]]&lt;5,0,IF(Table1[[#This Row],[Runners]]&lt;8,0.25,IF(Table1[[#This Row],[Runners]]&lt;12,0.2,IF(Table1[[#This Row],[Handicap?]]="Yes",0.25,0.2))))</f>
        <v>0</v>
      </c>
      <c r="R130" s="29">
        <f>(IF(N130="WON-EW",((((F130-1)*Q130)*'complete results log'!$B$2)+('complete results log'!$B$2*(F130-1))),IF(N130="WON",((((F130-1)*Q130)*'complete results log'!$B$2)+('complete results log'!$B$2*(F130-1))),IF(N130="PLACED",((((F130-1)*Q130)*'complete results log'!$B$2)-'complete results log'!$B$2),IF(Q130=0,-'complete results log'!$B$2,IF(Q130=0,-'complete results log'!$B$2,-('complete results log'!$B$2*2)))))))*E130</f>
        <v>-10</v>
      </c>
      <c r="S130" s="28">
        <f>(IF(N130="WON-EW",((((O130-1)*Q130)*'complete results log'!$B$2)+('complete results log'!$B$2*(O130-1))),IF(N130="WON",((((O130-1)*Q130)*'complete results log'!$B$2)+('complete results log'!$B$2*(O130-1))),IF(N130="PLACED",((((O130-1)*Q130)*'complete results log'!$B$2)-'complete results log'!$B$2),IF(Q130=0,-'complete results log'!$B$2,IF(Q130=0,-'complete results log'!$B$2,-('complete results log'!$B$2*2)))))))*E130</f>
        <v>-10</v>
      </c>
      <c r="T130" s="28">
        <f>(IF(N130="WON-EW",(((L130-1)*'complete results log'!$B$2)*(1-$B$3))+(((M130-1)*'complete results log'!$B$2)*(1-$B$3)),IF(N130="WON",(((L130-1)*'complete results log'!$B$2)*(1-$B$3)),IF(N130="PLACED",(((M130-1)*'complete results log'!$B$2)*(1-$B$3))-'complete results log'!$B$2,IF(Q130=0,-'complete results log'!$B$2,-('complete results log'!$B$2*2))))))*E130</f>
        <v>-10</v>
      </c>
    </row>
    <row r="131" spans="1:20" x14ac:dyDescent="0.2">
      <c r="A131" s="20">
        <v>42327</v>
      </c>
      <c r="B131" s="21">
        <v>1.2</v>
      </c>
      <c r="C131" s="50" t="s">
        <v>61</v>
      </c>
      <c r="D131" s="50" t="s">
        <v>200</v>
      </c>
      <c r="E131" s="18">
        <v>2</v>
      </c>
      <c r="F131" s="48">
        <v>3.25</v>
      </c>
      <c r="G131" s="18">
        <v>3.25</v>
      </c>
      <c r="H131" s="22" t="s">
        <v>28</v>
      </c>
      <c r="I131" s="22" t="s">
        <v>28</v>
      </c>
      <c r="J131" s="40"/>
      <c r="K131" s="22"/>
      <c r="N131" s="18" t="s">
        <v>29</v>
      </c>
      <c r="O131" s="27">
        <f>((G131-1)*(1-(IF(H131="no",0,'complete results log'!$B$3)))+1)</f>
        <v>3.25</v>
      </c>
      <c r="P131" s="27">
        <f t="shared" si="2"/>
        <v>2</v>
      </c>
      <c r="Q131" s="39">
        <f>IF(Table1[[#This Row],[Runners]]&lt;5,0,IF(Table1[[#This Row],[Runners]]&lt;8,0.25,IF(Table1[[#This Row],[Runners]]&lt;12,0.2,IF(Table1[[#This Row],[Handicap?]]="Yes",0.25,0.2))))</f>
        <v>0</v>
      </c>
      <c r="R131" s="29">
        <f>(IF(N131="WON-EW",((((F131-1)*Q131)*'complete results log'!$B$2)+('complete results log'!$B$2*(F131-1))),IF(N131="WON",((((F131-1)*Q131)*'complete results log'!$B$2)+('complete results log'!$B$2*(F131-1))),IF(N131="PLACED",((((F131-1)*Q131)*'complete results log'!$B$2)-'complete results log'!$B$2),IF(Q131=0,-'complete results log'!$B$2,IF(Q131=0,-'complete results log'!$B$2,-('complete results log'!$B$2*2)))))))*E131</f>
        <v>-10</v>
      </c>
      <c r="S131" s="28">
        <f>(IF(N131="WON-EW",((((O131-1)*Q131)*'complete results log'!$B$2)+('complete results log'!$B$2*(O131-1))),IF(N131="WON",((((O131-1)*Q131)*'complete results log'!$B$2)+('complete results log'!$B$2*(O131-1))),IF(N131="PLACED",((((O131-1)*Q131)*'complete results log'!$B$2)-'complete results log'!$B$2),IF(Q131=0,-'complete results log'!$B$2,IF(Q131=0,-'complete results log'!$B$2,-('complete results log'!$B$2*2)))))))*E131</f>
        <v>-10</v>
      </c>
      <c r="T131" s="28">
        <f>(IF(N131="WON-EW",(((L131-1)*'complete results log'!$B$2)*(1-$B$3))+(((M131-1)*'complete results log'!$B$2)*(1-$B$3)),IF(N131="WON",(((L131-1)*'complete results log'!$B$2)*(1-$B$3)),IF(N131="PLACED",(((M131-1)*'complete results log'!$B$2)*(1-$B$3))-'complete results log'!$B$2,IF(Q131=0,-'complete results log'!$B$2,-('complete results log'!$B$2*2))))))*E131</f>
        <v>-10</v>
      </c>
    </row>
    <row r="132" spans="1:20" x14ac:dyDescent="0.2">
      <c r="A132" s="20">
        <v>42327</v>
      </c>
      <c r="B132" s="21">
        <v>1.5</v>
      </c>
      <c r="C132" s="50" t="s">
        <v>61</v>
      </c>
      <c r="D132" s="50" t="s">
        <v>201</v>
      </c>
      <c r="E132" s="18">
        <v>1</v>
      </c>
      <c r="F132" s="18">
        <v>6</v>
      </c>
      <c r="G132" s="18">
        <v>6</v>
      </c>
      <c r="H132" s="22" t="s">
        <v>28</v>
      </c>
      <c r="I132" s="22" t="s">
        <v>28</v>
      </c>
      <c r="J132" s="40"/>
      <c r="K132" s="22"/>
      <c r="N132" s="18" t="s">
        <v>29</v>
      </c>
      <c r="O132" s="27">
        <f>((G132-1)*(1-(IF(H132="no",0,'complete results log'!$B$3)))+1)</f>
        <v>6</v>
      </c>
      <c r="P132" s="27">
        <f t="shared" si="2"/>
        <v>1</v>
      </c>
      <c r="Q132" s="39">
        <f>IF(Table1[[#This Row],[Runners]]&lt;5,0,IF(Table1[[#This Row],[Runners]]&lt;8,0.25,IF(Table1[[#This Row],[Runners]]&lt;12,0.2,IF(Table1[[#This Row],[Handicap?]]="Yes",0.25,0.2))))</f>
        <v>0</v>
      </c>
      <c r="R132" s="29">
        <f>(IF(N132="WON-EW",((((F132-1)*Q132)*'complete results log'!$B$2)+('complete results log'!$B$2*(F132-1))),IF(N132="WON",((((F132-1)*Q132)*'complete results log'!$B$2)+('complete results log'!$B$2*(F132-1))),IF(N132="PLACED",((((F132-1)*Q132)*'complete results log'!$B$2)-'complete results log'!$B$2),IF(Q132=0,-'complete results log'!$B$2,IF(Q132=0,-'complete results log'!$B$2,-('complete results log'!$B$2*2)))))))*E132</f>
        <v>-5</v>
      </c>
      <c r="S132" s="28">
        <f>(IF(N132="WON-EW",((((O132-1)*Q132)*'complete results log'!$B$2)+('complete results log'!$B$2*(O132-1))),IF(N132="WON",((((O132-1)*Q132)*'complete results log'!$B$2)+('complete results log'!$B$2*(O132-1))),IF(N132="PLACED",((((O132-1)*Q132)*'complete results log'!$B$2)-'complete results log'!$B$2),IF(Q132=0,-'complete results log'!$B$2,IF(Q132=0,-'complete results log'!$B$2,-('complete results log'!$B$2*2)))))))*E132</f>
        <v>-5</v>
      </c>
      <c r="T132" s="28">
        <f>(IF(N132="WON-EW",(((L132-1)*'complete results log'!$B$2)*(1-$B$3))+(((M132-1)*'complete results log'!$B$2)*(1-$B$3)),IF(N132="WON",(((L132-1)*'complete results log'!$B$2)*(1-$B$3)),IF(N132="PLACED",(((M132-1)*'complete results log'!$B$2)*(1-$B$3))-'complete results log'!$B$2,IF(Q132=0,-'complete results log'!$B$2,-('complete results log'!$B$2*2))))))*E132</f>
        <v>-5</v>
      </c>
    </row>
    <row r="133" spans="1:20" x14ac:dyDescent="0.2">
      <c r="A133" s="20">
        <v>42327</v>
      </c>
      <c r="B133" s="21">
        <v>2.2999999999999998</v>
      </c>
      <c r="C133" s="50" t="s">
        <v>124</v>
      </c>
      <c r="D133" s="50" t="s">
        <v>202</v>
      </c>
      <c r="E133" s="18">
        <v>2</v>
      </c>
      <c r="F133" s="18">
        <v>5.5</v>
      </c>
      <c r="G133" s="18">
        <v>5.5</v>
      </c>
      <c r="H133" s="22" t="s">
        <v>28</v>
      </c>
      <c r="I133" s="22" t="s">
        <v>28</v>
      </c>
      <c r="J133" s="40"/>
      <c r="K133" s="22"/>
      <c r="N133" s="18" t="s">
        <v>29</v>
      </c>
      <c r="O133" s="27">
        <f>((G133-1)*(1-(IF(H133="no",0,'complete results log'!$B$3)))+1)</f>
        <v>5.5</v>
      </c>
      <c r="P133" s="27">
        <f t="shared" si="2"/>
        <v>2</v>
      </c>
      <c r="Q133" s="39">
        <f>IF(Table1[[#This Row],[Runners]]&lt;5,0,IF(Table1[[#This Row],[Runners]]&lt;8,0.25,IF(Table1[[#This Row],[Runners]]&lt;12,0.2,IF(Table1[[#This Row],[Handicap?]]="Yes",0.25,0.2))))</f>
        <v>0</v>
      </c>
      <c r="R133" s="29">
        <f>(IF(N133="WON-EW",((((F133-1)*Q133)*'complete results log'!$B$2)+('complete results log'!$B$2*(F133-1))),IF(N133="WON",((((F133-1)*Q133)*'complete results log'!$B$2)+('complete results log'!$B$2*(F133-1))),IF(N133="PLACED",((((F133-1)*Q133)*'complete results log'!$B$2)-'complete results log'!$B$2),IF(Q133=0,-'complete results log'!$B$2,IF(Q133=0,-'complete results log'!$B$2,-('complete results log'!$B$2*2)))))))*E133</f>
        <v>-10</v>
      </c>
      <c r="S133" s="28">
        <f>(IF(N133="WON-EW",((((O133-1)*Q133)*'complete results log'!$B$2)+('complete results log'!$B$2*(O133-1))),IF(N133="WON",((((O133-1)*Q133)*'complete results log'!$B$2)+('complete results log'!$B$2*(O133-1))),IF(N133="PLACED",((((O133-1)*Q133)*'complete results log'!$B$2)-'complete results log'!$B$2),IF(Q133=0,-'complete results log'!$B$2,IF(Q133=0,-'complete results log'!$B$2,-('complete results log'!$B$2*2)))))))*E133</f>
        <v>-10</v>
      </c>
      <c r="T133" s="28">
        <f>(IF(N133="WON-EW",(((L133-1)*'complete results log'!$B$2)*(1-$B$3))+(((M133-1)*'complete results log'!$B$2)*(1-$B$3)),IF(N133="WON",(((L133-1)*'complete results log'!$B$2)*(1-$B$3)),IF(N133="PLACED",(((M133-1)*'complete results log'!$B$2)*(1-$B$3))-'complete results log'!$B$2,IF(Q133=0,-'complete results log'!$B$2,-('complete results log'!$B$2*2))))))*E133</f>
        <v>-10</v>
      </c>
    </row>
    <row r="134" spans="1:20" x14ac:dyDescent="0.2">
      <c r="A134" s="20">
        <v>42327</v>
      </c>
      <c r="B134" s="21">
        <v>3.05</v>
      </c>
      <c r="C134" s="50" t="s">
        <v>124</v>
      </c>
      <c r="D134" s="50" t="s">
        <v>203</v>
      </c>
      <c r="E134" s="18">
        <v>2</v>
      </c>
      <c r="F134" s="18">
        <v>4.5</v>
      </c>
      <c r="G134" s="18">
        <v>4.5</v>
      </c>
      <c r="H134" s="22" t="s">
        <v>28</v>
      </c>
      <c r="I134" s="22" t="s">
        <v>28</v>
      </c>
      <c r="J134" s="40"/>
      <c r="K134" s="22"/>
      <c r="N134" s="18" t="s">
        <v>29</v>
      </c>
      <c r="O134" s="27">
        <f>((G134-1)*(1-(IF(H134="no",0,'complete results log'!$B$3)))+1)</f>
        <v>4.5</v>
      </c>
      <c r="P134" s="27">
        <f t="shared" si="2"/>
        <v>2</v>
      </c>
      <c r="Q134" s="39">
        <f>IF(Table1[[#This Row],[Runners]]&lt;5,0,IF(Table1[[#This Row],[Runners]]&lt;8,0.25,IF(Table1[[#This Row],[Runners]]&lt;12,0.2,IF(Table1[[#This Row],[Handicap?]]="Yes",0.25,0.2))))</f>
        <v>0</v>
      </c>
      <c r="R134" s="29">
        <f>(IF(N134="WON-EW",((((F134-1)*Q134)*'complete results log'!$B$2)+('complete results log'!$B$2*(F134-1))),IF(N134="WON",((((F134-1)*Q134)*'complete results log'!$B$2)+('complete results log'!$B$2*(F134-1))),IF(N134="PLACED",((((F134-1)*Q134)*'complete results log'!$B$2)-'complete results log'!$B$2),IF(Q134=0,-'complete results log'!$B$2,IF(Q134=0,-'complete results log'!$B$2,-('complete results log'!$B$2*2)))))))*E134</f>
        <v>-10</v>
      </c>
      <c r="S134" s="28">
        <f>(IF(N134="WON-EW",((((O134-1)*Q134)*'complete results log'!$B$2)+('complete results log'!$B$2*(O134-1))),IF(N134="WON",((((O134-1)*Q134)*'complete results log'!$B$2)+('complete results log'!$B$2*(O134-1))),IF(N134="PLACED",((((O134-1)*Q134)*'complete results log'!$B$2)-'complete results log'!$B$2),IF(Q134=0,-'complete results log'!$B$2,IF(Q134=0,-'complete results log'!$B$2,-('complete results log'!$B$2*2)))))))*E134</f>
        <v>-10</v>
      </c>
      <c r="T134" s="28">
        <f>(IF(N134="WON-EW",(((L134-1)*'complete results log'!$B$2)*(1-$B$3))+(((M134-1)*'complete results log'!$B$2)*(1-$B$3)),IF(N134="WON",(((L134-1)*'complete results log'!$B$2)*(1-$B$3)),IF(N134="PLACED",(((M134-1)*'complete results log'!$B$2)*(1-$B$3))-'complete results log'!$B$2,IF(Q134=0,-'complete results log'!$B$2,-('complete results log'!$B$2*2))))))*E134</f>
        <v>-10</v>
      </c>
    </row>
    <row r="135" spans="1:20" x14ac:dyDescent="0.2">
      <c r="A135" s="20">
        <v>42327</v>
      </c>
      <c r="B135" s="21">
        <v>3.5</v>
      </c>
      <c r="C135" s="50" t="s">
        <v>160</v>
      </c>
      <c r="D135" s="50" t="s">
        <v>204</v>
      </c>
      <c r="E135" s="18">
        <v>1</v>
      </c>
      <c r="F135" s="18">
        <v>7.5</v>
      </c>
      <c r="G135" s="18">
        <v>7.5</v>
      </c>
      <c r="H135" s="22" t="s">
        <v>28</v>
      </c>
      <c r="I135" s="22" t="s">
        <v>28</v>
      </c>
      <c r="J135" s="40"/>
      <c r="K135" s="22"/>
      <c r="N135" s="18" t="s">
        <v>29</v>
      </c>
      <c r="O135" s="27">
        <f>((G135-1)*(1-(IF(H135="no",0,'complete results log'!$B$3)))+1)</f>
        <v>7.5</v>
      </c>
      <c r="P135" s="27">
        <f t="shared" si="2"/>
        <v>1</v>
      </c>
      <c r="Q135" s="39">
        <f>IF(Table1[[#This Row],[Runners]]&lt;5,0,IF(Table1[[#This Row],[Runners]]&lt;8,0.25,IF(Table1[[#This Row],[Runners]]&lt;12,0.2,IF(Table1[[#This Row],[Handicap?]]="Yes",0.25,0.2))))</f>
        <v>0</v>
      </c>
      <c r="R135" s="29">
        <f>(IF(N135="WON-EW",((((F135-1)*Q135)*'complete results log'!$B$2)+('complete results log'!$B$2*(F135-1))),IF(N135="WON",((((F135-1)*Q135)*'complete results log'!$B$2)+('complete results log'!$B$2*(F135-1))),IF(N135="PLACED",((((F135-1)*Q135)*'complete results log'!$B$2)-'complete results log'!$B$2),IF(Q135=0,-'complete results log'!$B$2,IF(Q135=0,-'complete results log'!$B$2,-('complete results log'!$B$2*2)))))))*E135</f>
        <v>-5</v>
      </c>
      <c r="S135" s="28">
        <f>(IF(N135="WON-EW",((((O135-1)*Q135)*'complete results log'!$B$2)+('complete results log'!$B$2*(O135-1))),IF(N135="WON",((((O135-1)*Q135)*'complete results log'!$B$2)+('complete results log'!$B$2*(O135-1))),IF(N135="PLACED",((((O135-1)*Q135)*'complete results log'!$B$2)-'complete results log'!$B$2),IF(Q135=0,-'complete results log'!$B$2,IF(Q135=0,-'complete results log'!$B$2,-('complete results log'!$B$2*2)))))))*E135</f>
        <v>-5</v>
      </c>
      <c r="T135" s="28">
        <f>(IF(N135="WON-EW",(((L135-1)*'complete results log'!$B$2)*(1-$B$3))+(((M135-1)*'complete results log'!$B$2)*(1-$B$3)),IF(N135="WON",(((L135-1)*'complete results log'!$B$2)*(1-$B$3)),IF(N135="PLACED",(((M135-1)*'complete results log'!$B$2)*(1-$B$3))-'complete results log'!$B$2,IF(Q135=0,-'complete results log'!$B$2,-('complete results log'!$B$2*2))))))*E135</f>
        <v>-5</v>
      </c>
    </row>
    <row r="136" spans="1:20" x14ac:dyDescent="0.2">
      <c r="A136" s="20">
        <v>42327</v>
      </c>
      <c r="B136" s="21">
        <v>6.05</v>
      </c>
      <c r="C136" s="50" t="s">
        <v>51</v>
      </c>
      <c r="D136" s="50" t="s">
        <v>205</v>
      </c>
      <c r="E136" s="18">
        <v>2</v>
      </c>
      <c r="F136" s="18">
        <v>3.25</v>
      </c>
      <c r="G136" s="18">
        <v>3.25</v>
      </c>
      <c r="H136" s="22" t="s">
        <v>28</v>
      </c>
      <c r="I136" s="22" t="s">
        <v>28</v>
      </c>
      <c r="J136" s="40"/>
      <c r="K136" s="22"/>
      <c r="N136" s="18" t="s">
        <v>29</v>
      </c>
      <c r="O136" s="27">
        <f>((G136-1)*(1-(IF(H136="no",0,'complete results log'!$B$3)))+1)</f>
        <v>3.25</v>
      </c>
      <c r="P136" s="27">
        <f t="shared" si="2"/>
        <v>2</v>
      </c>
      <c r="Q136" s="39">
        <f>IF(Table1[[#This Row],[Runners]]&lt;5,0,IF(Table1[[#This Row],[Runners]]&lt;8,0.25,IF(Table1[[#This Row],[Runners]]&lt;12,0.2,IF(Table1[[#This Row],[Handicap?]]="Yes",0.25,0.2))))</f>
        <v>0</v>
      </c>
      <c r="R136" s="29">
        <f>(IF(N136="WON-EW",((((F136-1)*Q136)*'complete results log'!$B$2)+('complete results log'!$B$2*(F136-1))),IF(N136="WON",((((F136-1)*Q136)*'complete results log'!$B$2)+('complete results log'!$B$2*(F136-1))),IF(N136="PLACED",((((F136-1)*Q136)*'complete results log'!$B$2)-'complete results log'!$B$2),IF(Q136=0,-'complete results log'!$B$2,IF(Q136=0,-'complete results log'!$B$2,-('complete results log'!$B$2*2)))))))*E136</f>
        <v>-10</v>
      </c>
      <c r="S136" s="28">
        <f>(IF(N136="WON-EW",((((O136-1)*Q136)*'complete results log'!$B$2)+('complete results log'!$B$2*(O136-1))),IF(N136="WON",((((O136-1)*Q136)*'complete results log'!$B$2)+('complete results log'!$B$2*(O136-1))),IF(N136="PLACED",((((O136-1)*Q136)*'complete results log'!$B$2)-'complete results log'!$B$2),IF(Q136=0,-'complete results log'!$B$2,IF(Q136=0,-'complete results log'!$B$2,-('complete results log'!$B$2*2)))))))*E136</f>
        <v>-10</v>
      </c>
      <c r="T136" s="28">
        <f>(IF(N136="WON-EW",(((L136-1)*'complete results log'!$B$2)*(1-$B$3))+(((M136-1)*'complete results log'!$B$2)*(1-$B$3)),IF(N136="WON",(((L136-1)*'complete results log'!$B$2)*(1-$B$3)),IF(N136="PLACED",(((M136-1)*'complete results log'!$B$2)*(1-$B$3))-'complete results log'!$B$2,IF(Q136=0,-'complete results log'!$B$2,-('complete results log'!$B$2*2))))))*E136</f>
        <v>-10</v>
      </c>
    </row>
    <row r="137" spans="1:20" x14ac:dyDescent="0.2">
      <c r="A137" s="20">
        <v>42327</v>
      </c>
      <c r="B137" s="21">
        <v>7.1</v>
      </c>
      <c r="C137" s="50" t="s">
        <v>51</v>
      </c>
      <c r="D137" s="50" t="s">
        <v>206</v>
      </c>
      <c r="E137" s="18">
        <v>2</v>
      </c>
      <c r="F137" s="18">
        <v>4.5</v>
      </c>
      <c r="G137" s="18">
        <v>4.5</v>
      </c>
      <c r="H137" s="22" t="s">
        <v>28</v>
      </c>
      <c r="I137" s="22" t="s">
        <v>28</v>
      </c>
      <c r="J137" s="40"/>
      <c r="K137" s="22"/>
      <c r="N137" s="18" t="s">
        <v>29</v>
      </c>
      <c r="O137" s="27">
        <f>((G137-1)*(1-(IF(H137="no",0,'complete results log'!$B$3)))+1)</f>
        <v>4.5</v>
      </c>
      <c r="P137" s="27">
        <f t="shared" si="2"/>
        <v>2</v>
      </c>
      <c r="Q137" s="39">
        <f>IF(Table1[[#This Row],[Runners]]&lt;5,0,IF(Table1[[#This Row],[Runners]]&lt;8,0.25,IF(Table1[[#This Row],[Runners]]&lt;12,0.2,IF(Table1[[#This Row],[Handicap?]]="Yes",0.25,0.2))))</f>
        <v>0</v>
      </c>
      <c r="R137" s="29">
        <f>(IF(N137="WON-EW",((((F137-1)*Q137)*'complete results log'!$B$2)+('complete results log'!$B$2*(F137-1))),IF(N137="WON",((((F137-1)*Q137)*'complete results log'!$B$2)+('complete results log'!$B$2*(F137-1))),IF(N137="PLACED",((((F137-1)*Q137)*'complete results log'!$B$2)-'complete results log'!$B$2),IF(Q137=0,-'complete results log'!$B$2,IF(Q137=0,-'complete results log'!$B$2,-('complete results log'!$B$2*2)))))))*E137</f>
        <v>-10</v>
      </c>
      <c r="S137" s="28">
        <f>(IF(N137="WON-EW",((((O137-1)*Q137)*'complete results log'!$B$2)+('complete results log'!$B$2*(O137-1))),IF(N137="WON",((((O137-1)*Q137)*'complete results log'!$B$2)+('complete results log'!$B$2*(O137-1))),IF(N137="PLACED",((((O137-1)*Q137)*'complete results log'!$B$2)-'complete results log'!$B$2),IF(Q137=0,-'complete results log'!$B$2,IF(Q137=0,-'complete results log'!$B$2,-('complete results log'!$B$2*2)))))))*E137</f>
        <v>-10</v>
      </c>
      <c r="T137" s="28">
        <f>(IF(N137="WON-EW",(((L137-1)*'complete results log'!$B$2)*(1-$B$3))+(((M137-1)*'complete results log'!$B$2)*(1-$B$3)),IF(N137="WON",(((L137-1)*'complete results log'!$B$2)*(1-$B$3)),IF(N137="PLACED",(((M137-1)*'complete results log'!$B$2)*(1-$B$3))-'complete results log'!$B$2,IF(Q137=0,-'complete results log'!$B$2,-('complete results log'!$B$2*2))))))*E137</f>
        <v>-10</v>
      </c>
    </row>
    <row r="138" spans="1:20" x14ac:dyDescent="0.2">
      <c r="A138" s="20">
        <v>42328</v>
      </c>
      <c r="B138" s="21">
        <v>12.5</v>
      </c>
      <c r="C138" s="50" t="s">
        <v>207</v>
      </c>
      <c r="D138" s="50" t="s">
        <v>208</v>
      </c>
      <c r="E138" s="18">
        <v>2</v>
      </c>
      <c r="F138" s="18">
        <v>3.75</v>
      </c>
      <c r="G138" s="18">
        <v>3.75</v>
      </c>
      <c r="H138" s="22" t="s">
        <v>28</v>
      </c>
      <c r="I138" s="22" t="s">
        <v>28</v>
      </c>
      <c r="J138" s="40"/>
      <c r="K138" s="22"/>
      <c r="N138" s="18" t="s">
        <v>29</v>
      </c>
      <c r="O138" s="27">
        <f>((G138-1)*(1-(IF(H138="no",0,'complete results log'!$B$3)))+1)</f>
        <v>3.75</v>
      </c>
      <c r="P138" s="27">
        <f t="shared" si="2"/>
        <v>2</v>
      </c>
      <c r="Q138" s="39">
        <f>IF(Table1[[#This Row],[Runners]]&lt;5,0,IF(Table1[[#This Row],[Runners]]&lt;8,0.25,IF(Table1[[#This Row],[Runners]]&lt;12,0.2,IF(Table1[[#This Row],[Handicap?]]="Yes",0.25,0.2))))</f>
        <v>0</v>
      </c>
      <c r="R138" s="29">
        <f>(IF(N138="WON-EW",((((F138-1)*Q138)*'complete results log'!$B$2)+('complete results log'!$B$2*(F138-1))),IF(N138="WON",((((F138-1)*Q138)*'complete results log'!$B$2)+('complete results log'!$B$2*(F138-1))),IF(N138="PLACED",((((F138-1)*Q138)*'complete results log'!$B$2)-'complete results log'!$B$2),IF(Q138=0,-'complete results log'!$B$2,IF(Q138=0,-'complete results log'!$B$2,-('complete results log'!$B$2*2)))))))*E138</f>
        <v>-10</v>
      </c>
      <c r="S138" s="28">
        <f>(IF(N138="WON-EW",((((O138-1)*Q138)*'complete results log'!$B$2)+('complete results log'!$B$2*(O138-1))),IF(N138="WON",((((O138-1)*Q138)*'complete results log'!$B$2)+('complete results log'!$B$2*(O138-1))),IF(N138="PLACED",((((O138-1)*Q138)*'complete results log'!$B$2)-'complete results log'!$B$2),IF(Q138=0,-'complete results log'!$B$2,IF(Q138=0,-'complete results log'!$B$2,-('complete results log'!$B$2*2)))))))*E138</f>
        <v>-10</v>
      </c>
      <c r="T138" s="28">
        <f>(IF(N138="WON-EW",(((L138-1)*'complete results log'!$B$2)*(1-$B$3))+(((M138-1)*'complete results log'!$B$2)*(1-$B$3)),IF(N138="WON",(((L138-1)*'complete results log'!$B$2)*(1-$B$3)),IF(N138="PLACED",(((M138-1)*'complete results log'!$B$2)*(1-$B$3))-'complete results log'!$B$2,IF(Q138=0,-'complete results log'!$B$2,-('complete results log'!$B$2*2))))))*E138</f>
        <v>-10</v>
      </c>
    </row>
    <row r="139" spans="1:20" x14ac:dyDescent="0.2">
      <c r="A139" s="20">
        <v>42328</v>
      </c>
      <c r="B139" s="21">
        <v>3.15</v>
      </c>
      <c r="C139" s="50" t="s">
        <v>209</v>
      </c>
      <c r="D139" s="50" t="s">
        <v>210</v>
      </c>
      <c r="E139" s="18">
        <v>1</v>
      </c>
      <c r="F139" s="18">
        <v>9</v>
      </c>
      <c r="G139" s="18">
        <v>9</v>
      </c>
      <c r="H139" s="22" t="s">
        <v>28</v>
      </c>
      <c r="I139" s="22" t="s">
        <v>41</v>
      </c>
      <c r="J139" s="40">
        <v>9</v>
      </c>
      <c r="K139" s="22" t="s">
        <v>41</v>
      </c>
      <c r="N139" s="18" t="s">
        <v>29</v>
      </c>
      <c r="O139" s="27">
        <f>((G139-1)*(1-(IF(H139="no",0,'complete results log'!$B$3)))+1)</f>
        <v>9</v>
      </c>
      <c r="P139" s="27">
        <f t="shared" si="2"/>
        <v>2</v>
      </c>
      <c r="Q139" s="39">
        <f>IF(Table1[[#This Row],[Runners]]&lt;5,0,IF(Table1[[#This Row],[Runners]]&lt;8,0.25,IF(Table1[[#This Row],[Runners]]&lt;12,0.2,IF(Table1[[#This Row],[Handicap?]]="Yes",0.25,0.2))))</f>
        <v>0.2</v>
      </c>
      <c r="R139" s="29">
        <f>(IF(N139="WON-EW",((((F139-1)*Q139)*'complete results log'!$B$2)+('complete results log'!$B$2*(F139-1))),IF(N139="WON",((((F139-1)*Q139)*'complete results log'!$B$2)+('complete results log'!$B$2*(F139-1))),IF(N139="PLACED",((((F139-1)*Q139)*'complete results log'!$B$2)-'complete results log'!$B$2),IF(Q139=0,-'complete results log'!$B$2,IF(Q139=0,-'complete results log'!$B$2,-('complete results log'!$B$2*2)))))))*E139</f>
        <v>-10</v>
      </c>
      <c r="S139" s="28">
        <f>(IF(N139="WON-EW",((((O139-1)*Q139)*'complete results log'!$B$2)+('complete results log'!$B$2*(O139-1))),IF(N139="WON",((((O139-1)*Q139)*'complete results log'!$B$2)+('complete results log'!$B$2*(O139-1))),IF(N139="PLACED",((((O139-1)*Q139)*'complete results log'!$B$2)-'complete results log'!$B$2),IF(Q139=0,-'complete results log'!$B$2,IF(Q139=0,-'complete results log'!$B$2,-('complete results log'!$B$2*2)))))))*E139</f>
        <v>-10</v>
      </c>
      <c r="T139" s="28">
        <f>(IF(N139="WON-EW",(((L139-1)*'complete results log'!$B$2)*(1-$B$3))+(((M139-1)*'complete results log'!$B$2)*(1-$B$3)),IF(N139="WON",(((L139-1)*'complete results log'!$B$2)*(1-$B$3)),IF(N139="PLACED",(((M139-1)*'complete results log'!$B$2)*(1-$B$3))-'complete results log'!$B$2,IF(Q139=0,-'complete results log'!$B$2,-('complete results log'!$B$2*2))))))*E139</f>
        <v>-10</v>
      </c>
    </row>
    <row r="140" spans="1:20" x14ac:dyDescent="0.2">
      <c r="A140" s="20">
        <v>42328</v>
      </c>
      <c r="B140" s="21">
        <v>5.15</v>
      </c>
      <c r="C140" s="50" t="s">
        <v>38</v>
      </c>
      <c r="D140" s="50" t="s">
        <v>211</v>
      </c>
      <c r="E140" s="18">
        <v>2</v>
      </c>
      <c r="F140" s="18">
        <v>5</v>
      </c>
      <c r="G140" s="18">
        <v>5</v>
      </c>
      <c r="H140" s="22" t="s">
        <v>28</v>
      </c>
      <c r="I140" s="22" t="s">
        <v>28</v>
      </c>
      <c r="J140" s="40"/>
      <c r="K140" s="22"/>
      <c r="N140" s="18" t="s">
        <v>29</v>
      </c>
      <c r="O140" s="27">
        <f>((G140-1)*(1-(IF(H140="no",0,'complete results log'!$B$3)))+1)</f>
        <v>5</v>
      </c>
      <c r="P140" s="27">
        <f t="shared" si="2"/>
        <v>2</v>
      </c>
      <c r="Q140" s="39">
        <f>IF(Table1[[#This Row],[Runners]]&lt;5,0,IF(Table1[[#This Row],[Runners]]&lt;8,0.25,IF(Table1[[#This Row],[Runners]]&lt;12,0.2,IF(Table1[[#This Row],[Handicap?]]="Yes",0.25,0.2))))</f>
        <v>0</v>
      </c>
      <c r="R140" s="29">
        <f>(IF(N140="WON-EW",((((F140-1)*Q140)*'complete results log'!$B$2)+('complete results log'!$B$2*(F140-1))),IF(N140="WON",((((F140-1)*Q140)*'complete results log'!$B$2)+('complete results log'!$B$2*(F140-1))),IF(N140="PLACED",((((F140-1)*Q140)*'complete results log'!$B$2)-'complete results log'!$B$2),IF(Q140=0,-'complete results log'!$B$2,IF(Q140=0,-'complete results log'!$B$2,-('complete results log'!$B$2*2)))))))*E140</f>
        <v>-10</v>
      </c>
      <c r="S140" s="28">
        <f>(IF(N140="WON-EW",((((O140-1)*Q140)*'complete results log'!$B$2)+('complete results log'!$B$2*(O140-1))),IF(N140="WON",((((O140-1)*Q140)*'complete results log'!$B$2)+('complete results log'!$B$2*(O140-1))),IF(N140="PLACED",((((O140-1)*Q140)*'complete results log'!$B$2)-'complete results log'!$B$2),IF(Q140=0,-'complete results log'!$B$2,IF(Q140=0,-'complete results log'!$B$2,-('complete results log'!$B$2*2)))))))*E140</f>
        <v>-10</v>
      </c>
      <c r="T140" s="28">
        <f>(IF(N140="WON-EW",(((L140-1)*'complete results log'!$B$2)*(1-$B$3))+(((M140-1)*'complete results log'!$B$2)*(1-$B$3)),IF(N140="WON",(((L140-1)*'complete results log'!$B$2)*(1-$B$3)),IF(N140="PLACED",(((M140-1)*'complete results log'!$B$2)*(1-$B$3))-'complete results log'!$B$2,IF(Q140=0,-'complete results log'!$B$2,-('complete results log'!$B$2*2))))))*E140</f>
        <v>-10</v>
      </c>
    </row>
    <row r="141" spans="1:20" x14ac:dyDescent="0.2">
      <c r="A141" s="20">
        <v>42328</v>
      </c>
      <c r="B141" s="21">
        <v>6.05</v>
      </c>
      <c r="C141" s="50" t="s">
        <v>36</v>
      </c>
      <c r="D141" s="50" t="s">
        <v>212</v>
      </c>
      <c r="E141" s="18">
        <v>2</v>
      </c>
      <c r="F141" s="18">
        <v>5</v>
      </c>
      <c r="G141" s="18">
        <v>5</v>
      </c>
      <c r="H141" s="22" t="s">
        <v>28</v>
      </c>
      <c r="I141" s="22" t="s">
        <v>28</v>
      </c>
      <c r="J141" s="40"/>
      <c r="K141" s="22"/>
      <c r="N141" s="18" t="s">
        <v>29</v>
      </c>
      <c r="O141" s="27">
        <f>((G141-1)*(1-(IF(H141="no",0,'complete results log'!$B$3)))+1)</f>
        <v>5</v>
      </c>
      <c r="P141" s="27">
        <f t="shared" si="2"/>
        <v>2</v>
      </c>
      <c r="Q141" s="39">
        <f>IF(Table1[[#This Row],[Runners]]&lt;5,0,IF(Table1[[#This Row],[Runners]]&lt;8,0.25,IF(Table1[[#This Row],[Runners]]&lt;12,0.2,IF(Table1[[#This Row],[Handicap?]]="Yes",0.25,0.2))))</f>
        <v>0</v>
      </c>
      <c r="R141" s="29">
        <f>(IF(N141="WON-EW",((((F141-1)*Q141)*'complete results log'!$B$2)+('complete results log'!$B$2*(F141-1))),IF(N141="WON",((((F141-1)*Q141)*'complete results log'!$B$2)+('complete results log'!$B$2*(F141-1))),IF(N141="PLACED",((((F141-1)*Q141)*'complete results log'!$B$2)-'complete results log'!$B$2),IF(Q141=0,-'complete results log'!$B$2,IF(Q141=0,-'complete results log'!$B$2,-('complete results log'!$B$2*2)))))))*E141</f>
        <v>-10</v>
      </c>
      <c r="S141" s="28">
        <f>(IF(N141="WON-EW",((((O141-1)*Q141)*'complete results log'!$B$2)+('complete results log'!$B$2*(O141-1))),IF(N141="WON",((((O141-1)*Q141)*'complete results log'!$B$2)+('complete results log'!$B$2*(O141-1))),IF(N141="PLACED",((((O141-1)*Q141)*'complete results log'!$B$2)-'complete results log'!$B$2),IF(Q141=0,-'complete results log'!$B$2,IF(Q141=0,-'complete results log'!$B$2,-('complete results log'!$B$2*2)))))))*E141</f>
        <v>-10</v>
      </c>
      <c r="T141" s="28">
        <f>(IF(N141="WON-EW",(((L141-1)*'complete results log'!$B$2)*(1-$B$3))+(((M141-1)*'complete results log'!$B$2)*(1-$B$3)),IF(N141="WON",(((L141-1)*'complete results log'!$B$2)*(1-$B$3)),IF(N141="PLACED",(((M141-1)*'complete results log'!$B$2)*(1-$B$3))-'complete results log'!$B$2,IF(Q141=0,-'complete results log'!$B$2,-('complete results log'!$B$2*2))))))*E141</f>
        <v>-10</v>
      </c>
    </row>
    <row r="142" spans="1:20" x14ac:dyDescent="0.2">
      <c r="A142" s="20">
        <v>42328</v>
      </c>
      <c r="B142" s="21">
        <v>7.2</v>
      </c>
      <c r="C142" s="50" t="s">
        <v>38</v>
      </c>
      <c r="D142" s="50" t="s">
        <v>213</v>
      </c>
      <c r="E142" s="18">
        <v>1</v>
      </c>
      <c r="F142" s="18">
        <v>9</v>
      </c>
      <c r="G142" s="18">
        <v>9</v>
      </c>
      <c r="H142" s="22" t="s">
        <v>28</v>
      </c>
      <c r="I142" s="22" t="s">
        <v>41</v>
      </c>
      <c r="J142" s="40">
        <v>12</v>
      </c>
      <c r="K142" s="22" t="s">
        <v>41</v>
      </c>
      <c r="M142" s="18">
        <v>3.7</v>
      </c>
      <c r="N142" s="18" t="s">
        <v>214</v>
      </c>
      <c r="O142" s="27">
        <f>((G142-1)*(1-(IF(H142="no",0,'complete results log'!$B$3)))+1)</f>
        <v>9</v>
      </c>
      <c r="P142" s="27">
        <f t="shared" si="2"/>
        <v>2</v>
      </c>
      <c r="Q142" s="39">
        <f>IF(Table1[[#This Row],[Runners]]&lt;5,0,IF(Table1[[#This Row],[Runners]]&lt;8,0.25,IF(Table1[[#This Row],[Runners]]&lt;12,0.2,IF(Table1[[#This Row],[Handicap?]]="Yes",0.25,0.2))))</f>
        <v>0.25</v>
      </c>
      <c r="R142" s="29">
        <f>(IF(N142="WON-EW",((((F142-1)*Q142)*'complete results log'!$B$2)+('complete results log'!$B$2*(F142-1))),IF(N142="WON",((((F142-1)*Q142)*'complete results log'!$B$2)+('complete results log'!$B$2*(F142-1))),IF(N142="PLACED",((((F142-1)*Q142)*'complete results log'!$B$2)-'complete results log'!$B$2),IF(Q142=0,-'complete results log'!$B$2,IF(Q142=0,-'complete results log'!$B$2,-('complete results log'!$B$2*2)))))))*E142</f>
        <v>5</v>
      </c>
      <c r="S142" s="28">
        <f>(IF(N142="WON-EW",((((O142-1)*Q142)*'complete results log'!$B$2)+('complete results log'!$B$2*(O142-1))),IF(N142="WON",((((O142-1)*Q142)*'complete results log'!$B$2)+('complete results log'!$B$2*(O142-1))),IF(N142="PLACED",((((O142-1)*Q142)*'complete results log'!$B$2)-'complete results log'!$B$2),IF(Q142=0,-'complete results log'!$B$2,IF(Q142=0,-'complete results log'!$B$2,-('complete results log'!$B$2*2)))))))*E142</f>
        <v>5</v>
      </c>
      <c r="T142" s="28">
        <f>(IF(N142="WON-EW",(((L142-1)*'complete results log'!$B$2)*(1-$B$3))+(((M142-1)*'complete results log'!$B$2)*(1-$B$3)),IF(N142="WON",(((L142-1)*'complete results log'!$B$2)*(1-$B$3)),IF(N142="PLACED",(((M142-1)*'complete results log'!$B$2)*(1-$B$3))-'complete results log'!$B$2,IF(Q142=0,-'complete results log'!$B$2,-('complete results log'!$B$2*2))))))*E142</f>
        <v>7.8249999999999993</v>
      </c>
    </row>
    <row r="143" spans="1:20" x14ac:dyDescent="0.2">
      <c r="A143" s="20">
        <v>42328</v>
      </c>
      <c r="B143" s="21">
        <v>8.35</v>
      </c>
      <c r="C143" s="50" t="s">
        <v>36</v>
      </c>
      <c r="D143" s="50" t="s">
        <v>215</v>
      </c>
      <c r="E143" s="18">
        <v>2</v>
      </c>
      <c r="F143" s="18">
        <v>5.5</v>
      </c>
      <c r="G143" s="18">
        <v>5.5</v>
      </c>
      <c r="H143" s="22" t="s">
        <v>28</v>
      </c>
      <c r="I143" s="22" t="s">
        <v>28</v>
      </c>
      <c r="J143" s="40"/>
      <c r="K143" s="22"/>
      <c r="L143" s="18">
        <v>2.98</v>
      </c>
      <c r="N143" s="18" t="s">
        <v>53</v>
      </c>
      <c r="O143" s="27">
        <f>((G143-1)*(1-(IF(H143="no",0,'complete results log'!$B$3)))+1)</f>
        <v>5.5</v>
      </c>
      <c r="P143" s="27">
        <f t="shared" si="2"/>
        <v>2</v>
      </c>
      <c r="Q143" s="39">
        <f>IF(Table1[[#This Row],[Runners]]&lt;5,0,IF(Table1[[#This Row],[Runners]]&lt;8,0.25,IF(Table1[[#This Row],[Runners]]&lt;12,0.2,IF(Table1[[#This Row],[Handicap?]]="Yes",0.25,0.2))))</f>
        <v>0</v>
      </c>
      <c r="R143" s="29">
        <f>(IF(N143="WON-EW",((((F143-1)*Q143)*'complete results log'!$B$2)+('complete results log'!$B$2*(F143-1))),IF(N143="WON",((((F143-1)*Q143)*'complete results log'!$B$2)+('complete results log'!$B$2*(F143-1))),IF(N143="PLACED",((((F143-1)*Q143)*'complete results log'!$B$2)-'complete results log'!$B$2),IF(Q143=0,-'complete results log'!$B$2,IF(Q143=0,-'complete results log'!$B$2,-('complete results log'!$B$2*2)))))))*E143</f>
        <v>45</v>
      </c>
      <c r="S143" s="28">
        <f>(IF(N143="WON-EW",((((O143-1)*Q143)*'complete results log'!$B$2)+('complete results log'!$B$2*(O143-1))),IF(N143="WON",((((O143-1)*Q143)*'complete results log'!$B$2)+('complete results log'!$B$2*(O143-1))),IF(N143="PLACED",((((O143-1)*Q143)*'complete results log'!$B$2)-'complete results log'!$B$2),IF(Q143=0,-'complete results log'!$B$2,IF(Q143=0,-'complete results log'!$B$2,-('complete results log'!$B$2*2)))))))*E143</f>
        <v>45</v>
      </c>
      <c r="T143" s="28">
        <f>(IF(N143="WON-EW",(((L143-1)*'complete results log'!$B$2)*(1-$B$3))+(((M143-1)*'complete results log'!$B$2)*(1-$B$3)),IF(N143="WON",(((L143-1)*'complete results log'!$B$2)*(1-$B$3)),IF(N143="PLACED",(((M143-1)*'complete results log'!$B$2)*(1-$B$3))-'complete results log'!$B$2,IF(Q143=0,-'complete results log'!$B$2,-('complete results log'!$B$2*2))))))*E143</f>
        <v>18.809999999999999</v>
      </c>
    </row>
    <row r="144" spans="1:20" x14ac:dyDescent="0.2">
      <c r="A144" s="20">
        <v>42329</v>
      </c>
      <c r="B144" s="21">
        <v>1.25</v>
      </c>
      <c r="C144" s="50" t="s">
        <v>160</v>
      </c>
      <c r="D144" s="50" t="s">
        <v>216</v>
      </c>
      <c r="E144" s="18">
        <v>2</v>
      </c>
      <c r="F144" s="18">
        <v>3.25</v>
      </c>
      <c r="G144" s="18">
        <v>3.25</v>
      </c>
      <c r="H144" s="22" t="s">
        <v>28</v>
      </c>
      <c r="I144" s="22" t="s">
        <v>28</v>
      </c>
      <c r="J144" s="40"/>
      <c r="K144" s="22"/>
      <c r="N144" s="18" t="s">
        <v>29</v>
      </c>
      <c r="O144" s="27">
        <f>((G144-1)*(1-(IF(H144="no",0,'complete results log'!$B$3)))+1)</f>
        <v>3.25</v>
      </c>
      <c r="P144" s="27">
        <f t="shared" si="2"/>
        <v>2</v>
      </c>
      <c r="Q144" s="39">
        <f>IF(Table1[[#This Row],[Runners]]&lt;5,0,IF(Table1[[#This Row],[Runners]]&lt;8,0.25,IF(Table1[[#This Row],[Runners]]&lt;12,0.2,IF(Table1[[#This Row],[Handicap?]]="Yes",0.25,0.2))))</f>
        <v>0</v>
      </c>
      <c r="R144" s="29">
        <f>(IF(N144="WON-EW",((((F144-1)*Q144)*'complete results log'!$B$2)+('complete results log'!$B$2*(F144-1))),IF(N144="WON",((((F144-1)*Q144)*'complete results log'!$B$2)+('complete results log'!$B$2*(F144-1))),IF(N144="PLACED",((((F144-1)*Q144)*'complete results log'!$B$2)-'complete results log'!$B$2),IF(Q144=0,-'complete results log'!$B$2,IF(Q144=0,-'complete results log'!$B$2,-('complete results log'!$B$2*2)))))))*E144</f>
        <v>-10</v>
      </c>
      <c r="S144" s="28">
        <f>(IF(N144="WON-EW",((((O144-1)*Q144)*'complete results log'!$B$2)+('complete results log'!$B$2*(O144-1))),IF(N144="WON",((((O144-1)*Q144)*'complete results log'!$B$2)+('complete results log'!$B$2*(O144-1))),IF(N144="PLACED",((((O144-1)*Q144)*'complete results log'!$B$2)-'complete results log'!$B$2),IF(Q144=0,-'complete results log'!$B$2,IF(Q144=0,-'complete results log'!$B$2,-('complete results log'!$B$2*2)))))))*E144</f>
        <v>-10</v>
      </c>
      <c r="T144" s="28">
        <f>(IF(N144="WON-EW",(((L144-1)*'complete results log'!$B$2)*(1-$B$3))+(((M144-1)*'complete results log'!$B$2)*(1-$B$3)),IF(N144="WON",(((L144-1)*'complete results log'!$B$2)*(1-$B$3)),IF(N144="PLACED",(((M144-1)*'complete results log'!$B$2)*(1-$B$3))-'complete results log'!$B$2,IF(Q144=0,-'complete results log'!$B$2,-('complete results log'!$B$2*2))))))*E144</f>
        <v>-10</v>
      </c>
    </row>
    <row r="145" spans="1:20" x14ac:dyDescent="0.2">
      <c r="A145" s="20">
        <v>42329</v>
      </c>
      <c r="B145" s="21">
        <v>1.3</v>
      </c>
      <c r="C145" s="50" t="s">
        <v>209</v>
      </c>
      <c r="D145" s="50" t="s">
        <v>217</v>
      </c>
      <c r="E145" s="18">
        <v>2</v>
      </c>
      <c r="F145" s="18">
        <v>4</v>
      </c>
      <c r="G145" s="18">
        <v>4</v>
      </c>
      <c r="H145" s="22" t="s">
        <v>28</v>
      </c>
      <c r="I145" s="22" t="s">
        <v>28</v>
      </c>
      <c r="J145" s="22"/>
      <c r="K145" s="22"/>
      <c r="N145" s="18" t="s">
        <v>29</v>
      </c>
      <c r="O145" s="27">
        <f>((G145-1)*(1-(IF(H145="no",0,'complete results log'!$B$3)))+1)</f>
        <v>4</v>
      </c>
      <c r="P145" s="27">
        <f t="shared" si="2"/>
        <v>2</v>
      </c>
      <c r="Q145" s="39">
        <f>IF(Table1[[#This Row],[Runners]]&lt;5,0,IF(Table1[[#This Row],[Runners]]&lt;8,0.25,IF(Table1[[#This Row],[Runners]]&lt;12,0.2,IF(Table1[[#This Row],[Handicap?]]="Yes",0.25,0.2))))</f>
        <v>0</v>
      </c>
      <c r="R145" s="29">
        <f>(IF(N145="WON-EW",((((F145-1)*Q145)*'complete results log'!$B$2)+('complete results log'!$B$2*(F145-1))),IF(N145="WON",((((F145-1)*Q145)*'complete results log'!$B$2)+('complete results log'!$B$2*(F145-1))),IF(N145="PLACED",((((F145-1)*Q145)*'complete results log'!$B$2)-'complete results log'!$B$2),IF(Q145=0,-'complete results log'!$B$2,IF(Q145=0,-'complete results log'!$B$2,-('complete results log'!$B$2*2)))))))*E145</f>
        <v>-10</v>
      </c>
      <c r="S145" s="28">
        <f>(IF(N145="WON-EW",((((O145-1)*Q145)*'complete results log'!$B$2)+('complete results log'!$B$2*(O145-1))),IF(N145="WON",((((O145-1)*Q145)*'complete results log'!$B$2)+('complete results log'!$B$2*(O145-1))),IF(N145="PLACED",((((O145-1)*Q145)*'complete results log'!$B$2)-'complete results log'!$B$2),IF(Q145=0,-'complete results log'!$B$2,IF(Q145=0,-'complete results log'!$B$2,-('complete results log'!$B$2*2)))))))*E145</f>
        <v>-10</v>
      </c>
      <c r="T145" s="28">
        <f>(IF(N145="WON-EW",(((L145-1)*'complete results log'!$B$2)*(1-$B$3))+(((M145-1)*'complete results log'!$B$2)*(1-$B$3)),IF(N145="WON",(((L145-1)*'complete results log'!$B$2)*(1-$B$3)),IF(N145="PLACED",(((M145-1)*'complete results log'!$B$2)*(1-$B$3))-'complete results log'!$B$2,IF(Q145=0,-'complete results log'!$B$2,-('complete results log'!$B$2*2))))))*E145</f>
        <v>-10</v>
      </c>
    </row>
    <row r="146" spans="1:20" x14ac:dyDescent="0.2">
      <c r="A146" s="20">
        <v>42329</v>
      </c>
      <c r="B146" s="21">
        <v>1.4</v>
      </c>
      <c r="C146" s="50" t="s">
        <v>218</v>
      </c>
      <c r="D146" s="50" t="s">
        <v>219</v>
      </c>
      <c r="E146" s="18">
        <v>2</v>
      </c>
      <c r="F146" s="18">
        <v>3.5</v>
      </c>
      <c r="G146" s="18">
        <v>3.5</v>
      </c>
      <c r="H146" s="22" t="s">
        <v>28</v>
      </c>
      <c r="I146" s="22" t="s">
        <v>28</v>
      </c>
      <c r="J146" s="22"/>
      <c r="K146" s="22"/>
      <c r="N146" s="18" t="s">
        <v>29</v>
      </c>
      <c r="O146" s="27">
        <f>((G146-1)*(1-(IF(H146="no",0,'complete results log'!$B$3)))+1)</f>
        <v>3.5</v>
      </c>
      <c r="P146" s="27">
        <f t="shared" si="2"/>
        <v>2</v>
      </c>
      <c r="Q146" s="39">
        <f>IF(Table1[[#This Row],[Runners]]&lt;5,0,IF(Table1[[#This Row],[Runners]]&lt;8,0.25,IF(Table1[[#This Row],[Runners]]&lt;12,0.2,IF(Table1[[#This Row],[Handicap?]]="Yes",0.25,0.2))))</f>
        <v>0</v>
      </c>
      <c r="R146" s="29">
        <f>(IF(N146="WON-EW",((((F146-1)*Q146)*'complete results log'!$B$2)+('complete results log'!$B$2*(F146-1))),IF(N146="WON",((((F146-1)*Q146)*'complete results log'!$B$2)+('complete results log'!$B$2*(F146-1))),IF(N146="PLACED",((((F146-1)*Q146)*'complete results log'!$B$2)-'complete results log'!$B$2),IF(Q146=0,-'complete results log'!$B$2,IF(Q146=0,-'complete results log'!$B$2,-('complete results log'!$B$2*2)))))))*E146</f>
        <v>-10</v>
      </c>
      <c r="S146" s="28">
        <f>(IF(N146="WON-EW",((((O146-1)*Q146)*'complete results log'!$B$2)+('complete results log'!$B$2*(O146-1))),IF(N146="WON",((((O146-1)*Q146)*'complete results log'!$B$2)+('complete results log'!$B$2*(O146-1))),IF(N146="PLACED",((((O146-1)*Q146)*'complete results log'!$B$2)-'complete results log'!$B$2),IF(Q146=0,-'complete results log'!$B$2,IF(Q146=0,-'complete results log'!$B$2,-('complete results log'!$B$2*2)))))))*E146</f>
        <v>-10</v>
      </c>
      <c r="T146" s="28">
        <f>(IF(N146="WON-EW",(((L146-1)*'complete results log'!$B$2)*(1-$B$3))+(((M146-1)*'complete results log'!$B$2)*(1-$B$3)),IF(N146="WON",(((L146-1)*'complete results log'!$B$2)*(1-$B$3)),IF(N146="PLACED",(((M146-1)*'complete results log'!$B$2)*(1-$B$3))-'complete results log'!$B$2,IF(Q146=0,-'complete results log'!$B$2,-('complete results log'!$B$2*2))))))*E146</f>
        <v>-10</v>
      </c>
    </row>
    <row r="147" spans="1:20" x14ac:dyDescent="0.2">
      <c r="A147" s="20">
        <v>42329</v>
      </c>
      <c r="B147" s="21">
        <v>2.15</v>
      </c>
      <c r="C147" s="50" t="s">
        <v>218</v>
      </c>
      <c r="D147" s="50" t="s">
        <v>220</v>
      </c>
      <c r="E147" s="18">
        <v>1</v>
      </c>
      <c r="F147" s="18">
        <v>6</v>
      </c>
      <c r="G147" s="18">
        <v>9</v>
      </c>
      <c r="H147" s="22" t="s">
        <v>28</v>
      </c>
      <c r="I147" s="22" t="s">
        <v>28</v>
      </c>
      <c r="J147" s="40"/>
      <c r="K147" s="22"/>
      <c r="L147" s="18">
        <v>10</v>
      </c>
      <c r="N147" s="18" t="s">
        <v>53</v>
      </c>
      <c r="O147" s="27">
        <f>((G147-1)*(1-(IF(H147="no",0,'complete results log'!$B$3)))+1)</f>
        <v>9</v>
      </c>
      <c r="P147" s="27">
        <f t="shared" si="2"/>
        <v>1</v>
      </c>
      <c r="Q147" s="39">
        <f>IF(Table1[[#This Row],[Runners]]&lt;5,0,IF(Table1[[#This Row],[Runners]]&lt;8,0.25,IF(Table1[[#This Row],[Runners]]&lt;12,0.2,IF(Table1[[#This Row],[Handicap?]]="Yes",0.25,0.2))))</f>
        <v>0</v>
      </c>
      <c r="R147" s="29">
        <f>(IF(N147="WON-EW",((((F147-1)*Q147)*'complete results log'!$B$2)+('complete results log'!$B$2*(F147-1))),IF(N147="WON",((((F147-1)*Q147)*'complete results log'!$B$2)+('complete results log'!$B$2*(F147-1))),IF(N147="PLACED",((((F147-1)*Q147)*'complete results log'!$B$2)-'complete results log'!$B$2),IF(Q147=0,-'complete results log'!$B$2,IF(Q147=0,-'complete results log'!$B$2,-('complete results log'!$B$2*2)))))))*E147</f>
        <v>25</v>
      </c>
      <c r="S147" s="28">
        <f>(IF(N147="WON-EW",((((O147-1)*Q147)*'complete results log'!$B$2)+('complete results log'!$B$2*(O147-1))),IF(N147="WON",((((O147-1)*Q147)*'complete results log'!$B$2)+('complete results log'!$B$2*(O147-1))),IF(N147="PLACED",((((O147-1)*Q147)*'complete results log'!$B$2)-'complete results log'!$B$2),IF(Q147=0,-'complete results log'!$B$2,IF(Q147=0,-'complete results log'!$B$2,-('complete results log'!$B$2*2)))))))*E147</f>
        <v>40</v>
      </c>
      <c r="T147" s="28">
        <f>(IF(N147="WON-EW",(((L147-1)*'complete results log'!$B$2)*(1-$B$3))+(((M147-1)*'complete results log'!$B$2)*(1-$B$3)),IF(N147="WON",(((L147-1)*'complete results log'!$B$2)*(1-$B$3)),IF(N147="PLACED",(((M147-1)*'complete results log'!$B$2)*(1-$B$3))-'complete results log'!$B$2,IF(Q147=0,-'complete results log'!$B$2,-('complete results log'!$B$2*2))))))*E147</f>
        <v>42.75</v>
      </c>
    </row>
    <row r="148" spans="1:20" x14ac:dyDescent="0.2">
      <c r="A148" s="20">
        <v>42329</v>
      </c>
      <c r="B148" s="21">
        <v>2.25</v>
      </c>
      <c r="C148" s="50" t="s">
        <v>207</v>
      </c>
      <c r="D148" s="50" t="s">
        <v>221</v>
      </c>
      <c r="E148" s="18">
        <v>1</v>
      </c>
      <c r="F148" s="18">
        <v>9</v>
      </c>
      <c r="G148" s="18">
        <v>9</v>
      </c>
      <c r="H148" s="22" t="s">
        <v>28</v>
      </c>
      <c r="I148" s="22" t="s">
        <v>41</v>
      </c>
      <c r="J148" s="40">
        <v>16</v>
      </c>
      <c r="K148" s="22" t="s">
        <v>41</v>
      </c>
      <c r="L148" s="18">
        <v>6.91</v>
      </c>
      <c r="M148" s="18">
        <v>2.2400000000000002</v>
      </c>
      <c r="N148" s="18" t="s">
        <v>214</v>
      </c>
      <c r="O148" s="27">
        <f>((G148-1)*(1-(IF(H148="no",0,'complete results log'!$B$3)))+1)</f>
        <v>9</v>
      </c>
      <c r="P148" s="27">
        <f t="shared" si="2"/>
        <v>2</v>
      </c>
      <c r="Q148" s="39">
        <f>IF(Table1[[#This Row],[Runners]]&lt;5,0,IF(Table1[[#This Row],[Runners]]&lt;8,0.25,IF(Table1[[#This Row],[Runners]]&lt;12,0.2,IF(Table1[[#This Row],[Handicap?]]="Yes",0.25,0.2))))</f>
        <v>0.25</v>
      </c>
      <c r="R148" s="29">
        <f>(IF(N148="WON-EW",((((F148-1)*Q148)*'complete results log'!$B$2)+('complete results log'!$B$2*(F148-1))),IF(N148="WON",((((F148-1)*Q148)*'complete results log'!$B$2)+('complete results log'!$B$2*(F148-1))),IF(N148="PLACED",((((F148-1)*Q148)*'complete results log'!$B$2)-'complete results log'!$B$2),IF(Q148=0,-'complete results log'!$B$2,IF(Q148=0,-'complete results log'!$B$2,-('complete results log'!$B$2*2)))))))*E148</f>
        <v>5</v>
      </c>
      <c r="S148" s="28">
        <f>(IF(N148="WON-EW",((((O148-1)*Q148)*'complete results log'!$B$2)+('complete results log'!$B$2*(O148-1))),IF(N148="WON",((((O148-1)*Q148)*'complete results log'!$B$2)+('complete results log'!$B$2*(O148-1))),IF(N148="PLACED",((((O148-1)*Q148)*'complete results log'!$B$2)-'complete results log'!$B$2),IF(Q148=0,-'complete results log'!$B$2,IF(Q148=0,-'complete results log'!$B$2,-('complete results log'!$B$2*2)))))))*E148</f>
        <v>5</v>
      </c>
      <c r="T148" s="28">
        <f>(IF(N148="WON-EW",(((L148-1)*'complete results log'!$B$2)*(1-$B$3))+(((M148-1)*'complete results log'!$B$2)*(1-$B$3)),IF(N148="WON",(((L148-1)*'complete results log'!$B$2)*(1-$B$3)),IF(N148="PLACED",(((M148-1)*'complete results log'!$B$2)*(1-$B$3))-'complete results log'!$B$2,IF(Q148=0,-'complete results log'!$B$2,-('complete results log'!$B$2*2))))))*E148</f>
        <v>0.89000000000000057</v>
      </c>
    </row>
    <row r="149" spans="1:20" x14ac:dyDescent="0.2">
      <c r="A149" s="20">
        <v>42329</v>
      </c>
      <c r="B149" s="21">
        <v>2.5</v>
      </c>
      <c r="C149" s="50" t="s">
        <v>218</v>
      </c>
      <c r="D149" s="50" t="s">
        <v>222</v>
      </c>
      <c r="E149" s="18">
        <v>1</v>
      </c>
      <c r="F149" s="18">
        <v>6</v>
      </c>
      <c r="G149" s="18">
        <v>6</v>
      </c>
      <c r="H149" s="22" t="s">
        <v>28</v>
      </c>
      <c r="I149" s="22" t="s">
        <v>28</v>
      </c>
      <c r="J149" s="40"/>
      <c r="K149" s="22"/>
      <c r="N149" s="18" t="s">
        <v>29</v>
      </c>
      <c r="O149" s="27">
        <f>((G149-1)*(1-(IF(H149="no",0,'complete results log'!$B$3)))+1)</f>
        <v>6</v>
      </c>
      <c r="P149" s="27">
        <f t="shared" si="2"/>
        <v>1</v>
      </c>
      <c r="Q149" s="39">
        <f>IF(Table1[[#This Row],[Runners]]&lt;5,0,IF(Table1[[#This Row],[Runners]]&lt;8,0.25,IF(Table1[[#This Row],[Runners]]&lt;12,0.2,IF(Table1[[#This Row],[Handicap?]]="Yes",0.25,0.2))))</f>
        <v>0</v>
      </c>
      <c r="R149" s="29">
        <f>(IF(N149="WON-EW",((((F149-1)*Q149)*'complete results log'!$B$2)+('complete results log'!$B$2*(F149-1))),IF(N149="WON",((((F149-1)*Q149)*'complete results log'!$B$2)+('complete results log'!$B$2*(F149-1))),IF(N149="PLACED",((((F149-1)*Q149)*'complete results log'!$B$2)-'complete results log'!$B$2),IF(Q149=0,-'complete results log'!$B$2,IF(Q149=0,-'complete results log'!$B$2,-('complete results log'!$B$2*2)))))))*E149</f>
        <v>-5</v>
      </c>
      <c r="S149" s="28">
        <f>(IF(N149="WON-EW",((((O149-1)*Q149)*'complete results log'!$B$2)+('complete results log'!$B$2*(O149-1))),IF(N149="WON",((((O149-1)*Q149)*'complete results log'!$B$2)+('complete results log'!$B$2*(O149-1))),IF(N149="PLACED",((((O149-1)*Q149)*'complete results log'!$B$2)-'complete results log'!$B$2),IF(Q149=0,-'complete results log'!$B$2,IF(Q149=0,-'complete results log'!$B$2,-('complete results log'!$B$2*2)))))))*E149</f>
        <v>-5</v>
      </c>
      <c r="T149" s="28">
        <f>(IF(N149="WON-EW",(((L149-1)*'complete results log'!$B$2)*(1-$B$3))+(((M149-1)*'complete results log'!$B$2)*(1-$B$3)),IF(N149="WON",(((L149-1)*'complete results log'!$B$2)*(1-$B$3)),IF(N149="PLACED",(((M149-1)*'complete results log'!$B$2)*(1-$B$3))-'complete results log'!$B$2,IF(Q149=0,-'complete results log'!$B$2,-('complete results log'!$B$2*2))))))*E149</f>
        <v>-5</v>
      </c>
    </row>
    <row r="150" spans="1:20" x14ac:dyDescent="0.2">
      <c r="A150" s="20">
        <v>42329</v>
      </c>
      <c r="B150" s="21">
        <v>3.1</v>
      </c>
      <c r="C150" s="50" t="s">
        <v>160</v>
      </c>
      <c r="D150" s="50" t="s">
        <v>223</v>
      </c>
      <c r="E150" s="18">
        <v>2</v>
      </c>
      <c r="F150" s="18">
        <v>5</v>
      </c>
      <c r="G150" s="18">
        <v>5</v>
      </c>
      <c r="H150" s="22" t="s">
        <v>28</v>
      </c>
      <c r="I150" s="22" t="s">
        <v>28</v>
      </c>
      <c r="J150" s="40"/>
      <c r="K150" s="22"/>
      <c r="L150" s="18">
        <v>3.95</v>
      </c>
      <c r="N150" s="18" t="s">
        <v>53</v>
      </c>
      <c r="O150" s="27">
        <f>((G150-1)*(1-(IF(H150="no",0,'complete results log'!$B$3)))+1)</f>
        <v>5</v>
      </c>
      <c r="P150" s="27">
        <f t="shared" si="2"/>
        <v>2</v>
      </c>
      <c r="Q150" s="39">
        <f>IF(Table1[[#This Row],[Runners]]&lt;5,0,IF(Table1[[#This Row],[Runners]]&lt;8,0.25,IF(Table1[[#This Row],[Runners]]&lt;12,0.2,IF(Table1[[#This Row],[Handicap?]]="Yes",0.25,0.2))))</f>
        <v>0</v>
      </c>
      <c r="R150" s="29">
        <f>(IF(N150="WON-EW",((((F150-1)*Q150)*'complete results log'!$B$2)+('complete results log'!$B$2*(F150-1))),IF(N150="WON",((((F150-1)*Q150)*'complete results log'!$B$2)+('complete results log'!$B$2*(F150-1))),IF(N150="PLACED",((((F150-1)*Q150)*'complete results log'!$B$2)-'complete results log'!$B$2),IF(Q150=0,-'complete results log'!$B$2,IF(Q150=0,-'complete results log'!$B$2,-('complete results log'!$B$2*2)))))))*E150</f>
        <v>40</v>
      </c>
      <c r="S150" s="28">
        <f>(IF(N150="WON-EW",((((O150-1)*Q150)*'complete results log'!$B$2)+('complete results log'!$B$2*(O150-1))),IF(N150="WON",((((O150-1)*Q150)*'complete results log'!$B$2)+('complete results log'!$B$2*(O150-1))),IF(N150="PLACED",((((O150-1)*Q150)*'complete results log'!$B$2)-'complete results log'!$B$2),IF(Q150=0,-'complete results log'!$B$2,IF(Q150=0,-'complete results log'!$B$2,-('complete results log'!$B$2*2)))))))*E150</f>
        <v>40</v>
      </c>
      <c r="T150" s="28">
        <f>(IF(N150="WON-EW",(((L150-1)*'complete results log'!$B$2)*(1-$B$3))+(((M150-1)*'complete results log'!$B$2)*(1-$B$3)),IF(N150="WON",(((L150-1)*'complete results log'!$B$2)*(1-$B$3)),IF(N150="PLACED",(((M150-1)*'complete results log'!$B$2)*(1-$B$3))-'complete results log'!$B$2,IF(Q150=0,-'complete results log'!$B$2,-('complete results log'!$B$2*2))))))*E150</f>
        <v>28.024999999999999</v>
      </c>
    </row>
    <row r="151" spans="1:20" x14ac:dyDescent="0.2">
      <c r="A151" s="20">
        <v>42329</v>
      </c>
      <c r="B151" s="21">
        <v>5.45</v>
      </c>
      <c r="C151" s="50" t="s">
        <v>38</v>
      </c>
      <c r="D151" s="50" t="s">
        <v>224</v>
      </c>
      <c r="E151" s="18">
        <v>2</v>
      </c>
      <c r="F151" s="18">
        <v>5</v>
      </c>
      <c r="G151" s="18">
        <v>5</v>
      </c>
      <c r="H151" s="22" t="s">
        <v>28</v>
      </c>
      <c r="I151" s="22" t="s">
        <v>28</v>
      </c>
      <c r="J151" s="40"/>
      <c r="K151" s="22"/>
      <c r="N151" s="18" t="s">
        <v>29</v>
      </c>
      <c r="O151" s="27">
        <f>((G151-1)*(1-(IF(H151="no",0,'complete results log'!$B$3)))+1)</f>
        <v>5</v>
      </c>
      <c r="P151" s="27">
        <f t="shared" si="2"/>
        <v>2</v>
      </c>
      <c r="Q151" s="39">
        <f>IF(Table1[[#This Row],[Runners]]&lt;5,0,IF(Table1[[#This Row],[Runners]]&lt;8,0.25,IF(Table1[[#This Row],[Runners]]&lt;12,0.2,IF(Table1[[#This Row],[Handicap?]]="Yes",0.25,0.2))))</f>
        <v>0</v>
      </c>
      <c r="R151" s="29">
        <f>(IF(N151="WON-EW",((((F151-1)*Q151)*'complete results log'!$B$2)+('complete results log'!$B$2*(F151-1))),IF(N151="WON",((((F151-1)*Q151)*'complete results log'!$B$2)+('complete results log'!$B$2*(F151-1))),IF(N151="PLACED",((((F151-1)*Q151)*'complete results log'!$B$2)-'complete results log'!$B$2),IF(Q151=0,-'complete results log'!$B$2,IF(Q151=0,-'complete results log'!$B$2,-('complete results log'!$B$2*2)))))))*E151</f>
        <v>-10</v>
      </c>
      <c r="S151" s="28">
        <f>(IF(N151="WON-EW",((((O151-1)*Q151)*'complete results log'!$B$2)+('complete results log'!$B$2*(O151-1))),IF(N151="WON",((((O151-1)*Q151)*'complete results log'!$B$2)+('complete results log'!$B$2*(O151-1))),IF(N151="PLACED",((((O151-1)*Q151)*'complete results log'!$B$2)-'complete results log'!$B$2),IF(Q151=0,-'complete results log'!$B$2,IF(Q151=0,-'complete results log'!$B$2,-('complete results log'!$B$2*2)))))))*E151</f>
        <v>-10</v>
      </c>
      <c r="T151" s="28">
        <f>(IF(N151="WON-EW",(((L151-1)*'complete results log'!$B$2)*(1-$B$3))+(((M151-1)*'complete results log'!$B$2)*(1-$B$3)),IF(N151="WON",(((L151-1)*'complete results log'!$B$2)*(1-$B$3)),IF(N151="PLACED",(((M151-1)*'complete results log'!$B$2)*(1-$B$3))-'complete results log'!$B$2,IF(Q151=0,-'complete results log'!$B$2,-('complete results log'!$B$2*2))))))*E151</f>
        <v>-10</v>
      </c>
    </row>
    <row r="152" spans="1:20" x14ac:dyDescent="0.2">
      <c r="A152" s="20">
        <v>42331</v>
      </c>
      <c r="B152" s="21">
        <v>2.2000000000000002</v>
      </c>
      <c r="C152" s="50" t="s">
        <v>152</v>
      </c>
      <c r="D152" s="50" t="s">
        <v>228</v>
      </c>
      <c r="E152" s="18">
        <v>1</v>
      </c>
      <c r="F152" s="18">
        <v>15</v>
      </c>
      <c r="G152" s="18">
        <v>15</v>
      </c>
      <c r="H152" s="22" t="s">
        <v>28</v>
      </c>
      <c r="I152" s="22" t="s">
        <v>41</v>
      </c>
      <c r="J152" s="40">
        <v>9</v>
      </c>
      <c r="K152" s="22" t="s">
        <v>41</v>
      </c>
      <c r="L152" s="18">
        <v>8.8699999999999992</v>
      </c>
      <c r="N152" s="18" t="s">
        <v>229</v>
      </c>
      <c r="O152" s="27">
        <f>((G152-1)*(1-(IF(H152="no",0,'complete results log'!$B$3)))+1)</f>
        <v>15</v>
      </c>
      <c r="P152" s="27">
        <f t="shared" si="2"/>
        <v>2</v>
      </c>
      <c r="Q152" s="39">
        <f>IF(Table1[[#This Row],[Runners]]&lt;5,0,IF(Table1[[#This Row],[Runners]]&lt;8,0.25,IF(Table1[[#This Row],[Runners]]&lt;12,0.2,IF(Table1[[#This Row],[Handicap?]]="Yes",0.25,0.2))))</f>
        <v>0.2</v>
      </c>
      <c r="R152" s="29">
        <f>(IF(N152="WON-EW",((((F152-1)*Q152)*'complete results log'!$B$2)+('complete results log'!$B$2*(F152-1))),IF(N152="WON",((((F152-1)*Q152)*'complete results log'!$B$2)+('complete results log'!$B$2*(F152-1))),IF(N152="PLACED",((((F152-1)*Q152)*'complete results log'!$B$2)-'complete results log'!$B$2),IF(Q152=0,-'complete results log'!$B$2,IF(Q152=0,-'complete results log'!$B$2,-('complete results log'!$B$2*2)))))))*E152</f>
        <v>84</v>
      </c>
      <c r="S152" s="28">
        <f>(IF(N152="WON-EW",((((O152-1)*Q152)*'complete results log'!$B$2)+('complete results log'!$B$2*(O152-1))),IF(N152="WON",((((O152-1)*Q152)*'complete results log'!$B$2)+('complete results log'!$B$2*(O152-1))),IF(N152="PLACED",((((O152-1)*Q152)*'complete results log'!$B$2)-'complete results log'!$B$2),IF(Q152=0,-'complete results log'!$B$2,IF(Q152=0,-'complete results log'!$B$2,-('complete results log'!$B$2*2)))))))*E152</f>
        <v>84</v>
      </c>
      <c r="T152" s="28">
        <f>(IF(N152="WON-EW",(((L152-1)*'complete results log'!$B$2)*(1-$B$3))+(((M152-1)*'complete results log'!$B$2)*(1-$B$3)),IF(N152="WON",(((L152-1)*'complete results log'!$B$2)*(1-$B$3)),IF(N152="PLACED",(((M152-1)*'complete results log'!$B$2)*(1-$B$3))-'complete results log'!$B$2,IF(Q152=0,-'complete results log'!$B$2,-('complete results log'!$B$2*2))))))*E152</f>
        <v>32.632499999999993</v>
      </c>
    </row>
    <row r="153" spans="1:20" x14ac:dyDescent="0.2">
      <c r="A153" s="20">
        <v>42331</v>
      </c>
      <c r="B153" s="21">
        <v>2.4500000000000002</v>
      </c>
      <c r="C153" s="50" t="s">
        <v>81</v>
      </c>
      <c r="D153" s="50" t="s">
        <v>230</v>
      </c>
      <c r="E153" s="18">
        <v>2</v>
      </c>
      <c r="F153" s="18">
        <v>4.5</v>
      </c>
      <c r="G153" s="18">
        <v>4.5</v>
      </c>
      <c r="H153" s="22" t="s">
        <v>28</v>
      </c>
      <c r="I153" s="22" t="s">
        <v>28</v>
      </c>
      <c r="J153" s="40"/>
      <c r="K153" s="22"/>
      <c r="N153" s="18" t="s">
        <v>29</v>
      </c>
      <c r="O153" s="27">
        <f>((G153-1)*(1-(IF(H153="no",0,'complete results log'!$B$3)))+1)</f>
        <v>4.5</v>
      </c>
      <c r="P153" s="27">
        <f t="shared" si="2"/>
        <v>2</v>
      </c>
      <c r="Q153" s="39">
        <f>IF(Table1[[#This Row],[Runners]]&lt;5,0,IF(Table1[[#This Row],[Runners]]&lt;8,0.25,IF(Table1[[#This Row],[Runners]]&lt;12,0.2,IF(Table1[[#This Row],[Handicap?]]="Yes",0.25,0.2))))</f>
        <v>0</v>
      </c>
      <c r="R153" s="29">
        <f>(IF(N153="WON-EW",((((F153-1)*Q153)*'complete results log'!$B$2)+('complete results log'!$B$2*(F153-1))),IF(N153="WON",((((F153-1)*Q153)*'complete results log'!$B$2)+('complete results log'!$B$2*(F153-1))),IF(N153="PLACED",((((F153-1)*Q153)*'complete results log'!$B$2)-'complete results log'!$B$2),IF(Q153=0,-'complete results log'!$B$2,IF(Q153=0,-'complete results log'!$B$2,-('complete results log'!$B$2*2)))))))*E153</f>
        <v>-10</v>
      </c>
      <c r="S153" s="28">
        <f>(IF(N153="WON-EW",((((O153-1)*Q153)*'complete results log'!$B$2)+('complete results log'!$B$2*(O153-1))),IF(N153="WON",((((O153-1)*Q153)*'complete results log'!$B$2)+('complete results log'!$B$2*(O153-1))),IF(N153="PLACED",((((O153-1)*Q153)*'complete results log'!$B$2)-'complete results log'!$B$2),IF(Q153=0,-'complete results log'!$B$2,IF(Q153=0,-'complete results log'!$B$2,-('complete results log'!$B$2*2)))))))*E153</f>
        <v>-10</v>
      </c>
      <c r="T153" s="28">
        <f>(IF(N153="WON-EW",(((L153-1)*'complete results log'!$B$2)*(1-$B$3))+(((M153-1)*'complete results log'!$B$2)*(1-$B$3)),IF(N153="WON",(((L153-1)*'complete results log'!$B$2)*(1-$B$3)),IF(N153="PLACED",(((M153-1)*'complete results log'!$B$2)*(1-$B$3))-'complete results log'!$B$2,IF(Q153=0,-'complete results log'!$B$2,-('complete results log'!$B$2*2))))))*E153</f>
        <v>-10</v>
      </c>
    </row>
    <row r="154" spans="1:20" x14ac:dyDescent="0.2">
      <c r="A154" s="20">
        <v>42331</v>
      </c>
      <c r="B154" s="21">
        <v>2.5499999999999998</v>
      </c>
      <c r="C154" s="50" t="s">
        <v>152</v>
      </c>
      <c r="D154" s="50" t="s">
        <v>231</v>
      </c>
      <c r="E154" s="18">
        <v>1</v>
      </c>
      <c r="F154" s="18">
        <v>5.5</v>
      </c>
      <c r="G154" s="18">
        <v>5.5</v>
      </c>
      <c r="H154" s="22" t="s">
        <v>28</v>
      </c>
      <c r="I154" s="22" t="s">
        <v>28</v>
      </c>
      <c r="J154" s="40"/>
      <c r="K154" s="22"/>
      <c r="N154" s="18" t="s">
        <v>29</v>
      </c>
      <c r="O154" s="27">
        <f>((G154-1)*(1-(IF(H154="no",0,'complete results log'!$B$3)))+1)</f>
        <v>5.5</v>
      </c>
      <c r="P154" s="27">
        <f t="shared" si="2"/>
        <v>1</v>
      </c>
      <c r="Q154" s="39">
        <f>IF(Table1[[#This Row],[Runners]]&lt;5,0,IF(Table1[[#This Row],[Runners]]&lt;8,0.25,IF(Table1[[#This Row],[Runners]]&lt;12,0.2,IF(Table1[[#This Row],[Handicap?]]="Yes",0.25,0.2))))</f>
        <v>0</v>
      </c>
      <c r="R154" s="29">
        <f>(IF(N154="WON-EW",((((F154-1)*Q154)*'complete results log'!$B$2)+('complete results log'!$B$2*(F154-1))),IF(N154="WON",((((F154-1)*Q154)*'complete results log'!$B$2)+('complete results log'!$B$2*(F154-1))),IF(N154="PLACED",((((F154-1)*Q154)*'complete results log'!$B$2)-'complete results log'!$B$2),IF(Q154=0,-'complete results log'!$B$2,IF(Q154=0,-'complete results log'!$B$2,-('complete results log'!$B$2*2)))))))*E154</f>
        <v>-5</v>
      </c>
      <c r="S154" s="28">
        <f>(IF(N154="WON-EW",((((O154-1)*Q154)*'complete results log'!$B$2)+('complete results log'!$B$2*(O154-1))),IF(N154="WON",((((O154-1)*Q154)*'complete results log'!$B$2)+('complete results log'!$B$2*(O154-1))),IF(N154="PLACED",((((O154-1)*Q154)*'complete results log'!$B$2)-'complete results log'!$B$2),IF(Q154=0,-'complete results log'!$B$2,IF(Q154=0,-'complete results log'!$B$2,-('complete results log'!$B$2*2)))))))*E154</f>
        <v>-5</v>
      </c>
      <c r="T154" s="28">
        <f>(IF(N154="WON-EW",(((L154-1)*'complete results log'!$B$2)*(1-$B$3))+(((M154-1)*'complete results log'!$B$2)*(1-$B$3)),IF(N154="WON",(((L154-1)*'complete results log'!$B$2)*(1-$B$3)),IF(N154="PLACED",(((M154-1)*'complete results log'!$B$2)*(1-$B$3))-'complete results log'!$B$2,IF(Q154=0,-'complete results log'!$B$2,-('complete results log'!$B$2*2))))))*E154</f>
        <v>-5</v>
      </c>
    </row>
    <row r="155" spans="1:20" x14ac:dyDescent="0.2">
      <c r="A155" s="20">
        <v>42331</v>
      </c>
      <c r="B155" s="21">
        <v>3.15</v>
      </c>
      <c r="C155" s="50" t="s">
        <v>81</v>
      </c>
      <c r="D155" s="50" t="s">
        <v>232</v>
      </c>
      <c r="E155" s="18">
        <v>2</v>
      </c>
      <c r="F155" s="18">
        <v>5</v>
      </c>
      <c r="G155" s="18">
        <v>5</v>
      </c>
      <c r="H155" s="22" t="s">
        <v>28</v>
      </c>
      <c r="I155" s="22" t="s">
        <v>28</v>
      </c>
      <c r="J155" s="22"/>
      <c r="K155" s="22"/>
      <c r="N155" s="18" t="s">
        <v>29</v>
      </c>
      <c r="O155" s="27">
        <f>((G155-1)*(1-(IF(H155="no",0,'complete results log'!$B$3)))+1)</f>
        <v>5</v>
      </c>
      <c r="P155" s="27">
        <f t="shared" si="2"/>
        <v>2</v>
      </c>
      <c r="Q155" s="39">
        <f>IF(Table1[[#This Row],[Runners]]&lt;5,0,IF(Table1[[#This Row],[Runners]]&lt;8,0.25,IF(Table1[[#This Row],[Runners]]&lt;12,0.2,IF(Table1[[#This Row],[Handicap?]]="Yes",0.25,0.2))))</f>
        <v>0</v>
      </c>
      <c r="R155" s="29">
        <f>(IF(N155="WON-EW",((((F155-1)*Q155)*'complete results log'!$B$2)+('complete results log'!$B$2*(F155-1))),IF(N155="WON",((((F155-1)*Q155)*'complete results log'!$B$2)+('complete results log'!$B$2*(F155-1))),IF(N155="PLACED",((((F155-1)*Q155)*'complete results log'!$B$2)-'complete results log'!$B$2),IF(Q155=0,-'complete results log'!$B$2,IF(Q155=0,-'complete results log'!$B$2,-('complete results log'!$B$2*2)))))))*E155</f>
        <v>-10</v>
      </c>
      <c r="S155" s="28">
        <f>(IF(N155="WON-EW",((((O155-1)*Q155)*'complete results log'!$B$2)+('complete results log'!$B$2*(O155-1))),IF(N155="WON",((((O155-1)*Q155)*'complete results log'!$B$2)+('complete results log'!$B$2*(O155-1))),IF(N155="PLACED",((((O155-1)*Q155)*'complete results log'!$B$2)-'complete results log'!$B$2),IF(Q155=0,-'complete results log'!$B$2,IF(Q155=0,-'complete results log'!$B$2,-('complete results log'!$B$2*2)))))))*E155</f>
        <v>-10</v>
      </c>
      <c r="T155" s="28">
        <f>(IF(N155="WON-EW",(((L155-1)*'complete results log'!$B$2)*(1-$B$3))+(((M155-1)*'complete results log'!$B$2)*(1-$B$3)),IF(N155="WON",(((L155-1)*'complete results log'!$B$2)*(1-$B$3)),IF(N155="PLACED",(((M155-1)*'complete results log'!$B$2)*(1-$B$3))-'complete results log'!$B$2,IF(Q155=0,-'complete results log'!$B$2,-('complete results log'!$B$2*2))))))*E155</f>
        <v>-10</v>
      </c>
    </row>
    <row r="156" spans="1:20" x14ac:dyDescent="0.2">
      <c r="A156" s="20">
        <v>42331</v>
      </c>
      <c r="B156" s="21">
        <v>3.25</v>
      </c>
      <c r="C156" s="50" t="s">
        <v>152</v>
      </c>
      <c r="D156" s="50" t="s">
        <v>233</v>
      </c>
      <c r="E156" s="18">
        <v>2</v>
      </c>
      <c r="F156" s="18">
        <v>3.25</v>
      </c>
      <c r="G156" s="18">
        <v>3.25</v>
      </c>
      <c r="H156" s="22" t="s">
        <v>28</v>
      </c>
      <c r="I156" s="22" t="s">
        <v>28</v>
      </c>
      <c r="J156" s="22"/>
      <c r="K156" s="22"/>
      <c r="N156" s="18" t="s">
        <v>29</v>
      </c>
      <c r="O156" s="27">
        <f>((G156-1)*(1-(IF(H156="no",0,'complete results log'!$B$3)))+1)</f>
        <v>3.25</v>
      </c>
      <c r="P156" s="27">
        <f t="shared" si="2"/>
        <v>2</v>
      </c>
      <c r="Q156" s="39">
        <f>IF(Table1[[#This Row],[Runners]]&lt;5,0,IF(Table1[[#This Row],[Runners]]&lt;8,0.25,IF(Table1[[#This Row],[Runners]]&lt;12,0.2,IF(Table1[[#This Row],[Handicap?]]="Yes",0.25,0.2))))</f>
        <v>0</v>
      </c>
      <c r="R156" s="29">
        <f>(IF(N156="WON-EW",((((F156-1)*Q156)*'complete results log'!$B$2)+('complete results log'!$B$2*(F156-1))),IF(N156="WON",((((F156-1)*Q156)*'complete results log'!$B$2)+('complete results log'!$B$2*(F156-1))),IF(N156="PLACED",((((F156-1)*Q156)*'complete results log'!$B$2)-'complete results log'!$B$2),IF(Q156=0,-'complete results log'!$B$2,IF(Q156=0,-'complete results log'!$B$2,-('complete results log'!$B$2*2)))))))*E156</f>
        <v>-10</v>
      </c>
      <c r="S156" s="28">
        <f>(IF(N156="WON-EW",((((O156-1)*Q156)*'complete results log'!$B$2)+('complete results log'!$B$2*(O156-1))),IF(N156="WON",((((O156-1)*Q156)*'complete results log'!$B$2)+('complete results log'!$B$2*(O156-1))),IF(N156="PLACED",((((O156-1)*Q156)*'complete results log'!$B$2)-'complete results log'!$B$2),IF(Q156=0,-'complete results log'!$B$2,IF(Q156=0,-'complete results log'!$B$2,-('complete results log'!$B$2*2)))))))*E156</f>
        <v>-10</v>
      </c>
      <c r="T156" s="28">
        <f>(IF(N156="WON-EW",(((L156-1)*'complete results log'!$B$2)*(1-$B$3))+(((M156-1)*'complete results log'!$B$2)*(1-$B$3)),IF(N156="WON",(((L156-1)*'complete results log'!$B$2)*(1-$B$3)),IF(N156="PLACED",(((M156-1)*'complete results log'!$B$2)*(1-$B$3))-'complete results log'!$B$2,IF(Q156=0,-'complete results log'!$B$2,-('complete results log'!$B$2*2))))))*E156</f>
        <v>-10</v>
      </c>
    </row>
    <row r="157" spans="1:20" x14ac:dyDescent="0.2">
      <c r="A157" s="20">
        <v>42331</v>
      </c>
      <c r="B157" s="21">
        <v>3.35</v>
      </c>
      <c r="C157" s="50" t="s">
        <v>51</v>
      </c>
      <c r="D157" s="50" t="s">
        <v>234</v>
      </c>
      <c r="E157" s="18">
        <v>1</v>
      </c>
      <c r="F157" s="18">
        <v>8</v>
      </c>
      <c r="G157" s="18">
        <v>8</v>
      </c>
      <c r="H157" s="22" t="s">
        <v>28</v>
      </c>
      <c r="I157" s="22" t="s">
        <v>28</v>
      </c>
      <c r="J157" s="22"/>
      <c r="K157" s="22"/>
      <c r="N157" s="18" t="s">
        <v>29</v>
      </c>
      <c r="O157" s="27">
        <f>((G157-1)*(1-(IF(H157="no",0,'complete results log'!$B$3)))+1)</f>
        <v>8</v>
      </c>
      <c r="P157" s="27">
        <f t="shared" si="2"/>
        <v>1</v>
      </c>
      <c r="Q157" s="39">
        <f>IF(Table1[[#This Row],[Runners]]&lt;5,0,IF(Table1[[#This Row],[Runners]]&lt;8,0.25,IF(Table1[[#This Row],[Runners]]&lt;12,0.2,IF(Table1[[#This Row],[Handicap?]]="Yes",0.25,0.2))))</f>
        <v>0</v>
      </c>
      <c r="R157" s="29">
        <f>(IF(N157="WON-EW",((((F157-1)*Q157)*'complete results log'!$B$2)+('complete results log'!$B$2*(F157-1))),IF(N157="WON",((((F157-1)*Q157)*'complete results log'!$B$2)+('complete results log'!$B$2*(F157-1))),IF(N157="PLACED",((((F157-1)*Q157)*'complete results log'!$B$2)-'complete results log'!$B$2),IF(Q157=0,-'complete results log'!$B$2,IF(Q157=0,-'complete results log'!$B$2,-('complete results log'!$B$2*2)))))))*E157</f>
        <v>-5</v>
      </c>
      <c r="S157" s="28">
        <f>(IF(N157="WON-EW",((((O157-1)*Q157)*'complete results log'!$B$2)+('complete results log'!$B$2*(O157-1))),IF(N157="WON",((((O157-1)*Q157)*'complete results log'!$B$2)+('complete results log'!$B$2*(O157-1))),IF(N157="PLACED",((((O157-1)*Q157)*'complete results log'!$B$2)-'complete results log'!$B$2),IF(Q157=0,-'complete results log'!$B$2,IF(Q157=0,-'complete results log'!$B$2,-('complete results log'!$B$2*2)))))))*E157</f>
        <v>-5</v>
      </c>
      <c r="T157" s="28">
        <f>(IF(N157="WON-EW",(((L157-1)*'complete results log'!$B$2)*(1-$B$3))+(((M157-1)*'complete results log'!$B$2)*(1-$B$3)),IF(N157="WON",(((L157-1)*'complete results log'!$B$2)*(1-$B$3)),IF(N157="PLACED",(((M157-1)*'complete results log'!$B$2)*(1-$B$3))-'complete results log'!$B$2,IF(Q157=0,-'complete results log'!$B$2,-('complete results log'!$B$2*2))))))*E157</f>
        <v>-5</v>
      </c>
    </row>
    <row r="158" spans="1:20" x14ac:dyDescent="0.2">
      <c r="A158" s="20">
        <v>42332</v>
      </c>
      <c r="B158" s="21">
        <v>12.4</v>
      </c>
      <c r="C158" s="50" t="s">
        <v>107</v>
      </c>
      <c r="D158" s="50" t="s">
        <v>235</v>
      </c>
      <c r="E158" s="18">
        <v>2</v>
      </c>
      <c r="F158" s="18">
        <v>3.75</v>
      </c>
      <c r="G158" s="18">
        <v>3.75</v>
      </c>
      <c r="H158" s="22" t="s">
        <v>28</v>
      </c>
      <c r="I158" s="22" t="s">
        <v>28</v>
      </c>
      <c r="J158" s="22"/>
      <c r="K158" s="22"/>
      <c r="L158" s="18">
        <v>3.82</v>
      </c>
      <c r="N158" s="18" t="s">
        <v>53</v>
      </c>
      <c r="O158" s="27">
        <f>((G158-1)*(1-(IF(H158="no",0,'complete results log'!$B$3)))+1)</f>
        <v>3.75</v>
      </c>
      <c r="P158" s="27">
        <f t="shared" si="2"/>
        <v>2</v>
      </c>
      <c r="Q158" s="39">
        <f>IF(Table1[[#This Row],[Runners]]&lt;5,0,IF(Table1[[#This Row],[Runners]]&lt;8,0.25,IF(Table1[[#This Row],[Runners]]&lt;12,0.2,IF(Table1[[#This Row],[Handicap?]]="Yes",0.25,0.2))))</f>
        <v>0</v>
      </c>
      <c r="R158" s="29">
        <f>(IF(N158="WON-EW",((((F158-1)*Q158)*'complete results log'!$B$2)+('complete results log'!$B$2*(F158-1))),IF(N158="WON",((((F158-1)*Q158)*'complete results log'!$B$2)+('complete results log'!$B$2*(F158-1))),IF(N158="PLACED",((((F158-1)*Q158)*'complete results log'!$B$2)-'complete results log'!$B$2),IF(Q158=0,-'complete results log'!$B$2,IF(Q158=0,-'complete results log'!$B$2,-('complete results log'!$B$2*2)))))))*E158</f>
        <v>27.5</v>
      </c>
      <c r="S158" s="28">
        <f>(IF(N158="WON-EW",((((O158-1)*Q158)*'complete results log'!$B$2)+('complete results log'!$B$2*(O158-1))),IF(N158="WON",((((O158-1)*Q158)*'complete results log'!$B$2)+('complete results log'!$B$2*(O158-1))),IF(N158="PLACED",((((O158-1)*Q158)*'complete results log'!$B$2)-'complete results log'!$B$2),IF(Q158=0,-'complete results log'!$B$2,IF(Q158=0,-'complete results log'!$B$2,-('complete results log'!$B$2*2)))))))*E158</f>
        <v>27.5</v>
      </c>
      <c r="T158" s="28">
        <f>(IF(N158="WON-EW",(((L158-1)*'complete results log'!$B$2)*(1-$B$3))+(((M158-1)*'complete results log'!$B$2)*(1-$B$3)),IF(N158="WON",(((L158-1)*'complete results log'!$B$2)*(1-$B$3)),IF(N158="PLACED",(((M158-1)*'complete results log'!$B$2)*(1-$B$3))-'complete results log'!$B$2,IF(Q158=0,-'complete results log'!$B$2,-('complete results log'!$B$2*2))))))*E158</f>
        <v>26.79</v>
      </c>
    </row>
    <row r="159" spans="1:20" x14ac:dyDescent="0.2">
      <c r="A159" s="20">
        <v>42332</v>
      </c>
      <c r="B159" s="21">
        <v>1</v>
      </c>
      <c r="C159" s="50" t="s">
        <v>160</v>
      </c>
      <c r="D159" s="50" t="s">
        <v>236</v>
      </c>
      <c r="E159" s="18">
        <v>2</v>
      </c>
      <c r="F159" s="18">
        <v>4.33</v>
      </c>
      <c r="G159" s="18">
        <v>4.33</v>
      </c>
      <c r="H159" s="22" t="s">
        <v>28</v>
      </c>
      <c r="I159" s="22" t="s">
        <v>28</v>
      </c>
      <c r="J159" s="22"/>
      <c r="K159" s="22"/>
      <c r="N159" s="18" t="s">
        <v>29</v>
      </c>
      <c r="O159" s="27">
        <f>((G159-1)*(1-(IF(H159="no",0,'complete results log'!$B$3)))+1)</f>
        <v>4.33</v>
      </c>
      <c r="P159" s="27">
        <f t="shared" si="2"/>
        <v>2</v>
      </c>
      <c r="Q159" s="39">
        <f>IF(Table1[[#This Row],[Runners]]&lt;5,0,IF(Table1[[#This Row],[Runners]]&lt;8,0.25,IF(Table1[[#This Row],[Runners]]&lt;12,0.2,IF(Table1[[#This Row],[Handicap?]]="Yes",0.25,0.2))))</f>
        <v>0</v>
      </c>
      <c r="R159" s="29">
        <f>(IF(N159="WON-EW",((((F159-1)*Q159)*'complete results log'!$B$2)+('complete results log'!$B$2*(F159-1))),IF(N159="WON",((((F159-1)*Q159)*'complete results log'!$B$2)+('complete results log'!$B$2*(F159-1))),IF(N159="PLACED",((((F159-1)*Q159)*'complete results log'!$B$2)-'complete results log'!$B$2),IF(Q159=0,-'complete results log'!$B$2,IF(Q159=0,-'complete results log'!$B$2,-('complete results log'!$B$2*2)))))))*E159</f>
        <v>-10</v>
      </c>
      <c r="S159" s="28">
        <f>(IF(N159="WON-EW",((((O159-1)*Q159)*'complete results log'!$B$2)+('complete results log'!$B$2*(O159-1))),IF(N159="WON",((((O159-1)*Q159)*'complete results log'!$B$2)+('complete results log'!$B$2*(O159-1))),IF(N159="PLACED",((((O159-1)*Q159)*'complete results log'!$B$2)-'complete results log'!$B$2),IF(Q159=0,-'complete results log'!$B$2,IF(Q159=0,-'complete results log'!$B$2,-('complete results log'!$B$2*2)))))))*E159</f>
        <v>-10</v>
      </c>
      <c r="T159" s="28">
        <f>(IF(N159="WON-EW",(((L159-1)*'complete results log'!$B$2)*(1-$B$3))+(((M159-1)*'complete results log'!$B$2)*(1-$B$3)),IF(N159="WON",(((L159-1)*'complete results log'!$B$2)*(1-$B$3)),IF(N159="PLACED",(((M159-1)*'complete results log'!$B$2)*(1-$B$3))-'complete results log'!$B$2,IF(Q159=0,-'complete results log'!$B$2,-('complete results log'!$B$2*2))))))*E159</f>
        <v>-10</v>
      </c>
    </row>
    <row r="160" spans="1:20" x14ac:dyDescent="0.2">
      <c r="A160" s="20">
        <v>42332</v>
      </c>
      <c r="B160" s="21">
        <v>1.3</v>
      </c>
      <c r="C160" s="50" t="s">
        <v>160</v>
      </c>
      <c r="D160" s="50" t="s">
        <v>237</v>
      </c>
      <c r="E160" s="18">
        <v>2</v>
      </c>
      <c r="F160" s="18">
        <v>3.5</v>
      </c>
      <c r="G160" s="18">
        <v>3.5</v>
      </c>
      <c r="H160" s="22" t="s">
        <v>28</v>
      </c>
      <c r="I160" s="22" t="s">
        <v>28</v>
      </c>
      <c r="J160" s="22"/>
      <c r="K160" s="22"/>
      <c r="N160" s="18" t="s">
        <v>29</v>
      </c>
      <c r="O160" s="27">
        <f>((G160-1)*(1-(IF(H160="no",0,'complete results log'!$B$3)))+1)</f>
        <v>3.5</v>
      </c>
      <c r="P160" s="27">
        <f t="shared" si="2"/>
        <v>2</v>
      </c>
      <c r="Q160" s="39">
        <f>IF(Table1[[#This Row],[Runners]]&lt;5,0,IF(Table1[[#This Row],[Runners]]&lt;8,0.25,IF(Table1[[#This Row],[Runners]]&lt;12,0.2,IF(Table1[[#This Row],[Handicap?]]="Yes",0.25,0.2))))</f>
        <v>0</v>
      </c>
      <c r="R160" s="29">
        <f>(IF(N160="WON-EW",((((F160-1)*Q160)*'complete results log'!$B$2)+('complete results log'!$B$2*(F160-1))),IF(N160="WON",((((F160-1)*Q160)*'complete results log'!$B$2)+('complete results log'!$B$2*(F160-1))),IF(N160="PLACED",((((F160-1)*Q160)*'complete results log'!$B$2)-'complete results log'!$B$2),IF(Q160=0,-'complete results log'!$B$2,IF(Q160=0,-'complete results log'!$B$2,-('complete results log'!$B$2*2)))))))*E160</f>
        <v>-10</v>
      </c>
      <c r="S160" s="28">
        <f>(IF(N160="WON-EW",((((O160-1)*Q160)*'complete results log'!$B$2)+('complete results log'!$B$2*(O160-1))),IF(N160="WON",((((O160-1)*Q160)*'complete results log'!$B$2)+('complete results log'!$B$2*(O160-1))),IF(N160="PLACED",((((O160-1)*Q160)*'complete results log'!$B$2)-'complete results log'!$B$2),IF(Q160=0,-'complete results log'!$B$2,IF(Q160=0,-'complete results log'!$B$2,-('complete results log'!$B$2*2)))))))*E160</f>
        <v>-10</v>
      </c>
      <c r="T160" s="28">
        <f>(IF(N160="WON-EW",(((L160-1)*'complete results log'!$B$2)*(1-$B$3))+(((M160-1)*'complete results log'!$B$2)*(1-$B$3)),IF(N160="WON",(((L160-1)*'complete results log'!$B$2)*(1-$B$3)),IF(N160="PLACED",(((M160-1)*'complete results log'!$B$2)*(1-$B$3))-'complete results log'!$B$2,IF(Q160=0,-'complete results log'!$B$2,-('complete results log'!$B$2*2))))))*E160</f>
        <v>-10</v>
      </c>
    </row>
    <row r="161" spans="1:20" x14ac:dyDescent="0.2">
      <c r="A161" s="20">
        <v>42332</v>
      </c>
      <c r="B161" s="21">
        <v>2.2999999999999998</v>
      </c>
      <c r="C161" s="50" t="s">
        <v>160</v>
      </c>
      <c r="D161" s="50" t="s">
        <v>238</v>
      </c>
      <c r="E161" s="18">
        <v>3</v>
      </c>
      <c r="F161" s="18">
        <v>2.75</v>
      </c>
      <c r="G161" s="18">
        <v>2.75</v>
      </c>
      <c r="H161" s="22" t="s">
        <v>28</v>
      </c>
      <c r="I161" s="22" t="s">
        <v>28</v>
      </c>
      <c r="J161" s="22"/>
      <c r="K161" s="22"/>
      <c r="N161" s="18" t="s">
        <v>29</v>
      </c>
      <c r="O161" s="27">
        <f>((G161-1)*(1-(IF(H161="no",0,'complete results log'!$B$3)))+1)</f>
        <v>2.75</v>
      </c>
      <c r="P161" s="27">
        <f t="shared" si="2"/>
        <v>3</v>
      </c>
      <c r="Q161" s="39">
        <f>IF(Table1[[#This Row],[Runners]]&lt;5,0,IF(Table1[[#This Row],[Runners]]&lt;8,0.25,IF(Table1[[#This Row],[Runners]]&lt;12,0.2,IF(Table1[[#This Row],[Handicap?]]="Yes",0.25,0.2))))</f>
        <v>0</v>
      </c>
      <c r="R161" s="29">
        <f>(IF(N161="WON-EW",((((F161-1)*Q161)*'complete results log'!$B$2)+('complete results log'!$B$2*(F161-1))),IF(N161="WON",((((F161-1)*Q161)*'complete results log'!$B$2)+('complete results log'!$B$2*(F161-1))),IF(N161="PLACED",((((F161-1)*Q161)*'complete results log'!$B$2)-'complete results log'!$B$2),IF(Q161=0,-'complete results log'!$B$2,IF(Q161=0,-'complete results log'!$B$2,-('complete results log'!$B$2*2)))))))*E161</f>
        <v>-15</v>
      </c>
      <c r="S161" s="28">
        <f>(IF(N161="WON-EW",((((O161-1)*Q161)*'complete results log'!$B$2)+('complete results log'!$B$2*(O161-1))),IF(N161="WON",((((O161-1)*Q161)*'complete results log'!$B$2)+('complete results log'!$B$2*(O161-1))),IF(N161="PLACED",((((O161-1)*Q161)*'complete results log'!$B$2)-'complete results log'!$B$2),IF(Q161=0,-'complete results log'!$B$2,IF(Q161=0,-'complete results log'!$B$2,-('complete results log'!$B$2*2)))))))*E161</f>
        <v>-15</v>
      </c>
      <c r="T161" s="28">
        <f>(IF(N161="WON-EW",(((L161-1)*'complete results log'!$B$2)*(1-$B$3))+(((M161-1)*'complete results log'!$B$2)*(1-$B$3)),IF(N161="WON",(((L161-1)*'complete results log'!$B$2)*(1-$B$3)),IF(N161="PLACED",(((M161-1)*'complete results log'!$B$2)*(1-$B$3))-'complete results log'!$B$2,IF(Q161=0,-'complete results log'!$B$2,-('complete results log'!$B$2*2))))))*E161</f>
        <v>-15</v>
      </c>
    </row>
    <row r="162" spans="1:20" x14ac:dyDescent="0.2">
      <c r="A162" s="20">
        <v>42332</v>
      </c>
      <c r="B162" s="21">
        <v>2.4</v>
      </c>
      <c r="C162" s="50" t="s">
        <v>107</v>
      </c>
      <c r="D162" s="50" t="s">
        <v>239</v>
      </c>
      <c r="E162" s="18">
        <v>1</v>
      </c>
      <c r="F162" s="18">
        <v>11</v>
      </c>
      <c r="G162" s="18">
        <v>11</v>
      </c>
      <c r="H162" s="22" t="s">
        <v>28</v>
      </c>
      <c r="I162" s="22" t="s">
        <v>41</v>
      </c>
      <c r="J162" s="40">
        <v>12</v>
      </c>
      <c r="K162" s="22" t="s">
        <v>41</v>
      </c>
      <c r="N162" s="18" t="s">
        <v>29</v>
      </c>
      <c r="O162" s="27">
        <f>((G162-1)*(1-(IF(H162="no",0,'complete results log'!$B$3)))+1)</f>
        <v>11</v>
      </c>
      <c r="P162" s="27">
        <f t="shared" si="2"/>
        <v>2</v>
      </c>
      <c r="Q162" s="39">
        <f>IF(Table1[[#This Row],[Runners]]&lt;5,0,IF(Table1[[#This Row],[Runners]]&lt;8,0.25,IF(Table1[[#This Row],[Runners]]&lt;12,0.2,IF(Table1[[#This Row],[Handicap?]]="Yes",0.25,0.2))))</f>
        <v>0.25</v>
      </c>
      <c r="R162" s="29">
        <f>(IF(N162="WON-EW",((((F162-1)*Q162)*'complete results log'!$B$2)+('complete results log'!$B$2*(F162-1))),IF(N162="WON",((((F162-1)*Q162)*'complete results log'!$B$2)+('complete results log'!$B$2*(F162-1))),IF(N162="PLACED",((((F162-1)*Q162)*'complete results log'!$B$2)-'complete results log'!$B$2),IF(Q162=0,-'complete results log'!$B$2,IF(Q162=0,-'complete results log'!$B$2,-('complete results log'!$B$2*2)))))))*E162</f>
        <v>-10</v>
      </c>
      <c r="S162" s="28">
        <f>(IF(N162="WON-EW",((((O162-1)*Q162)*'complete results log'!$B$2)+('complete results log'!$B$2*(O162-1))),IF(N162="WON",((((O162-1)*Q162)*'complete results log'!$B$2)+('complete results log'!$B$2*(O162-1))),IF(N162="PLACED",((((O162-1)*Q162)*'complete results log'!$B$2)-'complete results log'!$B$2),IF(Q162=0,-'complete results log'!$B$2,IF(Q162=0,-'complete results log'!$B$2,-('complete results log'!$B$2*2)))))))*E162</f>
        <v>-10</v>
      </c>
      <c r="T162" s="28">
        <f>(IF(N162="WON-EW",(((L162-1)*'complete results log'!$B$2)*(1-$B$3))+(((M162-1)*'complete results log'!$B$2)*(1-$B$3)),IF(N162="WON",(((L162-1)*'complete results log'!$B$2)*(1-$B$3)),IF(N162="PLACED",(((M162-1)*'complete results log'!$B$2)*(1-$B$3))-'complete results log'!$B$2,IF(Q162=0,-'complete results log'!$B$2,-('complete results log'!$B$2*2))))))*E162</f>
        <v>-10</v>
      </c>
    </row>
    <row r="163" spans="1:20" x14ac:dyDescent="0.2">
      <c r="A163" s="20">
        <v>42332</v>
      </c>
      <c r="B163" s="21">
        <v>3.1</v>
      </c>
      <c r="C163" s="50" t="s">
        <v>107</v>
      </c>
      <c r="D163" s="50" t="s">
        <v>240</v>
      </c>
      <c r="E163" s="18">
        <v>2</v>
      </c>
      <c r="F163" s="18">
        <v>4.5</v>
      </c>
      <c r="G163" s="18">
        <v>4.5</v>
      </c>
      <c r="H163" s="22" t="s">
        <v>28</v>
      </c>
      <c r="I163" s="22" t="s">
        <v>28</v>
      </c>
      <c r="J163" s="22"/>
      <c r="K163" s="22"/>
      <c r="N163" s="18" t="s">
        <v>29</v>
      </c>
      <c r="O163" s="27">
        <f>((G163-1)*(1-(IF(H163="no",0,'complete results log'!$B$3)))+1)</f>
        <v>4.5</v>
      </c>
      <c r="P163" s="27">
        <f t="shared" si="2"/>
        <v>2</v>
      </c>
      <c r="Q163" s="39">
        <f>IF(Table1[[#This Row],[Runners]]&lt;5,0,IF(Table1[[#This Row],[Runners]]&lt;8,0.25,IF(Table1[[#This Row],[Runners]]&lt;12,0.2,IF(Table1[[#This Row],[Handicap?]]="Yes",0.25,0.2))))</f>
        <v>0</v>
      </c>
      <c r="R163" s="29">
        <f>(IF(N163="WON-EW",((((F163-1)*Q163)*'complete results log'!$B$2)+('complete results log'!$B$2*(F163-1))),IF(N163="WON",((((F163-1)*Q163)*'complete results log'!$B$2)+('complete results log'!$B$2*(F163-1))),IF(N163="PLACED",((((F163-1)*Q163)*'complete results log'!$B$2)-'complete results log'!$B$2),IF(Q163=0,-'complete results log'!$B$2,IF(Q163=0,-'complete results log'!$B$2,-('complete results log'!$B$2*2)))))))*E163</f>
        <v>-10</v>
      </c>
      <c r="S163" s="28">
        <f>(IF(N163="WON-EW",((((O163-1)*Q163)*'complete results log'!$B$2)+('complete results log'!$B$2*(O163-1))),IF(N163="WON",((((O163-1)*Q163)*'complete results log'!$B$2)+('complete results log'!$B$2*(O163-1))),IF(N163="PLACED",((((O163-1)*Q163)*'complete results log'!$B$2)-'complete results log'!$B$2),IF(Q163=0,-'complete results log'!$B$2,IF(Q163=0,-'complete results log'!$B$2,-('complete results log'!$B$2*2)))))))*E163</f>
        <v>-10</v>
      </c>
      <c r="T163" s="28">
        <f>(IF(N163="WON-EW",(((L163-1)*'complete results log'!$B$2)*(1-$B$3))+(((M163-1)*'complete results log'!$B$2)*(1-$B$3)),IF(N163="WON",(((L163-1)*'complete results log'!$B$2)*(1-$B$3)),IF(N163="PLACED",(((M163-1)*'complete results log'!$B$2)*(1-$B$3))-'complete results log'!$B$2,IF(Q163=0,-'complete results log'!$B$2,-('complete results log'!$B$2*2))))))*E163</f>
        <v>-10</v>
      </c>
    </row>
    <row r="164" spans="1:20" x14ac:dyDescent="0.2">
      <c r="A164" s="20">
        <v>42332</v>
      </c>
      <c r="B164" s="21">
        <v>3.4</v>
      </c>
      <c r="C164" s="50" t="s">
        <v>107</v>
      </c>
      <c r="D164" s="50" t="s">
        <v>241</v>
      </c>
      <c r="E164" s="18">
        <v>2</v>
      </c>
      <c r="F164" s="18">
        <v>4</v>
      </c>
      <c r="G164" s="18">
        <v>4</v>
      </c>
      <c r="H164" s="22" t="s">
        <v>28</v>
      </c>
      <c r="I164" s="22" t="s">
        <v>28</v>
      </c>
      <c r="J164" s="22"/>
      <c r="K164" s="22"/>
      <c r="L164" s="18">
        <v>3.1</v>
      </c>
      <c r="N164" s="18" t="s">
        <v>53</v>
      </c>
      <c r="O164" s="27">
        <f>((G164-1)*(1-(IF(H164="no",0,'complete results log'!$B$3)))+1)</f>
        <v>4</v>
      </c>
      <c r="P164" s="27">
        <f t="shared" si="2"/>
        <v>2</v>
      </c>
      <c r="Q164" s="39">
        <f>IF(Table1[[#This Row],[Runners]]&lt;5,0,IF(Table1[[#This Row],[Runners]]&lt;8,0.25,IF(Table1[[#This Row],[Runners]]&lt;12,0.2,IF(Table1[[#This Row],[Handicap?]]="Yes",0.25,0.2))))</f>
        <v>0</v>
      </c>
      <c r="R164" s="29">
        <f>(IF(N164="WON-EW",((((F164-1)*Q164)*'complete results log'!$B$2)+('complete results log'!$B$2*(F164-1))),IF(N164="WON",((((F164-1)*Q164)*'complete results log'!$B$2)+('complete results log'!$B$2*(F164-1))),IF(N164="PLACED",((((F164-1)*Q164)*'complete results log'!$B$2)-'complete results log'!$B$2),IF(Q164=0,-'complete results log'!$B$2,IF(Q164=0,-'complete results log'!$B$2,-('complete results log'!$B$2*2)))))))*E164</f>
        <v>30</v>
      </c>
      <c r="S164" s="28">
        <f>(IF(N164="WON-EW",((((O164-1)*Q164)*'complete results log'!$B$2)+('complete results log'!$B$2*(O164-1))),IF(N164="WON",((((O164-1)*Q164)*'complete results log'!$B$2)+('complete results log'!$B$2*(O164-1))),IF(N164="PLACED",((((O164-1)*Q164)*'complete results log'!$B$2)-'complete results log'!$B$2),IF(Q164=0,-'complete results log'!$B$2,IF(Q164=0,-'complete results log'!$B$2,-('complete results log'!$B$2*2)))))))*E164</f>
        <v>30</v>
      </c>
      <c r="T164" s="28">
        <f>(IF(N164="WON-EW",(((L164-1)*'complete results log'!$B$2)*(1-$B$3))+(((M164-1)*'complete results log'!$B$2)*(1-$B$3)),IF(N164="WON",(((L164-1)*'complete results log'!$B$2)*(1-$B$3)),IF(N164="PLACED",(((M164-1)*'complete results log'!$B$2)*(1-$B$3))-'complete results log'!$B$2,IF(Q164=0,-'complete results log'!$B$2,-('complete results log'!$B$2*2))))))*E164</f>
        <v>19.95</v>
      </c>
    </row>
    <row r="165" spans="1:20" x14ac:dyDescent="0.2">
      <c r="A165" s="20">
        <v>42333</v>
      </c>
      <c r="B165" s="21">
        <v>1.3</v>
      </c>
      <c r="C165" s="50" t="s">
        <v>160</v>
      </c>
      <c r="D165" s="50" t="s">
        <v>242</v>
      </c>
      <c r="E165" s="18">
        <v>2</v>
      </c>
      <c r="F165" s="18">
        <v>4.5</v>
      </c>
      <c r="G165" s="18">
        <v>4.5</v>
      </c>
      <c r="H165" s="22" t="s">
        <v>28</v>
      </c>
      <c r="I165" s="22" t="s">
        <v>28</v>
      </c>
      <c r="J165" s="22"/>
      <c r="K165" s="22"/>
      <c r="N165" s="18" t="s">
        <v>29</v>
      </c>
      <c r="O165" s="27">
        <f>((G165-1)*(1-(IF(H165="no",0,'complete results log'!$B$3)))+1)</f>
        <v>4.5</v>
      </c>
      <c r="P165" s="27">
        <f t="shared" si="2"/>
        <v>2</v>
      </c>
      <c r="Q165" s="39">
        <f>IF(Table1[[#This Row],[Runners]]&lt;5,0,IF(Table1[[#This Row],[Runners]]&lt;8,0.25,IF(Table1[[#This Row],[Runners]]&lt;12,0.2,IF(Table1[[#This Row],[Handicap?]]="Yes",0.25,0.2))))</f>
        <v>0</v>
      </c>
      <c r="R165" s="29">
        <f>(IF(N165="WON-EW",((((F165-1)*Q165)*'complete results log'!$B$2)+('complete results log'!$B$2*(F165-1))),IF(N165="WON",((((F165-1)*Q165)*'complete results log'!$B$2)+('complete results log'!$B$2*(F165-1))),IF(N165="PLACED",((((F165-1)*Q165)*'complete results log'!$B$2)-'complete results log'!$B$2),IF(Q165=0,-'complete results log'!$B$2,IF(Q165=0,-'complete results log'!$B$2,-('complete results log'!$B$2*2)))))))*E165</f>
        <v>-10</v>
      </c>
      <c r="S165" s="28">
        <f>(IF(N165="WON-EW",((((O165-1)*Q165)*'complete results log'!$B$2)+('complete results log'!$B$2*(O165-1))),IF(N165="WON",((((O165-1)*Q165)*'complete results log'!$B$2)+('complete results log'!$B$2*(O165-1))),IF(N165="PLACED",((((O165-1)*Q165)*'complete results log'!$B$2)-'complete results log'!$B$2),IF(Q165=0,-'complete results log'!$B$2,IF(Q165=0,-'complete results log'!$B$2,-('complete results log'!$B$2*2)))))))*E165</f>
        <v>-10</v>
      </c>
      <c r="T165" s="28">
        <f>(IF(N165="WON-EW",(((L165-1)*'complete results log'!$B$2)*(1-$B$3))+(((M165-1)*'complete results log'!$B$2)*(1-$B$3)),IF(N165="WON",(((L165-1)*'complete results log'!$B$2)*(1-$B$3)),IF(N165="PLACED",(((M165-1)*'complete results log'!$B$2)*(1-$B$3))-'complete results log'!$B$2,IF(Q165=0,-'complete results log'!$B$2,-('complete results log'!$B$2*2))))))*E165</f>
        <v>-10</v>
      </c>
    </row>
    <row r="166" spans="1:20" x14ac:dyDescent="0.2">
      <c r="A166" s="20">
        <v>42333</v>
      </c>
      <c r="B166" s="21">
        <v>1.4</v>
      </c>
      <c r="C166" s="50" t="s">
        <v>133</v>
      </c>
      <c r="D166" s="50" t="s">
        <v>243</v>
      </c>
      <c r="E166" s="18">
        <v>3</v>
      </c>
      <c r="F166" s="18">
        <v>2.63</v>
      </c>
      <c r="G166" s="18">
        <v>2.63</v>
      </c>
      <c r="H166" s="22" t="s">
        <v>28</v>
      </c>
      <c r="I166" s="22" t="s">
        <v>28</v>
      </c>
      <c r="J166" s="22"/>
      <c r="K166" s="22"/>
      <c r="N166" s="18" t="s">
        <v>29</v>
      </c>
      <c r="O166" s="27">
        <f>((G166-1)*(1-(IF(H166="no",0,'complete results log'!$B$3)))+1)</f>
        <v>2.63</v>
      </c>
      <c r="P166" s="27">
        <f t="shared" si="2"/>
        <v>3</v>
      </c>
      <c r="Q166" s="39">
        <f>IF(Table1[[#This Row],[Runners]]&lt;5,0,IF(Table1[[#This Row],[Runners]]&lt;8,0.25,IF(Table1[[#This Row],[Runners]]&lt;12,0.2,IF(Table1[[#This Row],[Handicap?]]="Yes",0.25,0.2))))</f>
        <v>0</v>
      </c>
      <c r="R166" s="29">
        <f>(IF(N166="WON-EW",((((F166-1)*Q166)*'complete results log'!$B$2)+('complete results log'!$B$2*(F166-1))),IF(N166="WON",((((F166-1)*Q166)*'complete results log'!$B$2)+('complete results log'!$B$2*(F166-1))),IF(N166="PLACED",((((F166-1)*Q166)*'complete results log'!$B$2)-'complete results log'!$B$2),IF(Q166=0,-'complete results log'!$B$2,IF(Q166=0,-'complete results log'!$B$2,-('complete results log'!$B$2*2)))))))*E166</f>
        <v>-15</v>
      </c>
      <c r="S166" s="28">
        <f>(IF(N166="WON-EW",((((O166-1)*Q166)*'complete results log'!$B$2)+('complete results log'!$B$2*(O166-1))),IF(N166="WON",((((O166-1)*Q166)*'complete results log'!$B$2)+('complete results log'!$B$2*(O166-1))),IF(N166="PLACED",((((O166-1)*Q166)*'complete results log'!$B$2)-'complete results log'!$B$2),IF(Q166=0,-'complete results log'!$B$2,IF(Q166=0,-'complete results log'!$B$2,-('complete results log'!$B$2*2)))))))*E166</f>
        <v>-15</v>
      </c>
      <c r="T166" s="28">
        <f>(IF(N166="WON-EW",(((L166-1)*'complete results log'!$B$2)*(1-$B$3))+(((M166-1)*'complete results log'!$B$2)*(1-$B$3)),IF(N166="WON",(((L166-1)*'complete results log'!$B$2)*(1-$B$3)),IF(N166="PLACED",(((M166-1)*'complete results log'!$B$2)*(1-$B$3))-'complete results log'!$B$2,IF(Q166=0,-'complete results log'!$B$2,-('complete results log'!$B$2*2))))))*E166</f>
        <v>-15</v>
      </c>
    </row>
    <row r="167" spans="1:20" x14ac:dyDescent="0.2">
      <c r="A167" s="20">
        <v>42333</v>
      </c>
      <c r="B167" s="21">
        <v>2.35</v>
      </c>
      <c r="C167" s="50" t="s">
        <v>160</v>
      </c>
      <c r="D167" s="50" t="s">
        <v>244</v>
      </c>
      <c r="E167" s="18">
        <v>2</v>
      </c>
      <c r="F167" s="18">
        <v>3.25</v>
      </c>
      <c r="G167" s="18">
        <v>3.25</v>
      </c>
      <c r="H167" s="22" t="s">
        <v>28</v>
      </c>
      <c r="I167" s="22" t="s">
        <v>28</v>
      </c>
      <c r="J167" s="22"/>
      <c r="K167" s="22"/>
      <c r="L167" s="18">
        <v>2.94</v>
      </c>
      <c r="N167" s="18" t="s">
        <v>53</v>
      </c>
      <c r="O167" s="27">
        <f>((G167-1)*(1-(IF(H167="no",0,'complete results log'!$B$3)))+1)</f>
        <v>3.25</v>
      </c>
      <c r="P167" s="27">
        <f t="shared" si="2"/>
        <v>2</v>
      </c>
      <c r="Q167" s="39">
        <f>IF(Table1[[#This Row],[Runners]]&lt;5,0,IF(Table1[[#This Row],[Runners]]&lt;8,0.25,IF(Table1[[#This Row],[Runners]]&lt;12,0.2,IF(Table1[[#This Row],[Handicap?]]="Yes",0.25,0.2))))</f>
        <v>0</v>
      </c>
      <c r="R167" s="29">
        <f>(IF(N167="WON-EW",((((F167-1)*Q167)*'complete results log'!$B$2)+('complete results log'!$B$2*(F167-1))),IF(N167="WON",((((F167-1)*Q167)*'complete results log'!$B$2)+('complete results log'!$B$2*(F167-1))),IF(N167="PLACED",((((F167-1)*Q167)*'complete results log'!$B$2)-'complete results log'!$B$2),IF(Q167=0,-'complete results log'!$B$2,IF(Q167=0,-'complete results log'!$B$2,-('complete results log'!$B$2*2)))))))*E167</f>
        <v>22.5</v>
      </c>
      <c r="S167" s="28">
        <f>(IF(N167="WON-EW",((((O167-1)*Q167)*'complete results log'!$B$2)+('complete results log'!$B$2*(O167-1))),IF(N167="WON",((((O167-1)*Q167)*'complete results log'!$B$2)+('complete results log'!$B$2*(O167-1))),IF(N167="PLACED",((((O167-1)*Q167)*'complete results log'!$B$2)-'complete results log'!$B$2),IF(Q167=0,-'complete results log'!$B$2,IF(Q167=0,-'complete results log'!$B$2,-('complete results log'!$B$2*2)))))))*E167</f>
        <v>22.5</v>
      </c>
      <c r="T167" s="28">
        <f>(IF(N167="WON-EW",(((L167-1)*'complete results log'!$B$2)*(1-$B$3))+(((M167-1)*'complete results log'!$B$2)*(1-$B$3)),IF(N167="WON",(((L167-1)*'complete results log'!$B$2)*(1-$B$3)),IF(N167="PLACED",(((M167-1)*'complete results log'!$B$2)*(1-$B$3))-'complete results log'!$B$2,IF(Q167=0,-'complete results log'!$B$2,-('complete results log'!$B$2*2))))))*E167</f>
        <v>18.429999999999996</v>
      </c>
    </row>
    <row r="168" spans="1:20" x14ac:dyDescent="0.2">
      <c r="A168" s="20">
        <v>42333</v>
      </c>
      <c r="B168" s="21">
        <v>3</v>
      </c>
      <c r="C168" s="50" t="s">
        <v>93</v>
      </c>
      <c r="D168" s="50" t="s">
        <v>245</v>
      </c>
      <c r="E168" s="18">
        <v>1</v>
      </c>
      <c r="F168" s="18">
        <v>5</v>
      </c>
      <c r="G168" s="18">
        <v>5</v>
      </c>
      <c r="H168" s="22" t="s">
        <v>28</v>
      </c>
      <c r="I168" s="22" t="s">
        <v>28</v>
      </c>
      <c r="J168" s="22"/>
      <c r="K168" s="22"/>
      <c r="N168" s="18" t="s">
        <v>29</v>
      </c>
      <c r="O168" s="27">
        <f>((G168-1)*(1-(IF(H168="no",0,'complete results log'!$B$3)))+1)</f>
        <v>5</v>
      </c>
      <c r="P168" s="27">
        <f t="shared" si="2"/>
        <v>1</v>
      </c>
      <c r="Q168" s="39">
        <f>IF(Table1[[#This Row],[Runners]]&lt;5,0,IF(Table1[[#This Row],[Runners]]&lt;8,0.25,IF(Table1[[#This Row],[Runners]]&lt;12,0.2,IF(Table1[[#This Row],[Handicap?]]="Yes",0.25,0.2))))</f>
        <v>0</v>
      </c>
      <c r="R168" s="29">
        <f>(IF(N168="WON-EW",((((F168-1)*Q168)*'complete results log'!$B$2)+('complete results log'!$B$2*(F168-1))),IF(N168="WON",((((F168-1)*Q168)*'complete results log'!$B$2)+('complete results log'!$B$2*(F168-1))),IF(N168="PLACED",((((F168-1)*Q168)*'complete results log'!$B$2)-'complete results log'!$B$2),IF(Q168=0,-'complete results log'!$B$2,IF(Q168=0,-'complete results log'!$B$2,-('complete results log'!$B$2*2)))))))*E168</f>
        <v>-5</v>
      </c>
      <c r="S168" s="28">
        <f>(IF(N168="WON-EW",((((O168-1)*Q168)*'complete results log'!$B$2)+('complete results log'!$B$2*(O168-1))),IF(N168="WON",((((O168-1)*Q168)*'complete results log'!$B$2)+('complete results log'!$B$2*(O168-1))),IF(N168="PLACED",((((O168-1)*Q168)*'complete results log'!$B$2)-'complete results log'!$B$2),IF(Q168=0,-'complete results log'!$B$2,IF(Q168=0,-'complete results log'!$B$2,-('complete results log'!$B$2*2)))))))*E168</f>
        <v>-5</v>
      </c>
      <c r="T168" s="28">
        <f>(IF(N168="WON-EW",(((L168-1)*'complete results log'!$B$2)*(1-$B$3))+(((M168-1)*'complete results log'!$B$2)*(1-$B$3)),IF(N168="WON",(((L168-1)*'complete results log'!$B$2)*(1-$B$3)),IF(N168="PLACED",(((M168-1)*'complete results log'!$B$2)*(1-$B$3))-'complete results log'!$B$2,IF(Q168=0,-'complete results log'!$B$2,-('complete results log'!$B$2*2))))))*E168</f>
        <v>-5</v>
      </c>
    </row>
    <row r="169" spans="1:20" x14ac:dyDescent="0.2">
      <c r="A169" s="20">
        <v>42333</v>
      </c>
      <c r="B169" s="21">
        <v>4.45</v>
      </c>
      <c r="C169" s="50" t="s">
        <v>81</v>
      </c>
      <c r="D169" s="50" t="s">
        <v>246</v>
      </c>
      <c r="E169" s="18">
        <v>2</v>
      </c>
      <c r="F169" s="18">
        <v>3</v>
      </c>
      <c r="G169" s="18">
        <v>3</v>
      </c>
      <c r="H169" s="22" t="s">
        <v>28</v>
      </c>
      <c r="I169" s="22" t="s">
        <v>28</v>
      </c>
      <c r="J169" s="22"/>
      <c r="K169" s="22"/>
      <c r="N169" s="18" t="s">
        <v>29</v>
      </c>
      <c r="O169" s="27">
        <f>((G169-1)*(1-(IF(H169="no",0,'complete results log'!$B$3)))+1)</f>
        <v>3</v>
      </c>
      <c r="P169" s="27">
        <f t="shared" si="2"/>
        <v>2</v>
      </c>
      <c r="Q169" s="39">
        <f>IF(Table1[[#This Row],[Runners]]&lt;5,0,IF(Table1[[#This Row],[Runners]]&lt;8,0.25,IF(Table1[[#This Row],[Runners]]&lt;12,0.2,IF(Table1[[#This Row],[Handicap?]]="Yes",0.25,0.2))))</f>
        <v>0</v>
      </c>
      <c r="R169" s="29">
        <f>(IF(N169="WON-EW",((((F169-1)*Q169)*'complete results log'!$B$2)+('complete results log'!$B$2*(F169-1))),IF(N169="WON",((((F169-1)*Q169)*'complete results log'!$B$2)+('complete results log'!$B$2*(F169-1))),IF(N169="PLACED",((((F169-1)*Q169)*'complete results log'!$B$2)-'complete results log'!$B$2),IF(Q169=0,-'complete results log'!$B$2,IF(Q169=0,-'complete results log'!$B$2,-('complete results log'!$B$2*2)))))))*E169</f>
        <v>-10</v>
      </c>
      <c r="S169" s="28">
        <f>(IF(N169="WON-EW",((((O169-1)*Q169)*'complete results log'!$B$2)+('complete results log'!$B$2*(O169-1))),IF(N169="WON",((((O169-1)*Q169)*'complete results log'!$B$2)+('complete results log'!$B$2*(O169-1))),IF(N169="PLACED",((((O169-1)*Q169)*'complete results log'!$B$2)-'complete results log'!$B$2),IF(Q169=0,-'complete results log'!$B$2,IF(Q169=0,-'complete results log'!$B$2,-('complete results log'!$B$2*2)))))))*E169</f>
        <v>-10</v>
      </c>
      <c r="T169" s="28">
        <f>(IF(N169="WON-EW",(((L169-1)*'complete results log'!$B$2)*(1-$B$3))+(((M169-1)*'complete results log'!$B$2)*(1-$B$3)),IF(N169="WON",(((L169-1)*'complete results log'!$B$2)*(1-$B$3)),IF(N169="PLACED",(((M169-1)*'complete results log'!$B$2)*(1-$B$3))-'complete results log'!$B$2,IF(Q169=0,-'complete results log'!$B$2,-('complete results log'!$B$2*2))))))*E169</f>
        <v>-10</v>
      </c>
    </row>
    <row r="170" spans="1:20" x14ac:dyDescent="0.2">
      <c r="A170" s="20">
        <v>42333</v>
      </c>
      <c r="B170" s="21">
        <v>5.15</v>
      </c>
      <c r="C170" s="50" t="s">
        <v>81</v>
      </c>
      <c r="D170" s="50" t="s">
        <v>247</v>
      </c>
      <c r="E170" s="18">
        <v>2</v>
      </c>
      <c r="F170" s="18">
        <v>4.5</v>
      </c>
      <c r="G170" s="18">
        <v>4.5</v>
      </c>
      <c r="H170" s="22" t="s">
        <v>28</v>
      </c>
      <c r="I170" s="22" t="s">
        <v>28</v>
      </c>
      <c r="J170" s="22"/>
      <c r="K170" s="22"/>
      <c r="N170" s="18" t="s">
        <v>29</v>
      </c>
      <c r="O170" s="27">
        <f>((G170-1)*(1-(IF(H170="no",0,'complete results log'!$B$3)))+1)</f>
        <v>4.5</v>
      </c>
      <c r="P170" s="27">
        <f t="shared" si="2"/>
        <v>2</v>
      </c>
      <c r="Q170" s="39">
        <f>IF(Table1[[#This Row],[Runners]]&lt;5,0,IF(Table1[[#This Row],[Runners]]&lt;8,0.25,IF(Table1[[#This Row],[Runners]]&lt;12,0.2,IF(Table1[[#This Row],[Handicap?]]="Yes",0.25,0.2))))</f>
        <v>0</v>
      </c>
      <c r="R170" s="29">
        <f>(IF(N170="WON-EW",((((F170-1)*Q170)*'complete results log'!$B$2)+('complete results log'!$B$2*(F170-1))),IF(N170="WON",((((F170-1)*Q170)*'complete results log'!$B$2)+('complete results log'!$B$2*(F170-1))),IF(N170="PLACED",((((F170-1)*Q170)*'complete results log'!$B$2)-'complete results log'!$B$2),IF(Q170=0,-'complete results log'!$B$2,IF(Q170=0,-'complete results log'!$B$2,-('complete results log'!$B$2*2)))))))*E170</f>
        <v>-10</v>
      </c>
      <c r="S170" s="28">
        <f>(IF(N170="WON-EW",((((O170-1)*Q170)*'complete results log'!$B$2)+('complete results log'!$B$2*(O170-1))),IF(N170="WON",((((O170-1)*Q170)*'complete results log'!$B$2)+('complete results log'!$B$2*(O170-1))),IF(N170="PLACED",((((O170-1)*Q170)*'complete results log'!$B$2)-'complete results log'!$B$2),IF(Q170=0,-'complete results log'!$B$2,IF(Q170=0,-'complete results log'!$B$2,-('complete results log'!$B$2*2)))))))*E170</f>
        <v>-10</v>
      </c>
      <c r="T170" s="28">
        <f>(IF(N170="WON-EW",(((L170-1)*'complete results log'!$B$2)*(1-$B$3))+(((M170-1)*'complete results log'!$B$2)*(1-$B$3)),IF(N170="WON",(((L170-1)*'complete results log'!$B$2)*(1-$B$3)),IF(N170="PLACED",(((M170-1)*'complete results log'!$B$2)*(1-$B$3))-'complete results log'!$B$2,IF(Q170=0,-'complete results log'!$B$2,-('complete results log'!$B$2*2))))))*E170</f>
        <v>-10</v>
      </c>
    </row>
    <row r="171" spans="1:20" x14ac:dyDescent="0.2">
      <c r="A171" s="20">
        <v>42333</v>
      </c>
      <c r="B171" s="21">
        <v>7.15</v>
      </c>
      <c r="C171" s="50" t="s">
        <v>81</v>
      </c>
      <c r="D171" s="50" t="s">
        <v>248</v>
      </c>
      <c r="E171" s="18">
        <v>2</v>
      </c>
      <c r="F171" s="18">
        <v>3.25</v>
      </c>
      <c r="G171" s="18">
        <v>3.25</v>
      </c>
      <c r="H171" s="22" t="s">
        <v>28</v>
      </c>
      <c r="I171" s="22" t="s">
        <v>28</v>
      </c>
      <c r="J171" s="22"/>
      <c r="K171" s="22"/>
      <c r="L171" s="18">
        <v>2.48</v>
      </c>
      <c r="N171" s="18" t="s">
        <v>53</v>
      </c>
      <c r="O171" s="27">
        <f>((G171-1)*(1-(IF(H171="no",0,'complete results log'!$B$3)))+1)</f>
        <v>3.25</v>
      </c>
      <c r="P171" s="27">
        <f t="shared" si="2"/>
        <v>2</v>
      </c>
      <c r="Q171" s="39">
        <f>IF(Table1[[#This Row],[Runners]]&lt;5,0,IF(Table1[[#This Row],[Runners]]&lt;8,0.25,IF(Table1[[#This Row],[Runners]]&lt;12,0.2,IF(Table1[[#This Row],[Handicap?]]="Yes",0.25,0.2))))</f>
        <v>0</v>
      </c>
      <c r="R171" s="29">
        <f>(IF(N171="WON-EW",((((F171-1)*Q171)*'complete results log'!$B$2)+('complete results log'!$B$2*(F171-1))),IF(N171="WON",((((F171-1)*Q171)*'complete results log'!$B$2)+('complete results log'!$B$2*(F171-1))),IF(N171="PLACED",((((F171-1)*Q171)*'complete results log'!$B$2)-'complete results log'!$B$2),IF(Q171=0,-'complete results log'!$B$2,IF(Q171=0,-'complete results log'!$B$2,-('complete results log'!$B$2*2)))))))*E171</f>
        <v>22.5</v>
      </c>
      <c r="S171" s="28">
        <f>(IF(N171="WON-EW",((((O171-1)*Q171)*'complete results log'!$B$2)+('complete results log'!$B$2*(O171-1))),IF(N171="WON",((((O171-1)*Q171)*'complete results log'!$B$2)+('complete results log'!$B$2*(O171-1))),IF(N171="PLACED",((((O171-1)*Q171)*'complete results log'!$B$2)-'complete results log'!$B$2),IF(Q171=0,-'complete results log'!$B$2,IF(Q171=0,-'complete results log'!$B$2,-('complete results log'!$B$2*2)))))))*E171</f>
        <v>22.5</v>
      </c>
      <c r="T171" s="28">
        <f>(IF(N171="WON-EW",(((L171-1)*'complete results log'!$B$2)*(1-$B$3))+(((M171-1)*'complete results log'!$B$2)*(1-$B$3)),IF(N171="WON",(((L171-1)*'complete results log'!$B$2)*(1-$B$3)),IF(N171="PLACED",(((M171-1)*'complete results log'!$B$2)*(1-$B$3))-'complete results log'!$B$2,IF(Q171=0,-'complete results log'!$B$2,-('complete results log'!$B$2*2))))))*E171</f>
        <v>14.06</v>
      </c>
    </row>
    <row r="172" spans="1:20" x14ac:dyDescent="0.2">
      <c r="A172" s="20">
        <v>42334</v>
      </c>
      <c r="B172" s="21">
        <v>12.5</v>
      </c>
      <c r="C172" s="50" t="s">
        <v>124</v>
      </c>
      <c r="D172" s="50" t="s">
        <v>249</v>
      </c>
      <c r="E172" s="18">
        <v>1</v>
      </c>
      <c r="F172" s="18">
        <v>6</v>
      </c>
      <c r="G172" s="18">
        <v>6</v>
      </c>
      <c r="H172" s="22" t="s">
        <v>28</v>
      </c>
      <c r="I172" s="22" t="s">
        <v>28</v>
      </c>
      <c r="J172" s="22"/>
      <c r="K172" s="22"/>
      <c r="N172" s="18" t="s">
        <v>29</v>
      </c>
      <c r="O172" s="27">
        <f>((G172-1)*(1-(IF(H172="no",0,'complete results log'!$B$3)))+1)</f>
        <v>6</v>
      </c>
      <c r="P172" s="27">
        <f t="shared" si="2"/>
        <v>1</v>
      </c>
      <c r="Q172" s="39">
        <f>IF(Table1[[#This Row],[Runners]]&lt;5,0,IF(Table1[[#This Row],[Runners]]&lt;8,0.25,IF(Table1[[#This Row],[Runners]]&lt;12,0.2,IF(Table1[[#This Row],[Handicap?]]="Yes",0.25,0.2))))</f>
        <v>0</v>
      </c>
      <c r="R172" s="29">
        <f>(IF(N172="WON-EW",((((F172-1)*Q172)*'complete results log'!$B$2)+('complete results log'!$B$2*(F172-1))),IF(N172="WON",((((F172-1)*Q172)*'complete results log'!$B$2)+('complete results log'!$B$2*(F172-1))),IF(N172="PLACED",((((F172-1)*Q172)*'complete results log'!$B$2)-'complete results log'!$B$2),IF(Q172=0,-'complete results log'!$B$2,IF(Q172=0,-'complete results log'!$B$2,-('complete results log'!$B$2*2)))))))*E172</f>
        <v>-5</v>
      </c>
      <c r="S172" s="28">
        <f>(IF(N172="WON-EW",((((O172-1)*Q172)*'complete results log'!$B$2)+('complete results log'!$B$2*(O172-1))),IF(N172="WON",((((O172-1)*Q172)*'complete results log'!$B$2)+('complete results log'!$B$2*(O172-1))),IF(N172="PLACED",((((O172-1)*Q172)*'complete results log'!$B$2)-'complete results log'!$B$2),IF(Q172=0,-'complete results log'!$B$2,IF(Q172=0,-'complete results log'!$B$2,-('complete results log'!$B$2*2)))))))*E172</f>
        <v>-5</v>
      </c>
      <c r="T172" s="28">
        <f>(IF(N172="WON-EW",(((L172-1)*'complete results log'!$B$2)*(1-$B$3))+(((M172-1)*'complete results log'!$B$2)*(1-$B$3)),IF(N172="WON",(((L172-1)*'complete results log'!$B$2)*(1-$B$3)),IF(N172="PLACED",(((M172-1)*'complete results log'!$B$2)*(1-$B$3))-'complete results log'!$B$2,IF(Q172=0,-'complete results log'!$B$2,-('complete results log'!$B$2*2))))))*E172</f>
        <v>-5</v>
      </c>
    </row>
    <row r="173" spans="1:20" x14ac:dyDescent="0.2">
      <c r="A173" s="20">
        <v>42334</v>
      </c>
      <c r="B173" s="21">
        <v>2.1</v>
      </c>
      <c r="C173" s="50" t="s">
        <v>33</v>
      </c>
      <c r="D173" s="50" t="s">
        <v>250</v>
      </c>
      <c r="E173" s="18">
        <v>2</v>
      </c>
      <c r="F173" s="18">
        <v>3.75</v>
      </c>
      <c r="G173" s="18">
        <v>3.75</v>
      </c>
      <c r="H173" s="22" t="s">
        <v>28</v>
      </c>
      <c r="I173" s="22" t="s">
        <v>28</v>
      </c>
      <c r="J173" s="22"/>
      <c r="K173" s="22"/>
      <c r="N173" s="18" t="s">
        <v>29</v>
      </c>
      <c r="O173" s="27">
        <f>((G173-1)*(1-(IF(H173="no",0,'complete results log'!$B$3)))+1)</f>
        <v>3.75</v>
      </c>
      <c r="P173" s="27">
        <f t="shared" si="2"/>
        <v>2</v>
      </c>
      <c r="Q173" s="39">
        <f>IF(Table1[[#This Row],[Runners]]&lt;5,0,IF(Table1[[#This Row],[Runners]]&lt;8,0.25,IF(Table1[[#This Row],[Runners]]&lt;12,0.2,IF(Table1[[#This Row],[Handicap?]]="Yes",0.25,0.2))))</f>
        <v>0</v>
      </c>
      <c r="R173" s="29">
        <f>(IF(N173="WON-EW",((((F173-1)*Q173)*'complete results log'!$B$2)+('complete results log'!$B$2*(F173-1))),IF(N173="WON",((((F173-1)*Q173)*'complete results log'!$B$2)+('complete results log'!$B$2*(F173-1))),IF(N173="PLACED",((((F173-1)*Q173)*'complete results log'!$B$2)-'complete results log'!$B$2),IF(Q173=0,-'complete results log'!$B$2,IF(Q173=0,-'complete results log'!$B$2,-('complete results log'!$B$2*2)))))))*E173</f>
        <v>-10</v>
      </c>
      <c r="S173" s="28">
        <f>(IF(N173="WON-EW",((((O173-1)*Q173)*'complete results log'!$B$2)+('complete results log'!$B$2*(O173-1))),IF(N173="WON",((((O173-1)*Q173)*'complete results log'!$B$2)+('complete results log'!$B$2*(O173-1))),IF(N173="PLACED",((((O173-1)*Q173)*'complete results log'!$B$2)-'complete results log'!$B$2),IF(Q173=0,-'complete results log'!$B$2,IF(Q173=0,-'complete results log'!$B$2,-('complete results log'!$B$2*2)))))))*E173</f>
        <v>-10</v>
      </c>
      <c r="T173" s="28">
        <f>(IF(N173="WON-EW",(((L173-1)*'complete results log'!$B$2)*(1-$B$3))+(((M173-1)*'complete results log'!$B$2)*(1-$B$3)),IF(N173="WON",(((L173-1)*'complete results log'!$B$2)*(1-$B$3)),IF(N173="PLACED",(((M173-1)*'complete results log'!$B$2)*(1-$B$3))-'complete results log'!$B$2,IF(Q173=0,-'complete results log'!$B$2,-('complete results log'!$B$2*2))))))*E173</f>
        <v>-10</v>
      </c>
    </row>
    <row r="174" spans="1:20" x14ac:dyDescent="0.2">
      <c r="A174" s="20">
        <v>42334</v>
      </c>
      <c r="B174" s="21">
        <v>2.2000000000000002</v>
      </c>
      <c r="C174" s="50" t="s">
        <v>154</v>
      </c>
      <c r="D174" s="50" t="s">
        <v>251</v>
      </c>
      <c r="E174" s="18">
        <v>2</v>
      </c>
      <c r="F174" s="18">
        <v>5</v>
      </c>
      <c r="G174" s="18">
        <v>5</v>
      </c>
      <c r="H174" s="22" t="s">
        <v>28</v>
      </c>
      <c r="I174" s="22" t="s">
        <v>28</v>
      </c>
      <c r="J174" s="22"/>
      <c r="K174" s="22"/>
      <c r="N174" s="18" t="s">
        <v>29</v>
      </c>
      <c r="O174" s="27">
        <f>((G174-1)*(1-(IF(H174="no",0,'complete results log'!$B$3)))+1)</f>
        <v>5</v>
      </c>
      <c r="P174" s="27">
        <f t="shared" si="2"/>
        <v>2</v>
      </c>
      <c r="Q174" s="39">
        <f>IF(Table1[[#This Row],[Runners]]&lt;5,0,IF(Table1[[#This Row],[Runners]]&lt;8,0.25,IF(Table1[[#This Row],[Runners]]&lt;12,0.2,IF(Table1[[#This Row],[Handicap?]]="Yes",0.25,0.2))))</f>
        <v>0</v>
      </c>
      <c r="R174" s="29">
        <f>(IF(N174="WON-EW",((((F174-1)*Q174)*'complete results log'!$B$2)+('complete results log'!$B$2*(F174-1))),IF(N174="WON",((((F174-1)*Q174)*'complete results log'!$B$2)+('complete results log'!$B$2*(F174-1))),IF(N174="PLACED",((((F174-1)*Q174)*'complete results log'!$B$2)-'complete results log'!$B$2),IF(Q174=0,-'complete results log'!$B$2,IF(Q174=0,-'complete results log'!$B$2,-('complete results log'!$B$2*2)))))))*E174</f>
        <v>-10</v>
      </c>
      <c r="S174" s="28">
        <f>(IF(N174="WON-EW",((((O174-1)*Q174)*'complete results log'!$B$2)+('complete results log'!$B$2*(O174-1))),IF(N174="WON",((((O174-1)*Q174)*'complete results log'!$B$2)+('complete results log'!$B$2*(O174-1))),IF(N174="PLACED",((((O174-1)*Q174)*'complete results log'!$B$2)-'complete results log'!$B$2),IF(Q174=0,-'complete results log'!$B$2,IF(Q174=0,-'complete results log'!$B$2,-('complete results log'!$B$2*2)))))))*E174</f>
        <v>-10</v>
      </c>
      <c r="T174" s="28">
        <f>(IF(N174="WON-EW",(((L174-1)*'complete results log'!$B$2)*(1-$B$3))+(((M174-1)*'complete results log'!$B$2)*(1-$B$3)),IF(N174="WON",(((L174-1)*'complete results log'!$B$2)*(1-$B$3)),IF(N174="PLACED",(((M174-1)*'complete results log'!$B$2)*(1-$B$3))-'complete results log'!$B$2,IF(Q174=0,-'complete results log'!$B$2,-('complete results log'!$B$2*2))))))*E174</f>
        <v>-10</v>
      </c>
    </row>
    <row r="175" spans="1:20" x14ac:dyDescent="0.2">
      <c r="A175" s="20">
        <v>42334</v>
      </c>
      <c r="B175" s="21">
        <v>2.5499999999999998</v>
      </c>
      <c r="C175" s="50" t="s">
        <v>154</v>
      </c>
      <c r="D175" s="50" t="s">
        <v>252</v>
      </c>
      <c r="E175" s="18">
        <v>2</v>
      </c>
      <c r="F175" s="18">
        <v>5.5</v>
      </c>
      <c r="G175" s="18">
        <v>5.5</v>
      </c>
      <c r="H175" s="22" t="s">
        <v>28</v>
      </c>
      <c r="I175" s="22" t="s">
        <v>28</v>
      </c>
      <c r="J175" s="22"/>
      <c r="K175" s="22"/>
      <c r="N175" s="18" t="s">
        <v>29</v>
      </c>
      <c r="O175" s="27">
        <f>((G175-1)*(1-(IF(H175="no",0,'complete results log'!$B$3)))+1)</f>
        <v>5.5</v>
      </c>
      <c r="P175" s="27">
        <f t="shared" si="2"/>
        <v>2</v>
      </c>
      <c r="Q175" s="39">
        <f>IF(Table1[[#This Row],[Runners]]&lt;5,0,IF(Table1[[#This Row],[Runners]]&lt;8,0.25,IF(Table1[[#This Row],[Runners]]&lt;12,0.2,IF(Table1[[#This Row],[Handicap?]]="Yes",0.25,0.2))))</f>
        <v>0</v>
      </c>
      <c r="R175" s="29">
        <f>(IF(N175="WON-EW",((((F175-1)*Q175)*'complete results log'!$B$2)+('complete results log'!$B$2*(F175-1))),IF(N175="WON",((((F175-1)*Q175)*'complete results log'!$B$2)+('complete results log'!$B$2*(F175-1))),IF(N175="PLACED",((((F175-1)*Q175)*'complete results log'!$B$2)-'complete results log'!$B$2),IF(Q175=0,-'complete results log'!$B$2,IF(Q175=0,-'complete results log'!$B$2,-('complete results log'!$B$2*2)))))))*E175</f>
        <v>-10</v>
      </c>
      <c r="S175" s="28">
        <f>(IF(N175="WON-EW",((((O175-1)*Q175)*'complete results log'!$B$2)+('complete results log'!$B$2*(O175-1))),IF(N175="WON",((((O175-1)*Q175)*'complete results log'!$B$2)+('complete results log'!$B$2*(O175-1))),IF(N175="PLACED",((((O175-1)*Q175)*'complete results log'!$B$2)-'complete results log'!$B$2),IF(Q175=0,-'complete results log'!$B$2,IF(Q175=0,-'complete results log'!$B$2,-('complete results log'!$B$2*2)))))))*E175</f>
        <v>-10</v>
      </c>
      <c r="T175" s="28">
        <f>(IF(N175="WON-EW",(((L175-1)*'complete results log'!$B$2)*(1-$B$3))+(((M175-1)*'complete results log'!$B$2)*(1-$B$3)),IF(N175="WON",(((L175-1)*'complete results log'!$B$2)*(1-$B$3)),IF(N175="PLACED",(((M175-1)*'complete results log'!$B$2)*(1-$B$3))-'complete results log'!$B$2,IF(Q175=0,-'complete results log'!$B$2,-('complete results log'!$B$2*2))))))*E175</f>
        <v>-10</v>
      </c>
    </row>
    <row r="176" spans="1:20" x14ac:dyDescent="0.2">
      <c r="A176" s="20">
        <v>42334</v>
      </c>
      <c r="B176" s="21">
        <v>3.25</v>
      </c>
      <c r="C176" s="50" t="s">
        <v>154</v>
      </c>
      <c r="D176" s="50" t="s">
        <v>253</v>
      </c>
      <c r="E176" s="18">
        <v>2</v>
      </c>
      <c r="F176" s="18">
        <v>3.25</v>
      </c>
      <c r="G176" s="18">
        <v>3.25</v>
      </c>
      <c r="H176" s="22" t="s">
        <v>28</v>
      </c>
      <c r="I176" s="22" t="s">
        <v>28</v>
      </c>
      <c r="J176" s="22"/>
      <c r="K176" s="22"/>
      <c r="N176" s="18" t="s">
        <v>29</v>
      </c>
      <c r="O176" s="27">
        <f>((G176-1)*(1-(IF(H176="no",0,'complete results log'!$B$3)))+1)</f>
        <v>3.25</v>
      </c>
      <c r="P176" s="27">
        <f t="shared" si="2"/>
        <v>2</v>
      </c>
      <c r="Q176" s="39">
        <f>IF(Table1[[#This Row],[Runners]]&lt;5,0,IF(Table1[[#This Row],[Runners]]&lt;8,0.25,IF(Table1[[#This Row],[Runners]]&lt;12,0.2,IF(Table1[[#This Row],[Handicap?]]="Yes",0.25,0.2))))</f>
        <v>0</v>
      </c>
      <c r="R176" s="29">
        <f>(IF(N176="WON-EW",((((F176-1)*Q176)*'complete results log'!$B$2)+('complete results log'!$B$2*(F176-1))),IF(N176="WON",((((F176-1)*Q176)*'complete results log'!$B$2)+('complete results log'!$B$2*(F176-1))),IF(N176="PLACED",((((F176-1)*Q176)*'complete results log'!$B$2)-'complete results log'!$B$2),IF(Q176=0,-'complete results log'!$B$2,IF(Q176=0,-'complete results log'!$B$2,-('complete results log'!$B$2*2)))))))*E176</f>
        <v>-10</v>
      </c>
      <c r="S176" s="28">
        <f>(IF(N176="WON-EW",((((O176-1)*Q176)*'complete results log'!$B$2)+('complete results log'!$B$2*(O176-1))),IF(N176="WON",((((O176-1)*Q176)*'complete results log'!$B$2)+('complete results log'!$B$2*(O176-1))),IF(N176="PLACED",((((O176-1)*Q176)*'complete results log'!$B$2)-'complete results log'!$B$2),IF(Q176=0,-'complete results log'!$B$2,IF(Q176=0,-'complete results log'!$B$2,-('complete results log'!$B$2*2)))))))*E176</f>
        <v>-10</v>
      </c>
      <c r="T176" s="28">
        <f>(IF(N176="WON-EW",(((L176-1)*'complete results log'!$B$2)*(1-$B$3))+(((M176-1)*'complete results log'!$B$2)*(1-$B$3)),IF(N176="WON",(((L176-1)*'complete results log'!$B$2)*(1-$B$3)),IF(N176="PLACED",(((M176-1)*'complete results log'!$B$2)*(1-$B$3))-'complete results log'!$B$2,IF(Q176=0,-'complete results log'!$B$2,-('complete results log'!$B$2*2))))))*E176</f>
        <v>-10</v>
      </c>
    </row>
    <row r="177" spans="1:20" x14ac:dyDescent="0.2">
      <c r="A177" s="20">
        <v>42334</v>
      </c>
      <c r="B177" s="21">
        <v>4</v>
      </c>
      <c r="C177" s="50" t="s">
        <v>154</v>
      </c>
      <c r="D177" s="50" t="s">
        <v>254</v>
      </c>
      <c r="E177" s="18">
        <v>1</v>
      </c>
      <c r="F177" s="18">
        <v>7</v>
      </c>
      <c r="G177" s="18">
        <v>7</v>
      </c>
      <c r="H177" s="22" t="s">
        <v>28</v>
      </c>
      <c r="I177" s="22" t="s">
        <v>28</v>
      </c>
      <c r="J177" s="22"/>
      <c r="K177" s="22"/>
      <c r="N177" s="18" t="s">
        <v>29</v>
      </c>
      <c r="O177" s="27">
        <f>((G177-1)*(1-(IF(H177="no",0,'complete results log'!$B$3)))+1)</f>
        <v>7</v>
      </c>
      <c r="P177" s="27">
        <f t="shared" si="2"/>
        <v>1</v>
      </c>
      <c r="Q177" s="39">
        <f>IF(Table1[[#This Row],[Runners]]&lt;5,0,IF(Table1[[#This Row],[Runners]]&lt;8,0.25,IF(Table1[[#This Row],[Runners]]&lt;12,0.2,IF(Table1[[#This Row],[Handicap?]]="Yes",0.25,0.2))))</f>
        <v>0</v>
      </c>
      <c r="R177" s="29">
        <f>(IF(N177="WON-EW",((((F177-1)*Q177)*'complete results log'!$B$2)+('complete results log'!$B$2*(F177-1))),IF(N177="WON",((((F177-1)*Q177)*'complete results log'!$B$2)+('complete results log'!$B$2*(F177-1))),IF(N177="PLACED",((((F177-1)*Q177)*'complete results log'!$B$2)-'complete results log'!$B$2),IF(Q177=0,-'complete results log'!$B$2,IF(Q177=0,-'complete results log'!$B$2,-('complete results log'!$B$2*2)))))))*E177</f>
        <v>-5</v>
      </c>
      <c r="S177" s="28">
        <f>(IF(N177="WON-EW",((((O177-1)*Q177)*'complete results log'!$B$2)+('complete results log'!$B$2*(O177-1))),IF(N177="WON",((((O177-1)*Q177)*'complete results log'!$B$2)+('complete results log'!$B$2*(O177-1))),IF(N177="PLACED",((((O177-1)*Q177)*'complete results log'!$B$2)-'complete results log'!$B$2),IF(Q177=0,-'complete results log'!$B$2,IF(Q177=0,-'complete results log'!$B$2,-('complete results log'!$B$2*2)))))))*E177</f>
        <v>-5</v>
      </c>
      <c r="T177" s="28">
        <f>(IF(N177="WON-EW",(((L177-1)*'complete results log'!$B$2)*(1-$B$3))+(((M177-1)*'complete results log'!$B$2)*(1-$B$3)),IF(N177="WON",(((L177-1)*'complete results log'!$B$2)*(1-$B$3)),IF(N177="PLACED",(((M177-1)*'complete results log'!$B$2)*(1-$B$3))-'complete results log'!$B$2,IF(Q177=0,-'complete results log'!$B$2,-('complete results log'!$B$2*2))))))*E177</f>
        <v>-5</v>
      </c>
    </row>
    <row r="178" spans="1:20" x14ac:dyDescent="0.2">
      <c r="A178" s="20">
        <v>42334</v>
      </c>
      <c r="B178" s="21">
        <v>5.4</v>
      </c>
      <c r="C178" s="50" t="s">
        <v>51</v>
      </c>
      <c r="D178" s="50" t="s">
        <v>255</v>
      </c>
      <c r="E178" s="18">
        <v>2</v>
      </c>
      <c r="F178" s="18">
        <v>4.5</v>
      </c>
      <c r="G178" s="18">
        <v>4.5</v>
      </c>
      <c r="H178" s="22" t="s">
        <v>28</v>
      </c>
      <c r="I178" s="22" t="s">
        <v>28</v>
      </c>
      <c r="J178" s="22"/>
      <c r="K178" s="22"/>
      <c r="L178" s="18">
        <v>5.78</v>
      </c>
      <c r="N178" s="18" t="s">
        <v>53</v>
      </c>
      <c r="O178" s="27">
        <f>((G178-1)*(1-(IF(H178="no",0,'complete results log'!$B$3)))+1)</f>
        <v>4.5</v>
      </c>
      <c r="P178" s="27">
        <f t="shared" si="2"/>
        <v>2</v>
      </c>
      <c r="Q178" s="39">
        <f>IF(Table1[[#This Row],[Runners]]&lt;5,0,IF(Table1[[#This Row],[Runners]]&lt;8,0.25,IF(Table1[[#This Row],[Runners]]&lt;12,0.2,IF(Table1[[#This Row],[Handicap?]]="Yes",0.25,0.2))))</f>
        <v>0</v>
      </c>
      <c r="R178" s="29">
        <f>(IF(N178="WON-EW",((((F178-1)*Q178)*'complete results log'!$B$2)+('complete results log'!$B$2*(F178-1))),IF(N178="WON",((((F178-1)*Q178)*'complete results log'!$B$2)+('complete results log'!$B$2*(F178-1))),IF(N178="PLACED",((((F178-1)*Q178)*'complete results log'!$B$2)-'complete results log'!$B$2),IF(Q178=0,-'complete results log'!$B$2,IF(Q178=0,-'complete results log'!$B$2,-('complete results log'!$B$2*2)))))))*E178</f>
        <v>35</v>
      </c>
      <c r="S178" s="28">
        <f>(IF(N178="WON-EW",((((O178-1)*Q178)*'complete results log'!$B$2)+('complete results log'!$B$2*(O178-1))),IF(N178="WON",((((O178-1)*Q178)*'complete results log'!$B$2)+('complete results log'!$B$2*(O178-1))),IF(N178="PLACED",((((O178-1)*Q178)*'complete results log'!$B$2)-'complete results log'!$B$2),IF(Q178=0,-'complete results log'!$B$2,IF(Q178=0,-'complete results log'!$B$2,-('complete results log'!$B$2*2)))))))*E178</f>
        <v>35</v>
      </c>
      <c r="T178" s="28">
        <f>(IF(N178="WON-EW",(((L178-1)*'complete results log'!$B$2)*(1-$B$3))+(((M178-1)*'complete results log'!$B$2)*(1-$B$3)),IF(N178="WON",(((L178-1)*'complete results log'!$B$2)*(1-$B$3)),IF(N178="PLACED",(((M178-1)*'complete results log'!$B$2)*(1-$B$3))-'complete results log'!$B$2,IF(Q178=0,-'complete results log'!$B$2,-('complete results log'!$B$2*2))))))*E178</f>
        <v>45.410000000000004</v>
      </c>
    </row>
    <row r="179" spans="1:20" x14ac:dyDescent="0.2">
      <c r="A179" s="20">
        <v>42335</v>
      </c>
      <c r="B179" s="21">
        <v>12.35</v>
      </c>
      <c r="C179" s="50" t="s">
        <v>256</v>
      </c>
      <c r="D179" s="50" t="s">
        <v>257</v>
      </c>
      <c r="E179" s="18">
        <v>1</v>
      </c>
      <c r="F179" s="18">
        <v>6.5</v>
      </c>
      <c r="G179" s="18">
        <v>9</v>
      </c>
      <c r="H179" s="22" t="s">
        <v>28</v>
      </c>
      <c r="I179" s="22" t="s">
        <v>28</v>
      </c>
      <c r="J179" s="22"/>
      <c r="K179" s="22"/>
      <c r="L179" s="18">
        <v>10.5</v>
      </c>
      <c r="N179" s="18" t="s">
        <v>53</v>
      </c>
      <c r="O179" s="27">
        <f>((G179-1)*(1-(IF(H179="no",0,'complete results log'!$B$3)))+1)</f>
        <v>9</v>
      </c>
      <c r="P179" s="27">
        <f t="shared" si="2"/>
        <v>1</v>
      </c>
      <c r="Q179" s="39">
        <f>IF(Table1[[#This Row],[Runners]]&lt;5,0,IF(Table1[[#This Row],[Runners]]&lt;8,0.25,IF(Table1[[#This Row],[Runners]]&lt;12,0.2,IF(Table1[[#This Row],[Handicap?]]="Yes",0.25,0.2))))</f>
        <v>0</v>
      </c>
      <c r="R179" s="29">
        <f>(IF(N179="WON-EW",((((F179-1)*Q179)*'complete results log'!$B$2)+('complete results log'!$B$2*(F179-1))),IF(N179="WON",((((F179-1)*Q179)*'complete results log'!$B$2)+('complete results log'!$B$2*(F179-1))),IF(N179="PLACED",((((F179-1)*Q179)*'complete results log'!$B$2)-'complete results log'!$B$2),IF(Q179=0,-'complete results log'!$B$2,IF(Q179=0,-'complete results log'!$B$2,-('complete results log'!$B$2*2)))))))*E179</f>
        <v>27.5</v>
      </c>
      <c r="S179" s="28">
        <f>(IF(N179="WON-EW",((((O179-1)*Q179)*'complete results log'!$B$2)+('complete results log'!$B$2*(O179-1))),IF(N179="WON",((((O179-1)*Q179)*'complete results log'!$B$2)+('complete results log'!$B$2*(O179-1))),IF(N179="PLACED",((((O179-1)*Q179)*'complete results log'!$B$2)-'complete results log'!$B$2),IF(Q179=0,-'complete results log'!$B$2,IF(Q179=0,-'complete results log'!$B$2,-('complete results log'!$B$2*2)))))))*E179</f>
        <v>40</v>
      </c>
      <c r="T179" s="28">
        <f>(IF(N179="WON-EW",(((L179-1)*'complete results log'!$B$2)*(1-$B$3))+(((M179-1)*'complete results log'!$B$2)*(1-$B$3)),IF(N179="WON",(((L179-1)*'complete results log'!$B$2)*(1-$B$3)),IF(N179="PLACED",(((M179-1)*'complete results log'!$B$2)*(1-$B$3))-'complete results log'!$B$2,IF(Q179=0,-'complete results log'!$B$2,-('complete results log'!$B$2*2))))))*E179</f>
        <v>45.125</v>
      </c>
    </row>
    <row r="180" spans="1:20" x14ac:dyDescent="0.2">
      <c r="A180" s="20">
        <v>42335</v>
      </c>
      <c r="B180" s="21">
        <v>1.2</v>
      </c>
      <c r="C180" s="50" t="s">
        <v>26</v>
      </c>
      <c r="D180" s="50" t="s">
        <v>258</v>
      </c>
      <c r="E180" s="18">
        <v>2</v>
      </c>
      <c r="F180" s="18">
        <v>3.5</v>
      </c>
      <c r="G180" s="18">
        <v>3.5</v>
      </c>
      <c r="H180" s="22" t="s">
        <v>28</v>
      </c>
      <c r="I180" s="22" t="s">
        <v>28</v>
      </c>
      <c r="J180" s="22"/>
      <c r="K180" s="22"/>
      <c r="L180" s="18">
        <v>2.9</v>
      </c>
      <c r="N180" s="18" t="s">
        <v>53</v>
      </c>
      <c r="O180" s="27">
        <f>((G180-1)*(1-(IF(H180="no",0,'complete results log'!$B$3)))+1)</f>
        <v>3.5</v>
      </c>
      <c r="P180" s="27">
        <f t="shared" si="2"/>
        <v>2</v>
      </c>
      <c r="Q180" s="39">
        <f>IF(Table1[[#This Row],[Runners]]&lt;5,0,IF(Table1[[#This Row],[Runners]]&lt;8,0.25,IF(Table1[[#This Row],[Runners]]&lt;12,0.2,IF(Table1[[#This Row],[Handicap?]]="Yes",0.25,0.2))))</f>
        <v>0</v>
      </c>
      <c r="R180" s="29">
        <f>(IF(N180="WON-EW",((((F180-1)*Q180)*'complete results log'!$B$2)+('complete results log'!$B$2*(F180-1))),IF(N180="WON",((((F180-1)*Q180)*'complete results log'!$B$2)+('complete results log'!$B$2*(F180-1))),IF(N180="PLACED",((((F180-1)*Q180)*'complete results log'!$B$2)-'complete results log'!$B$2),IF(Q180=0,-'complete results log'!$B$2,IF(Q180=0,-'complete results log'!$B$2,-('complete results log'!$B$2*2)))))))*E180</f>
        <v>25</v>
      </c>
      <c r="S180" s="28">
        <f>(IF(N180="WON-EW",((((O180-1)*Q180)*'complete results log'!$B$2)+('complete results log'!$B$2*(O180-1))),IF(N180="WON",((((O180-1)*Q180)*'complete results log'!$B$2)+('complete results log'!$B$2*(O180-1))),IF(N180="PLACED",((((O180-1)*Q180)*'complete results log'!$B$2)-'complete results log'!$B$2),IF(Q180=0,-'complete results log'!$B$2,IF(Q180=0,-'complete results log'!$B$2,-('complete results log'!$B$2*2)))))))*E180</f>
        <v>25</v>
      </c>
      <c r="T180" s="28">
        <f>(IF(N180="WON-EW",(((L180-1)*'complete results log'!$B$2)*(1-$B$3))+(((M180-1)*'complete results log'!$B$2)*(1-$B$3)),IF(N180="WON",(((L180-1)*'complete results log'!$B$2)*(1-$B$3)),IF(N180="PLACED",(((M180-1)*'complete results log'!$B$2)*(1-$B$3))-'complete results log'!$B$2,IF(Q180=0,-'complete results log'!$B$2,-('complete results log'!$B$2*2))))))*E180</f>
        <v>18.05</v>
      </c>
    </row>
    <row r="181" spans="1:20" x14ac:dyDescent="0.2">
      <c r="A181" s="20">
        <v>42335</v>
      </c>
      <c r="B181" s="21">
        <v>2.0499999999999998</v>
      </c>
      <c r="C181" s="50" t="s">
        <v>33</v>
      </c>
      <c r="D181" s="50" t="s">
        <v>259</v>
      </c>
      <c r="E181" s="18">
        <v>2</v>
      </c>
      <c r="F181" s="18">
        <v>3.75</v>
      </c>
      <c r="G181" s="18">
        <v>3.75</v>
      </c>
      <c r="H181" s="22" t="s">
        <v>28</v>
      </c>
      <c r="I181" s="22" t="s">
        <v>28</v>
      </c>
      <c r="J181" s="40"/>
      <c r="K181" s="22"/>
      <c r="N181" s="18" t="s">
        <v>29</v>
      </c>
      <c r="O181" s="27">
        <f>((G181-1)*(1-(IF(H181="no",0,'complete results log'!$B$3)))+1)</f>
        <v>3.75</v>
      </c>
      <c r="P181" s="27">
        <f t="shared" si="2"/>
        <v>2</v>
      </c>
      <c r="Q181" s="39">
        <f>IF(Table1[[#This Row],[Runners]]&lt;5,0,IF(Table1[[#This Row],[Runners]]&lt;8,0.25,IF(Table1[[#This Row],[Runners]]&lt;12,0.2,IF(Table1[[#This Row],[Handicap?]]="Yes",0.25,0.2))))</f>
        <v>0</v>
      </c>
      <c r="R181" s="29">
        <f>(IF(N181="WON-EW",((((F181-1)*Q181)*'complete results log'!$B$2)+('complete results log'!$B$2*(F181-1))),IF(N181="WON",((((F181-1)*Q181)*'complete results log'!$B$2)+('complete results log'!$B$2*(F181-1))),IF(N181="PLACED",((((F181-1)*Q181)*'complete results log'!$B$2)-'complete results log'!$B$2),IF(Q181=0,-'complete results log'!$B$2,IF(Q181=0,-'complete results log'!$B$2,-('complete results log'!$B$2*2)))))))*E181</f>
        <v>-10</v>
      </c>
      <c r="S181" s="28">
        <f>(IF(N181="WON-EW",((((O181-1)*Q181)*'complete results log'!$B$2)+('complete results log'!$B$2*(O181-1))),IF(N181="WON",((((O181-1)*Q181)*'complete results log'!$B$2)+('complete results log'!$B$2*(O181-1))),IF(N181="PLACED",((((O181-1)*Q181)*'complete results log'!$B$2)-'complete results log'!$B$2),IF(Q181=0,-'complete results log'!$B$2,IF(Q181=0,-'complete results log'!$B$2,-('complete results log'!$B$2*2)))))))*E181</f>
        <v>-10</v>
      </c>
      <c r="T181" s="28">
        <f>(IF(N181="WON-EW",(((L181-1)*'complete results log'!$B$2)*(1-$B$3))+(((M181-1)*'complete results log'!$B$2)*(1-$B$3)),IF(N181="WON",(((L181-1)*'complete results log'!$B$2)*(1-$B$3)),IF(N181="PLACED",(((M181-1)*'complete results log'!$B$2)*(1-$B$3))-'complete results log'!$B$2,IF(Q181=0,-'complete results log'!$B$2,-('complete results log'!$B$2*2))))))*E181</f>
        <v>-10</v>
      </c>
    </row>
    <row r="182" spans="1:20" x14ac:dyDescent="0.2">
      <c r="A182" s="20">
        <v>42335</v>
      </c>
      <c r="B182" s="21">
        <v>2.5499999999999998</v>
      </c>
      <c r="C182" s="50" t="s">
        <v>256</v>
      </c>
      <c r="D182" s="50" t="s">
        <v>260</v>
      </c>
      <c r="E182" s="18">
        <v>1</v>
      </c>
      <c r="F182" s="18">
        <v>9</v>
      </c>
      <c r="G182" s="18">
        <v>9</v>
      </c>
      <c r="H182" s="22" t="s">
        <v>28</v>
      </c>
      <c r="I182" s="22" t="s">
        <v>41</v>
      </c>
      <c r="J182" s="40">
        <v>12</v>
      </c>
      <c r="K182" s="22" t="s">
        <v>41</v>
      </c>
      <c r="N182" s="18" t="s">
        <v>29</v>
      </c>
      <c r="O182" s="27">
        <f>((G182-1)*(1-(IF(H182="no",0,'complete results log'!$B$3)))+1)</f>
        <v>9</v>
      </c>
      <c r="P182" s="27">
        <f t="shared" si="2"/>
        <v>2</v>
      </c>
      <c r="Q182" s="39">
        <f>IF(Table1[[#This Row],[Runners]]&lt;5,0,IF(Table1[[#This Row],[Runners]]&lt;8,0.25,IF(Table1[[#This Row],[Runners]]&lt;12,0.2,IF(Table1[[#This Row],[Handicap?]]="Yes",0.25,0.2))))</f>
        <v>0.25</v>
      </c>
      <c r="R182" s="29">
        <f>(IF(N182="WON-EW",((((F182-1)*Q182)*'complete results log'!$B$2)+('complete results log'!$B$2*(F182-1))),IF(N182="WON",((((F182-1)*Q182)*'complete results log'!$B$2)+('complete results log'!$B$2*(F182-1))),IF(N182="PLACED",((((F182-1)*Q182)*'complete results log'!$B$2)-'complete results log'!$B$2),IF(Q182=0,-'complete results log'!$B$2,IF(Q182=0,-'complete results log'!$B$2,-('complete results log'!$B$2*2)))))))*E182</f>
        <v>-10</v>
      </c>
      <c r="S182" s="28">
        <f>(IF(N182="WON-EW",((((O182-1)*Q182)*'complete results log'!$B$2)+('complete results log'!$B$2*(O182-1))),IF(N182="WON",((((O182-1)*Q182)*'complete results log'!$B$2)+('complete results log'!$B$2*(O182-1))),IF(N182="PLACED",((((O182-1)*Q182)*'complete results log'!$B$2)-'complete results log'!$B$2),IF(Q182=0,-'complete results log'!$B$2,IF(Q182=0,-'complete results log'!$B$2,-('complete results log'!$B$2*2)))))))*E182</f>
        <v>-10</v>
      </c>
      <c r="T182" s="28">
        <f>(IF(N182="WON-EW",(((L182-1)*'complete results log'!$B$2)*(1-$B$3))+(((M182-1)*'complete results log'!$B$2)*(1-$B$3)),IF(N182="WON",(((L182-1)*'complete results log'!$B$2)*(1-$B$3)),IF(N182="PLACED",(((M182-1)*'complete results log'!$B$2)*(1-$B$3))-'complete results log'!$B$2,IF(Q182=0,-'complete results log'!$B$2,-('complete results log'!$B$2*2))))))*E182</f>
        <v>-10</v>
      </c>
    </row>
    <row r="183" spans="1:20" x14ac:dyDescent="0.2">
      <c r="A183" s="20">
        <v>42335</v>
      </c>
      <c r="B183" s="21">
        <v>3.05</v>
      </c>
      <c r="C183" s="50" t="s">
        <v>26</v>
      </c>
      <c r="D183" s="50" t="s">
        <v>261</v>
      </c>
      <c r="E183" s="18">
        <v>2</v>
      </c>
      <c r="F183" s="18">
        <v>4</v>
      </c>
      <c r="G183" s="18">
        <v>4</v>
      </c>
      <c r="H183" s="22" t="s">
        <v>28</v>
      </c>
      <c r="I183" s="22" t="s">
        <v>28</v>
      </c>
      <c r="J183" s="40"/>
      <c r="K183" s="22"/>
      <c r="N183" s="18" t="s">
        <v>29</v>
      </c>
      <c r="O183" s="27">
        <f>((G183-1)*(1-(IF(H183="no",0,'complete results log'!$B$3)))+1)</f>
        <v>4</v>
      </c>
      <c r="P183" s="27">
        <f t="shared" si="2"/>
        <v>2</v>
      </c>
      <c r="Q183" s="39">
        <f>IF(Table1[[#This Row],[Runners]]&lt;5,0,IF(Table1[[#This Row],[Runners]]&lt;8,0.25,IF(Table1[[#This Row],[Runners]]&lt;12,0.2,IF(Table1[[#This Row],[Handicap?]]="Yes",0.25,0.2))))</f>
        <v>0</v>
      </c>
      <c r="R183" s="29">
        <f>(IF(N183="WON-EW",((((F183-1)*Q183)*'complete results log'!$B$2)+('complete results log'!$B$2*(F183-1))),IF(N183="WON",((((F183-1)*Q183)*'complete results log'!$B$2)+('complete results log'!$B$2*(F183-1))),IF(N183="PLACED",((((F183-1)*Q183)*'complete results log'!$B$2)-'complete results log'!$B$2),IF(Q183=0,-'complete results log'!$B$2,IF(Q183=0,-'complete results log'!$B$2,-('complete results log'!$B$2*2)))))))*E183</f>
        <v>-10</v>
      </c>
      <c r="S183" s="28">
        <f>(IF(N183="WON-EW",((((O183-1)*Q183)*'complete results log'!$B$2)+('complete results log'!$B$2*(O183-1))),IF(N183="WON",((((O183-1)*Q183)*'complete results log'!$B$2)+('complete results log'!$B$2*(O183-1))),IF(N183="PLACED",((((O183-1)*Q183)*'complete results log'!$B$2)-'complete results log'!$B$2),IF(Q183=0,-'complete results log'!$B$2,IF(Q183=0,-'complete results log'!$B$2,-('complete results log'!$B$2*2)))))))*E183</f>
        <v>-10</v>
      </c>
      <c r="T183" s="28">
        <f>(IF(N183="WON-EW",(((L183-1)*'complete results log'!$B$2)*(1-$B$3))+(((M183-1)*'complete results log'!$B$2)*(1-$B$3)),IF(N183="WON",(((L183-1)*'complete results log'!$B$2)*(1-$B$3)),IF(N183="PLACED",(((M183-1)*'complete results log'!$B$2)*(1-$B$3))-'complete results log'!$B$2,IF(Q183=0,-'complete results log'!$B$2,-('complete results log'!$B$2*2))))))*E183</f>
        <v>-10</v>
      </c>
    </row>
    <row r="184" spans="1:20" x14ac:dyDescent="0.2">
      <c r="A184" s="20">
        <v>42335</v>
      </c>
      <c r="B184" s="21">
        <v>6.35</v>
      </c>
      <c r="C184" s="50" t="s">
        <v>36</v>
      </c>
      <c r="D184" s="50" t="s">
        <v>168</v>
      </c>
      <c r="E184" s="18">
        <v>2</v>
      </c>
      <c r="F184" s="18">
        <v>3.5</v>
      </c>
      <c r="G184" s="18">
        <v>3.5</v>
      </c>
      <c r="H184" s="22" t="s">
        <v>28</v>
      </c>
      <c r="I184" s="22" t="s">
        <v>28</v>
      </c>
      <c r="J184" s="40"/>
      <c r="K184" s="22"/>
      <c r="N184" s="18" t="s">
        <v>29</v>
      </c>
      <c r="O184" s="27">
        <f>((G184-1)*(1-(IF(H184="no",0,'complete results log'!$B$3)))+1)</f>
        <v>3.5</v>
      </c>
      <c r="P184" s="27">
        <f t="shared" si="2"/>
        <v>2</v>
      </c>
      <c r="Q184" s="39">
        <f>IF(Table1[[#This Row],[Runners]]&lt;5,0,IF(Table1[[#This Row],[Runners]]&lt;8,0.25,IF(Table1[[#This Row],[Runners]]&lt;12,0.2,IF(Table1[[#This Row],[Handicap?]]="Yes",0.25,0.2))))</f>
        <v>0</v>
      </c>
      <c r="R184" s="29">
        <f>(IF(N184="WON-EW",((((F184-1)*Q184)*'complete results log'!$B$2)+('complete results log'!$B$2*(F184-1))),IF(N184="WON",((((F184-1)*Q184)*'complete results log'!$B$2)+('complete results log'!$B$2*(F184-1))),IF(N184="PLACED",((((F184-1)*Q184)*'complete results log'!$B$2)-'complete results log'!$B$2),IF(Q184=0,-'complete results log'!$B$2,IF(Q184=0,-'complete results log'!$B$2,-('complete results log'!$B$2*2)))))))*E184</f>
        <v>-10</v>
      </c>
      <c r="S184" s="28">
        <f>(IF(N184="WON-EW",((((O184-1)*Q184)*'complete results log'!$B$2)+('complete results log'!$B$2*(O184-1))),IF(N184="WON",((((O184-1)*Q184)*'complete results log'!$B$2)+('complete results log'!$B$2*(O184-1))),IF(N184="PLACED",((((O184-1)*Q184)*'complete results log'!$B$2)-'complete results log'!$B$2),IF(Q184=0,-'complete results log'!$B$2,IF(Q184=0,-'complete results log'!$B$2,-('complete results log'!$B$2*2)))))))*E184</f>
        <v>-10</v>
      </c>
      <c r="T184" s="28">
        <f>(IF(N184="WON-EW",(((L184-1)*'complete results log'!$B$2)*(1-$B$3))+(((M184-1)*'complete results log'!$B$2)*(1-$B$3)),IF(N184="WON",(((L184-1)*'complete results log'!$B$2)*(1-$B$3)),IF(N184="PLACED",(((M184-1)*'complete results log'!$B$2)*(1-$B$3))-'complete results log'!$B$2,IF(Q184=0,-'complete results log'!$B$2,-('complete results log'!$B$2*2))))))*E184</f>
        <v>-10</v>
      </c>
    </row>
    <row r="185" spans="1:20" x14ac:dyDescent="0.2">
      <c r="A185" s="20">
        <v>42335</v>
      </c>
      <c r="B185" s="21">
        <v>7.15</v>
      </c>
      <c r="C185" s="50" t="s">
        <v>38</v>
      </c>
      <c r="D185" s="50" t="s">
        <v>262</v>
      </c>
      <c r="E185" s="18">
        <v>1</v>
      </c>
      <c r="F185" s="18">
        <v>6</v>
      </c>
      <c r="G185" s="18">
        <v>6</v>
      </c>
      <c r="H185" s="22" t="s">
        <v>28</v>
      </c>
      <c r="I185" s="22" t="s">
        <v>28</v>
      </c>
      <c r="J185" s="40"/>
      <c r="K185" s="22"/>
      <c r="N185" s="18" t="s">
        <v>29</v>
      </c>
      <c r="O185" s="27">
        <f>((G185-1)*(1-(IF(H185="no",0,'complete results log'!$B$3)))+1)</f>
        <v>6</v>
      </c>
      <c r="P185" s="27">
        <f t="shared" si="2"/>
        <v>1</v>
      </c>
      <c r="Q185" s="39">
        <f>IF(Table1[[#This Row],[Runners]]&lt;5,0,IF(Table1[[#This Row],[Runners]]&lt;8,0.25,IF(Table1[[#This Row],[Runners]]&lt;12,0.2,IF(Table1[[#This Row],[Handicap?]]="Yes",0.25,0.2))))</f>
        <v>0</v>
      </c>
      <c r="R185" s="29">
        <f>(IF(N185="WON-EW",((((F185-1)*Q185)*'complete results log'!$B$2)+('complete results log'!$B$2*(F185-1))),IF(N185="WON",((((F185-1)*Q185)*'complete results log'!$B$2)+('complete results log'!$B$2*(F185-1))),IF(N185="PLACED",((((F185-1)*Q185)*'complete results log'!$B$2)-'complete results log'!$B$2),IF(Q185=0,-'complete results log'!$B$2,IF(Q185=0,-'complete results log'!$B$2,-('complete results log'!$B$2*2)))))))*E185</f>
        <v>-5</v>
      </c>
      <c r="S185" s="28">
        <f>(IF(N185="WON-EW",((((O185-1)*Q185)*'complete results log'!$B$2)+('complete results log'!$B$2*(O185-1))),IF(N185="WON",((((O185-1)*Q185)*'complete results log'!$B$2)+('complete results log'!$B$2*(O185-1))),IF(N185="PLACED",((((O185-1)*Q185)*'complete results log'!$B$2)-'complete results log'!$B$2),IF(Q185=0,-'complete results log'!$B$2,IF(Q185=0,-'complete results log'!$B$2,-('complete results log'!$B$2*2)))))))*E185</f>
        <v>-5</v>
      </c>
      <c r="T185" s="28">
        <f>(IF(N185="WON-EW",(((L185-1)*'complete results log'!$B$2)*(1-$B$3))+(((M185-1)*'complete results log'!$B$2)*(1-$B$3)),IF(N185="WON",(((L185-1)*'complete results log'!$B$2)*(1-$B$3)),IF(N185="PLACED",(((M185-1)*'complete results log'!$B$2)*(1-$B$3))-'complete results log'!$B$2,IF(Q185=0,-'complete results log'!$B$2,-('complete results log'!$B$2*2))))))*E185</f>
        <v>-5</v>
      </c>
    </row>
    <row r="186" spans="1:20" x14ac:dyDescent="0.2">
      <c r="A186" s="20">
        <v>42336</v>
      </c>
      <c r="B186" s="21">
        <v>12.2</v>
      </c>
      <c r="C186" s="50" t="s">
        <v>26</v>
      </c>
      <c r="D186" s="50" t="s">
        <v>263</v>
      </c>
      <c r="E186" s="18">
        <v>2</v>
      </c>
      <c r="F186" s="18">
        <v>4</v>
      </c>
      <c r="G186" s="18">
        <v>4</v>
      </c>
      <c r="H186" s="22" t="s">
        <v>28</v>
      </c>
      <c r="I186" s="22" t="s">
        <v>28</v>
      </c>
      <c r="J186" s="40"/>
      <c r="K186" s="22"/>
      <c r="N186" s="18" t="s">
        <v>29</v>
      </c>
      <c r="O186" s="27">
        <f>((G186-1)*(1-(IF(H186="no",0,'complete results log'!$B$3)))+1)</f>
        <v>4</v>
      </c>
      <c r="P186" s="27">
        <f t="shared" si="2"/>
        <v>2</v>
      </c>
      <c r="Q186" s="39">
        <f>IF(Table1[[#This Row],[Runners]]&lt;5,0,IF(Table1[[#This Row],[Runners]]&lt;8,0.25,IF(Table1[[#This Row],[Runners]]&lt;12,0.2,IF(Table1[[#This Row],[Handicap?]]="Yes",0.25,0.2))))</f>
        <v>0</v>
      </c>
      <c r="R186" s="29">
        <f>(IF(N186="WON-EW",((((F186-1)*Q186)*'complete results log'!$B$2)+('complete results log'!$B$2*(F186-1))),IF(N186="WON",((((F186-1)*Q186)*'complete results log'!$B$2)+('complete results log'!$B$2*(F186-1))),IF(N186="PLACED",((((F186-1)*Q186)*'complete results log'!$B$2)-'complete results log'!$B$2),IF(Q186=0,-'complete results log'!$B$2,IF(Q186=0,-'complete results log'!$B$2,-('complete results log'!$B$2*2)))))))*E186</f>
        <v>-10</v>
      </c>
      <c r="S186" s="28">
        <f>(IF(N186="WON-EW",((((O186-1)*Q186)*'complete results log'!$B$2)+('complete results log'!$B$2*(O186-1))),IF(N186="WON",((((O186-1)*Q186)*'complete results log'!$B$2)+('complete results log'!$B$2*(O186-1))),IF(N186="PLACED",((((O186-1)*Q186)*'complete results log'!$B$2)-'complete results log'!$B$2),IF(Q186=0,-'complete results log'!$B$2,IF(Q186=0,-'complete results log'!$B$2,-('complete results log'!$B$2*2)))))))*E186</f>
        <v>-10</v>
      </c>
      <c r="T186" s="28">
        <f>(IF(N186="WON-EW",(((L186-1)*'complete results log'!$B$2)*(1-$B$3))+(((M186-1)*'complete results log'!$B$2)*(1-$B$3)),IF(N186="WON",(((L186-1)*'complete results log'!$B$2)*(1-$B$3)),IF(N186="PLACED",(((M186-1)*'complete results log'!$B$2)*(1-$B$3))-'complete results log'!$B$2,IF(Q186=0,-'complete results log'!$B$2,-('complete results log'!$B$2*2))))))*E186</f>
        <v>-10</v>
      </c>
    </row>
    <row r="187" spans="1:20" x14ac:dyDescent="0.2">
      <c r="A187" s="20">
        <v>42336</v>
      </c>
      <c r="B187" s="21">
        <v>12.35</v>
      </c>
      <c r="C187" s="50" t="s">
        <v>74</v>
      </c>
      <c r="D187" s="50" t="s">
        <v>264</v>
      </c>
      <c r="E187" s="18">
        <v>2</v>
      </c>
      <c r="F187" s="18">
        <v>3</v>
      </c>
      <c r="G187" s="18">
        <v>3</v>
      </c>
      <c r="H187" s="22" t="s">
        <v>28</v>
      </c>
      <c r="I187" s="22" t="s">
        <v>28</v>
      </c>
      <c r="J187" s="40"/>
      <c r="K187" s="22"/>
      <c r="L187" s="18">
        <v>2.66</v>
      </c>
      <c r="N187" s="18" t="s">
        <v>53</v>
      </c>
      <c r="O187" s="27">
        <f>((G187-1)*(1-(IF(H187="no",0,'complete results log'!$B$3)))+1)</f>
        <v>3</v>
      </c>
      <c r="P187" s="27">
        <f t="shared" si="2"/>
        <v>2</v>
      </c>
      <c r="Q187" s="39">
        <f>IF(Table1[[#This Row],[Runners]]&lt;5,0,IF(Table1[[#This Row],[Runners]]&lt;8,0.25,IF(Table1[[#This Row],[Runners]]&lt;12,0.2,IF(Table1[[#This Row],[Handicap?]]="Yes",0.25,0.2))))</f>
        <v>0</v>
      </c>
      <c r="R187" s="29">
        <f>(IF(N187="WON-EW",((((F187-1)*Q187)*'complete results log'!$B$2)+('complete results log'!$B$2*(F187-1))),IF(N187="WON",((((F187-1)*Q187)*'complete results log'!$B$2)+('complete results log'!$B$2*(F187-1))),IF(N187="PLACED",((((F187-1)*Q187)*'complete results log'!$B$2)-'complete results log'!$B$2),IF(Q187=0,-'complete results log'!$B$2,IF(Q187=0,-'complete results log'!$B$2,-('complete results log'!$B$2*2)))))))*E187</f>
        <v>20</v>
      </c>
      <c r="S187" s="28">
        <f>(IF(N187="WON-EW",((((O187-1)*Q187)*'complete results log'!$B$2)+('complete results log'!$B$2*(O187-1))),IF(N187="WON",((((O187-1)*Q187)*'complete results log'!$B$2)+('complete results log'!$B$2*(O187-1))),IF(N187="PLACED",((((O187-1)*Q187)*'complete results log'!$B$2)-'complete results log'!$B$2),IF(Q187=0,-'complete results log'!$B$2,IF(Q187=0,-'complete results log'!$B$2,-('complete results log'!$B$2*2)))))))*E187</f>
        <v>20</v>
      </c>
      <c r="T187" s="28">
        <f>(IF(N187="WON-EW",(((L187-1)*'complete results log'!$B$2)*(1-$B$3))+(((M187-1)*'complete results log'!$B$2)*(1-$B$3)),IF(N187="WON",(((L187-1)*'complete results log'!$B$2)*(1-$B$3)),IF(N187="PLACED",(((M187-1)*'complete results log'!$B$2)*(1-$B$3))-'complete results log'!$B$2,IF(Q187=0,-'complete results log'!$B$2,-('complete results log'!$B$2*2))))))*E187</f>
        <v>15.770000000000001</v>
      </c>
    </row>
    <row r="188" spans="1:20" x14ac:dyDescent="0.2">
      <c r="A188" s="20">
        <v>42336</v>
      </c>
      <c r="B188" s="21">
        <v>12.45</v>
      </c>
      <c r="C188" s="50" t="s">
        <v>33</v>
      </c>
      <c r="D188" s="50" t="s">
        <v>265</v>
      </c>
      <c r="E188" s="18">
        <v>2</v>
      </c>
      <c r="F188" s="18">
        <v>7</v>
      </c>
      <c r="G188" s="18">
        <v>7</v>
      </c>
      <c r="H188" s="22" t="s">
        <v>28</v>
      </c>
      <c r="I188" s="22" t="s">
        <v>28</v>
      </c>
      <c r="J188" s="40"/>
      <c r="K188" s="22"/>
      <c r="L188" s="18">
        <v>6</v>
      </c>
      <c r="N188" s="18" t="s">
        <v>53</v>
      </c>
      <c r="O188" s="27">
        <f>((G188-1)*(1-(IF(H188="no",0,'complete results log'!$B$3)))+1)</f>
        <v>7</v>
      </c>
      <c r="P188" s="27">
        <f t="shared" si="2"/>
        <v>2</v>
      </c>
      <c r="Q188" s="39">
        <f>IF(Table1[[#This Row],[Runners]]&lt;5,0,IF(Table1[[#This Row],[Runners]]&lt;8,0.25,IF(Table1[[#This Row],[Runners]]&lt;12,0.2,IF(Table1[[#This Row],[Handicap?]]="Yes",0.25,0.2))))</f>
        <v>0</v>
      </c>
      <c r="R188" s="29">
        <f>(IF(N188="WON-EW",((((F188-1)*Q188)*'complete results log'!$B$2)+('complete results log'!$B$2*(F188-1))),IF(N188="WON",((((F188-1)*Q188)*'complete results log'!$B$2)+('complete results log'!$B$2*(F188-1))),IF(N188="PLACED",((((F188-1)*Q188)*'complete results log'!$B$2)-'complete results log'!$B$2),IF(Q188=0,-'complete results log'!$B$2,IF(Q188=0,-'complete results log'!$B$2,-('complete results log'!$B$2*2)))))))*E188</f>
        <v>60</v>
      </c>
      <c r="S188" s="28">
        <f>(IF(N188="WON-EW",((((O188-1)*Q188)*'complete results log'!$B$2)+('complete results log'!$B$2*(O188-1))),IF(N188="WON",((((O188-1)*Q188)*'complete results log'!$B$2)+('complete results log'!$B$2*(O188-1))),IF(N188="PLACED",((((O188-1)*Q188)*'complete results log'!$B$2)-'complete results log'!$B$2),IF(Q188=0,-'complete results log'!$B$2,IF(Q188=0,-'complete results log'!$B$2,-('complete results log'!$B$2*2)))))))*E188</f>
        <v>60</v>
      </c>
      <c r="T188" s="28">
        <f>(IF(N188="WON-EW",(((L188-1)*'complete results log'!$B$2)*(1-$B$3))+(((M188-1)*'complete results log'!$B$2)*(1-$B$3)),IF(N188="WON",(((L188-1)*'complete results log'!$B$2)*(1-$B$3)),IF(N188="PLACED",(((M188-1)*'complete results log'!$B$2)*(1-$B$3))-'complete results log'!$B$2,IF(Q188=0,-'complete results log'!$B$2,-('complete results log'!$B$2*2))))))*E188</f>
        <v>47.5</v>
      </c>
    </row>
    <row r="189" spans="1:20" x14ac:dyDescent="0.2">
      <c r="A189" s="20">
        <v>42336</v>
      </c>
      <c r="B189" s="21">
        <v>1.1499999999999999</v>
      </c>
      <c r="C189" s="50" t="s">
        <v>33</v>
      </c>
      <c r="D189" s="50" t="s">
        <v>266</v>
      </c>
      <c r="E189" s="18">
        <v>1</v>
      </c>
      <c r="F189" s="18">
        <v>17</v>
      </c>
      <c r="G189" s="18">
        <v>17</v>
      </c>
      <c r="H189" s="22" t="s">
        <v>28</v>
      </c>
      <c r="I189" s="22" t="s">
        <v>41</v>
      </c>
      <c r="J189" s="40">
        <v>16</v>
      </c>
      <c r="K189" s="22" t="s">
        <v>41</v>
      </c>
      <c r="N189" s="18" t="s">
        <v>29</v>
      </c>
      <c r="O189" s="27">
        <f>((G189-1)*(1-(IF(H189="no",0,'complete results log'!$B$3)))+1)</f>
        <v>17</v>
      </c>
      <c r="P189" s="27">
        <f t="shared" si="2"/>
        <v>2</v>
      </c>
      <c r="Q189" s="39">
        <f>IF(Table1[[#This Row],[Runners]]&lt;5,0,IF(Table1[[#This Row],[Runners]]&lt;8,0.25,IF(Table1[[#This Row],[Runners]]&lt;12,0.2,IF(Table1[[#This Row],[Handicap?]]="Yes",0.25,0.2))))</f>
        <v>0.25</v>
      </c>
      <c r="R189" s="29">
        <f>(IF(N189="WON-EW",((((F189-1)*Q189)*'complete results log'!$B$2)+('complete results log'!$B$2*(F189-1))),IF(N189="WON",((((F189-1)*Q189)*'complete results log'!$B$2)+('complete results log'!$B$2*(F189-1))),IF(N189="PLACED",((((F189-1)*Q189)*'complete results log'!$B$2)-'complete results log'!$B$2),IF(Q189=0,-'complete results log'!$B$2,IF(Q189=0,-'complete results log'!$B$2,-('complete results log'!$B$2*2)))))))*E189</f>
        <v>-10</v>
      </c>
      <c r="S189" s="28">
        <f>(IF(N189="WON-EW",((((O189-1)*Q189)*'complete results log'!$B$2)+('complete results log'!$B$2*(O189-1))),IF(N189="WON",((((O189-1)*Q189)*'complete results log'!$B$2)+('complete results log'!$B$2*(O189-1))),IF(N189="PLACED",((((O189-1)*Q189)*'complete results log'!$B$2)-'complete results log'!$B$2),IF(Q189=0,-'complete results log'!$B$2,IF(Q189=0,-'complete results log'!$B$2,-('complete results log'!$B$2*2)))))))*E189</f>
        <v>-10</v>
      </c>
      <c r="T189" s="28">
        <f>(IF(N189="WON-EW",(((L189-1)*'complete results log'!$B$2)*(1-$B$3))+(((M189-1)*'complete results log'!$B$2)*(1-$B$3)),IF(N189="WON",(((L189-1)*'complete results log'!$B$2)*(1-$B$3)),IF(N189="PLACED",(((M189-1)*'complete results log'!$B$2)*(1-$B$3))-'complete results log'!$B$2,IF(Q189=0,-'complete results log'!$B$2,-('complete results log'!$B$2*2))))))*E189</f>
        <v>-10</v>
      </c>
    </row>
    <row r="190" spans="1:20" x14ac:dyDescent="0.2">
      <c r="A190" s="20">
        <v>42336</v>
      </c>
      <c r="B190" s="21">
        <v>1.35</v>
      </c>
      <c r="C190" s="50" t="s">
        <v>74</v>
      </c>
      <c r="D190" s="50" t="s">
        <v>123</v>
      </c>
      <c r="E190" s="18">
        <v>2</v>
      </c>
      <c r="F190" s="18">
        <v>4</v>
      </c>
      <c r="G190" s="18">
        <v>4</v>
      </c>
      <c r="H190" s="22" t="s">
        <v>28</v>
      </c>
      <c r="I190" s="22" t="s">
        <v>28</v>
      </c>
      <c r="J190" s="22"/>
      <c r="K190" s="22"/>
      <c r="N190" s="18" t="s">
        <v>29</v>
      </c>
      <c r="O190" s="27">
        <f>((G190-1)*(1-(IF(H190="no",0,'complete results log'!$B$3)))+1)</f>
        <v>4</v>
      </c>
      <c r="P190" s="27">
        <f t="shared" ref="P190:P250" si="3">E190*IF(I190="yes",2,1)</f>
        <v>2</v>
      </c>
      <c r="Q190" s="39">
        <f>IF(Table1[[#This Row],[Runners]]&lt;5,0,IF(Table1[[#This Row],[Runners]]&lt;8,0.25,IF(Table1[[#This Row],[Runners]]&lt;12,0.2,IF(Table1[[#This Row],[Handicap?]]="Yes",0.25,0.2))))</f>
        <v>0</v>
      </c>
      <c r="R190" s="29">
        <f>(IF(N190="WON-EW",((((F190-1)*Q190)*'complete results log'!$B$2)+('complete results log'!$B$2*(F190-1))),IF(N190="WON",((((F190-1)*Q190)*'complete results log'!$B$2)+('complete results log'!$B$2*(F190-1))),IF(N190="PLACED",((((F190-1)*Q190)*'complete results log'!$B$2)-'complete results log'!$B$2),IF(Q190=0,-'complete results log'!$B$2,IF(Q190=0,-'complete results log'!$B$2,-('complete results log'!$B$2*2)))))))*E190</f>
        <v>-10</v>
      </c>
      <c r="S190" s="28">
        <f>(IF(N190="WON-EW",((((O190-1)*Q190)*'complete results log'!$B$2)+('complete results log'!$B$2*(O190-1))),IF(N190="WON",((((O190-1)*Q190)*'complete results log'!$B$2)+('complete results log'!$B$2*(O190-1))),IF(N190="PLACED",((((O190-1)*Q190)*'complete results log'!$B$2)-'complete results log'!$B$2),IF(Q190=0,-'complete results log'!$B$2,IF(Q190=0,-'complete results log'!$B$2,-('complete results log'!$B$2*2)))))))*E190</f>
        <v>-10</v>
      </c>
      <c r="T190" s="28">
        <f>(IF(N190="WON-EW",(((L190-1)*'complete results log'!$B$2)*(1-$B$3))+(((M190-1)*'complete results log'!$B$2)*(1-$B$3)),IF(N190="WON",(((L190-1)*'complete results log'!$B$2)*(1-$B$3)),IF(N190="PLACED",(((M190-1)*'complete results log'!$B$2)*(1-$B$3))-'complete results log'!$B$2,IF(Q190=0,-'complete results log'!$B$2,-('complete results log'!$B$2*2))))))*E190</f>
        <v>-10</v>
      </c>
    </row>
    <row r="191" spans="1:20" x14ac:dyDescent="0.2">
      <c r="A191" s="20">
        <v>42336</v>
      </c>
      <c r="B191" s="21">
        <v>3</v>
      </c>
      <c r="C191" s="50" t="s">
        <v>33</v>
      </c>
      <c r="D191" s="50" t="s">
        <v>267</v>
      </c>
      <c r="E191" s="18">
        <v>2</v>
      </c>
      <c r="F191" s="18">
        <v>5</v>
      </c>
      <c r="G191" s="18">
        <v>5</v>
      </c>
      <c r="H191" s="22" t="s">
        <v>28</v>
      </c>
      <c r="I191" s="22" t="s">
        <v>28</v>
      </c>
      <c r="J191" s="22"/>
      <c r="K191" s="22"/>
      <c r="N191" s="18" t="s">
        <v>29</v>
      </c>
      <c r="O191" s="27">
        <f>((G191-1)*(1-(IF(H191="no",0,'complete results log'!$B$3)))+1)</f>
        <v>5</v>
      </c>
      <c r="P191" s="27">
        <f t="shared" si="3"/>
        <v>2</v>
      </c>
      <c r="Q191" s="39">
        <f>IF(Table1[[#This Row],[Runners]]&lt;5,0,IF(Table1[[#This Row],[Runners]]&lt;8,0.25,IF(Table1[[#This Row],[Runners]]&lt;12,0.2,IF(Table1[[#This Row],[Handicap?]]="Yes",0.25,0.2))))</f>
        <v>0</v>
      </c>
      <c r="R191" s="29">
        <f>(IF(N191="WON-EW",((((F191-1)*Q191)*'complete results log'!$B$2)+('complete results log'!$B$2*(F191-1))),IF(N191="WON",((((F191-1)*Q191)*'complete results log'!$B$2)+('complete results log'!$B$2*(F191-1))),IF(N191="PLACED",((((F191-1)*Q191)*'complete results log'!$B$2)-'complete results log'!$B$2),IF(Q191=0,-'complete results log'!$B$2,IF(Q191=0,-'complete results log'!$B$2,-('complete results log'!$B$2*2)))))))*E191</f>
        <v>-10</v>
      </c>
      <c r="S191" s="28">
        <f>(IF(N191="WON-EW",((((O191-1)*Q191)*'complete results log'!$B$2)+('complete results log'!$B$2*(O191-1))),IF(N191="WON",((((O191-1)*Q191)*'complete results log'!$B$2)+('complete results log'!$B$2*(O191-1))),IF(N191="PLACED",((((O191-1)*Q191)*'complete results log'!$B$2)-'complete results log'!$B$2),IF(Q191=0,-'complete results log'!$B$2,IF(Q191=0,-'complete results log'!$B$2,-('complete results log'!$B$2*2)))))))*E191</f>
        <v>-10</v>
      </c>
      <c r="T191" s="28">
        <f>(IF(N191="WON-EW",(((L191-1)*'complete results log'!$B$2)*(1-$B$3))+(((M191-1)*'complete results log'!$B$2)*(1-$B$3)),IF(N191="WON",(((L191-1)*'complete results log'!$B$2)*(1-$B$3)),IF(N191="PLACED",(((M191-1)*'complete results log'!$B$2)*(1-$B$3))-'complete results log'!$B$2,IF(Q191=0,-'complete results log'!$B$2,-('complete results log'!$B$2*2))))))*E191</f>
        <v>-10</v>
      </c>
    </row>
    <row r="192" spans="1:20" x14ac:dyDescent="0.2">
      <c r="A192" s="20">
        <v>42336</v>
      </c>
      <c r="B192" s="21">
        <v>6.15</v>
      </c>
      <c r="C192" s="50" t="s">
        <v>38</v>
      </c>
      <c r="D192" s="50" t="s">
        <v>268</v>
      </c>
      <c r="E192" s="18">
        <v>2</v>
      </c>
      <c r="F192" s="18">
        <v>4</v>
      </c>
      <c r="G192" s="18">
        <v>4</v>
      </c>
      <c r="H192" s="22" t="s">
        <v>28</v>
      </c>
      <c r="I192" s="22" t="s">
        <v>28</v>
      </c>
      <c r="J192" s="22"/>
      <c r="K192" s="22"/>
      <c r="N192" s="18" t="s">
        <v>29</v>
      </c>
      <c r="O192" s="27">
        <f>((G192-1)*(1-(IF(H192="no",0,'complete results log'!$B$3)))+1)</f>
        <v>4</v>
      </c>
      <c r="P192" s="27">
        <f t="shared" si="3"/>
        <v>2</v>
      </c>
      <c r="Q192" s="39">
        <f>IF(Table1[[#This Row],[Runners]]&lt;5,0,IF(Table1[[#This Row],[Runners]]&lt;8,0.25,IF(Table1[[#This Row],[Runners]]&lt;12,0.2,IF(Table1[[#This Row],[Handicap?]]="Yes",0.25,0.2))))</f>
        <v>0</v>
      </c>
      <c r="R192" s="29">
        <f>(IF(N192="WON-EW",((((F192-1)*Q192)*'complete results log'!$B$2)+('complete results log'!$B$2*(F192-1))),IF(N192="WON",((((F192-1)*Q192)*'complete results log'!$B$2)+('complete results log'!$B$2*(F192-1))),IF(N192="PLACED",((((F192-1)*Q192)*'complete results log'!$B$2)-'complete results log'!$B$2),IF(Q192=0,-'complete results log'!$B$2,IF(Q192=0,-'complete results log'!$B$2,-('complete results log'!$B$2*2)))))))*E192</f>
        <v>-10</v>
      </c>
      <c r="S192" s="28">
        <f>(IF(N192="WON-EW",((((O192-1)*Q192)*'complete results log'!$B$2)+('complete results log'!$B$2*(O192-1))),IF(N192="WON",((((O192-1)*Q192)*'complete results log'!$B$2)+('complete results log'!$B$2*(O192-1))),IF(N192="PLACED",((((O192-1)*Q192)*'complete results log'!$B$2)-'complete results log'!$B$2),IF(Q192=0,-'complete results log'!$B$2,IF(Q192=0,-'complete results log'!$B$2,-('complete results log'!$B$2*2)))))))*E192</f>
        <v>-10</v>
      </c>
      <c r="T192" s="28">
        <f>(IF(N192="WON-EW",(((L192-1)*'complete results log'!$B$2)*(1-$B$3))+(((M192-1)*'complete results log'!$B$2)*(1-$B$3)),IF(N192="WON",(((L192-1)*'complete results log'!$B$2)*(1-$B$3)),IF(N192="PLACED",(((M192-1)*'complete results log'!$B$2)*(1-$B$3))-'complete results log'!$B$2,IF(Q192=0,-'complete results log'!$B$2,-('complete results log'!$B$2*2))))))*E192</f>
        <v>-10</v>
      </c>
    </row>
    <row r="193" spans="1:20" x14ac:dyDescent="0.2">
      <c r="A193" s="20">
        <v>42336</v>
      </c>
      <c r="B193" s="21">
        <v>6.45</v>
      </c>
      <c r="C193" s="50" t="s">
        <v>38</v>
      </c>
      <c r="D193" s="50" t="s">
        <v>269</v>
      </c>
      <c r="E193" s="18">
        <v>2</v>
      </c>
      <c r="F193" s="18">
        <v>4.5</v>
      </c>
      <c r="G193" s="18">
        <v>4.5</v>
      </c>
      <c r="H193" s="22" t="s">
        <v>28</v>
      </c>
      <c r="I193" s="22" t="s">
        <v>28</v>
      </c>
      <c r="J193" s="22"/>
      <c r="K193" s="22"/>
      <c r="N193" s="18" t="s">
        <v>29</v>
      </c>
      <c r="O193" s="27">
        <f>((G193-1)*(1-(IF(H193="no",0,'complete results log'!$B$3)))+1)</f>
        <v>4.5</v>
      </c>
      <c r="P193" s="27">
        <f t="shared" si="3"/>
        <v>2</v>
      </c>
      <c r="Q193" s="39">
        <f>IF(Table1[[#This Row],[Runners]]&lt;5,0,IF(Table1[[#This Row],[Runners]]&lt;8,0.25,IF(Table1[[#This Row],[Runners]]&lt;12,0.2,IF(Table1[[#This Row],[Handicap?]]="Yes",0.25,0.2))))</f>
        <v>0</v>
      </c>
      <c r="R193" s="29">
        <f>(IF(N193="WON-EW",((((F193-1)*Q193)*'complete results log'!$B$2)+('complete results log'!$B$2*(F193-1))),IF(N193="WON",((((F193-1)*Q193)*'complete results log'!$B$2)+('complete results log'!$B$2*(F193-1))),IF(N193="PLACED",((((F193-1)*Q193)*'complete results log'!$B$2)-'complete results log'!$B$2),IF(Q193=0,-'complete results log'!$B$2,IF(Q193=0,-'complete results log'!$B$2,-('complete results log'!$B$2*2)))))))*E193</f>
        <v>-10</v>
      </c>
      <c r="S193" s="28">
        <f>(IF(N193="WON-EW",((((O193-1)*Q193)*'complete results log'!$B$2)+('complete results log'!$B$2*(O193-1))),IF(N193="WON",((((O193-1)*Q193)*'complete results log'!$B$2)+('complete results log'!$B$2*(O193-1))),IF(N193="PLACED",((((O193-1)*Q193)*'complete results log'!$B$2)-'complete results log'!$B$2),IF(Q193=0,-'complete results log'!$B$2,IF(Q193=0,-'complete results log'!$B$2,-('complete results log'!$B$2*2)))))))*E193</f>
        <v>-10</v>
      </c>
      <c r="T193" s="28">
        <f>(IF(N193="WON-EW",(((L193-1)*'complete results log'!$B$2)*(1-$B$3))+(((M193-1)*'complete results log'!$B$2)*(1-$B$3)),IF(N193="WON",(((L193-1)*'complete results log'!$B$2)*(1-$B$3)),IF(N193="PLACED",(((M193-1)*'complete results log'!$B$2)*(1-$B$3))-'complete results log'!$B$2,IF(Q193=0,-'complete results log'!$B$2,-('complete results log'!$B$2*2))))))*E193</f>
        <v>-10</v>
      </c>
    </row>
    <row r="194" spans="1:20" x14ac:dyDescent="0.2">
      <c r="A194" s="20">
        <v>42336</v>
      </c>
      <c r="B194" s="21">
        <v>8.4499999999999993</v>
      </c>
      <c r="C194" s="50" t="s">
        <v>38</v>
      </c>
      <c r="D194" s="50" t="s">
        <v>270</v>
      </c>
      <c r="E194" s="18">
        <v>2</v>
      </c>
      <c r="F194" s="18">
        <v>4</v>
      </c>
      <c r="G194" s="18">
        <v>4</v>
      </c>
      <c r="H194" s="22" t="s">
        <v>28</v>
      </c>
      <c r="I194" s="22" t="s">
        <v>28</v>
      </c>
      <c r="J194" s="22"/>
      <c r="K194" s="22"/>
      <c r="N194" s="18" t="s">
        <v>29</v>
      </c>
      <c r="O194" s="27">
        <f>((G194-1)*(1-(IF(H194="no",0,'complete results log'!$B$3)))+1)</f>
        <v>4</v>
      </c>
      <c r="P194" s="27">
        <f t="shared" si="3"/>
        <v>2</v>
      </c>
      <c r="Q194" s="39">
        <f>IF(Table1[[#This Row],[Runners]]&lt;5,0,IF(Table1[[#This Row],[Runners]]&lt;8,0.25,IF(Table1[[#This Row],[Runners]]&lt;12,0.2,IF(Table1[[#This Row],[Handicap?]]="Yes",0.25,0.2))))</f>
        <v>0</v>
      </c>
      <c r="R194" s="29">
        <f>(IF(N194="WON-EW",((((F194-1)*Q194)*'complete results log'!$B$2)+('complete results log'!$B$2*(F194-1))),IF(N194="WON",((((F194-1)*Q194)*'complete results log'!$B$2)+('complete results log'!$B$2*(F194-1))),IF(N194="PLACED",((((F194-1)*Q194)*'complete results log'!$B$2)-'complete results log'!$B$2),IF(Q194=0,-'complete results log'!$B$2,IF(Q194=0,-'complete results log'!$B$2,-('complete results log'!$B$2*2)))))))*E194</f>
        <v>-10</v>
      </c>
      <c r="S194" s="28">
        <f>(IF(N194="WON-EW",((((O194-1)*Q194)*'complete results log'!$B$2)+('complete results log'!$B$2*(O194-1))),IF(N194="WON",((((O194-1)*Q194)*'complete results log'!$B$2)+('complete results log'!$B$2*(O194-1))),IF(N194="PLACED",((((O194-1)*Q194)*'complete results log'!$B$2)-'complete results log'!$B$2),IF(Q194=0,-'complete results log'!$B$2,IF(Q194=0,-'complete results log'!$B$2,-('complete results log'!$B$2*2)))))))*E194</f>
        <v>-10</v>
      </c>
      <c r="T194" s="28">
        <f>(IF(N194="WON-EW",(((L194-1)*'complete results log'!$B$2)*(1-$B$3))+(((M194-1)*'complete results log'!$B$2)*(1-$B$3)),IF(N194="WON",(((L194-1)*'complete results log'!$B$2)*(1-$B$3)),IF(N194="PLACED",(((M194-1)*'complete results log'!$B$2)*(1-$B$3))-'complete results log'!$B$2,IF(Q194=0,-'complete results log'!$B$2,-('complete results log'!$B$2*2))))))*E194</f>
        <v>-10</v>
      </c>
    </row>
    <row r="195" spans="1:20" x14ac:dyDescent="0.2">
      <c r="A195" s="20">
        <v>42336</v>
      </c>
      <c r="B195" s="21">
        <v>9.15</v>
      </c>
      <c r="C195" s="50" t="s">
        <v>38</v>
      </c>
      <c r="D195" s="50" t="s">
        <v>271</v>
      </c>
      <c r="E195" s="18">
        <v>2</v>
      </c>
      <c r="F195" s="18">
        <v>5</v>
      </c>
      <c r="G195" s="18">
        <v>5</v>
      </c>
      <c r="H195" s="22" t="s">
        <v>28</v>
      </c>
      <c r="I195" s="22" t="s">
        <v>28</v>
      </c>
      <c r="J195" s="22"/>
      <c r="K195" s="22"/>
      <c r="N195" s="18" t="s">
        <v>29</v>
      </c>
      <c r="O195" s="27">
        <f>((G195-1)*(1-(IF(H195="no",0,'complete results log'!$B$3)))+1)</f>
        <v>5</v>
      </c>
      <c r="P195" s="27">
        <f t="shared" si="3"/>
        <v>2</v>
      </c>
      <c r="Q195" s="39">
        <f>IF(Table1[[#This Row],[Runners]]&lt;5,0,IF(Table1[[#This Row],[Runners]]&lt;8,0.25,IF(Table1[[#This Row],[Runners]]&lt;12,0.2,IF(Table1[[#This Row],[Handicap?]]="Yes",0.25,0.2))))</f>
        <v>0</v>
      </c>
      <c r="R195" s="29">
        <f>(IF(N195="WON-EW",((((F195-1)*Q195)*'complete results log'!$B$2)+('complete results log'!$B$2*(F195-1))),IF(N195="WON",((((F195-1)*Q195)*'complete results log'!$B$2)+('complete results log'!$B$2*(F195-1))),IF(N195="PLACED",((((F195-1)*Q195)*'complete results log'!$B$2)-'complete results log'!$B$2),IF(Q195=0,-'complete results log'!$B$2,IF(Q195=0,-'complete results log'!$B$2,-('complete results log'!$B$2*2)))))))*E195</f>
        <v>-10</v>
      </c>
      <c r="S195" s="28">
        <f>(IF(N195="WON-EW",((((O195-1)*Q195)*'complete results log'!$B$2)+('complete results log'!$B$2*(O195-1))),IF(N195="WON",((((O195-1)*Q195)*'complete results log'!$B$2)+('complete results log'!$B$2*(O195-1))),IF(N195="PLACED",((((O195-1)*Q195)*'complete results log'!$B$2)-'complete results log'!$B$2),IF(Q195=0,-'complete results log'!$B$2,IF(Q195=0,-'complete results log'!$B$2,-('complete results log'!$B$2*2)))))))*E195</f>
        <v>-10</v>
      </c>
      <c r="T195" s="28">
        <f>(IF(N195="WON-EW",(((L195-1)*'complete results log'!$B$2)*(1-$B$3))+(((M195-1)*'complete results log'!$B$2)*(1-$B$3)),IF(N195="WON",(((L195-1)*'complete results log'!$B$2)*(1-$B$3)),IF(N195="PLACED",(((M195-1)*'complete results log'!$B$2)*(1-$B$3))-'complete results log'!$B$2,IF(Q195=0,-'complete results log'!$B$2,-('complete results log'!$B$2*2))))))*E195</f>
        <v>-10</v>
      </c>
    </row>
    <row r="196" spans="1:20" x14ac:dyDescent="0.2">
      <c r="A196" s="20">
        <v>42339</v>
      </c>
      <c r="B196" s="21">
        <v>12.45</v>
      </c>
      <c r="C196" s="50" t="s">
        <v>107</v>
      </c>
      <c r="D196" s="50" t="s">
        <v>272</v>
      </c>
      <c r="E196" s="18">
        <v>2</v>
      </c>
      <c r="F196" s="18">
        <v>4</v>
      </c>
      <c r="G196" s="18">
        <v>4</v>
      </c>
      <c r="H196" s="22" t="s">
        <v>28</v>
      </c>
      <c r="I196" s="22" t="s">
        <v>28</v>
      </c>
      <c r="J196" s="22"/>
      <c r="K196" s="22"/>
      <c r="N196" s="18" t="s">
        <v>29</v>
      </c>
      <c r="O196" s="27">
        <f>((G196-1)*(1-(IF(H196="no",0,'complete results log'!$B$3)))+1)</f>
        <v>4</v>
      </c>
      <c r="P196" s="27">
        <f t="shared" si="3"/>
        <v>2</v>
      </c>
      <c r="Q196" s="39">
        <f>IF(Table1[[#This Row],[Runners]]&lt;5,0,IF(Table1[[#This Row],[Runners]]&lt;8,0.25,IF(Table1[[#This Row],[Runners]]&lt;12,0.2,IF(Table1[[#This Row],[Handicap?]]="Yes",0.25,0.2))))</f>
        <v>0</v>
      </c>
      <c r="R196" s="29">
        <f>(IF(N196="WON-EW",((((F196-1)*Q196)*'complete results log'!$B$2)+('complete results log'!$B$2*(F196-1))),IF(N196="WON",((((F196-1)*Q196)*'complete results log'!$B$2)+('complete results log'!$B$2*(F196-1))),IF(N196="PLACED",((((F196-1)*Q196)*'complete results log'!$B$2)-'complete results log'!$B$2),IF(Q196=0,-'complete results log'!$B$2,IF(Q196=0,-'complete results log'!$B$2,-('complete results log'!$B$2*2)))))))*E196</f>
        <v>-10</v>
      </c>
      <c r="S196" s="28">
        <f>(IF(N196="WON-EW",((((O196-1)*Q196)*'complete results log'!$B$2)+('complete results log'!$B$2*(O196-1))),IF(N196="WON",((((O196-1)*Q196)*'complete results log'!$B$2)+('complete results log'!$B$2*(O196-1))),IF(N196="PLACED",((((O196-1)*Q196)*'complete results log'!$B$2)-'complete results log'!$B$2),IF(Q196=0,-'complete results log'!$B$2,IF(Q196=0,-'complete results log'!$B$2,-('complete results log'!$B$2*2)))))))*E196</f>
        <v>-10</v>
      </c>
      <c r="T196" s="28">
        <f>(IF(N196="WON-EW",(((L196-1)*'complete results log'!$B$2)*(1-$B$3))+(((M196-1)*'complete results log'!$B$2)*(1-$B$3)),IF(N196="WON",(((L196-1)*'complete results log'!$B$2)*(1-$B$3)),IF(N196="PLACED",(((M196-1)*'complete results log'!$B$2)*(1-$B$3))-'complete results log'!$B$2,IF(Q196=0,-'complete results log'!$B$2,-('complete results log'!$B$2*2))))))*E196</f>
        <v>-10</v>
      </c>
    </row>
    <row r="197" spans="1:20" x14ac:dyDescent="0.2">
      <c r="A197" s="20">
        <v>42339</v>
      </c>
      <c r="B197" s="21">
        <v>1.3</v>
      </c>
      <c r="C197" s="50" t="s">
        <v>71</v>
      </c>
      <c r="D197" s="50" t="s">
        <v>273</v>
      </c>
      <c r="E197" s="18">
        <v>2</v>
      </c>
      <c r="F197" s="18">
        <v>3.5</v>
      </c>
      <c r="G197" s="18">
        <v>3.5</v>
      </c>
      <c r="H197" s="22" t="s">
        <v>28</v>
      </c>
      <c r="I197" s="22" t="s">
        <v>28</v>
      </c>
      <c r="J197" s="22"/>
      <c r="K197" s="22"/>
      <c r="N197" s="18" t="s">
        <v>29</v>
      </c>
      <c r="O197" s="27">
        <f>((G197-1)*(1-(IF(H197="no",0,'complete results log'!$B$3)))+1)</f>
        <v>3.5</v>
      </c>
      <c r="P197" s="27">
        <f t="shared" si="3"/>
        <v>2</v>
      </c>
      <c r="Q197" s="39">
        <f>IF(Table1[[#This Row],[Runners]]&lt;5,0,IF(Table1[[#This Row],[Runners]]&lt;8,0.25,IF(Table1[[#This Row],[Runners]]&lt;12,0.2,IF(Table1[[#This Row],[Handicap?]]="Yes",0.25,0.2))))</f>
        <v>0</v>
      </c>
      <c r="R197" s="29">
        <f>(IF(N197="WON-EW",((((F197-1)*Q197)*'complete results log'!$B$2)+('complete results log'!$B$2*(F197-1))),IF(N197="WON",((((F197-1)*Q197)*'complete results log'!$B$2)+('complete results log'!$B$2*(F197-1))),IF(N197="PLACED",((((F197-1)*Q197)*'complete results log'!$B$2)-'complete results log'!$B$2),IF(Q197=0,-'complete results log'!$B$2,IF(Q197=0,-'complete results log'!$B$2,-('complete results log'!$B$2*2)))))))*E197</f>
        <v>-10</v>
      </c>
      <c r="S197" s="28">
        <f>(IF(N197="WON-EW",((((O197-1)*Q197)*'complete results log'!$B$2)+('complete results log'!$B$2*(O197-1))),IF(N197="WON",((((O197-1)*Q197)*'complete results log'!$B$2)+('complete results log'!$B$2*(O197-1))),IF(N197="PLACED",((((O197-1)*Q197)*'complete results log'!$B$2)-'complete results log'!$B$2),IF(Q197=0,-'complete results log'!$B$2,IF(Q197=0,-'complete results log'!$B$2,-('complete results log'!$B$2*2)))))))*E197</f>
        <v>-10</v>
      </c>
      <c r="T197" s="28">
        <f>(IF(N197="WON-EW",(((L197-1)*'complete results log'!$B$2)*(1-$B$3))+(((M197-1)*'complete results log'!$B$2)*(1-$B$3)),IF(N197="WON",(((L197-1)*'complete results log'!$B$2)*(1-$B$3)),IF(N197="PLACED",(((M197-1)*'complete results log'!$B$2)*(1-$B$3))-'complete results log'!$B$2,IF(Q197=0,-'complete results log'!$B$2,-('complete results log'!$B$2*2))))))*E197</f>
        <v>-10</v>
      </c>
    </row>
    <row r="198" spans="1:20" x14ac:dyDescent="0.2">
      <c r="A198" s="20">
        <v>42339</v>
      </c>
      <c r="B198" s="21">
        <v>2.2000000000000002</v>
      </c>
      <c r="C198" s="50" t="s">
        <v>107</v>
      </c>
      <c r="D198" s="50" t="s">
        <v>274</v>
      </c>
      <c r="E198" s="18">
        <v>2</v>
      </c>
      <c r="F198" s="18">
        <v>4.5</v>
      </c>
      <c r="G198" s="18">
        <v>4.5</v>
      </c>
      <c r="H198" s="22" t="s">
        <v>28</v>
      </c>
      <c r="I198" s="22" t="s">
        <v>28</v>
      </c>
      <c r="J198" s="22"/>
      <c r="K198" s="22"/>
      <c r="N198" s="18" t="s">
        <v>29</v>
      </c>
      <c r="O198" s="27">
        <f>((G198-1)*(1-(IF(H198="no",0,'complete results log'!$B$3)))+1)</f>
        <v>4.5</v>
      </c>
      <c r="P198" s="27">
        <f t="shared" si="3"/>
        <v>2</v>
      </c>
      <c r="Q198" s="39">
        <f>IF(Table1[[#This Row],[Runners]]&lt;5,0,IF(Table1[[#This Row],[Runners]]&lt;8,0.25,IF(Table1[[#This Row],[Runners]]&lt;12,0.2,IF(Table1[[#This Row],[Handicap?]]="Yes",0.25,0.2))))</f>
        <v>0</v>
      </c>
      <c r="R198" s="29">
        <f>(IF(N198="WON-EW",((((F198-1)*Q198)*'complete results log'!$B$2)+('complete results log'!$B$2*(F198-1))),IF(N198="WON",((((F198-1)*Q198)*'complete results log'!$B$2)+('complete results log'!$B$2*(F198-1))),IF(N198="PLACED",((((F198-1)*Q198)*'complete results log'!$B$2)-'complete results log'!$B$2),IF(Q198=0,-'complete results log'!$B$2,IF(Q198=0,-'complete results log'!$B$2,-('complete results log'!$B$2*2)))))))*E198</f>
        <v>-10</v>
      </c>
      <c r="S198" s="28">
        <f>(IF(N198="WON-EW",((((O198-1)*Q198)*'complete results log'!$B$2)+('complete results log'!$B$2*(O198-1))),IF(N198="WON",((((O198-1)*Q198)*'complete results log'!$B$2)+('complete results log'!$B$2*(O198-1))),IF(N198="PLACED",((((O198-1)*Q198)*'complete results log'!$B$2)-'complete results log'!$B$2),IF(Q198=0,-'complete results log'!$B$2,IF(Q198=0,-'complete results log'!$B$2,-('complete results log'!$B$2*2)))))))*E198</f>
        <v>-10</v>
      </c>
      <c r="T198" s="28">
        <f>(IF(N198="WON-EW",(((L198-1)*'complete results log'!$B$2)*(1-$B$3))+(((M198-1)*'complete results log'!$B$2)*(1-$B$3)),IF(N198="WON",(((L198-1)*'complete results log'!$B$2)*(1-$B$3)),IF(N198="PLACED",(((M198-1)*'complete results log'!$B$2)*(1-$B$3))-'complete results log'!$B$2,IF(Q198=0,-'complete results log'!$B$2,-('complete results log'!$B$2*2))))))*E198</f>
        <v>-10</v>
      </c>
    </row>
    <row r="199" spans="1:20" x14ac:dyDescent="0.2">
      <c r="A199" s="20">
        <v>42339</v>
      </c>
      <c r="B199" s="21">
        <v>2.5</v>
      </c>
      <c r="C199" s="50" t="s">
        <v>107</v>
      </c>
      <c r="D199" s="50" t="s">
        <v>275</v>
      </c>
      <c r="E199" s="18">
        <v>1</v>
      </c>
      <c r="F199" s="18">
        <v>5.5</v>
      </c>
      <c r="G199" s="18">
        <v>7</v>
      </c>
      <c r="H199" s="22" t="s">
        <v>28</v>
      </c>
      <c r="I199" s="22" t="s">
        <v>28</v>
      </c>
      <c r="J199" s="22"/>
      <c r="K199" s="22"/>
      <c r="L199" s="18">
        <v>8.2899999999999991</v>
      </c>
      <c r="N199" s="18" t="s">
        <v>53</v>
      </c>
      <c r="O199" s="27">
        <f>((G199-1)*(1-(IF(H199="no",0,'complete results log'!$B$3)))+1)</f>
        <v>7</v>
      </c>
      <c r="P199" s="27">
        <f t="shared" si="3"/>
        <v>1</v>
      </c>
      <c r="Q199" s="39">
        <f>IF(Table1[[#This Row],[Runners]]&lt;5,0,IF(Table1[[#This Row],[Runners]]&lt;8,0.25,IF(Table1[[#This Row],[Runners]]&lt;12,0.2,IF(Table1[[#This Row],[Handicap?]]="Yes",0.25,0.2))))</f>
        <v>0</v>
      </c>
      <c r="R199" s="29">
        <f>(IF(N199="WON-EW",((((F199-1)*Q199)*'complete results log'!$B$2)+('complete results log'!$B$2*(F199-1))),IF(N199="WON",((((F199-1)*Q199)*'complete results log'!$B$2)+('complete results log'!$B$2*(F199-1))),IF(N199="PLACED",((((F199-1)*Q199)*'complete results log'!$B$2)-'complete results log'!$B$2),IF(Q199=0,-'complete results log'!$B$2,IF(Q199=0,-'complete results log'!$B$2,-('complete results log'!$B$2*2)))))))*E199</f>
        <v>22.5</v>
      </c>
      <c r="S199" s="28">
        <f>(IF(N199="WON-EW",((((O199-1)*Q199)*'complete results log'!$B$2)+('complete results log'!$B$2*(O199-1))),IF(N199="WON",((((O199-1)*Q199)*'complete results log'!$B$2)+('complete results log'!$B$2*(O199-1))),IF(N199="PLACED",((((O199-1)*Q199)*'complete results log'!$B$2)-'complete results log'!$B$2),IF(Q199=0,-'complete results log'!$B$2,IF(Q199=0,-'complete results log'!$B$2,-('complete results log'!$B$2*2)))))))*E199</f>
        <v>30</v>
      </c>
      <c r="T199" s="28">
        <f>(IF(N199="WON-EW",(((L199-1)*'complete results log'!$B$2)*(1-$B$3))+(((M199-1)*'complete results log'!$B$2)*(1-$B$3)),IF(N199="WON",(((L199-1)*'complete results log'!$B$2)*(1-$B$3)),IF(N199="PLACED",(((M199-1)*'complete results log'!$B$2)*(1-$B$3))-'complete results log'!$B$2,IF(Q199=0,-'complete results log'!$B$2,-('complete results log'!$B$2*2))))))*E199</f>
        <v>34.627499999999998</v>
      </c>
    </row>
    <row r="200" spans="1:20" x14ac:dyDescent="0.2">
      <c r="A200" s="20">
        <v>42339</v>
      </c>
      <c r="B200" s="21">
        <v>3</v>
      </c>
      <c r="C200" s="50" t="s">
        <v>71</v>
      </c>
      <c r="D200" s="50" t="s">
        <v>276</v>
      </c>
      <c r="E200" s="18">
        <v>2</v>
      </c>
      <c r="F200" s="18">
        <v>4.5</v>
      </c>
      <c r="G200" s="18">
        <v>4.5</v>
      </c>
      <c r="H200" s="22" t="s">
        <v>28</v>
      </c>
      <c r="I200" s="22" t="s">
        <v>28</v>
      </c>
      <c r="J200" s="22"/>
      <c r="K200" s="22"/>
      <c r="N200" s="18" t="s">
        <v>29</v>
      </c>
      <c r="O200" s="27">
        <f>((G200-1)*(1-(IF(H200="no",0,'complete results log'!$B$3)))+1)</f>
        <v>4.5</v>
      </c>
      <c r="P200" s="27">
        <f t="shared" si="3"/>
        <v>2</v>
      </c>
      <c r="Q200" s="39">
        <f>IF(Table1[[#This Row],[Runners]]&lt;5,0,IF(Table1[[#This Row],[Runners]]&lt;8,0.25,IF(Table1[[#This Row],[Runners]]&lt;12,0.2,IF(Table1[[#This Row],[Handicap?]]="Yes",0.25,0.2))))</f>
        <v>0</v>
      </c>
      <c r="R200" s="29">
        <f>(IF(N200="WON-EW",((((F200-1)*Q200)*'complete results log'!$B$2)+('complete results log'!$B$2*(F200-1))),IF(N200="WON",((((F200-1)*Q200)*'complete results log'!$B$2)+('complete results log'!$B$2*(F200-1))),IF(N200="PLACED",((((F200-1)*Q200)*'complete results log'!$B$2)-'complete results log'!$B$2),IF(Q200=0,-'complete results log'!$B$2,IF(Q200=0,-'complete results log'!$B$2,-('complete results log'!$B$2*2)))))))*E200</f>
        <v>-10</v>
      </c>
      <c r="S200" s="28">
        <f>(IF(N200="WON-EW",((((O200-1)*Q200)*'complete results log'!$B$2)+('complete results log'!$B$2*(O200-1))),IF(N200="WON",((((O200-1)*Q200)*'complete results log'!$B$2)+('complete results log'!$B$2*(O200-1))),IF(N200="PLACED",((((O200-1)*Q200)*'complete results log'!$B$2)-'complete results log'!$B$2),IF(Q200=0,-'complete results log'!$B$2,IF(Q200=0,-'complete results log'!$B$2,-('complete results log'!$B$2*2)))))))*E200</f>
        <v>-10</v>
      </c>
      <c r="T200" s="28">
        <f>(IF(N200="WON-EW",(((L200-1)*'complete results log'!$B$2)*(1-$B$3))+(((M200-1)*'complete results log'!$B$2)*(1-$B$3)),IF(N200="WON",(((L200-1)*'complete results log'!$B$2)*(1-$B$3)),IF(N200="PLACED",(((M200-1)*'complete results log'!$B$2)*(1-$B$3))-'complete results log'!$B$2,IF(Q200=0,-'complete results log'!$B$2,-('complete results log'!$B$2*2))))))*E200</f>
        <v>-10</v>
      </c>
    </row>
    <row r="201" spans="1:20" x14ac:dyDescent="0.2">
      <c r="A201" s="20">
        <v>42339</v>
      </c>
      <c r="B201" s="21">
        <v>3.1</v>
      </c>
      <c r="C201" s="50" t="s">
        <v>38</v>
      </c>
      <c r="D201" s="50" t="s">
        <v>277</v>
      </c>
      <c r="E201" s="18">
        <v>2</v>
      </c>
      <c r="F201" s="18">
        <v>4</v>
      </c>
      <c r="G201" s="18">
        <v>4</v>
      </c>
      <c r="H201" s="22" t="s">
        <v>28</v>
      </c>
      <c r="I201" s="22" t="s">
        <v>28</v>
      </c>
      <c r="J201" s="22"/>
      <c r="K201" s="22"/>
      <c r="N201" s="18" t="s">
        <v>29</v>
      </c>
      <c r="O201" s="27">
        <f>((G201-1)*(1-(IF(H201="no",0,'complete results log'!$B$3)))+1)</f>
        <v>4</v>
      </c>
      <c r="P201" s="27">
        <f t="shared" si="3"/>
        <v>2</v>
      </c>
      <c r="Q201" s="39">
        <f>IF(Table1[[#This Row],[Runners]]&lt;5,0,IF(Table1[[#This Row],[Runners]]&lt;8,0.25,IF(Table1[[#This Row],[Runners]]&lt;12,0.2,IF(Table1[[#This Row],[Handicap?]]="Yes",0.25,0.2))))</f>
        <v>0</v>
      </c>
      <c r="R201" s="29">
        <f>(IF(N201="WON-EW",((((F201-1)*Q201)*'complete results log'!$B$2)+('complete results log'!$B$2*(F201-1))),IF(N201="WON",((((F201-1)*Q201)*'complete results log'!$B$2)+('complete results log'!$B$2*(F201-1))),IF(N201="PLACED",((((F201-1)*Q201)*'complete results log'!$B$2)-'complete results log'!$B$2),IF(Q201=0,-'complete results log'!$B$2,IF(Q201=0,-'complete results log'!$B$2,-('complete results log'!$B$2*2)))))))*E201</f>
        <v>-10</v>
      </c>
      <c r="S201" s="28">
        <f>(IF(N201="WON-EW",((((O201-1)*Q201)*'complete results log'!$B$2)+('complete results log'!$B$2*(O201-1))),IF(N201="WON",((((O201-1)*Q201)*'complete results log'!$B$2)+('complete results log'!$B$2*(O201-1))),IF(N201="PLACED",((((O201-1)*Q201)*'complete results log'!$B$2)-'complete results log'!$B$2),IF(Q201=0,-'complete results log'!$B$2,IF(Q201=0,-'complete results log'!$B$2,-('complete results log'!$B$2*2)))))))*E201</f>
        <v>-10</v>
      </c>
      <c r="T201" s="28">
        <f>(IF(N201="WON-EW",(((L201-1)*'complete results log'!$B$2)*(1-$B$3))+(((M201-1)*'complete results log'!$B$2)*(1-$B$3)),IF(N201="WON",(((L201-1)*'complete results log'!$B$2)*(1-$B$3)),IF(N201="PLACED",(((M201-1)*'complete results log'!$B$2)*(1-$B$3))-'complete results log'!$B$2,IF(Q201=0,-'complete results log'!$B$2,-('complete results log'!$B$2*2))))))*E201</f>
        <v>-10</v>
      </c>
    </row>
    <row r="202" spans="1:20" x14ac:dyDescent="0.2">
      <c r="A202" s="20">
        <v>42339</v>
      </c>
      <c r="B202" s="21">
        <v>2.4</v>
      </c>
      <c r="C202" s="50" t="s">
        <v>38</v>
      </c>
      <c r="D202" s="50" t="s">
        <v>278</v>
      </c>
      <c r="E202" s="18">
        <v>3</v>
      </c>
      <c r="F202" s="18">
        <v>3.25</v>
      </c>
      <c r="G202" s="18">
        <v>3.25</v>
      </c>
      <c r="H202" s="22" t="s">
        <v>28</v>
      </c>
      <c r="I202" s="22" t="s">
        <v>28</v>
      </c>
      <c r="J202" s="22"/>
      <c r="K202" s="22"/>
      <c r="N202" s="18" t="s">
        <v>29</v>
      </c>
      <c r="O202" s="27">
        <f>((G202-1)*(1-(IF(H202="no",0,'complete results log'!$B$3)))+1)</f>
        <v>3.25</v>
      </c>
      <c r="P202" s="27">
        <f t="shared" si="3"/>
        <v>3</v>
      </c>
      <c r="Q202" s="39">
        <f>IF(Table1[[#This Row],[Runners]]&lt;5,0,IF(Table1[[#This Row],[Runners]]&lt;8,0.25,IF(Table1[[#This Row],[Runners]]&lt;12,0.2,IF(Table1[[#This Row],[Handicap?]]="Yes",0.25,0.2))))</f>
        <v>0</v>
      </c>
      <c r="R202" s="29">
        <f>(IF(N202="WON-EW",((((F202-1)*Q202)*'complete results log'!$B$2)+('complete results log'!$B$2*(F202-1))),IF(N202="WON",((((F202-1)*Q202)*'complete results log'!$B$2)+('complete results log'!$B$2*(F202-1))),IF(N202="PLACED",((((F202-1)*Q202)*'complete results log'!$B$2)-'complete results log'!$B$2),IF(Q202=0,-'complete results log'!$B$2,IF(Q202=0,-'complete results log'!$B$2,-('complete results log'!$B$2*2)))))))*E202</f>
        <v>-15</v>
      </c>
      <c r="S202" s="28">
        <f>(IF(N202="WON-EW",((((O202-1)*Q202)*'complete results log'!$B$2)+('complete results log'!$B$2*(O202-1))),IF(N202="WON",((((O202-1)*Q202)*'complete results log'!$B$2)+('complete results log'!$B$2*(O202-1))),IF(N202="PLACED",((((O202-1)*Q202)*'complete results log'!$B$2)-'complete results log'!$B$2),IF(Q202=0,-'complete results log'!$B$2,IF(Q202=0,-'complete results log'!$B$2,-('complete results log'!$B$2*2)))))))*E202</f>
        <v>-15</v>
      </c>
      <c r="T202" s="28">
        <f>(IF(N202="WON-EW",(((L202-1)*'complete results log'!$B$2)*(1-$B$3))+(((M202-1)*'complete results log'!$B$2)*(1-$B$3)),IF(N202="WON",(((L202-1)*'complete results log'!$B$2)*(1-$B$3)),IF(N202="PLACED",(((M202-1)*'complete results log'!$B$2)*(1-$B$3))-'complete results log'!$B$2,IF(Q202=0,-'complete results log'!$B$2,-('complete results log'!$B$2*2))))))*E202</f>
        <v>-15</v>
      </c>
    </row>
    <row r="203" spans="1:20" x14ac:dyDescent="0.2">
      <c r="A203" s="20">
        <v>42340</v>
      </c>
      <c r="B203" s="21">
        <v>12.2</v>
      </c>
      <c r="C203" s="50" t="s">
        <v>71</v>
      </c>
      <c r="D203" s="50" t="s">
        <v>279</v>
      </c>
      <c r="E203" s="18">
        <v>2</v>
      </c>
      <c r="F203" s="18">
        <v>3</v>
      </c>
      <c r="G203" s="18">
        <v>3</v>
      </c>
      <c r="H203" s="22" t="s">
        <v>28</v>
      </c>
      <c r="I203" s="22" t="s">
        <v>28</v>
      </c>
      <c r="J203" s="22"/>
      <c r="K203" s="22"/>
      <c r="N203" s="18" t="s">
        <v>29</v>
      </c>
      <c r="O203" s="27">
        <f>((G203-1)*(1-(IF(H203="no",0,'complete results log'!$B$3)))+1)</f>
        <v>3</v>
      </c>
      <c r="P203" s="27">
        <f t="shared" si="3"/>
        <v>2</v>
      </c>
      <c r="Q203" s="39">
        <f>IF(Table1[[#This Row],[Runners]]&lt;5,0,IF(Table1[[#This Row],[Runners]]&lt;8,0.25,IF(Table1[[#This Row],[Runners]]&lt;12,0.2,IF(Table1[[#This Row],[Handicap?]]="Yes",0.25,0.2))))</f>
        <v>0</v>
      </c>
      <c r="R203" s="29">
        <f>(IF(N203="WON-EW",((((F203-1)*Q203)*'complete results log'!$B$2)+('complete results log'!$B$2*(F203-1))),IF(N203="WON",((((F203-1)*Q203)*'complete results log'!$B$2)+('complete results log'!$B$2*(F203-1))),IF(N203="PLACED",((((F203-1)*Q203)*'complete results log'!$B$2)-'complete results log'!$B$2),IF(Q203=0,-'complete results log'!$B$2,IF(Q203=0,-'complete results log'!$B$2,-('complete results log'!$B$2*2)))))))*E203</f>
        <v>-10</v>
      </c>
      <c r="S203" s="28">
        <f>(IF(N203="WON-EW",((((O203-1)*Q203)*'complete results log'!$B$2)+('complete results log'!$B$2*(O203-1))),IF(N203="WON",((((O203-1)*Q203)*'complete results log'!$B$2)+('complete results log'!$B$2*(O203-1))),IF(N203="PLACED",((((O203-1)*Q203)*'complete results log'!$B$2)-'complete results log'!$B$2),IF(Q203=0,-'complete results log'!$B$2,IF(Q203=0,-'complete results log'!$B$2,-('complete results log'!$B$2*2)))))))*E203</f>
        <v>-10</v>
      </c>
      <c r="T203" s="28">
        <f>(IF(N203="WON-EW",(((L203-1)*'complete results log'!$B$2)*(1-$B$3))+(((M203-1)*'complete results log'!$B$2)*(1-$B$3)),IF(N203="WON",(((L203-1)*'complete results log'!$B$2)*(1-$B$3)),IF(N203="PLACED",(((M203-1)*'complete results log'!$B$2)*(1-$B$3))-'complete results log'!$B$2,IF(Q203=0,-'complete results log'!$B$2,-('complete results log'!$B$2*2))))))*E203</f>
        <v>-10</v>
      </c>
    </row>
    <row r="204" spans="1:20" x14ac:dyDescent="0.2">
      <c r="A204" s="20">
        <v>42340</v>
      </c>
      <c r="B204" s="21">
        <v>1</v>
      </c>
      <c r="C204" s="50" t="s">
        <v>71</v>
      </c>
      <c r="D204" s="50" t="s">
        <v>280</v>
      </c>
      <c r="E204" s="18">
        <v>2</v>
      </c>
      <c r="F204" s="18">
        <v>3.75</v>
      </c>
      <c r="G204" s="18">
        <v>3.75</v>
      </c>
      <c r="H204" s="22" t="s">
        <v>28</v>
      </c>
      <c r="I204" s="22" t="s">
        <v>28</v>
      </c>
      <c r="J204" s="22"/>
      <c r="K204" s="22"/>
      <c r="N204" s="18" t="s">
        <v>29</v>
      </c>
      <c r="O204" s="27">
        <f>((G204-1)*(1-(IF(H204="no",0,'complete results log'!$B$3)))+1)</f>
        <v>3.75</v>
      </c>
      <c r="P204" s="27">
        <f t="shared" si="3"/>
        <v>2</v>
      </c>
      <c r="Q204" s="39">
        <f>IF(Table1[[#This Row],[Runners]]&lt;5,0,IF(Table1[[#This Row],[Runners]]&lt;8,0.25,IF(Table1[[#This Row],[Runners]]&lt;12,0.2,IF(Table1[[#This Row],[Handicap?]]="Yes",0.25,0.2))))</f>
        <v>0</v>
      </c>
      <c r="R204" s="29">
        <f>(IF(N204="WON-EW",((((F204-1)*Q204)*'complete results log'!$B$2)+('complete results log'!$B$2*(F204-1))),IF(N204="WON",((((F204-1)*Q204)*'complete results log'!$B$2)+('complete results log'!$B$2*(F204-1))),IF(N204="PLACED",((((F204-1)*Q204)*'complete results log'!$B$2)-'complete results log'!$B$2),IF(Q204=0,-'complete results log'!$B$2,IF(Q204=0,-'complete results log'!$B$2,-('complete results log'!$B$2*2)))))))*E204</f>
        <v>-10</v>
      </c>
      <c r="S204" s="28">
        <f>(IF(N204="WON-EW",((((O204-1)*Q204)*'complete results log'!$B$2)+('complete results log'!$B$2*(O204-1))),IF(N204="WON",((((O204-1)*Q204)*'complete results log'!$B$2)+('complete results log'!$B$2*(O204-1))),IF(N204="PLACED",((((O204-1)*Q204)*'complete results log'!$B$2)-'complete results log'!$B$2),IF(Q204=0,-'complete results log'!$B$2,IF(Q204=0,-'complete results log'!$B$2,-('complete results log'!$B$2*2)))))))*E204</f>
        <v>-10</v>
      </c>
      <c r="T204" s="28">
        <f>(IF(N204="WON-EW",(((L204-1)*'complete results log'!$B$2)*(1-$B$3))+(((M204-1)*'complete results log'!$B$2)*(1-$B$3)),IF(N204="WON",(((L204-1)*'complete results log'!$B$2)*(1-$B$3)),IF(N204="PLACED",(((M204-1)*'complete results log'!$B$2)*(1-$B$3))-'complete results log'!$B$2,IF(Q204=0,-'complete results log'!$B$2,-('complete results log'!$B$2*2))))))*E204</f>
        <v>-10</v>
      </c>
    </row>
    <row r="205" spans="1:20" x14ac:dyDescent="0.2">
      <c r="A205" s="20">
        <v>42340</v>
      </c>
      <c r="B205" s="21">
        <v>1.3</v>
      </c>
      <c r="C205" s="50" t="s">
        <v>71</v>
      </c>
      <c r="D205" s="50" t="s">
        <v>281</v>
      </c>
      <c r="E205" s="18">
        <v>1</v>
      </c>
      <c r="F205" s="18">
        <v>11</v>
      </c>
      <c r="G205" s="18">
        <v>11</v>
      </c>
      <c r="H205" s="22" t="s">
        <v>28</v>
      </c>
      <c r="I205" s="22" t="s">
        <v>41</v>
      </c>
      <c r="J205" s="40">
        <v>13</v>
      </c>
      <c r="K205" s="22" t="s">
        <v>41</v>
      </c>
      <c r="N205" s="18" t="s">
        <v>29</v>
      </c>
      <c r="O205" s="27">
        <f>((G205-1)*(1-(IF(H205="no",0,'complete results log'!$B$3)))+1)</f>
        <v>11</v>
      </c>
      <c r="P205" s="27">
        <f t="shared" si="3"/>
        <v>2</v>
      </c>
      <c r="Q205" s="39">
        <f>IF(Table1[[#This Row],[Runners]]&lt;5,0,IF(Table1[[#This Row],[Runners]]&lt;8,0.25,IF(Table1[[#This Row],[Runners]]&lt;12,0.2,IF(Table1[[#This Row],[Handicap?]]="Yes",0.25,0.2))))</f>
        <v>0.25</v>
      </c>
      <c r="R205" s="29">
        <f>(IF(N205="WON-EW",((((F205-1)*Q205)*'complete results log'!$B$2)+('complete results log'!$B$2*(F205-1))),IF(N205="WON",((((F205-1)*Q205)*'complete results log'!$B$2)+('complete results log'!$B$2*(F205-1))),IF(N205="PLACED",((((F205-1)*Q205)*'complete results log'!$B$2)-'complete results log'!$B$2),IF(Q205=0,-'complete results log'!$B$2,IF(Q205=0,-'complete results log'!$B$2,-('complete results log'!$B$2*2)))))))*E205</f>
        <v>-10</v>
      </c>
      <c r="S205" s="28">
        <f>(IF(N205="WON-EW",((((O205-1)*Q205)*'complete results log'!$B$2)+('complete results log'!$B$2*(O205-1))),IF(N205="WON",((((O205-1)*Q205)*'complete results log'!$B$2)+('complete results log'!$B$2*(O205-1))),IF(N205="PLACED",((((O205-1)*Q205)*'complete results log'!$B$2)-'complete results log'!$B$2),IF(Q205=0,-'complete results log'!$B$2,IF(Q205=0,-'complete results log'!$B$2,-('complete results log'!$B$2*2)))))))*E205</f>
        <v>-10</v>
      </c>
      <c r="T205" s="28">
        <f>(IF(N205="WON-EW",(((L205-1)*'complete results log'!$B$2)*(1-$B$3))+(((M205-1)*'complete results log'!$B$2)*(1-$B$3)),IF(N205="WON",(((L205-1)*'complete results log'!$B$2)*(1-$B$3)),IF(N205="PLACED",(((M205-1)*'complete results log'!$B$2)*(1-$B$3))-'complete results log'!$B$2,IF(Q205=0,-'complete results log'!$B$2,-('complete results log'!$B$2*2))))))*E205</f>
        <v>-10</v>
      </c>
    </row>
    <row r="206" spans="1:20" x14ac:dyDescent="0.2">
      <c r="A206" s="20">
        <v>42340</v>
      </c>
      <c r="B206" s="21">
        <v>2.1</v>
      </c>
      <c r="C206" s="50" t="s">
        <v>152</v>
      </c>
      <c r="D206" s="50" t="s">
        <v>282</v>
      </c>
      <c r="E206" s="18">
        <v>2</v>
      </c>
      <c r="F206" s="18">
        <v>5</v>
      </c>
      <c r="G206" s="18">
        <v>5</v>
      </c>
      <c r="H206" s="22" t="s">
        <v>28</v>
      </c>
      <c r="I206" s="22" t="s">
        <v>28</v>
      </c>
      <c r="J206" s="22"/>
      <c r="K206" s="22"/>
      <c r="N206" s="18" t="s">
        <v>29</v>
      </c>
      <c r="O206" s="27">
        <f>((G206-1)*(1-(IF(H206="no",0,'complete results log'!$B$3)))+1)</f>
        <v>5</v>
      </c>
      <c r="P206" s="27">
        <f t="shared" si="3"/>
        <v>2</v>
      </c>
      <c r="Q206" s="39">
        <f>IF(Table1[[#This Row],[Runners]]&lt;5,0,IF(Table1[[#This Row],[Runners]]&lt;8,0.25,IF(Table1[[#This Row],[Runners]]&lt;12,0.2,IF(Table1[[#This Row],[Handicap?]]="Yes",0.25,0.2))))</f>
        <v>0</v>
      </c>
      <c r="R206" s="29">
        <f>(IF(N206="WON-EW",((((F206-1)*Q206)*'complete results log'!$B$2)+('complete results log'!$B$2*(F206-1))),IF(N206="WON",((((F206-1)*Q206)*'complete results log'!$B$2)+('complete results log'!$B$2*(F206-1))),IF(N206="PLACED",((((F206-1)*Q206)*'complete results log'!$B$2)-'complete results log'!$B$2),IF(Q206=0,-'complete results log'!$B$2,IF(Q206=0,-'complete results log'!$B$2,-('complete results log'!$B$2*2)))))))*E206</f>
        <v>-10</v>
      </c>
      <c r="S206" s="28">
        <f>(IF(N206="WON-EW",((((O206-1)*Q206)*'complete results log'!$B$2)+('complete results log'!$B$2*(O206-1))),IF(N206="WON",((((O206-1)*Q206)*'complete results log'!$B$2)+('complete results log'!$B$2*(O206-1))),IF(N206="PLACED",((((O206-1)*Q206)*'complete results log'!$B$2)-'complete results log'!$B$2),IF(Q206=0,-'complete results log'!$B$2,IF(Q206=0,-'complete results log'!$B$2,-('complete results log'!$B$2*2)))))))*E206</f>
        <v>-10</v>
      </c>
      <c r="T206" s="28">
        <f>(IF(N206="WON-EW",(((L206-1)*'complete results log'!$B$2)*(1-$B$3))+(((M206-1)*'complete results log'!$B$2)*(1-$B$3)),IF(N206="WON",(((L206-1)*'complete results log'!$B$2)*(1-$B$3)),IF(N206="PLACED",(((M206-1)*'complete results log'!$B$2)*(1-$B$3))-'complete results log'!$B$2,IF(Q206=0,-'complete results log'!$B$2,-('complete results log'!$B$2*2))))))*E206</f>
        <v>-10</v>
      </c>
    </row>
    <row r="207" spans="1:20" x14ac:dyDescent="0.2">
      <c r="A207" s="20">
        <v>42340</v>
      </c>
      <c r="B207" s="21">
        <v>2.5</v>
      </c>
      <c r="C207" s="50" t="s">
        <v>67</v>
      </c>
      <c r="D207" s="50" t="s">
        <v>283</v>
      </c>
      <c r="E207" s="18">
        <v>2</v>
      </c>
      <c r="F207" s="18">
        <v>3</v>
      </c>
      <c r="G207" s="18">
        <v>3</v>
      </c>
      <c r="H207" s="22" t="s">
        <v>28</v>
      </c>
      <c r="I207" s="22" t="s">
        <v>28</v>
      </c>
      <c r="J207" s="22"/>
      <c r="K207" s="22"/>
      <c r="L207" s="18">
        <v>3.35</v>
      </c>
      <c r="N207" s="18" t="s">
        <v>53</v>
      </c>
      <c r="O207" s="27">
        <f>((G207-1)*(1-(IF(H207="no",0,'complete results log'!$B$3)))+1)</f>
        <v>3</v>
      </c>
      <c r="P207" s="27">
        <f t="shared" si="3"/>
        <v>2</v>
      </c>
      <c r="Q207" s="39">
        <f>IF(Table1[[#This Row],[Runners]]&lt;5,0,IF(Table1[[#This Row],[Runners]]&lt;8,0.25,IF(Table1[[#This Row],[Runners]]&lt;12,0.2,IF(Table1[[#This Row],[Handicap?]]="Yes",0.25,0.2))))</f>
        <v>0</v>
      </c>
      <c r="R207" s="29">
        <f>(IF(N207="WON-EW",((((F207-1)*Q207)*'complete results log'!$B$2)+('complete results log'!$B$2*(F207-1))),IF(N207="WON",((((F207-1)*Q207)*'complete results log'!$B$2)+('complete results log'!$B$2*(F207-1))),IF(N207="PLACED",((((F207-1)*Q207)*'complete results log'!$B$2)-'complete results log'!$B$2),IF(Q207=0,-'complete results log'!$B$2,IF(Q207=0,-'complete results log'!$B$2,-('complete results log'!$B$2*2)))))))*E207</f>
        <v>20</v>
      </c>
      <c r="S207" s="28">
        <f>(IF(N207="WON-EW",((((O207-1)*Q207)*'complete results log'!$B$2)+('complete results log'!$B$2*(O207-1))),IF(N207="WON",((((O207-1)*Q207)*'complete results log'!$B$2)+('complete results log'!$B$2*(O207-1))),IF(N207="PLACED",((((O207-1)*Q207)*'complete results log'!$B$2)-'complete results log'!$B$2),IF(Q207=0,-'complete results log'!$B$2,IF(Q207=0,-'complete results log'!$B$2,-('complete results log'!$B$2*2)))))))*E207</f>
        <v>20</v>
      </c>
      <c r="T207" s="28">
        <f>(IF(N207="WON-EW",(((L207-1)*'complete results log'!$B$2)*(1-$B$3))+(((M207-1)*'complete results log'!$B$2)*(1-$B$3)),IF(N207="WON",(((L207-1)*'complete results log'!$B$2)*(1-$B$3)),IF(N207="PLACED",(((M207-1)*'complete results log'!$B$2)*(1-$B$3))-'complete results log'!$B$2,IF(Q207=0,-'complete results log'!$B$2,-('complete results log'!$B$2*2))))))*E207</f>
        <v>22.324999999999999</v>
      </c>
    </row>
    <row r="208" spans="1:20" x14ac:dyDescent="0.2">
      <c r="A208" s="20">
        <v>42340</v>
      </c>
      <c r="B208" s="21">
        <v>4.4000000000000004</v>
      </c>
      <c r="C208" s="50" t="s">
        <v>81</v>
      </c>
      <c r="D208" s="50" t="s">
        <v>284</v>
      </c>
      <c r="E208" s="18">
        <v>2</v>
      </c>
      <c r="F208" s="18">
        <v>3.5</v>
      </c>
      <c r="G208" s="18">
        <v>3.5</v>
      </c>
      <c r="H208" s="22" t="s">
        <v>28</v>
      </c>
      <c r="I208" s="22" t="s">
        <v>28</v>
      </c>
      <c r="J208" s="22"/>
      <c r="K208" s="22"/>
      <c r="N208" s="18" t="s">
        <v>29</v>
      </c>
      <c r="O208" s="27">
        <f>((G208-1)*(1-(IF(H208="no",0,'complete results log'!$B$3)))+1)</f>
        <v>3.5</v>
      </c>
      <c r="P208" s="27">
        <f t="shared" si="3"/>
        <v>2</v>
      </c>
      <c r="Q208" s="39">
        <f>IF(Table1[[#This Row],[Runners]]&lt;5,0,IF(Table1[[#This Row],[Runners]]&lt;8,0.25,IF(Table1[[#This Row],[Runners]]&lt;12,0.2,IF(Table1[[#This Row],[Handicap?]]="Yes",0.25,0.2))))</f>
        <v>0</v>
      </c>
      <c r="R208" s="29">
        <f>(IF(N208="WON-EW",((((F208-1)*Q208)*'complete results log'!$B$2)+('complete results log'!$B$2*(F208-1))),IF(N208="WON",((((F208-1)*Q208)*'complete results log'!$B$2)+('complete results log'!$B$2*(F208-1))),IF(N208="PLACED",((((F208-1)*Q208)*'complete results log'!$B$2)-'complete results log'!$B$2),IF(Q208=0,-'complete results log'!$B$2,IF(Q208=0,-'complete results log'!$B$2,-('complete results log'!$B$2*2)))))))*E208</f>
        <v>-10</v>
      </c>
      <c r="S208" s="28">
        <f>(IF(N208="WON-EW",((((O208-1)*Q208)*'complete results log'!$B$2)+('complete results log'!$B$2*(O208-1))),IF(N208="WON",((((O208-1)*Q208)*'complete results log'!$B$2)+('complete results log'!$B$2*(O208-1))),IF(N208="PLACED",((((O208-1)*Q208)*'complete results log'!$B$2)-'complete results log'!$B$2),IF(Q208=0,-'complete results log'!$B$2,IF(Q208=0,-'complete results log'!$B$2,-('complete results log'!$B$2*2)))))))*E208</f>
        <v>-10</v>
      </c>
      <c r="T208" s="28">
        <f>(IF(N208="WON-EW",(((L208-1)*'complete results log'!$B$2)*(1-$B$3))+(((M208-1)*'complete results log'!$B$2)*(1-$B$3)),IF(N208="WON",(((L208-1)*'complete results log'!$B$2)*(1-$B$3)),IF(N208="PLACED",(((M208-1)*'complete results log'!$B$2)*(1-$B$3))-'complete results log'!$B$2,IF(Q208=0,-'complete results log'!$B$2,-('complete results log'!$B$2*2))))))*E208</f>
        <v>-10</v>
      </c>
    </row>
    <row r="209" spans="1:20" x14ac:dyDescent="0.2">
      <c r="A209" s="20">
        <v>42340</v>
      </c>
      <c r="B209" s="21">
        <v>7.4</v>
      </c>
      <c r="C209" s="50" t="s">
        <v>81</v>
      </c>
      <c r="D209" s="50" t="s">
        <v>285</v>
      </c>
      <c r="E209" s="18">
        <v>1</v>
      </c>
      <c r="F209" s="18">
        <v>9</v>
      </c>
      <c r="G209" s="18">
        <v>9</v>
      </c>
      <c r="H209" s="22" t="s">
        <v>28</v>
      </c>
      <c r="I209" s="22" t="s">
        <v>41</v>
      </c>
      <c r="J209" s="40">
        <v>13</v>
      </c>
      <c r="K209" s="22" t="s">
        <v>41</v>
      </c>
      <c r="N209" s="18" t="s">
        <v>29</v>
      </c>
      <c r="O209" s="27">
        <f>((G209-1)*(1-(IF(H209="no",0,'complete results log'!$B$3)))+1)</f>
        <v>9</v>
      </c>
      <c r="P209" s="27">
        <f t="shared" si="3"/>
        <v>2</v>
      </c>
      <c r="Q209" s="39">
        <f>IF(Table1[[#This Row],[Runners]]&lt;5,0,IF(Table1[[#This Row],[Runners]]&lt;8,0.25,IF(Table1[[#This Row],[Runners]]&lt;12,0.2,IF(Table1[[#This Row],[Handicap?]]="Yes",0.25,0.2))))</f>
        <v>0.25</v>
      </c>
      <c r="R209" s="29">
        <f>(IF(N209="WON-EW",((((F209-1)*Q209)*'complete results log'!$B$2)+('complete results log'!$B$2*(F209-1))),IF(N209="WON",((((F209-1)*Q209)*'complete results log'!$B$2)+('complete results log'!$B$2*(F209-1))),IF(N209="PLACED",((((F209-1)*Q209)*'complete results log'!$B$2)-'complete results log'!$B$2),IF(Q209=0,-'complete results log'!$B$2,IF(Q209=0,-'complete results log'!$B$2,-('complete results log'!$B$2*2)))))))*E209</f>
        <v>-10</v>
      </c>
      <c r="S209" s="28">
        <f>(IF(N209="WON-EW",((((O209-1)*Q209)*'complete results log'!$B$2)+('complete results log'!$B$2*(O209-1))),IF(N209="WON",((((O209-1)*Q209)*'complete results log'!$B$2)+('complete results log'!$B$2*(O209-1))),IF(N209="PLACED",((((O209-1)*Q209)*'complete results log'!$B$2)-'complete results log'!$B$2),IF(Q209=0,-'complete results log'!$B$2,IF(Q209=0,-'complete results log'!$B$2,-('complete results log'!$B$2*2)))))))*E209</f>
        <v>-10</v>
      </c>
      <c r="T209" s="28">
        <f>(IF(N209="WON-EW",(((L209-1)*'complete results log'!$B$2)*(1-$B$3))+(((M209-1)*'complete results log'!$B$2)*(1-$B$3)),IF(N209="WON",(((L209-1)*'complete results log'!$B$2)*(1-$B$3)),IF(N209="PLACED",(((M209-1)*'complete results log'!$B$2)*(1-$B$3))-'complete results log'!$B$2,IF(Q209=0,-'complete results log'!$B$2,-('complete results log'!$B$2*2))))))*E209</f>
        <v>-10</v>
      </c>
    </row>
    <row r="210" spans="1:20" x14ac:dyDescent="0.2">
      <c r="A210" s="20">
        <v>42341</v>
      </c>
      <c r="B210" s="21">
        <v>1.45</v>
      </c>
      <c r="C210" s="50" t="s">
        <v>122</v>
      </c>
      <c r="D210" s="50" t="s">
        <v>286</v>
      </c>
      <c r="E210" s="18">
        <v>2</v>
      </c>
      <c r="F210" s="18">
        <v>3</v>
      </c>
      <c r="G210" s="18">
        <v>3.75</v>
      </c>
      <c r="H210" s="22" t="s">
        <v>28</v>
      </c>
      <c r="I210" s="22" t="s">
        <v>28</v>
      </c>
      <c r="J210" s="22"/>
      <c r="K210" s="22"/>
      <c r="L210" s="18">
        <v>4.2</v>
      </c>
      <c r="N210" s="18" t="s">
        <v>53</v>
      </c>
      <c r="O210" s="27">
        <f>((G210-1)*(1-(IF(H210="no",0,'complete results log'!$B$3)))+1)</f>
        <v>3.75</v>
      </c>
      <c r="P210" s="27">
        <f t="shared" si="3"/>
        <v>2</v>
      </c>
      <c r="Q210" s="39">
        <f>IF(Table1[[#This Row],[Runners]]&lt;5,0,IF(Table1[[#This Row],[Runners]]&lt;8,0.25,IF(Table1[[#This Row],[Runners]]&lt;12,0.2,IF(Table1[[#This Row],[Handicap?]]="Yes",0.25,0.2))))</f>
        <v>0</v>
      </c>
      <c r="R210" s="29">
        <f>(IF(N210="WON-EW",((((F210-1)*Q210)*'complete results log'!$B$2)+('complete results log'!$B$2*(F210-1))),IF(N210="WON",((((F210-1)*Q210)*'complete results log'!$B$2)+('complete results log'!$B$2*(F210-1))),IF(N210="PLACED",((((F210-1)*Q210)*'complete results log'!$B$2)-'complete results log'!$B$2),IF(Q210=0,-'complete results log'!$B$2,IF(Q210=0,-'complete results log'!$B$2,-('complete results log'!$B$2*2)))))))*E210</f>
        <v>20</v>
      </c>
      <c r="S210" s="28">
        <f>(IF(N210="WON-EW",((((O210-1)*Q210)*'complete results log'!$B$2)+('complete results log'!$B$2*(O210-1))),IF(N210="WON",((((O210-1)*Q210)*'complete results log'!$B$2)+('complete results log'!$B$2*(O210-1))),IF(N210="PLACED",((((O210-1)*Q210)*'complete results log'!$B$2)-'complete results log'!$B$2),IF(Q210=0,-'complete results log'!$B$2,IF(Q210=0,-'complete results log'!$B$2,-('complete results log'!$B$2*2)))))))*E210</f>
        <v>27.5</v>
      </c>
      <c r="T210" s="28">
        <f>(IF(N210="WON-EW",(((L210-1)*'complete results log'!$B$2)*(1-$B$3))+(((M210-1)*'complete results log'!$B$2)*(1-$B$3)),IF(N210="WON",(((L210-1)*'complete results log'!$B$2)*(1-$B$3)),IF(N210="PLACED",(((M210-1)*'complete results log'!$B$2)*(1-$B$3))-'complete results log'!$B$2,IF(Q210=0,-'complete results log'!$B$2,-('complete results log'!$B$2*2))))))*E210</f>
        <v>30.4</v>
      </c>
    </row>
    <row r="211" spans="1:20" x14ac:dyDescent="0.2">
      <c r="A211" s="20">
        <v>42341</v>
      </c>
      <c r="B211" s="21">
        <v>2</v>
      </c>
      <c r="C211" s="50" t="s">
        <v>61</v>
      </c>
      <c r="D211" s="50" t="s">
        <v>287</v>
      </c>
      <c r="E211" s="18">
        <v>2</v>
      </c>
      <c r="F211" s="18">
        <v>2.88</v>
      </c>
      <c r="G211" s="18">
        <v>2.88</v>
      </c>
      <c r="H211" s="22" t="s">
        <v>28</v>
      </c>
      <c r="I211" s="22" t="s">
        <v>28</v>
      </c>
      <c r="J211" s="22"/>
      <c r="K211" s="22"/>
      <c r="N211" s="18" t="s">
        <v>29</v>
      </c>
      <c r="O211" s="27">
        <f>((G211-1)*(1-(IF(H211="no",0,'complete results log'!$B$3)))+1)</f>
        <v>2.88</v>
      </c>
      <c r="P211" s="27">
        <f t="shared" si="3"/>
        <v>2</v>
      </c>
      <c r="Q211" s="39">
        <f>IF(Table1[[#This Row],[Runners]]&lt;5,0,IF(Table1[[#This Row],[Runners]]&lt;8,0.25,IF(Table1[[#This Row],[Runners]]&lt;12,0.2,IF(Table1[[#This Row],[Handicap?]]="Yes",0.25,0.2))))</f>
        <v>0</v>
      </c>
      <c r="R211" s="29">
        <f>(IF(N211="WON-EW",((((F211-1)*Q211)*'complete results log'!$B$2)+('complete results log'!$B$2*(F211-1))),IF(N211="WON",((((F211-1)*Q211)*'complete results log'!$B$2)+('complete results log'!$B$2*(F211-1))),IF(N211="PLACED",((((F211-1)*Q211)*'complete results log'!$B$2)-'complete results log'!$B$2),IF(Q211=0,-'complete results log'!$B$2,IF(Q211=0,-'complete results log'!$B$2,-('complete results log'!$B$2*2)))))))*E211</f>
        <v>-10</v>
      </c>
      <c r="S211" s="28">
        <f>(IF(N211="WON-EW",((((O211-1)*Q211)*'complete results log'!$B$2)+('complete results log'!$B$2*(O211-1))),IF(N211="WON",((((O211-1)*Q211)*'complete results log'!$B$2)+('complete results log'!$B$2*(O211-1))),IF(N211="PLACED",((((O211-1)*Q211)*'complete results log'!$B$2)-'complete results log'!$B$2),IF(Q211=0,-'complete results log'!$B$2,IF(Q211=0,-'complete results log'!$B$2,-('complete results log'!$B$2*2)))))))*E211</f>
        <v>-10</v>
      </c>
      <c r="T211" s="28">
        <f>(IF(N211="WON-EW",(((L211-1)*'complete results log'!$B$2)*(1-$B$3))+(((M211-1)*'complete results log'!$B$2)*(1-$B$3)),IF(N211="WON",(((L211-1)*'complete results log'!$B$2)*(1-$B$3)),IF(N211="PLACED",(((M211-1)*'complete results log'!$B$2)*(1-$B$3))-'complete results log'!$B$2,IF(Q211=0,-'complete results log'!$B$2,-('complete results log'!$B$2*2))))))*E211</f>
        <v>-10</v>
      </c>
    </row>
    <row r="212" spans="1:20" x14ac:dyDescent="0.2">
      <c r="A212" s="20">
        <v>42341</v>
      </c>
      <c r="B212" s="21">
        <v>3.3</v>
      </c>
      <c r="C212" s="50" t="s">
        <v>122</v>
      </c>
      <c r="D212" s="50" t="s">
        <v>288</v>
      </c>
      <c r="E212" s="18">
        <v>2</v>
      </c>
      <c r="F212" s="18">
        <v>4</v>
      </c>
      <c r="G212" s="18">
        <v>4</v>
      </c>
      <c r="H212" s="22" t="s">
        <v>28</v>
      </c>
      <c r="I212" s="22" t="s">
        <v>28</v>
      </c>
      <c r="J212" s="22"/>
      <c r="K212" s="22"/>
      <c r="N212" s="18" t="s">
        <v>29</v>
      </c>
      <c r="O212" s="27">
        <f>((G212-1)*(1-(IF(H212="no",0,'complete results log'!$B$3)))+1)</f>
        <v>4</v>
      </c>
      <c r="P212" s="27">
        <f t="shared" si="3"/>
        <v>2</v>
      </c>
      <c r="Q212" s="39">
        <f>IF(Table1[[#This Row],[Runners]]&lt;5,0,IF(Table1[[#This Row],[Runners]]&lt;8,0.25,IF(Table1[[#This Row],[Runners]]&lt;12,0.2,IF(Table1[[#This Row],[Handicap?]]="Yes",0.25,0.2))))</f>
        <v>0</v>
      </c>
      <c r="R212" s="29">
        <f>(IF(N212="WON-EW",((((F212-1)*Q212)*'complete results log'!$B$2)+('complete results log'!$B$2*(F212-1))),IF(N212="WON",((((F212-1)*Q212)*'complete results log'!$B$2)+('complete results log'!$B$2*(F212-1))),IF(N212="PLACED",((((F212-1)*Q212)*'complete results log'!$B$2)-'complete results log'!$B$2),IF(Q212=0,-'complete results log'!$B$2,IF(Q212=0,-'complete results log'!$B$2,-('complete results log'!$B$2*2)))))))*E212</f>
        <v>-10</v>
      </c>
      <c r="S212" s="28">
        <f>(IF(N212="WON-EW",((((O212-1)*Q212)*'complete results log'!$B$2)+('complete results log'!$B$2*(O212-1))),IF(N212="WON",((((O212-1)*Q212)*'complete results log'!$B$2)+('complete results log'!$B$2*(O212-1))),IF(N212="PLACED",((((O212-1)*Q212)*'complete results log'!$B$2)-'complete results log'!$B$2),IF(Q212=0,-'complete results log'!$B$2,IF(Q212=0,-'complete results log'!$B$2,-('complete results log'!$B$2*2)))))))*E212</f>
        <v>-10</v>
      </c>
      <c r="T212" s="28">
        <f>(IF(N212="WON-EW",(((L212-1)*'complete results log'!$B$2)*(1-$B$3))+(((M212-1)*'complete results log'!$B$2)*(1-$B$3)),IF(N212="WON",(((L212-1)*'complete results log'!$B$2)*(1-$B$3)),IF(N212="PLACED",(((M212-1)*'complete results log'!$B$2)*(1-$B$3))-'complete results log'!$B$2,IF(Q212=0,-'complete results log'!$B$2,-('complete results log'!$B$2*2))))))*E212</f>
        <v>-10</v>
      </c>
    </row>
    <row r="213" spans="1:20" x14ac:dyDescent="0.2">
      <c r="A213" s="20">
        <v>42341</v>
      </c>
      <c r="B213" s="21">
        <v>4.05</v>
      </c>
      <c r="C213" s="50" t="s">
        <v>81</v>
      </c>
      <c r="D213" s="50" t="s">
        <v>289</v>
      </c>
      <c r="E213" s="18">
        <v>2</v>
      </c>
      <c r="F213" s="18">
        <v>4.5</v>
      </c>
      <c r="G213" s="18">
        <v>4.5</v>
      </c>
      <c r="H213" s="22" t="s">
        <v>28</v>
      </c>
      <c r="I213" s="22" t="s">
        <v>28</v>
      </c>
      <c r="J213" s="22"/>
      <c r="K213" s="22"/>
      <c r="N213" s="18" t="s">
        <v>29</v>
      </c>
      <c r="O213" s="27">
        <f>((G213-1)*(1-(IF(H213="no",0,'complete results log'!$B$3)))+1)</f>
        <v>4.5</v>
      </c>
      <c r="P213" s="27">
        <f t="shared" si="3"/>
        <v>2</v>
      </c>
      <c r="Q213" s="39">
        <f>IF(Table1[[#This Row],[Runners]]&lt;5,0,IF(Table1[[#This Row],[Runners]]&lt;8,0.25,IF(Table1[[#This Row],[Runners]]&lt;12,0.2,IF(Table1[[#This Row],[Handicap?]]="Yes",0.25,0.2))))</f>
        <v>0</v>
      </c>
      <c r="R213" s="29">
        <f>(IF(N213="WON-EW",((((F213-1)*Q213)*'complete results log'!$B$2)+('complete results log'!$B$2*(F213-1))),IF(N213="WON",((((F213-1)*Q213)*'complete results log'!$B$2)+('complete results log'!$B$2*(F213-1))),IF(N213="PLACED",((((F213-1)*Q213)*'complete results log'!$B$2)-'complete results log'!$B$2),IF(Q213=0,-'complete results log'!$B$2,IF(Q213=0,-'complete results log'!$B$2,-('complete results log'!$B$2*2)))))))*E213</f>
        <v>-10</v>
      </c>
      <c r="S213" s="28">
        <f>(IF(N213="WON-EW",((((O213-1)*Q213)*'complete results log'!$B$2)+('complete results log'!$B$2*(O213-1))),IF(N213="WON",((((O213-1)*Q213)*'complete results log'!$B$2)+('complete results log'!$B$2*(O213-1))),IF(N213="PLACED",((((O213-1)*Q213)*'complete results log'!$B$2)-'complete results log'!$B$2),IF(Q213=0,-'complete results log'!$B$2,IF(Q213=0,-'complete results log'!$B$2,-('complete results log'!$B$2*2)))))))*E213</f>
        <v>-10</v>
      </c>
      <c r="T213" s="28">
        <f>(IF(N213="WON-EW",(((L213-1)*'complete results log'!$B$2)*(1-$B$3))+(((M213-1)*'complete results log'!$B$2)*(1-$B$3)),IF(N213="WON",(((L213-1)*'complete results log'!$B$2)*(1-$B$3)),IF(N213="PLACED",(((M213-1)*'complete results log'!$B$2)*(1-$B$3))-'complete results log'!$B$2,IF(Q213=0,-'complete results log'!$B$2,-('complete results log'!$B$2*2))))))*E213</f>
        <v>-10</v>
      </c>
    </row>
    <row r="214" spans="1:20" x14ac:dyDescent="0.2">
      <c r="A214" s="20">
        <v>42341</v>
      </c>
      <c r="B214" s="21">
        <v>6.4</v>
      </c>
      <c r="C214" s="50" t="s">
        <v>81</v>
      </c>
      <c r="D214" s="50" t="s">
        <v>290</v>
      </c>
      <c r="E214" s="18">
        <v>2</v>
      </c>
      <c r="F214" s="18">
        <v>5.5</v>
      </c>
      <c r="G214" s="18">
        <v>5.5</v>
      </c>
      <c r="H214" s="22" t="s">
        <v>28</v>
      </c>
      <c r="I214" s="22" t="s">
        <v>28</v>
      </c>
      <c r="J214" s="22"/>
      <c r="K214" s="22"/>
      <c r="N214" s="18" t="s">
        <v>29</v>
      </c>
      <c r="O214" s="27">
        <f>((G214-1)*(1-(IF(H214="no",0,'complete results log'!$B$3)))+1)</f>
        <v>5.5</v>
      </c>
      <c r="P214" s="27">
        <f t="shared" si="3"/>
        <v>2</v>
      </c>
      <c r="Q214" s="39">
        <f>IF(Table1[[#This Row],[Runners]]&lt;5,0,IF(Table1[[#This Row],[Runners]]&lt;8,0.25,IF(Table1[[#This Row],[Runners]]&lt;12,0.2,IF(Table1[[#This Row],[Handicap?]]="Yes",0.25,0.2))))</f>
        <v>0</v>
      </c>
      <c r="R214" s="29">
        <f>(IF(N214="WON-EW",((((F214-1)*Q214)*'complete results log'!$B$2)+('complete results log'!$B$2*(F214-1))),IF(N214="WON",((((F214-1)*Q214)*'complete results log'!$B$2)+('complete results log'!$B$2*(F214-1))),IF(N214="PLACED",((((F214-1)*Q214)*'complete results log'!$B$2)-'complete results log'!$B$2),IF(Q214=0,-'complete results log'!$B$2,IF(Q214=0,-'complete results log'!$B$2,-('complete results log'!$B$2*2)))))))*E214</f>
        <v>-10</v>
      </c>
      <c r="S214" s="28">
        <f>(IF(N214="WON-EW",((((O214-1)*Q214)*'complete results log'!$B$2)+('complete results log'!$B$2*(O214-1))),IF(N214="WON",((((O214-1)*Q214)*'complete results log'!$B$2)+('complete results log'!$B$2*(O214-1))),IF(N214="PLACED",((((O214-1)*Q214)*'complete results log'!$B$2)-'complete results log'!$B$2),IF(Q214=0,-'complete results log'!$B$2,IF(Q214=0,-'complete results log'!$B$2,-('complete results log'!$B$2*2)))))))*E214</f>
        <v>-10</v>
      </c>
      <c r="T214" s="28">
        <f>(IF(N214="WON-EW",(((L214-1)*'complete results log'!$B$2)*(1-$B$3))+(((M214-1)*'complete results log'!$B$2)*(1-$B$3)),IF(N214="WON",(((L214-1)*'complete results log'!$B$2)*(1-$B$3)),IF(N214="PLACED",(((M214-1)*'complete results log'!$B$2)*(1-$B$3))-'complete results log'!$B$2,IF(Q214=0,-'complete results log'!$B$2,-('complete results log'!$B$2*2))))))*E214</f>
        <v>-10</v>
      </c>
    </row>
    <row r="215" spans="1:20" x14ac:dyDescent="0.2">
      <c r="A215" s="20">
        <v>42341</v>
      </c>
      <c r="B215" s="21">
        <v>7.1</v>
      </c>
      <c r="C215" s="50" t="s">
        <v>81</v>
      </c>
      <c r="D215" s="50" t="s">
        <v>291</v>
      </c>
      <c r="E215" s="18">
        <v>2</v>
      </c>
      <c r="F215" s="18">
        <v>4</v>
      </c>
      <c r="G215" s="18">
        <v>4</v>
      </c>
      <c r="H215" s="22" t="s">
        <v>28</v>
      </c>
      <c r="I215" s="22" t="s">
        <v>28</v>
      </c>
      <c r="J215" s="22"/>
      <c r="K215" s="22"/>
      <c r="N215" s="18" t="s">
        <v>29</v>
      </c>
      <c r="O215" s="27">
        <f>((G215-1)*(1-(IF(H215="no",0,'complete results log'!$B$3)))+1)</f>
        <v>4</v>
      </c>
      <c r="P215" s="27">
        <f t="shared" si="3"/>
        <v>2</v>
      </c>
      <c r="Q215" s="39">
        <f>IF(Table1[[#This Row],[Runners]]&lt;5,0,IF(Table1[[#This Row],[Runners]]&lt;8,0.25,IF(Table1[[#This Row],[Runners]]&lt;12,0.2,IF(Table1[[#This Row],[Handicap?]]="Yes",0.25,0.2))))</f>
        <v>0</v>
      </c>
      <c r="R215" s="29">
        <f>(IF(N215="WON-EW",((((F215-1)*Q215)*'complete results log'!$B$2)+('complete results log'!$B$2*(F215-1))),IF(N215="WON",((((F215-1)*Q215)*'complete results log'!$B$2)+('complete results log'!$B$2*(F215-1))),IF(N215="PLACED",((((F215-1)*Q215)*'complete results log'!$B$2)-'complete results log'!$B$2),IF(Q215=0,-'complete results log'!$B$2,IF(Q215=0,-'complete results log'!$B$2,-('complete results log'!$B$2*2)))))))*E215</f>
        <v>-10</v>
      </c>
      <c r="S215" s="28">
        <f>(IF(N215="WON-EW",((((O215-1)*Q215)*'complete results log'!$B$2)+('complete results log'!$B$2*(O215-1))),IF(N215="WON",((((O215-1)*Q215)*'complete results log'!$B$2)+('complete results log'!$B$2*(O215-1))),IF(N215="PLACED",((((O215-1)*Q215)*'complete results log'!$B$2)-'complete results log'!$B$2),IF(Q215=0,-'complete results log'!$B$2,IF(Q215=0,-'complete results log'!$B$2,-('complete results log'!$B$2*2)))))))*E215</f>
        <v>-10</v>
      </c>
      <c r="T215" s="28">
        <f>(IF(N215="WON-EW",(((L215-1)*'complete results log'!$B$2)*(1-$B$3))+(((M215-1)*'complete results log'!$B$2)*(1-$B$3)),IF(N215="WON",(((L215-1)*'complete results log'!$B$2)*(1-$B$3)),IF(N215="PLACED",(((M215-1)*'complete results log'!$B$2)*(1-$B$3))-'complete results log'!$B$2,IF(Q215=0,-'complete results log'!$B$2,-('complete results log'!$B$2*2))))))*E215</f>
        <v>-10</v>
      </c>
    </row>
    <row r="216" spans="1:20" x14ac:dyDescent="0.2">
      <c r="A216" s="20">
        <v>42342</v>
      </c>
      <c r="B216" s="21">
        <v>1.4</v>
      </c>
      <c r="C216" s="50" t="s">
        <v>109</v>
      </c>
      <c r="D216" s="50" t="s">
        <v>292</v>
      </c>
      <c r="E216" s="18">
        <v>1</v>
      </c>
      <c r="F216" s="18">
        <v>6.5</v>
      </c>
      <c r="G216" s="18">
        <v>6.5</v>
      </c>
      <c r="H216" s="22" t="s">
        <v>28</v>
      </c>
      <c r="I216" s="22" t="s">
        <v>28</v>
      </c>
      <c r="J216" s="22"/>
      <c r="K216" s="22"/>
      <c r="N216" s="18" t="s">
        <v>29</v>
      </c>
      <c r="O216" s="27">
        <f>((G216-1)*(1-(IF(H216="no",0,'complete results log'!$B$3)))+1)</f>
        <v>6.5</v>
      </c>
      <c r="P216" s="27">
        <f t="shared" si="3"/>
        <v>1</v>
      </c>
      <c r="Q216" s="39">
        <f>IF(Table1[[#This Row],[Runners]]&lt;5,0,IF(Table1[[#This Row],[Runners]]&lt;8,0.25,IF(Table1[[#This Row],[Runners]]&lt;12,0.2,IF(Table1[[#This Row],[Handicap?]]="Yes",0.25,0.2))))</f>
        <v>0</v>
      </c>
      <c r="R216" s="29">
        <f>(IF(N216="WON-EW",((((F216-1)*Q216)*'complete results log'!$B$2)+('complete results log'!$B$2*(F216-1))),IF(N216="WON",((((F216-1)*Q216)*'complete results log'!$B$2)+('complete results log'!$B$2*(F216-1))),IF(N216="PLACED",((((F216-1)*Q216)*'complete results log'!$B$2)-'complete results log'!$B$2),IF(Q216=0,-'complete results log'!$B$2,IF(Q216=0,-'complete results log'!$B$2,-('complete results log'!$B$2*2)))))))*E216</f>
        <v>-5</v>
      </c>
      <c r="S216" s="28">
        <f>(IF(N216="WON-EW",((((O216-1)*Q216)*'complete results log'!$B$2)+('complete results log'!$B$2*(O216-1))),IF(N216="WON",((((O216-1)*Q216)*'complete results log'!$B$2)+('complete results log'!$B$2*(O216-1))),IF(N216="PLACED",((((O216-1)*Q216)*'complete results log'!$B$2)-'complete results log'!$B$2),IF(Q216=0,-'complete results log'!$B$2,IF(Q216=0,-'complete results log'!$B$2,-('complete results log'!$B$2*2)))))))*E216</f>
        <v>-5</v>
      </c>
      <c r="T216" s="28">
        <f>(IF(N216="WON-EW",(((L216-1)*'complete results log'!$B$2)*(1-$B$3))+(((M216-1)*'complete results log'!$B$2)*(1-$B$3)),IF(N216="WON",(((L216-1)*'complete results log'!$B$2)*(1-$B$3)),IF(N216="PLACED",(((M216-1)*'complete results log'!$B$2)*(1-$B$3))-'complete results log'!$B$2,IF(Q216=0,-'complete results log'!$B$2,-('complete results log'!$B$2*2))))))*E216</f>
        <v>-5</v>
      </c>
    </row>
    <row r="217" spans="1:20" x14ac:dyDescent="0.2">
      <c r="A217" s="20">
        <v>42342</v>
      </c>
      <c r="B217" s="21">
        <v>2.0499999999999998</v>
      </c>
      <c r="C217" s="50" t="s">
        <v>293</v>
      </c>
      <c r="D217" s="50" t="s">
        <v>294</v>
      </c>
      <c r="E217" s="18">
        <v>2</v>
      </c>
      <c r="F217" s="18">
        <v>4.5</v>
      </c>
      <c r="G217" s="18">
        <v>4.5</v>
      </c>
      <c r="H217" s="22" t="s">
        <v>28</v>
      </c>
      <c r="I217" s="22" t="s">
        <v>28</v>
      </c>
      <c r="J217" s="22"/>
      <c r="K217" s="22"/>
      <c r="N217" s="18" t="s">
        <v>29</v>
      </c>
      <c r="O217" s="27">
        <f>((G217-1)*(1-(IF(H217="no",0,'complete results log'!$B$3)))+1)</f>
        <v>4.5</v>
      </c>
      <c r="P217" s="27">
        <f t="shared" si="3"/>
        <v>2</v>
      </c>
      <c r="Q217" s="39">
        <f>IF(Table1[[#This Row],[Runners]]&lt;5,0,IF(Table1[[#This Row],[Runners]]&lt;8,0.25,IF(Table1[[#This Row],[Runners]]&lt;12,0.2,IF(Table1[[#This Row],[Handicap?]]="Yes",0.25,0.2))))</f>
        <v>0</v>
      </c>
      <c r="R217" s="29">
        <f>(IF(N217="WON-EW",((((F217-1)*Q217)*'complete results log'!$B$2)+('complete results log'!$B$2*(F217-1))),IF(N217="WON",((((F217-1)*Q217)*'complete results log'!$B$2)+('complete results log'!$B$2*(F217-1))),IF(N217="PLACED",((((F217-1)*Q217)*'complete results log'!$B$2)-'complete results log'!$B$2),IF(Q217=0,-'complete results log'!$B$2,IF(Q217=0,-'complete results log'!$B$2,-('complete results log'!$B$2*2)))))))*E217</f>
        <v>-10</v>
      </c>
      <c r="S217" s="28">
        <f>(IF(N217="WON-EW",((((O217-1)*Q217)*'complete results log'!$B$2)+('complete results log'!$B$2*(O217-1))),IF(N217="WON",((((O217-1)*Q217)*'complete results log'!$B$2)+('complete results log'!$B$2*(O217-1))),IF(N217="PLACED",((((O217-1)*Q217)*'complete results log'!$B$2)-'complete results log'!$B$2),IF(Q217=0,-'complete results log'!$B$2,IF(Q217=0,-'complete results log'!$B$2,-('complete results log'!$B$2*2)))))))*E217</f>
        <v>-10</v>
      </c>
      <c r="T217" s="28">
        <f>(IF(N217="WON-EW",(((L217-1)*'complete results log'!$B$2)*(1-$B$3))+(((M217-1)*'complete results log'!$B$2)*(1-$B$3)),IF(N217="WON",(((L217-1)*'complete results log'!$B$2)*(1-$B$3)),IF(N217="PLACED",(((M217-1)*'complete results log'!$B$2)*(1-$B$3))-'complete results log'!$B$2,IF(Q217=0,-'complete results log'!$B$2,-('complete results log'!$B$2*2))))))*E217</f>
        <v>-10</v>
      </c>
    </row>
    <row r="218" spans="1:20" x14ac:dyDescent="0.2">
      <c r="A218" s="20">
        <v>42342</v>
      </c>
      <c r="B218" s="21">
        <v>2.4</v>
      </c>
      <c r="C218" s="50" t="s">
        <v>293</v>
      </c>
      <c r="D218" s="50" t="s">
        <v>295</v>
      </c>
      <c r="E218" s="18">
        <v>1</v>
      </c>
      <c r="F218" s="18">
        <v>7</v>
      </c>
      <c r="G218" s="18">
        <v>7</v>
      </c>
      <c r="H218" s="22" t="s">
        <v>28</v>
      </c>
      <c r="I218" s="22" t="s">
        <v>28</v>
      </c>
      <c r="J218" s="22"/>
      <c r="K218" s="22"/>
      <c r="N218" s="18" t="s">
        <v>29</v>
      </c>
      <c r="O218" s="27">
        <f>((G218-1)*(1-(IF(H218="no",0,'complete results log'!$B$3)))+1)</f>
        <v>7</v>
      </c>
      <c r="P218" s="27">
        <f t="shared" si="3"/>
        <v>1</v>
      </c>
      <c r="Q218" s="39">
        <f>IF(Table1[[#This Row],[Runners]]&lt;5,0,IF(Table1[[#This Row],[Runners]]&lt;8,0.25,IF(Table1[[#This Row],[Runners]]&lt;12,0.2,IF(Table1[[#This Row],[Handicap?]]="Yes",0.25,0.2))))</f>
        <v>0</v>
      </c>
      <c r="R218" s="29">
        <f>(IF(N218="WON-EW",((((F218-1)*Q218)*'complete results log'!$B$2)+('complete results log'!$B$2*(F218-1))),IF(N218="WON",((((F218-1)*Q218)*'complete results log'!$B$2)+('complete results log'!$B$2*(F218-1))),IF(N218="PLACED",((((F218-1)*Q218)*'complete results log'!$B$2)-'complete results log'!$B$2),IF(Q218=0,-'complete results log'!$B$2,IF(Q218=0,-'complete results log'!$B$2,-('complete results log'!$B$2*2)))))))*E218</f>
        <v>-5</v>
      </c>
      <c r="S218" s="28">
        <f>(IF(N218="WON-EW",((((O218-1)*Q218)*'complete results log'!$B$2)+('complete results log'!$B$2*(O218-1))),IF(N218="WON",((((O218-1)*Q218)*'complete results log'!$B$2)+('complete results log'!$B$2*(O218-1))),IF(N218="PLACED",((((O218-1)*Q218)*'complete results log'!$B$2)-'complete results log'!$B$2),IF(Q218=0,-'complete results log'!$B$2,IF(Q218=0,-'complete results log'!$B$2,-('complete results log'!$B$2*2)))))))*E218</f>
        <v>-5</v>
      </c>
      <c r="T218" s="28">
        <f>(IF(N218="WON-EW",(((L218-1)*'complete results log'!$B$2)*(1-$B$3))+(((M218-1)*'complete results log'!$B$2)*(1-$B$3)),IF(N218="WON",(((L218-1)*'complete results log'!$B$2)*(1-$B$3)),IF(N218="PLACED",(((M218-1)*'complete results log'!$B$2)*(1-$B$3))-'complete results log'!$B$2,IF(Q218=0,-'complete results log'!$B$2,-('complete results log'!$B$2*2))))))*E218</f>
        <v>-5</v>
      </c>
    </row>
    <row r="219" spans="1:20" x14ac:dyDescent="0.2">
      <c r="A219" s="20">
        <v>42342</v>
      </c>
      <c r="B219" s="21">
        <v>6.15</v>
      </c>
      <c r="C219" s="50" t="s">
        <v>38</v>
      </c>
      <c r="D219" s="50" t="s">
        <v>296</v>
      </c>
      <c r="E219" s="18">
        <v>2</v>
      </c>
      <c r="F219" s="18">
        <v>5</v>
      </c>
      <c r="G219" s="18">
        <v>5</v>
      </c>
      <c r="H219" s="22" t="s">
        <v>28</v>
      </c>
      <c r="I219" s="22" t="s">
        <v>28</v>
      </c>
      <c r="J219" s="22"/>
      <c r="K219" s="22"/>
      <c r="N219" s="18" t="s">
        <v>29</v>
      </c>
      <c r="O219" s="27">
        <f>((G219-1)*(1-(IF(H219="no",0,'complete results log'!$B$3)))+1)</f>
        <v>5</v>
      </c>
      <c r="P219" s="27">
        <f t="shared" si="3"/>
        <v>2</v>
      </c>
      <c r="Q219" s="39">
        <f>IF(Table1[[#This Row],[Runners]]&lt;5,0,IF(Table1[[#This Row],[Runners]]&lt;8,0.25,IF(Table1[[#This Row],[Runners]]&lt;12,0.2,IF(Table1[[#This Row],[Handicap?]]="Yes",0.25,0.2))))</f>
        <v>0</v>
      </c>
      <c r="R219" s="29">
        <f>(IF(N219="WON-EW",((((F219-1)*Q219)*'complete results log'!$B$2)+('complete results log'!$B$2*(F219-1))),IF(N219="WON",((((F219-1)*Q219)*'complete results log'!$B$2)+('complete results log'!$B$2*(F219-1))),IF(N219="PLACED",((((F219-1)*Q219)*'complete results log'!$B$2)-'complete results log'!$B$2),IF(Q219=0,-'complete results log'!$B$2,IF(Q219=0,-'complete results log'!$B$2,-('complete results log'!$B$2*2)))))))*E219</f>
        <v>-10</v>
      </c>
      <c r="S219" s="28">
        <f>(IF(N219="WON-EW",((((O219-1)*Q219)*'complete results log'!$B$2)+('complete results log'!$B$2*(O219-1))),IF(N219="WON",((((O219-1)*Q219)*'complete results log'!$B$2)+('complete results log'!$B$2*(O219-1))),IF(N219="PLACED",((((O219-1)*Q219)*'complete results log'!$B$2)-'complete results log'!$B$2),IF(Q219=0,-'complete results log'!$B$2,IF(Q219=0,-'complete results log'!$B$2,-('complete results log'!$B$2*2)))))))*E219</f>
        <v>-10</v>
      </c>
      <c r="T219" s="28">
        <f>(IF(N219="WON-EW",(((L219-1)*'complete results log'!$B$2)*(1-$B$3))+(((M219-1)*'complete results log'!$B$2)*(1-$B$3)),IF(N219="WON",(((L219-1)*'complete results log'!$B$2)*(1-$B$3)),IF(N219="PLACED",(((M219-1)*'complete results log'!$B$2)*(1-$B$3))-'complete results log'!$B$2,IF(Q219=0,-'complete results log'!$B$2,-('complete results log'!$B$2*2))))))*E219</f>
        <v>-10</v>
      </c>
    </row>
    <row r="220" spans="1:20" x14ac:dyDescent="0.2">
      <c r="A220" s="20">
        <v>42342</v>
      </c>
      <c r="B220" s="21">
        <v>6.45</v>
      </c>
      <c r="C220" s="50" t="s">
        <v>38</v>
      </c>
      <c r="D220" s="50" t="s">
        <v>297</v>
      </c>
      <c r="E220" s="18">
        <v>2</v>
      </c>
      <c r="F220" s="18">
        <v>3.75</v>
      </c>
      <c r="G220" s="18">
        <v>3.75</v>
      </c>
      <c r="H220" s="22" t="s">
        <v>28</v>
      </c>
      <c r="I220" s="22" t="s">
        <v>28</v>
      </c>
      <c r="J220" s="22"/>
      <c r="K220" s="22"/>
      <c r="N220" s="18" t="s">
        <v>29</v>
      </c>
      <c r="O220" s="27">
        <f>((G220-1)*(1-(IF(H220="no",0,'complete results log'!$B$3)))+1)</f>
        <v>3.75</v>
      </c>
      <c r="P220" s="27">
        <f t="shared" si="3"/>
        <v>2</v>
      </c>
      <c r="Q220" s="39">
        <f>IF(Table1[[#This Row],[Runners]]&lt;5,0,IF(Table1[[#This Row],[Runners]]&lt;8,0.25,IF(Table1[[#This Row],[Runners]]&lt;12,0.2,IF(Table1[[#This Row],[Handicap?]]="Yes",0.25,0.2))))</f>
        <v>0</v>
      </c>
      <c r="R220" s="29">
        <f>(IF(N220="WON-EW",((((F220-1)*Q220)*'complete results log'!$B$2)+('complete results log'!$B$2*(F220-1))),IF(N220="WON",((((F220-1)*Q220)*'complete results log'!$B$2)+('complete results log'!$B$2*(F220-1))),IF(N220="PLACED",((((F220-1)*Q220)*'complete results log'!$B$2)-'complete results log'!$B$2),IF(Q220=0,-'complete results log'!$B$2,IF(Q220=0,-'complete results log'!$B$2,-('complete results log'!$B$2*2)))))))*E220</f>
        <v>-10</v>
      </c>
      <c r="S220" s="28">
        <f>(IF(N220="WON-EW",((((O220-1)*Q220)*'complete results log'!$B$2)+('complete results log'!$B$2*(O220-1))),IF(N220="WON",((((O220-1)*Q220)*'complete results log'!$B$2)+('complete results log'!$B$2*(O220-1))),IF(N220="PLACED",((((O220-1)*Q220)*'complete results log'!$B$2)-'complete results log'!$B$2),IF(Q220=0,-'complete results log'!$B$2,IF(Q220=0,-'complete results log'!$B$2,-('complete results log'!$B$2*2)))))))*E220</f>
        <v>-10</v>
      </c>
      <c r="T220" s="28">
        <f>(IF(N220="WON-EW",(((L220-1)*'complete results log'!$B$2)*(1-$B$3))+(((M220-1)*'complete results log'!$B$2)*(1-$B$3)),IF(N220="WON",(((L220-1)*'complete results log'!$B$2)*(1-$B$3)),IF(N220="PLACED",(((M220-1)*'complete results log'!$B$2)*(1-$B$3))-'complete results log'!$B$2,IF(Q220=0,-'complete results log'!$B$2,-('complete results log'!$B$2*2))))))*E220</f>
        <v>-10</v>
      </c>
    </row>
    <row r="221" spans="1:20" x14ac:dyDescent="0.2">
      <c r="A221" s="20">
        <v>42342</v>
      </c>
      <c r="B221" s="21">
        <v>9.0500000000000007</v>
      </c>
      <c r="C221" s="50" t="s">
        <v>36</v>
      </c>
      <c r="D221" s="50" t="s">
        <v>298</v>
      </c>
      <c r="E221" s="18">
        <v>1</v>
      </c>
      <c r="F221" s="18">
        <v>7</v>
      </c>
      <c r="G221" s="18">
        <v>7</v>
      </c>
      <c r="H221" s="22" t="s">
        <v>28</v>
      </c>
      <c r="I221" s="22" t="s">
        <v>28</v>
      </c>
      <c r="J221" s="22"/>
      <c r="K221" s="22"/>
      <c r="N221" s="18" t="s">
        <v>29</v>
      </c>
      <c r="O221" s="27">
        <f>((G221-1)*(1-(IF(H221="no",0,'complete results log'!$B$3)))+1)</f>
        <v>7</v>
      </c>
      <c r="P221" s="27">
        <f t="shared" si="3"/>
        <v>1</v>
      </c>
      <c r="Q221" s="39">
        <f>IF(Table1[[#This Row],[Runners]]&lt;5,0,IF(Table1[[#This Row],[Runners]]&lt;8,0.25,IF(Table1[[#This Row],[Runners]]&lt;12,0.2,IF(Table1[[#This Row],[Handicap?]]="Yes",0.25,0.2))))</f>
        <v>0</v>
      </c>
      <c r="R221" s="29">
        <f>(IF(N221="WON-EW",((((F221-1)*Q221)*'complete results log'!$B$2)+('complete results log'!$B$2*(F221-1))),IF(N221="WON",((((F221-1)*Q221)*'complete results log'!$B$2)+('complete results log'!$B$2*(F221-1))),IF(N221="PLACED",((((F221-1)*Q221)*'complete results log'!$B$2)-'complete results log'!$B$2),IF(Q221=0,-'complete results log'!$B$2,IF(Q221=0,-'complete results log'!$B$2,-('complete results log'!$B$2*2)))))))*E221</f>
        <v>-5</v>
      </c>
      <c r="S221" s="28">
        <f>(IF(N221="WON-EW",((((O221-1)*Q221)*'complete results log'!$B$2)+('complete results log'!$B$2*(O221-1))),IF(N221="WON",((((O221-1)*Q221)*'complete results log'!$B$2)+('complete results log'!$B$2*(O221-1))),IF(N221="PLACED",((((O221-1)*Q221)*'complete results log'!$B$2)-'complete results log'!$B$2),IF(Q221=0,-'complete results log'!$B$2,IF(Q221=0,-'complete results log'!$B$2,-('complete results log'!$B$2*2)))))))*E221</f>
        <v>-5</v>
      </c>
      <c r="T221" s="28">
        <f>(IF(N221="WON-EW",(((L221-1)*'complete results log'!$B$2)*(1-$B$3))+(((M221-1)*'complete results log'!$B$2)*(1-$B$3)),IF(N221="WON",(((L221-1)*'complete results log'!$B$2)*(1-$B$3)),IF(N221="PLACED",(((M221-1)*'complete results log'!$B$2)*(1-$B$3))-'complete results log'!$B$2,IF(Q221=0,-'complete results log'!$B$2,-('complete results log'!$B$2*2))))))*E221</f>
        <v>-5</v>
      </c>
    </row>
    <row r="222" spans="1:20" x14ac:dyDescent="0.2">
      <c r="A222" s="20">
        <v>42343</v>
      </c>
      <c r="B222" s="21">
        <v>12</v>
      </c>
      <c r="C222" s="50" t="s">
        <v>142</v>
      </c>
      <c r="D222" s="50" t="s">
        <v>299</v>
      </c>
      <c r="E222" s="18">
        <v>2</v>
      </c>
      <c r="F222" s="18">
        <v>3.75</v>
      </c>
      <c r="G222" s="18">
        <v>3.75</v>
      </c>
      <c r="H222" s="22" t="s">
        <v>28</v>
      </c>
      <c r="I222" s="22" t="s">
        <v>28</v>
      </c>
      <c r="J222" s="22"/>
      <c r="K222" s="22"/>
      <c r="N222" s="18" t="s">
        <v>29</v>
      </c>
      <c r="O222" s="27">
        <f>((G222-1)*(1-(IF(H222="no",0,'complete results log'!$B$3)))+1)</f>
        <v>3.75</v>
      </c>
      <c r="P222" s="27">
        <f t="shared" si="3"/>
        <v>2</v>
      </c>
      <c r="Q222" s="39">
        <f>IF(Table1[[#This Row],[Runners]]&lt;5,0,IF(Table1[[#This Row],[Runners]]&lt;8,0.25,IF(Table1[[#This Row],[Runners]]&lt;12,0.2,IF(Table1[[#This Row],[Handicap?]]="Yes",0.25,0.2))))</f>
        <v>0</v>
      </c>
      <c r="R222" s="29">
        <f>(IF(N222="WON-EW",((((F222-1)*Q222)*'complete results log'!$B$2)+('complete results log'!$B$2*(F222-1))),IF(N222="WON",((((F222-1)*Q222)*'complete results log'!$B$2)+('complete results log'!$B$2*(F222-1))),IF(N222="PLACED",((((F222-1)*Q222)*'complete results log'!$B$2)-'complete results log'!$B$2),IF(Q222=0,-'complete results log'!$B$2,IF(Q222=0,-'complete results log'!$B$2,-('complete results log'!$B$2*2)))))))*E222</f>
        <v>-10</v>
      </c>
      <c r="S222" s="28">
        <f>(IF(N222="WON-EW",((((O222-1)*Q222)*'complete results log'!$B$2)+('complete results log'!$B$2*(O222-1))),IF(N222="WON",((((O222-1)*Q222)*'complete results log'!$B$2)+('complete results log'!$B$2*(O222-1))),IF(N222="PLACED",((((O222-1)*Q222)*'complete results log'!$B$2)-'complete results log'!$B$2),IF(Q222=0,-'complete results log'!$B$2,IF(Q222=0,-'complete results log'!$B$2,-('complete results log'!$B$2*2)))))))*E222</f>
        <v>-10</v>
      </c>
      <c r="T222" s="28">
        <f>(IF(N222="WON-EW",(((L222-1)*'complete results log'!$B$2)*(1-$B$3))+(((M222-1)*'complete results log'!$B$2)*(1-$B$3)),IF(N222="WON",(((L222-1)*'complete results log'!$B$2)*(1-$B$3)),IF(N222="PLACED",(((M222-1)*'complete results log'!$B$2)*(1-$B$3))-'complete results log'!$B$2,IF(Q222=0,-'complete results log'!$B$2,-('complete results log'!$B$2*2))))))*E222</f>
        <v>-10</v>
      </c>
    </row>
    <row r="223" spans="1:20" x14ac:dyDescent="0.2">
      <c r="A223" s="20">
        <v>42343</v>
      </c>
      <c r="B223" s="21">
        <v>12.2</v>
      </c>
      <c r="C223" s="50" t="s">
        <v>115</v>
      </c>
      <c r="D223" s="50" t="s">
        <v>300</v>
      </c>
      <c r="E223" s="18">
        <v>2</v>
      </c>
      <c r="F223" s="18">
        <v>3.25</v>
      </c>
      <c r="G223" s="18">
        <v>3.25</v>
      </c>
      <c r="H223" s="22" t="s">
        <v>28</v>
      </c>
      <c r="I223" s="22" t="s">
        <v>28</v>
      </c>
      <c r="J223" s="22"/>
      <c r="K223" s="22"/>
      <c r="N223" s="18" t="s">
        <v>29</v>
      </c>
      <c r="O223" s="27">
        <f>((G223-1)*(1-(IF(H223="no",0,'complete results log'!$B$3)))+1)</f>
        <v>3.25</v>
      </c>
      <c r="P223" s="27">
        <f t="shared" si="3"/>
        <v>2</v>
      </c>
      <c r="Q223" s="39">
        <f>IF(Table1[[#This Row],[Runners]]&lt;5,0,IF(Table1[[#This Row],[Runners]]&lt;8,0.25,IF(Table1[[#This Row],[Runners]]&lt;12,0.2,IF(Table1[[#This Row],[Handicap?]]="Yes",0.25,0.2))))</f>
        <v>0</v>
      </c>
      <c r="R223" s="29">
        <f>(IF(N223="WON-EW",((((F223-1)*Q223)*'complete results log'!$B$2)+('complete results log'!$B$2*(F223-1))),IF(N223="WON",((((F223-1)*Q223)*'complete results log'!$B$2)+('complete results log'!$B$2*(F223-1))),IF(N223="PLACED",((((F223-1)*Q223)*'complete results log'!$B$2)-'complete results log'!$B$2),IF(Q223=0,-'complete results log'!$B$2,IF(Q223=0,-'complete results log'!$B$2,-('complete results log'!$B$2*2)))))))*E223</f>
        <v>-10</v>
      </c>
      <c r="S223" s="28">
        <f>(IF(N223="WON-EW",((((O223-1)*Q223)*'complete results log'!$B$2)+('complete results log'!$B$2*(O223-1))),IF(N223="WON",((((O223-1)*Q223)*'complete results log'!$B$2)+('complete results log'!$B$2*(O223-1))),IF(N223="PLACED",((((O223-1)*Q223)*'complete results log'!$B$2)-'complete results log'!$B$2),IF(Q223=0,-'complete results log'!$B$2,IF(Q223=0,-'complete results log'!$B$2,-('complete results log'!$B$2*2)))))))*E223</f>
        <v>-10</v>
      </c>
      <c r="T223" s="28">
        <f>(IF(N223="WON-EW",(((L223-1)*'complete results log'!$B$2)*(1-$B$3))+(((M223-1)*'complete results log'!$B$2)*(1-$B$3)),IF(N223="WON",(((L223-1)*'complete results log'!$B$2)*(1-$B$3)),IF(N223="PLACED",(((M223-1)*'complete results log'!$B$2)*(1-$B$3))-'complete results log'!$B$2,IF(Q223=0,-'complete results log'!$B$2,-('complete results log'!$B$2*2))))))*E223</f>
        <v>-10</v>
      </c>
    </row>
    <row r="224" spans="1:20" x14ac:dyDescent="0.2">
      <c r="A224" s="20">
        <v>42343</v>
      </c>
      <c r="B224" s="21">
        <v>12.3</v>
      </c>
      <c r="C224" s="50" t="s">
        <v>142</v>
      </c>
      <c r="D224" s="50" t="s">
        <v>301</v>
      </c>
      <c r="E224" s="18">
        <v>2</v>
      </c>
      <c r="F224" s="18">
        <v>4</v>
      </c>
      <c r="G224" s="18">
        <v>4</v>
      </c>
      <c r="H224" s="22" t="s">
        <v>28</v>
      </c>
      <c r="I224" s="22" t="s">
        <v>28</v>
      </c>
      <c r="J224" s="22"/>
      <c r="K224" s="22"/>
      <c r="L224" s="18">
        <v>4.0999999999999996</v>
      </c>
      <c r="N224" s="18" t="s">
        <v>53</v>
      </c>
      <c r="O224" s="27">
        <f>((G224-1)*(1-(IF(H224="no",0,'complete results log'!$B$3)))+1)</f>
        <v>4</v>
      </c>
      <c r="P224" s="27">
        <f t="shared" si="3"/>
        <v>2</v>
      </c>
      <c r="Q224" s="39">
        <f>IF(Table1[[#This Row],[Runners]]&lt;5,0,IF(Table1[[#This Row],[Runners]]&lt;8,0.25,IF(Table1[[#This Row],[Runners]]&lt;12,0.2,IF(Table1[[#This Row],[Handicap?]]="Yes",0.25,0.2))))</f>
        <v>0</v>
      </c>
      <c r="R224" s="29">
        <f>(IF(N224="WON-EW",((((F224-1)*Q224)*'complete results log'!$B$2)+('complete results log'!$B$2*(F224-1))),IF(N224="WON",((((F224-1)*Q224)*'complete results log'!$B$2)+('complete results log'!$B$2*(F224-1))),IF(N224="PLACED",((((F224-1)*Q224)*'complete results log'!$B$2)-'complete results log'!$B$2),IF(Q224=0,-'complete results log'!$B$2,IF(Q224=0,-'complete results log'!$B$2,-('complete results log'!$B$2*2)))))))*E224</f>
        <v>30</v>
      </c>
      <c r="S224" s="28">
        <f>(IF(N224="WON-EW",((((O224-1)*Q224)*'complete results log'!$B$2)+('complete results log'!$B$2*(O224-1))),IF(N224="WON",((((O224-1)*Q224)*'complete results log'!$B$2)+('complete results log'!$B$2*(O224-1))),IF(N224="PLACED",((((O224-1)*Q224)*'complete results log'!$B$2)-'complete results log'!$B$2),IF(Q224=0,-'complete results log'!$B$2,IF(Q224=0,-'complete results log'!$B$2,-('complete results log'!$B$2*2)))))))*E224</f>
        <v>30</v>
      </c>
      <c r="T224" s="28">
        <f>(IF(N224="WON-EW",(((L224-1)*'complete results log'!$B$2)*(1-$B$3))+(((M224-1)*'complete results log'!$B$2)*(1-$B$3)),IF(N224="WON",(((L224-1)*'complete results log'!$B$2)*(1-$B$3)),IF(N224="PLACED",(((M224-1)*'complete results log'!$B$2)*(1-$B$3))-'complete results log'!$B$2,IF(Q224=0,-'complete results log'!$B$2,-('complete results log'!$B$2*2))))))*E224</f>
        <v>29.449999999999996</v>
      </c>
    </row>
    <row r="225" spans="1:20" x14ac:dyDescent="0.2">
      <c r="A225" s="20">
        <v>42343</v>
      </c>
      <c r="B225" s="21">
        <v>12.55</v>
      </c>
      <c r="C225" s="50" t="s">
        <v>93</v>
      </c>
      <c r="D225" s="50" t="s">
        <v>164</v>
      </c>
      <c r="E225" s="18">
        <v>2</v>
      </c>
      <c r="F225" s="18">
        <v>4.5</v>
      </c>
      <c r="G225" s="18">
        <v>5</v>
      </c>
      <c r="H225" s="22" t="s">
        <v>28</v>
      </c>
      <c r="I225" s="22" t="s">
        <v>28</v>
      </c>
      <c r="J225" s="22"/>
      <c r="K225" s="22"/>
      <c r="L225" s="18">
        <v>5.6</v>
      </c>
      <c r="N225" s="18" t="s">
        <v>53</v>
      </c>
      <c r="O225" s="27">
        <f>((G225-1)*(1-(IF(H225="no",0,'complete results log'!$B$3)))+1)</f>
        <v>5</v>
      </c>
      <c r="P225" s="27">
        <f t="shared" si="3"/>
        <v>2</v>
      </c>
      <c r="Q225" s="39">
        <f>IF(Table1[[#This Row],[Runners]]&lt;5,0,IF(Table1[[#This Row],[Runners]]&lt;8,0.25,IF(Table1[[#This Row],[Runners]]&lt;12,0.2,IF(Table1[[#This Row],[Handicap?]]="Yes",0.25,0.2))))</f>
        <v>0</v>
      </c>
      <c r="R225" s="29">
        <f>(IF(N225="WON-EW",((((F225-1)*Q225)*'complete results log'!$B$2)+('complete results log'!$B$2*(F225-1))),IF(N225="WON",((((F225-1)*Q225)*'complete results log'!$B$2)+('complete results log'!$B$2*(F225-1))),IF(N225="PLACED",((((F225-1)*Q225)*'complete results log'!$B$2)-'complete results log'!$B$2),IF(Q225=0,-'complete results log'!$B$2,IF(Q225=0,-'complete results log'!$B$2,-('complete results log'!$B$2*2)))))))*E225</f>
        <v>35</v>
      </c>
      <c r="S225" s="28">
        <f>(IF(N225="WON-EW",((((O225-1)*Q225)*'complete results log'!$B$2)+('complete results log'!$B$2*(O225-1))),IF(N225="WON",((((O225-1)*Q225)*'complete results log'!$B$2)+('complete results log'!$B$2*(O225-1))),IF(N225="PLACED",((((O225-1)*Q225)*'complete results log'!$B$2)-'complete results log'!$B$2),IF(Q225=0,-'complete results log'!$B$2,IF(Q225=0,-'complete results log'!$B$2,-('complete results log'!$B$2*2)))))))*E225</f>
        <v>40</v>
      </c>
      <c r="T225" s="28">
        <f>(IF(N225="WON-EW",(((L225-1)*'complete results log'!$B$2)*(1-$B$3))+(((M225-1)*'complete results log'!$B$2)*(1-$B$3)),IF(N225="WON",(((L225-1)*'complete results log'!$B$2)*(1-$B$3)),IF(N225="PLACED",(((M225-1)*'complete results log'!$B$2)*(1-$B$3))-'complete results log'!$B$2,IF(Q225=0,-'complete results log'!$B$2,-('complete results log'!$B$2*2))))))*E225</f>
        <v>43.699999999999996</v>
      </c>
    </row>
    <row r="226" spans="1:20" x14ac:dyDescent="0.2">
      <c r="A226" s="20">
        <v>42343</v>
      </c>
      <c r="B226" s="21">
        <v>1.25</v>
      </c>
      <c r="C226" s="50" t="s">
        <v>115</v>
      </c>
      <c r="D226" s="50" t="s">
        <v>302</v>
      </c>
      <c r="E226" s="18">
        <v>2</v>
      </c>
      <c r="F226" s="18">
        <v>3.75</v>
      </c>
      <c r="G226" s="18">
        <v>3.75</v>
      </c>
      <c r="H226" s="22" t="s">
        <v>28</v>
      </c>
      <c r="I226" s="22" t="s">
        <v>28</v>
      </c>
      <c r="J226" s="22"/>
      <c r="K226" s="22"/>
      <c r="N226" s="18" t="s">
        <v>29</v>
      </c>
      <c r="O226" s="27">
        <f>((G226-1)*(1-(IF(H226="no",0,'complete results log'!$B$3)))+1)</f>
        <v>3.75</v>
      </c>
      <c r="P226" s="27">
        <f t="shared" si="3"/>
        <v>2</v>
      </c>
      <c r="Q226" s="39">
        <f>IF(Table1[[#This Row],[Runners]]&lt;5,0,IF(Table1[[#This Row],[Runners]]&lt;8,0.25,IF(Table1[[#This Row],[Runners]]&lt;12,0.2,IF(Table1[[#This Row],[Handicap?]]="Yes",0.25,0.2))))</f>
        <v>0</v>
      </c>
      <c r="R226" s="29">
        <f>(IF(N226="WON-EW",((((F226-1)*Q226)*'complete results log'!$B$2)+('complete results log'!$B$2*(F226-1))),IF(N226="WON",((((F226-1)*Q226)*'complete results log'!$B$2)+('complete results log'!$B$2*(F226-1))),IF(N226="PLACED",((((F226-1)*Q226)*'complete results log'!$B$2)-'complete results log'!$B$2),IF(Q226=0,-'complete results log'!$B$2,IF(Q226=0,-'complete results log'!$B$2,-('complete results log'!$B$2*2)))))))*E226</f>
        <v>-10</v>
      </c>
      <c r="S226" s="28">
        <f>(IF(N226="WON-EW",((((O226-1)*Q226)*'complete results log'!$B$2)+('complete results log'!$B$2*(O226-1))),IF(N226="WON",((((O226-1)*Q226)*'complete results log'!$B$2)+('complete results log'!$B$2*(O226-1))),IF(N226="PLACED",((((O226-1)*Q226)*'complete results log'!$B$2)-'complete results log'!$B$2),IF(Q226=0,-'complete results log'!$B$2,IF(Q226=0,-'complete results log'!$B$2,-('complete results log'!$B$2*2)))))))*E226</f>
        <v>-10</v>
      </c>
      <c r="T226" s="28">
        <f>(IF(N226="WON-EW",(((L226-1)*'complete results log'!$B$2)*(1-$B$3))+(((M226-1)*'complete results log'!$B$2)*(1-$B$3)),IF(N226="WON",(((L226-1)*'complete results log'!$B$2)*(1-$B$3)),IF(N226="PLACED",(((M226-1)*'complete results log'!$B$2)*(1-$B$3))-'complete results log'!$B$2,IF(Q226=0,-'complete results log'!$B$2,-('complete results log'!$B$2*2))))))*E226</f>
        <v>-10</v>
      </c>
    </row>
    <row r="227" spans="1:20" x14ac:dyDescent="0.2">
      <c r="A227" s="20">
        <v>42343</v>
      </c>
      <c r="B227" s="21">
        <v>1.3</v>
      </c>
      <c r="C227" s="50" t="s">
        <v>93</v>
      </c>
      <c r="D227" s="50" t="s">
        <v>303</v>
      </c>
      <c r="E227" s="18">
        <v>2</v>
      </c>
      <c r="F227" s="18">
        <v>4.33</v>
      </c>
      <c r="G227" s="18">
        <v>4.33</v>
      </c>
      <c r="H227" s="22" t="s">
        <v>28</v>
      </c>
      <c r="I227" s="22" t="s">
        <v>28</v>
      </c>
      <c r="J227" s="22"/>
      <c r="K227" s="22"/>
      <c r="N227" s="18" t="s">
        <v>29</v>
      </c>
      <c r="O227" s="27">
        <f>((G227-1)*(1-(IF(H227="no",0,'complete results log'!$B$3)))+1)</f>
        <v>4.33</v>
      </c>
      <c r="P227" s="27">
        <f t="shared" si="3"/>
        <v>2</v>
      </c>
      <c r="Q227" s="39">
        <f>IF(Table1[[#This Row],[Runners]]&lt;5,0,IF(Table1[[#This Row],[Runners]]&lt;8,0.25,IF(Table1[[#This Row],[Runners]]&lt;12,0.2,IF(Table1[[#This Row],[Handicap?]]="Yes",0.25,0.2))))</f>
        <v>0</v>
      </c>
      <c r="R227" s="29">
        <f>(IF(N227="WON-EW",((((F227-1)*Q227)*'complete results log'!$B$2)+('complete results log'!$B$2*(F227-1))),IF(N227="WON",((((F227-1)*Q227)*'complete results log'!$B$2)+('complete results log'!$B$2*(F227-1))),IF(N227="PLACED",((((F227-1)*Q227)*'complete results log'!$B$2)-'complete results log'!$B$2),IF(Q227=0,-'complete results log'!$B$2,IF(Q227=0,-'complete results log'!$B$2,-('complete results log'!$B$2*2)))))))*E227</f>
        <v>-10</v>
      </c>
      <c r="S227" s="28">
        <f>(IF(N227="WON-EW",((((O227-1)*Q227)*'complete results log'!$B$2)+('complete results log'!$B$2*(O227-1))),IF(N227="WON",((((O227-1)*Q227)*'complete results log'!$B$2)+('complete results log'!$B$2*(O227-1))),IF(N227="PLACED",((((O227-1)*Q227)*'complete results log'!$B$2)-'complete results log'!$B$2),IF(Q227=0,-'complete results log'!$B$2,IF(Q227=0,-'complete results log'!$B$2,-('complete results log'!$B$2*2)))))))*E227</f>
        <v>-10</v>
      </c>
      <c r="T227" s="28">
        <f>(IF(N227="WON-EW",(((L227-1)*'complete results log'!$B$2)*(1-$B$3))+(((M227-1)*'complete results log'!$B$2)*(1-$B$3)),IF(N227="WON",(((L227-1)*'complete results log'!$B$2)*(1-$B$3)),IF(N227="PLACED",(((M227-1)*'complete results log'!$B$2)*(1-$B$3))-'complete results log'!$B$2,IF(Q227=0,-'complete results log'!$B$2,-('complete results log'!$B$2*2))))))*E227</f>
        <v>-10</v>
      </c>
    </row>
    <row r="228" spans="1:20" x14ac:dyDescent="0.2">
      <c r="A228" s="20">
        <v>42343</v>
      </c>
      <c r="B228" s="21">
        <v>2.0499999999999998</v>
      </c>
      <c r="C228" s="50" t="s">
        <v>93</v>
      </c>
      <c r="D228" s="50" t="s">
        <v>304</v>
      </c>
      <c r="E228" s="18">
        <v>2</v>
      </c>
      <c r="F228" s="18">
        <v>3.5</v>
      </c>
      <c r="G228" s="18">
        <v>3.5</v>
      </c>
      <c r="H228" s="22" t="s">
        <v>28</v>
      </c>
      <c r="I228" s="22" t="s">
        <v>28</v>
      </c>
      <c r="J228" s="22"/>
      <c r="K228" s="22"/>
      <c r="N228" s="18" t="s">
        <v>29</v>
      </c>
      <c r="O228" s="27">
        <f>((G228-1)*(1-(IF(H228="no",0,'complete results log'!$B$3)))+1)</f>
        <v>3.5</v>
      </c>
      <c r="P228" s="27">
        <f t="shared" si="3"/>
        <v>2</v>
      </c>
      <c r="Q228" s="39">
        <f>IF(Table1[[#This Row],[Runners]]&lt;5,0,IF(Table1[[#This Row],[Runners]]&lt;8,0.25,IF(Table1[[#This Row],[Runners]]&lt;12,0.2,IF(Table1[[#This Row],[Handicap?]]="Yes",0.25,0.2))))</f>
        <v>0</v>
      </c>
      <c r="R228" s="29">
        <f>(IF(N228="WON-EW",((((F228-1)*Q228)*'complete results log'!$B$2)+('complete results log'!$B$2*(F228-1))),IF(N228="WON",((((F228-1)*Q228)*'complete results log'!$B$2)+('complete results log'!$B$2*(F228-1))),IF(N228="PLACED",((((F228-1)*Q228)*'complete results log'!$B$2)-'complete results log'!$B$2),IF(Q228=0,-'complete results log'!$B$2,IF(Q228=0,-'complete results log'!$B$2,-('complete results log'!$B$2*2)))))))*E228</f>
        <v>-10</v>
      </c>
      <c r="S228" s="28">
        <f>(IF(N228="WON-EW",((((O228-1)*Q228)*'complete results log'!$B$2)+('complete results log'!$B$2*(O228-1))),IF(N228="WON",((((O228-1)*Q228)*'complete results log'!$B$2)+('complete results log'!$B$2*(O228-1))),IF(N228="PLACED",((((O228-1)*Q228)*'complete results log'!$B$2)-'complete results log'!$B$2),IF(Q228=0,-'complete results log'!$B$2,IF(Q228=0,-'complete results log'!$B$2,-('complete results log'!$B$2*2)))))))*E228</f>
        <v>-10</v>
      </c>
      <c r="T228" s="28">
        <f>(IF(N228="WON-EW",(((L228-1)*'complete results log'!$B$2)*(1-$B$3))+(((M228-1)*'complete results log'!$B$2)*(1-$B$3)),IF(N228="WON",(((L228-1)*'complete results log'!$B$2)*(1-$B$3)),IF(N228="PLACED",(((M228-1)*'complete results log'!$B$2)*(1-$B$3))-'complete results log'!$B$2,IF(Q228=0,-'complete results log'!$B$2,-('complete results log'!$B$2*2))))))*E228</f>
        <v>-10</v>
      </c>
    </row>
    <row r="229" spans="1:20" x14ac:dyDescent="0.2">
      <c r="A229" s="20">
        <v>42343</v>
      </c>
      <c r="B229" s="21">
        <v>2.25</v>
      </c>
      <c r="C229" s="50" t="s">
        <v>293</v>
      </c>
      <c r="D229" s="50" t="s">
        <v>305</v>
      </c>
      <c r="E229" s="18">
        <v>2</v>
      </c>
      <c r="F229" s="18">
        <v>7.5</v>
      </c>
      <c r="G229" s="18">
        <v>7.5</v>
      </c>
      <c r="H229" s="22" t="s">
        <v>28</v>
      </c>
      <c r="I229" s="22" t="s">
        <v>28</v>
      </c>
      <c r="J229" s="22"/>
      <c r="K229" s="22"/>
      <c r="N229" s="18" t="s">
        <v>29</v>
      </c>
      <c r="O229" s="27">
        <f>((G229-1)*(1-(IF(H229="no",0,'complete results log'!$B$3)))+1)</f>
        <v>7.5</v>
      </c>
      <c r="P229" s="27">
        <f t="shared" si="3"/>
        <v>2</v>
      </c>
      <c r="Q229" s="39">
        <f>IF(Table1[[#This Row],[Runners]]&lt;5,0,IF(Table1[[#This Row],[Runners]]&lt;8,0.25,IF(Table1[[#This Row],[Runners]]&lt;12,0.2,IF(Table1[[#This Row],[Handicap?]]="Yes",0.25,0.2))))</f>
        <v>0</v>
      </c>
      <c r="R229" s="29">
        <f>(IF(N229="WON-EW",((((F229-1)*Q229)*'complete results log'!$B$2)+('complete results log'!$B$2*(F229-1))),IF(N229="WON",((((F229-1)*Q229)*'complete results log'!$B$2)+('complete results log'!$B$2*(F229-1))),IF(N229="PLACED",((((F229-1)*Q229)*'complete results log'!$B$2)-'complete results log'!$B$2),IF(Q229=0,-'complete results log'!$B$2,IF(Q229=0,-'complete results log'!$B$2,-('complete results log'!$B$2*2)))))))*E229</f>
        <v>-10</v>
      </c>
      <c r="S229" s="28">
        <f>(IF(N229="WON-EW",((((O229-1)*Q229)*'complete results log'!$B$2)+('complete results log'!$B$2*(O229-1))),IF(N229="WON",((((O229-1)*Q229)*'complete results log'!$B$2)+('complete results log'!$B$2*(O229-1))),IF(N229="PLACED",((((O229-1)*Q229)*'complete results log'!$B$2)-'complete results log'!$B$2),IF(Q229=0,-'complete results log'!$B$2,IF(Q229=0,-'complete results log'!$B$2,-('complete results log'!$B$2*2)))))))*E229</f>
        <v>-10</v>
      </c>
      <c r="T229" s="28">
        <f>(IF(N229="WON-EW",(((L229-1)*'complete results log'!$B$2)*(1-$B$3))+(((M229-1)*'complete results log'!$B$2)*(1-$B$3)),IF(N229="WON",(((L229-1)*'complete results log'!$B$2)*(1-$B$3)),IF(N229="PLACED",(((M229-1)*'complete results log'!$B$2)*(1-$B$3))-'complete results log'!$B$2,IF(Q229=0,-'complete results log'!$B$2,-('complete results log'!$B$2*2))))))*E229</f>
        <v>-10</v>
      </c>
    </row>
    <row r="230" spans="1:20" x14ac:dyDescent="0.2">
      <c r="A230" s="20">
        <v>42343</v>
      </c>
      <c r="B230" s="21">
        <v>2.4500000000000002</v>
      </c>
      <c r="C230" s="50" t="s">
        <v>142</v>
      </c>
      <c r="D230" s="50" t="s">
        <v>306</v>
      </c>
      <c r="E230" s="18">
        <v>2</v>
      </c>
      <c r="F230" s="18">
        <v>4</v>
      </c>
      <c r="G230" s="18">
        <v>4</v>
      </c>
      <c r="H230" s="22" t="s">
        <v>28</v>
      </c>
      <c r="I230" s="22" t="s">
        <v>28</v>
      </c>
      <c r="J230" s="22"/>
      <c r="K230" s="22"/>
      <c r="L230" s="18">
        <v>3.95</v>
      </c>
      <c r="N230" s="18" t="s">
        <v>53</v>
      </c>
      <c r="O230" s="27">
        <f>((G230-1)*(1-(IF(H230="no",0,'complete results log'!$B$3)))+1)</f>
        <v>4</v>
      </c>
      <c r="P230" s="27">
        <f t="shared" si="3"/>
        <v>2</v>
      </c>
      <c r="Q230" s="39">
        <f>IF(Table1[[#This Row],[Runners]]&lt;5,0,IF(Table1[[#This Row],[Runners]]&lt;8,0.25,IF(Table1[[#This Row],[Runners]]&lt;12,0.2,IF(Table1[[#This Row],[Handicap?]]="Yes",0.25,0.2))))</f>
        <v>0</v>
      </c>
      <c r="R230" s="29">
        <f>(IF(N230="WON-EW",((((F230-1)*Q230)*'complete results log'!$B$2)+('complete results log'!$B$2*(F230-1))),IF(N230="WON",((((F230-1)*Q230)*'complete results log'!$B$2)+('complete results log'!$B$2*(F230-1))),IF(N230="PLACED",((((F230-1)*Q230)*'complete results log'!$B$2)-'complete results log'!$B$2),IF(Q230=0,-'complete results log'!$B$2,IF(Q230=0,-'complete results log'!$B$2,-('complete results log'!$B$2*2)))))))*E230</f>
        <v>30</v>
      </c>
      <c r="S230" s="28">
        <f>(IF(N230="WON-EW",((((O230-1)*Q230)*'complete results log'!$B$2)+('complete results log'!$B$2*(O230-1))),IF(N230="WON",((((O230-1)*Q230)*'complete results log'!$B$2)+('complete results log'!$B$2*(O230-1))),IF(N230="PLACED",((((O230-1)*Q230)*'complete results log'!$B$2)-'complete results log'!$B$2),IF(Q230=0,-'complete results log'!$B$2,IF(Q230=0,-'complete results log'!$B$2,-('complete results log'!$B$2*2)))))))*E230</f>
        <v>30</v>
      </c>
      <c r="T230" s="28">
        <f>(IF(N230="WON-EW",(((L230-1)*'complete results log'!$B$2)*(1-$B$3))+(((M230-1)*'complete results log'!$B$2)*(1-$B$3)),IF(N230="WON",(((L230-1)*'complete results log'!$B$2)*(1-$B$3)),IF(N230="PLACED",(((M230-1)*'complete results log'!$B$2)*(1-$B$3))-'complete results log'!$B$2,IF(Q230=0,-'complete results log'!$B$2,-('complete results log'!$B$2*2))))))*E230</f>
        <v>28.024999999999999</v>
      </c>
    </row>
    <row r="231" spans="1:20" x14ac:dyDescent="0.2">
      <c r="A231" s="20">
        <v>42345</v>
      </c>
      <c r="B231" s="21">
        <v>12.3</v>
      </c>
      <c r="C231" s="50" t="s">
        <v>71</v>
      </c>
      <c r="D231" s="50" t="s">
        <v>307</v>
      </c>
      <c r="E231" s="18">
        <v>2</v>
      </c>
      <c r="F231" s="18">
        <v>4.5</v>
      </c>
      <c r="G231" s="18">
        <v>4</v>
      </c>
      <c r="H231" s="22" t="s">
        <v>28</v>
      </c>
      <c r="I231" s="22" t="s">
        <v>28</v>
      </c>
      <c r="J231" s="22"/>
      <c r="K231" s="22"/>
      <c r="L231" s="18">
        <v>4.6399999999999997</v>
      </c>
      <c r="N231" s="18" t="s">
        <v>53</v>
      </c>
      <c r="O231" s="27">
        <f>((G231-1)*(1-(IF(H231="no",0,'complete results log'!$B$3)))+1)</f>
        <v>4</v>
      </c>
      <c r="P231" s="27">
        <f t="shared" si="3"/>
        <v>2</v>
      </c>
      <c r="Q231" s="39">
        <f>IF(Table1[[#This Row],[Runners]]&lt;5,0,IF(Table1[[#This Row],[Runners]]&lt;8,0.25,IF(Table1[[#This Row],[Runners]]&lt;12,0.2,IF(Table1[[#This Row],[Handicap?]]="Yes",0.25,0.2))))</f>
        <v>0</v>
      </c>
      <c r="R231" s="29">
        <f>(IF(N231="WON-EW",((((F231-1)*Q231)*'complete results log'!$B$2)+('complete results log'!$B$2*(F231-1))),IF(N231="WON",((((F231-1)*Q231)*'complete results log'!$B$2)+('complete results log'!$B$2*(F231-1))),IF(N231="PLACED",((((F231-1)*Q231)*'complete results log'!$B$2)-'complete results log'!$B$2),IF(Q231=0,-'complete results log'!$B$2,IF(Q231=0,-'complete results log'!$B$2,-('complete results log'!$B$2*2)))))))*E231</f>
        <v>35</v>
      </c>
      <c r="S231" s="28">
        <f>(IF(N231="WON-EW",((((O231-1)*Q231)*'complete results log'!$B$2)+('complete results log'!$B$2*(O231-1))),IF(N231="WON",((((O231-1)*Q231)*'complete results log'!$B$2)+('complete results log'!$B$2*(O231-1))),IF(N231="PLACED",((((O231-1)*Q231)*'complete results log'!$B$2)-'complete results log'!$B$2),IF(Q231=0,-'complete results log'!$B$2,IF(Q231=0,-'complete results log'!$B$2,-('complete results log'!$B$2*2)))))))*E231</f>
        <v>30</v>
      </c>
      <c r="T231" s="28">
        <f>(IF(N231="WON-EW",(((L231-1)*'complete results log'!$B$2)*(1-$B$3))+(((M231-1)*'complete results log'!$B$2)*(1-$B$3)),IF(N231="WON",(((L231-1)*'complete results log'!$B$2)*(1-$B$3)),IF(N231="PLACED",(((M231-1)*'complete results log'!$B$2)*(1-$B$3))-'complete results log'!$B$2,IF(Q231=0,-'complete results log'!$B$2,-('complete results log'!$B$2*2))))))*E231</f>
        <v>34.58</v>
      </c>
    </row>
    <row r="232" spans="1:20" x14ac:dyDescent="0.2">
      <c r="A232" s="20">
        <v>42345</v>
      </c>
      <c r="B232" s="21">
        <v>12.45</v>
      </c>
      <c r="C232" s="50" t="s">
        <v>256</v>
      </c>
      <c r="D232" s="50" t="s">
        <v>308</v>
      </c>
      <c r="E232" s="18">
        <v>2</v>
      </c>
      <c r="F232" s="18">
        <v>4</v>
      </c>
      <c r="G232" s="18">
        <v>4</v>
      </c>
      <c r="H232" s="22" t="s">
        <v>28</v>
      </c>
      <c r="I232" s="22" t="s">
        <v>28</v>
      </c>
      <c r="J232" s="22"/>
      <c r="K232" s="22"/>
      <c r="N232" s="18" t="s">
        <v>29</v>
      </c>
      <c r="O232" s="27">
        <f>((G232-1)*(1-(IF(H232="no",0,'complete results log'!$B$3)))+1)</f>
        <v>4</v>
      </c>
      <c r="P232" s="27">
        <f t="shared" si="3"/>
        <v>2</v>
      </c>
      <c r="Q232" s="39">
        <f>IF(Table1[[#This Row],[Runners]]&lt;5,0,IF(Table1[[#This Row],[Runners]]&lt;8,0.25,IF(Table1[[#This Row],[Runners]]&lt;12,0.2,IF(Table1[[#This Row],[Handicap?]]="Yes",0.25,0.2))))</f>
        <v>0</v>
      </c>
      <c r="R232" s="29">
        <f>(IF(N232="WON-EW",((((F232-1)*Q232)*'complete results log'!$B$2)+('complete results log'!$B$2*(F232-1))),IF(N232="WON",((((F232-1)*Q232)*'complete results log'!$B$2)+('complete results log'!$B$2*(F232-1))),IF(N232="PLACED",((((F232-1)*Q232)*'complete results log'!$B$2)-'complete results log'!$B$2),IF(Q232=0,-'complete results log'!$B$2,IF(Q232=0,-'complete results log'!$B$2,-('complete results log'!$B$2*2)))))))*E232</f>
        <v>-10</v>
      </c>
      <c r="S232" s="28">
        <f>(IF(N232="WON-EW",((((O232-1)*Q232)*'complete results log'!$B$2)+('complete results log'!$B$2*(O232-1))),IF(N232="WON",((((O232-1)*Q232)*'complete results log'!$B$2)+('complete results log'!$B$2*(O232-1))),IF(N232="PLACED",((((O232-1)*Q232)*'complete results log'!$B$2)-'complete results log'!$B$2),IF(Q232=0,-'complete results log'!$B$2,IF(Q232=0,-'complete results log'!$B$2,-('complete results log'!$B$2*2)))))))*E232</f>
        <v>-10</v>
      </c>
      <c r="T232" s="28">
        <f>(IF(N232="WON-EW",(((L232-1)*'complete results log'!$B$2)*(1-$B$3))+(((M232-1)*'complete results log'!$B$2)*(1-$B$3)),IF(N232="WON",(((L232-1)*'complete results log'!$B$2)*(1-$B$3)),IF(N232="PLACED",(((M232-1)*'complete results log'!$B$2)*(1-$B$3))-'complete results log'!$B$2,IF(Q232=0,-'complete results log'!$B$2,-('complete results log'!$B$2*2))))))*E232</f>
        <v>-10</v>
      </c>
    </row>
    <row r="233" spans="1:20" x14ac:dyDescent="0.2">
      <c r="A233" s="20">
        <v>42345</v>
      </c>
      <c r="B233" s="21">
        <v>1</v>
      </c>
      <c r="C233" s="50" t="s">
        <v>71</v>
      </c>
      <c r="D233" s="50" t="s">
        <v>309</v>
      </c>
      <c r="E233" s="18">
        <v>2</v>
      </c>
      <c r="F233" s="18">
        <v>4</v>
      </c>
      <c r="G233" s="18">
        <v>4</v>
      </c>
      <c r="H233" s="22" t="s">
        <v>28</v>
      </c>
      <c r="I233" s="22" t="s">
        <v>28</v>
      </c>
      <c r="J233" s="22"/>
      <c r="K233" s="22"/>
      <c r="N233" s="18" t="s">
        <v>29</v>
      </c>
      <c r="O233" s="27">
        <f>((G233-1)*(1-(IF(H233="no",0,'complete results log'!$B$3)))+1)</f>
        <v>4</v>
      </c>
      <c r="P233" s="27">
        <f t="shared" si="3"/>
        <v>2</v>
      </c>
      <c r="Q233" s="39">
        <f>IF(Table1[[#This Row],[Runners]]&lt;5,0,IF(Table1[[#This Row],[Runners]]&lt;8,0.25,IF(Table1[[#This Row],[Runners]]&lt;12,0.2,IF(Table1[[#This Row],[Handicap?]]="Yes",0.25,0.2))))</f>
        <v>0</v>
      </c>
      <c r="R233" s="29">
        <f>(IF(N233="WON-EW",((((F233-1)*Q233)*'complete results log'!$B$2)+('complete results log'!$B$2*(F233-1))),IF(N233="WON",((((F233-1)*Q233)*'complete results log'!$B$2)+('complete results log'!$B$2*(F233-1))),IF(N233="PLACED",((((F233-1)*Q233)*'complete results log'!$B$2)-'complete results log'!$B$2),IF(Q233=0,-'complete results log'!$B$2,IF(Q233=0,-'complete results log'!$B$2,-('complete results log'!$B$2*2)))))))*E233</f>
        <v>-10</v>
      </c>
      <c r="S233" s="28">
        <f>(IF(N233="WON-EW",((((O233-1)*Q233)*'complete results log'!$B$2)+('complete results log'!$B$2*(O233-1))),IF(N233="WON",((((O233-1)*Q233)*'complete results log'!$B$2)+('complete results log'!$B$2*(O233-1))),IF(N233="PLACED",((((O233-1)*Q233)*'complete results log'!$B$2)-'complete results log'!$B$2),IF(Q233=0,-'complete results log'!$B$2,IF(Q233=0,-'complete results log'!$B$2,-('complete results log'!$B$2*2)))))))*E233</f>
        <v>-10</v>
      </c>
      <c r="T233" s="28">
        <f>(IF(N233="WON-EW",(((L233-1)*'complete results log'!$B$2)*(1-$B$3))+(((M233-1)*'complete results log'!$B$2)*(1-$B$3)),IF(N233="WON",(((L233-1)*'complete results log'!$B$2)*(1-$B$3)),IF(N233="PLACED",(((M233-1)*'complete results log'!$B$2)*(1-$B$3))-'complete results log'!$B$2,IF(Q233=0,-'complete results log'!$B$2,-('complete results log'!$B$2*2))))))*E233</f>
        <v>-10</v>
      </c>
    </row>
    <row r="234" spans="1:20" x14ac:dyDescent="0.2">
      <c r="A234" s="20">
        <v>42345</v>
      </c>
      <c r="B234" s="21">
        <v>2.2000000000000002</v>
      </c>
      <c r="C234" s="50" t="s">
        <v>256</v>
      </c>
      <c r="D234" s="50" t="s">
        <v>310</v>
      </c>
      <c r="E234" s="18">
        <v>2</v>
      </c>
      <c r="F234" s="18">
        <v>3.25</v>
      </c>
      <c r="G234" s="18">
        <v>3.25</v>
      </c>
      <c r="H234" s="22" t="s">
        <v>28</v>
      </c>
      <c r="I234" s="22" t="s">
        <v>28</v>
      </c>
      <c r="J234" s="22"/>
      <c r="K234" s="22"/>
      <c r="N234" s="18" t="s">
        <v>29</v>
      </c>
      <c r="O234" s="27">
        <f>((G234-1)*(1-(IF(H234="no",0,'complete results log'!$B$3)))+1)</f>
        <v>3.25</v>
      </c>
      <c r="P234" s="27">
        <f t="shared" si="3"/>
        <v>2</v>
      </c>
      <c r="Q234" s="39">
        <f>IF(Table1[[#This Row],[Runners]]&lt;5,0,IF(Table1[[#This Row],[Runners]]&lt;8,0.25,IF(Table1[[#This Row],[Runners]]&lt;12,0.2,IF(Table1[[#This Row],[Handicap?]]="Yes",0.25,0.2))))</f>
        <v>0</v>
      </c>
      <c r="R234" s="29">
        <f>(IF(N234="WON-EW",((((F234-1)*Q234)*'complete results log'!$B$2)+('complete results log'!$B$2*(F234-1))),IF(N234="WON",((((F234-1)*Q234)*'complete results log'!$B$2)+('complete results log'!$B$2*(F234-1))),IF(N234="PLACED",((((F234-1)*Q234)*'complete results log'!$B$2)-'complete results log'!$B$2),IF(Q234=0,-'complete results log'!$B$2,IF(Q234=0,-'complete results log'!$B$2,-('complete results log'!$B$2*2)))))))*E234</f>
        <v>-10</v>
      </c>
      <c r="S234" s="28">
        <f>(IF(N234="WON-EW",((((O234-1)*Q234)*'complete results log'!$B$2)+('complete results log'!$B$2*(O234-1))),IF(N234="WON",((((O234-1)*Q234)*'complete results log'!$B$2)+('complete results log'!$B$2*(O234-1))),IF(N234="PLACED",((((O234-1)*Q234)*'complete results log'!$B$2)-'complete results log'!$B$2),IF(Q234=0,-'complete results log'!$B$2,IF(Q234=0,-'complete results log'!$B$2,-('complete results log'!$B$2*2)))))))*E234</f>
        <v>-10</v>
      </c>
      <c r="T234" s="28">
        <f>(IF(N234="WON-EW",(((L234-1)*'complete results log'!$B$2)*(1-$B$3))+(((M234-1)*'complete results log'!$B$2)*(1-$B$3)),IF(N234="WON",(((L234-1)*'complete results log'!$B$2)*(1-$B$3)),IF(N234="PLACED",(((M234-1)*'complete results log'!$B$2)*(1-$B$3))-'complete results log'!$B$2,IF(Q234=0,-'complete results log'!$B$2,-('complete results log'!$B$2*2))))))*E234</f>
        <v>-10</v>
      </c>
    </row>
    <row r="235" spans="1:20" x14ac:dyDescent="0.2">
      <c r="A235" s="20">
        <v>42345</v>
      </c>
      <c r="B235" s="21">
        <v>2.4</v>
      </c>
      <c r="C235" s="50" t="s">
        <v>51</v>
      </c>
      <c r="D235" s="50" t="s">
        <v>311</v>
      </c>
      <c r="E235" s="18">
        <v>2</v>
      </c>
      <c r="F235" s="18">
        <v>3.25</v>
      </c>
      <c r="G235" s="18">
        <v>3.25</v>
      </c>
      <c r="H235" s="22" t="s">
        <v>28</v>
      </c>
      <c r="I235" s="22" t="s">
        <v>28</v>
      </c>
      <c r="J235" s="22"/>
      <c r="K235" s="22"/>
      <c r="N235" s="18" t="s">
        <v>29</v>
      </c>
      <c r="O235" s="27">
        <f>((G235-1)*(1-(IF(H235="no",0,'complete results log'!$B$3)))+1)</f>
        <v>3.25</v>
      </c>
      <c r="P235" s="27">
        <f t="shared" si="3"/>
        <v>2</v>
      </c>
      <c r="Q235" s="39">
        <f>IF(Table1[[#This Row],[Runners]]&lt;5,0,IF(Table1[[#This Row],[Runners]]&lt;8,0.25,IF(Table1[[#This Row],[Runners]]&lt;12,0.2,IF(Table1[[#This Row],[Handicap?]]="Yes",0.25,0.2))))</f>
        <v>0</v>
      </c>
      <c r="R235" s="29">
        <f>(IF(N235="WON-EW",((((F235-1)*Q235)*'complete results log'!$B$2)+('complete results log'!$B$2*(F235-1))),IF(N235="WON",((((F235-1)*Q235)*'complete results log'!$B$2)+('complete results log'!$B$2*(F235-1))),IF(N235="PLACED",((((F235-1)*Q235)*'complete results log'!$B$2)-'complete results log'!$B$2),IF(Q235=0,-'complete results log'!$B$2,IF(Q235=0,-'complete results log'!$B$2,-('complete results log'!$B$2*2)))))))*E235</f>
        <v>-10</v>
      </c>
      <c r="S235" s="28">
        <f>(IF(N235="WON-EW",((((O235-1)*Q235)*'complete results log'!$B$2)+('complete results log'!$B$2*(O235-1))),IF(N235="WON",((((O235-1)*Q235)*'complete results log'!$B$2)+('complete results log'!$B$2*(O235-1))),IF(N235="PLACED",((((O235-1)*Q235)*'complete results log'!$B$2)-'complete results log'!$B$2),IF(Q235=0,-'complete results log'!$B$2,IF(Q235=0,-'complete results log'!$B$2,-('complete results log'!$B$2*2)))))))*E235</f>
        <v>-10</v>
      </c>
      <c r="T235" s="28">
        <f>(IF(N235="WON-EW",(((L235-1)*'complete results log'!$B$2)*(1-$B$3))+(((M235-1)*'complete results log'!$B$2)*(1-$B$3)),IF(N235="WON",(((L235-1)*'complete results log'!$B$2)*(1-$B$3)),IF(N235="PLACED",(((M235-1)*'complete results log'!$B$2)*(1-$B$3))-'complete results log'!$B$2,IF(Q235=0,-'complete results log'!$B$2,-('complete results log'!$B$2*2))))))*E235</f>
        <v>-10</v>
      </c>
    </row>
    <row r="236" spans="1:20" x14ac:dyDescent="0.2">
      <c r="A236" s="20">
        <v>42345</v>
      </c>
      <c r="B236" s="21">
        <v>3</v>
      </c>
      <c r="C236" s="50" t="s">
        <v>71</v>
      </c>
      <c r="D236" s="50" t="s">
        <v>312</v>
      </c>
      <c r="E236" s="18">
        <v>1</v>
      </c>
      <c r="F236" s="18">
        <v>8</v>
      </c>
      <c r="G236" s="18">
        <v>8</v>
      </c>
      <c r="H236" s="22" t="s">
        <v>28</v>
      </c>
      <c r="I236" s="22" t="s">
        <v>28</v>
      </c>
      <c r="J236" s="22"/>
      <c r="K236" s="22"/>
      <c r="N236" s="18" t="s">
        <v>29</v>
      </c>
      <c r="O236" s="27">
        <f>((G236-1)*(1-(IF(H236="no",0,'complete results log'!$B$3)))+1)</f>
        <v>8</v>
      </c>
      <c r="P236" s="27">
        <f t="shared" si="3"/>
        <v>1</v>
      </c>
      <c r="Q236" s="39">
        <f>IF(Table1[[#This Row],[Runners]]&lt;5,0,IF(Table1[[#This Row],[Runners]]&lt;8,0.25,IF(Table1[[#This Row],[Runners]]&lt;12,0.2,IF(Table1[[#This Row],[Handicap?]]="Yes",0.25,0.2))))</f>
        <v>0</v>
      </c>
      <c r="R236" s="29">
        <f>(IF(N236="WON-EW",((((F236-1)*Q236)*'complete results log'!$B$2)+('complete results log'!$B$2*(F236-1))),IF(N236="WON",((((F236-1)*Q236)*'complete results log'!$B$2)+('complete results log'!$B$2*(F236-1))),IF(N236="PLACED",((((F236-1)*Q236)*'complete results log'!$B$2)-'complete results log'!$B$2),IF(Q236=0,-'complete results log'!$B$2,IF(Q236=0,-'complete results log'!$B$2,-('complete results log'!$B$2*2)))))))*E236</f>
        <v>-5</v>
      </c>
      <c r="S236" s="28">
        <f>(IF(N236="WON-EW",((((O236-1)*Q236)*'complete results log'!$B$2)+('complete results log'!$B$2*(O236-1))),IF(N236="WON",((((O236-1)*Q236)*'complete results log'!$B$2)+('complete results log'!$B$2*(O236-1))),IF(N236="PLACED",((((O236-1)*Q236)*'complete results log'!$B$2)-'complete results log'!$B$2),IF(Q236=0,-'complete results log'!$B$2,IF(Q236=0,-'complete results log'!$B$2,-('complete results log'!$B$2*2)))))))*E236</f>
        <v>-5</v>
      </c>
      <c r="T236" s="28">
        <f>(IF(N236="WON-EW",(((L236-1)*'complete results log'!$B$2)*(1-$B$3))+(((M236-1)*'complete results log'!$B$2)*(1-$B$3)),IF(N236="WON",(((L236-1)*'complete results log'!$B$2)*(1-$B$3)),IF(N236="PLACED",(((M236-1)*'complete results log'!$B$2)*(1-$B$3))-'complete results log'!$B$2,IF(Q236=0,-'complete results log'!$B$2,-('complete results log'!$B$2*2))))))*E236</f>
        <v>-5</v>
      </c>
    </row>
    <row r="237" spans="1:20" x14ac:dyDescent="0.2">
      <c r="A237" s="20">
        <v>42345</v>
      </c>
      <c r="B237" s="21">
        <v>3.1</v>
      </c>
      <c r="C237" s="50" t="s">
        <v>51</v>
      </c>
      <c r="D237" s="50" t="s">
        <v>313</v>
      </c>
      <c r="E237" s="18">
        <v>1</v>
      </c>
      <c r="F237" s="18">
        <v>5.5</v>
      </c>
      <c r="G237" s="18">
        <v>5.5</v>
      </c>
      <c r="H237" s="22" t="s">
        <v>28</v>
      </c>
      <c r="I237" s="22" t="s">
        <v>28</v>
      </c>
      <c r="J237" s="22"/>
      <c r="K237" s="22"/>
      <c r="N237" s="18" t="s">
        <v>29</v>
      </c>
      <c r="O237" s="27">
        <f>((G237-1)*(1-(IF(H237="no",0,'complete results log'!$B$3)))+1)</f>
        <v>5.5</v>
      </c>
      <c r="P237" s="27">
        <f t="shared" si="3"/>
        <v>1</v>
      </c>
      <c r="Q237" s="39">
        <f>IF(Table1[[#This Row],[Runners]]&lt;5,0,IF(Table1[[#This Row],[Runners]]&lt;8,0.25,IF(Table1[[#This Row],[Runners]]&lt;12,0.2,IF(Table1[[#This Row],[Handicap?]]="Yes",0.25,0.2))))</f>
        <v>0</v>
      </c>
      <c r="R237" s="29">
        <f>(IF(N237="WON-EW",((((F237-1)*Q237)*'complete results log'!$B$2)+('complete results log'!$B$2*(F237-1))),IF(N237="WON",((((F237-1)*Q237)*'complete results log'!$B$2)+('complete results log'!$B$2*(F237-1))),IF(N237="PLACED",((((F237-1)*Q237)*'complete results log'!$B$2)-'complete results log'!$B$2),IF(Q237=0,-'complete results log'!$B$2,IF(Q237=0,-'complete results log'!$B$2,-('complete results log'!$B$2*2)))))))*E237</f>
        <v>-5</v>
      </c>
      <c r="S237" s="28">
        <f>(IF(N237="WON-EW",((((O237-1)*Q237)*'complete results log'!$B$2)+('complete results log'!$B$2*(O237-1))),IF(N237="WON",((((O237-1)*Q237)*'complete results log'!$B$2)+('complete results log'!$B$2*(O237-1))),IF(N237="PLACED",((((O237-1)*Q237)*'complete results log'!$B$2)-'complete results log'!$B$2),IF(Q237=0,-'complete results log'!$B$2,IF(Q237=0,-'complete results log'!$B$2,-('complete results log'!$B$2*2)))))))*E237</f>
        <v>-5</v>
      </c>
      <c r="T237" s="28">
        <f>(IF(N237="WON-EW",(((L237-1)*'complete results log'!$B$2)*(1-$B$3))+(((M237-1)*'complete results log'!$B$2)*(1-$B$3)),IF(N237="WON",(((L237-1)*'complete results log'!$B$2)*(1-$B$3)),IF(N237="PLACED",(((M237-1)*'complete results log'!$B$2)*(1-$B$3))-'complete results log'!$B$2,IF(Q237=0,-'complete results log'!$B$2,-('complete results log'!$B$2*2))))))*E237</f>
        <v>-5</v>
      </c>
    </row>
    <row r="238" spans="1:20" x14ac:dyDescent="0.2">
      <c r="A238" s="20">
        <v>42346</v>
      </c>
      <c r="B238" s="21">
        <v>12</v>
      </c>
      <c r="C238" s="50" t="s">
        <v>107</v>
      </c>
      <c r="D238" s="50" t="s">
        <v>314</v>
      </c>
      <c r="E238" s="18">
        <v>2</v>
      </c>
      <c r="F238" s="18">
        <v>4.5</v>
      </c>
      <c r="G238" s="18">
        <v>4.5</v>
      </c>
      <c r="H238" s="22" t="s">
        <v>28</v>
      </c>
      <c r="I238" s="22" t="s">
        <v>28</v>
      </c>
      <c r="J238" s="22"/>
      <c r="K238" s="22"/>
      <c r="N238" s="18" t="s">
        <v>29</v>
      </c>
      <c r="O238" s="27">
        <f>((G238-1)*(1-(IF(H238="no",0,'complete results log'!$B$3)))+1)</f>
        <v>4.5</v>
      </c>
      <c r="P238" s="27">
        <f t="shared" si="3"/>
        <v>2</v>
      </c>
      <c r="Q238" s="39">
        <f>IF(Table1[[#This Row],[Runners]]&lt;5,0,IF(Table1[[#This Row],[Runners]]&lt;8,0.25,IF(Table1[[#This Row],[Runners]]&lt;12,0.2,IF(Table1[[#This Row],[Handicap?]]="Yes",0.25,0.2))))</f>
        <v>0</v>
      </c>
      <c r="R238" s="29">
        <f>(IF(N238="WON-EW",((((F238-1)*Q238)*'complete results log'!$B$2)+('complete results log'!$B$2*(F238-1))),IF(N238="WON",((((F238-1)*Q238)*'complete results log'!$B$2)+('complete results log'!$B$2*(F238-1))),IF(N238="PLACED",((((F238-1)*Q238)*'complete results log'!$B$2)-'complete results log'!$B$2),IF(Q238=0,-'complete results log'!$B$2,IF(Q238=0,-'complete results log'!$B$2,-('complete results log'!$B$2*2)))))))*E238</f>
        <v>-10</v>
      </c>
      <c r="S238" s="28">
        <f>(IF(N238="WON-EW",((((O238-1)*Q238)*'complete results log'!$B$2)+('complete results log'!$B$2*(O238-1))),IF(N238="WON",((((O238-1)*Q238)*'complete results log'!$B$2)+('complete results log'!$B$2*(O238-1))),IF(N238="PLACED",((((O238-1)*Q238)*'complete results log'!$B$2)-'complete results log'!$B$2),IF(Q238=0,-'complete results log'!$B$2,IF(Q238=0,-'complete results log'!$B$2,-('complete results log'!$B$2*2)))))))*E238</f>
        <v>-10</v>
      </c>
      <c r="T238" s="28">
        <f>(IF(N238="WON-EW",(((L238-1)*'complete results log'!$B$2)*(1-$B$3))+(((M238-1)*'complete results log'!$B$2)*(1-$B$3)),IF(N238="WON",(((L238-1)*'complete results log'!$B$2)*(1-$B$3)),IF(N238="PLACED",(((M238-1)*'complete results log'!$B$2)*(1-$B$3))-'complete results log'!$B$2,IF(Q238=0,-'complete results log'!$B$2,-('complete results log'!$B$2*2))))))*E238</f>
        <v>-10</v>
      </c>
    </row>
    <row r="239" spans="1:20" x14ac:dyDescent="0.2">
      <c r="A239" s="20">
        <v>42346</v>
      </c>
      <c r="B239" s="21">
        <v>2.2999999999999998</v>
      </c>
      <c r="C239" s="50" t="s">
        <v>107</v>
      </c>
      <c r="D239" s="50" t="s">
        <v>315</v>
      </c>
      <c r="E239" s="18">
        <v>2</v>
      </c>
      <c r="F239" s="18">
        <v>6</v>
      </c>
      <c r="G239" s="18">
        <v>6</v>
      </c>
      <c r="H239" s="22" t="s">
        <v>28</v>
      </c>
      <c r="I239" s="22" t="s">
        <v>28</v>
      </c>
      <c r="J239" s="22"/>
      <c r="K239" s="22"/>
      <c r="N239" s="18" t="s">
        <v>29</v>
      </c>
      <c r="O239" s="27">
        <f>((G239-1)*(1-(IF(H239="no",0,'complete results log'!$B$3)))+1)</f>
        <v>6</v>
      </c>
      <c r="P239" s="27">
        <f t="shared" si="3"/>
        <v>2</v>
      </c>
      <c r="Q239" s="39">
        <f>IF(Table1[[#This Row],[Runners]]&lt;5,0,IF(Table1[[#This Row],[Runners]]&lt;8,0.25,IF(Table1[[#This Row],[Runners]]&lt;12,0.2,IF(Table1[[#This Row],[Handicap?]]="Yes",0.25,0.2))))</f>
        <v>0</v>
      </c>
      <c r="R239" s="29">
        <f>(IF(N239="WON-EW",((((F239-1)*Q239)*'complete results log'!$B$2)+('complete results log'!$B$2*(F239-1))),IF(N239="WON",((((F239-1)*Q239)*'complete results log'!$B$2)+('complete results log'!$B$2*(F239-1))),IF(N239="PLACED",((((F239-1)*Q239)*'complete results log'!$B$2)-'complete results log'!$B$2),IF(Q239=0,-'complete results log'!$B$2,IF(Q239=0,-'complete results log'!$B$2,-('complete results log'!$B$2*2)))))))*E239</f>
        <v>-10</v>
      </c>
      <c r="S239" s="28">
        <f>(IF(N239="WON-EW",((((O239-1)*Q239)*'complete results log'!$B$2)+('complete results log'!$B$2*(O239-1))),IF(N239="WON",((((O239-1)*Q239)*'complete results log'!$B$2)+('complete results log'!$B$2*(O239-1))),IF(N239="PLACED",((((O239-1)*Q239)*'complete results log'!$B$2)-'complete results log'!$B$2),IF(Q239=0,-'complete results log'!$B$2,IF(Q239=0,-'complete results log'!$B$2,-('complete results log'!$B$2*2)))))))*E239</f>
        <v>-10</v>
      </c>
      <c r="T239" s="28">
        <f>(IF(N239="WON-EW",(((L239-1)*'complete results log'!$B$2)*(1-$B$3))+(((M239-1)*'complete results log'!$B$2)*(1-$B$3)),IF(N239="WON",(((L239-1)*'complete results log'!$B$2)*(1-$B$3)),IF(N239="PLACED",(((M239-1)*'complete results log'!$B$2)*(1-$B$3))-'complete results log'!$B$2,IF(Q239=0,-'complete results log'!$B$2,-('complete results log'!$B$2*2))))))*E239</f>
        <v>-10</v>
      </c>
    </row>
    <row r="240" spans="1:20" x14ac:dyDescent="0.2">
      <c r="A240" s="20">
        <v>42346</v>
      </c>
      <c r="B240" s="21">
        <v>3</v>
      </c>
      <c r="C240" s="50" t="s">
        <v>107</v>
      </c>
      <c r="D240" s="50" t="s">
        <v>316</v>
      </c>
      <c r="E240" s="18">
        <v>2</v>
      </c>
      <c r="F240" s="18">
        <v>5.5</v>
      </c>
      <c r="G240" s="18">
        <v>5.5</v>
      </c>
      <c r="H240" s="22" t="s">
        <v>28</v>
      </c>
      <c r="I240" s="22" t="s">
        <v>28</v>
      </c>
      <c r="J240" s="22"/>
      <c r="K240" s="22"/>
      <c r="L240" s="18">
        <v>5.3</v>
      </c>
      <c r="N240" s="18" t="s">
        <v>53</v>
      </c>
      <c r="O240" s="27">
        <f>((G240-1)*(1-(IF(H240="no",0,'complete results log'!$B$3)))+1)</f>
        <v>5.5</v>
      </c>
      <c r="P240" s="27">
        <f t="shared" si="3"/>
        <v>2</v>
      </c>
      <c r="Q240" s="39">
        <f>IF(Table1[[#This Row],[Runners]]&lt;5,0,IF(Table1[[#This Row],[Runners]]&lt;8,0.25,IF(Table1[[#This Row],[Runners]]&lt;12,0.2,IF(Table1[[#This Row],[Handicap?]]="Yes",0.25,0.2))))</f>
        <v>0</v>
      </c>
      <c r="R240" s="29">
        <f>(IF(N240="WON-EW",((((F240-1)*Q240)*'complete results log'!$B$2)+('complete results log'!$B$2*(F240-1))),IF(N240="WON",((((F240-1)*Q240)*'complete results log'!$B$2)+('complete results log'!$B$2*(F240-1))),IF(N240="PLACED",((((F240-1)*Q240)*'complete results log'!$B$2)-'complete results log'!$B$2),IF(Q240=0,-'complete results log'!$B$2,IF(Q240=0,-'complete results log'!$B$2,-('complete results log'!$B$2*2)))))))*E240</f>
        <v>45</v>
      </c>
      <c r="S240" s="28">
        <f>(IF(N240="WON-EW",((((O240-1)*Q240)*'complete results log'!$B$2)+('complete results log'!$B$2*(O240-1))),IF(N240="WON",((((O240-1)*Q240)*'complete results log'!$B$2)+('complete results log'!$B$2*(O240-1))),IF(N240="PLACED",((((O240-1)*Q240)*'complete results log'!$B$2)-'complete results log'!$B$2),IF(Q240=0,-'complete results log'!$B$2,IF(Q240=0,-'complete results log'!$B$2,-('complete results log'!$B$2*2)))))))*E240</f>
        <v>45</v>
      </c>
      <c r="T240" s="28">
        <f>(IF(N240="WON-EW",(((L240-1)*'complete results log'!$B$2)*(1-$B$3))+(((M240-1)*'complete results log'!$B$2)*(1-$B$3)),IF(N240="WON",(((L240-1)*'complete results log'!$B$2)*(1-$B$3)),IF(N240="PLACED",(((M240-1)*'complete results log'!$B$2)*(1-$B$3))-'complete results log'!$B$2,IF(Q240=0,-'complete results log'!$B$2,-('complete results log'!$B$2*2))))))*E240</f>
        <v>40.85</v>
      </c>
    </row>
    <row r="241" spans="1:20" x14ac:dyDescent="0.2">
      <c r="A241" s="20">
        <v>42346</v>
      </c>
      <c r="B241" s="21">
        <v>3.3</v>
      </c>
      <c r="C241" s="50" t="s">
        <v>107</v>
      </c>
      <c r="D241" s="50" t="s">
        <v>317</v>
      </c>
      <c r="E241" s="18">
        <v>2</v>
      </c>
      <c r="F241" s="18">
        <v>5</v>
      </c>
      <c r="G241" s="18">
        <v>5</v>
      </c>
      <c r="H241" s="22" t="s">
        <v>28</v>
      </c>
      <c r="I241" s="22" t="s">
        <v>28</v>
      </c>
      <c r="J241" s="22"/>
      <c r="K241" s="22"/>
      <c r="N241" s="18" t="s">
        <v>29</v>
      </c>
      <c r="O241" s="27">
        <f>((G241-1)*(1-(IF(H241="no",0,'complete results log'!$B$3)))+1)</f>
        <v>5</v>
      </c>
      <c r="P241" s="27">
        <f t="shared" si="3"/>
        <v>2</v>
      </c>
      <c r="Q241" s="39">
        <f>IF(Table1[[#This Row],[Runners]]&lt;5,0,IF(Table1[[#This Row],[Runners]]&lt;8,0.25,IF(Table1[[#This Row],[Runners]]&lt;12,0.2,IF(Table1[[#This Row],[Handicap?]]="Yes",0.25,0.2))))</f>
        <v>0</v>
      </c>
      <c r="R241" s="29">
        <f>(IF(N241="WON-EW",((((F241-1)*Q241)*'complete results log'!$B$2)+('complete results log'!$B$2*(F241-1))),IF(N241="WON",((((F241-1)*Q241)*'complete results log'!$B$2)+('complete results log'!$B$2*(F241-1))),IF(N241="PLACED",((((F241-1)*Q241)*'complete results log'!$B$2)-'complete results log'!$B$2),IF(Q241=0,-'complete results log'!$B$2,IF(Q241=0,-'complete results log'!$B$2,-('complete results log'!$B$2*2)))))))*E241</f>
        <v>-10</v>
      </c>
      <c r="S241" s="28">
        <f>(IF(N241="WON-EW",((((O241-1)*Q241)*'complete results log'!$B$2)+('complete results log'!$B$2*(O241-1))),IF(N241="WON",((((O241-1)*Q241)*'complete results log'!$B$2)+('complete results log'!$B$2*(O241-1))),IF(N241="PLACED",((((O241-1)*Q241)*'complete results log'!$B$2)-'complete results log'!$B$2),IF(Q241=0,-'complete results log'!$B$2,IF(Q241=0,-'complete results log'!$B$2,-('complete results log'!$B$2*2)))))))*E241</f>
        <v>-10</v>
      </c>
      <c r="T241" s="28">
        <f>(IF(N241="WON-EW",(((L241-1)*'complete results log'!$B$2)*(1-$B$3))+(((M241-1)*'complete results log'!$B$2)*(1-$B$3)),IF(N241="WON",(((L241-1)*'complete results log'!$B$2)*(1-$B$3)),IF(N241="PLACED",(((M241-1)*'complete results log'!$B$2)*(1-$B$3))-'complete results log'!$B$2,IF(Q241=0,-'complete results log'!$B$2,-('complete results log'!$B$2*2))))))*E241</f>
        <v>-10</v>
      </c>
    </row>
    <row r="242" spans="1:20" x14ac:dyDescent="0.2">
      <c r="A242" s="20">
        <v>42346</v>
      </c>
      <c r="B242" s="21">
        <v>3.4</v>
      </c>
      <c r="C242" s="50" t="s">
        <v>133</v>
      </c>
      <c r="D242" s="50" t="s">
        <v>318</v>
      </c>
      <c r="E242" s="18">
        <v>3</v>
      </c>
      <c r="F242" s="18">
        <v>3.25</v>
      </c>
      <c r="G242" s="18">
        <v>3.25</v>
      </c>
      <c r="H242" s="22" t="s">
        <v>28</v>
      </c>
      <c r="I242" s="22" t="s">
        <v>28</v>
      </c>
      <c r="J242" s="22"/>
      <c r="K242" s="22"/>
      <c r="N242" s="18" t="s">
        <v>29</v>
      </c>
      <c r="O242" s="27">
        <f>((G242-1)*(1-(IF(H242="no",0,'complete results log'!$B$3)))+1)</f>
        <v>3.25</v>
      </c>
      <c r="P242" s="27">
        <f t="shared" si="3"/>
        <v>3</v>
      </c>
      <c r="Q242" s="39">
        <f>IF(Table1[[#This Row],[Runners]]&lt;5,0,IF(Table1[[#This Row],[Runners]]&lt;8,0.25,IF(Table1[[#This Row],[Runners]]&lt;12,0.2,IF(Table1[[#This Row],[Handicap?]]="Yes",0.25,0.2))))</f>
        <v>0</v>
      </c>
      <c r="R242" s="29">
        <f>(IF(N242="WON-EW",((((F242-1)*Q242)*'complete results log'!$B$2)+('complete results log'!$B$2*(F242-1))),IF(N242="WON",((((F242-1)*Q242)*'complete results log'!$B$2)+('complete results log'!$B$2*(F242-1))),IF(N242="PLACED",((((F242-1)*Q242)*'complete results log'!$B$2)-'complete results log'!$B$2),IF(Q242=0,-'complete results log'!$B$2,IF(Q242=0,-'complete results log'!$B$2,-('complete results log'!$B$2*2)))))))*E242</f>
        <v>-15</v>
      </c>
      <c r="S242" s="28">
        <f>(IF(N242="WON-EW",((((O242-1)*Q242)*'complete results log'!$B$2)+('complete results log'!$B$2*(O242-1))),IF(N242="WON",((((O242-1)*Q242)*'complete results log'!$B$2)+('complete results log'!$B$2*(O242-1))),IF(N242="PLACED",((((O242-1)*Q242)*'complete results log'!$B$2)-'complete results log'!$B$2),IF(Q242=0,-'complete results log'!$B$2,IF(Q242=0,-'complete results log'!$B$2,-('complete results log'!$B$2*2)))))))*E242</f>
        <v>-15</v>
      </c>
      <c r="T242" s="28">
        <f>(IF(N242="WON-EW",(((L242-1)*'complete results log'!$B$2)*(1-$B$3))+(((M242-1)*'complete results log'!$B$2)*(1-$B$3)),IF(N242="WON",(((L242-1)*'complete results log'!$B$2)*(1-$B$3)),IF(N242="PLACED",(((M242-1)*'complete results log'!$B$2)*(1-$B$3))-'complete results log'!$B$2,IF(Q242=0,-'complete results log'!$B$2,-('complete results log'!$B$2*2))))))*E242</f>
        <v>-15</v>
      </c>
    </row>
    <row r="243" spans="1:20" x14ac:dyDescent="0.2">
      <c r="A243" s="20">
        <v>42347</v>
      </c>
      <c r="B243" s="21">
        <v>1.2</v>
      </c>
      <c r="C243" s="50" t="s">
        <v>71</v>
      </c>
      <c r="D243" s="50" t="s">
        <v>319</v>
      </c>
      <c r="E243" s="18">
        <v>1</v>
      </c>
      <c r="F243" s="18">
        <v>6</v>
      </c>
      <c r="G243" s="18">
        <v>6</v>
      </c>
      <c r="H243" s="22" t="s">
        <v>28</v>
      </c>
      <c r="I243" s="22" t="s">
        <v>28</v>
      </c>
      <c r="J243" s="22"/>
      <c r="K243" s="22"/>
      <c r="N243" s="18" t="s">
        <v>29</v>
      </c>
      <c r="O243" s="27">
        <f>((G243-1)*(1-(IF(H243="no",0,'complete results log'!$B$3)))+1)</f>
        <v>6</v>
      </c>
      <c r="P243" s="27">
        <f t="shared" si="3"/>
        <v>1</v>
      </c>
      <c r="Q243" s="39">
        <f>IF(Table1[[#This Row],[Runners]]&lt;5,0,IF(Table1[[#This Row],[Runners]]&lt;8,0.25,IF(Table1[[#This Row],[Runners]]&lt;12,0.2,IF(Table1[[#This Row],[Handicap?]]="Yes",0.25,0.2))))</f>
        <v>0</v>
      </c>
      <c r="R243" s="29">
        <f>(IF(N243="WON-EW",((((F243-1)*Q243)*'complete results log'!$B$2)+('complete results log'!$B$2*(F243-1))),IF(N243="WON",((((F243-1)*Q243)*'complete results log'!$B$2)+('complete results log'!$B$2*(F243-1))),IF(N243="PLACED",((((F243-1)*Q243)*'complete results log'!$B$2)-'complete results log'!$B$2),IF(Q243=0,-'complete results log'!$B$2,IF(Q243=0,-'complete results log'!$B$2,-('complete results log'!$B$2*2)))))))*E243</f>
        <v>-5</v>
      </c>
      <c r="S243" s="28">
        <f>(IF(N243="WON-EW",((((O243-1)*Q243)*'complete results log'!$B$2)+('complete results log'!$B$2*(O243-1))),IF(N243="WON",((((O243-1)*Q243)*'complete results log'!$B$2)+('complete results log'!$B$2*(O243-1))),IF(N243="PLACED",((((O243-1)*Q243)*'complete results log'!$B$2)-'complete results log'!$B$2),IF(Q243=0,-'complete results log'!$B$2,IF(Q243=0,-'complete results log'!$B$2,-('complete results log'!$B$2*2)))))))*E243</f>
        <v>-5</v>
      </c>
      <c r="T243" s="28">
        <f>(IF(N243="WON-EW",(((L243-1)*'complete results log'!$B$2)*(1-$B$3))+(((M243-1)*'complete results log'!$B$2)*(1-$B$3)),IF(N243="WON",(((L243-1)*'complete results log'!$B$2)*(1-$B$3)),IF(N243="PLACED",(((M243-1)*'complete results log'!$B$2)*(1-$B$3))-'complete results log'!$B$2,IF(Q243=0,-'complete results log'!$B$2,-('complete results log'!$B$2*2))))))*E243</f>
        <v>-5</v>
      </c>
    </row>
    <row r="244" spans="1:20" x14ac:dyDescent="0.2">
      <c r="A244" s="20">
        <v>42347</v>
      </c>
      <c r="B244" s="21">
        <v>3.05</v>
      </c>
      <c r="C244" s="50" t="s">
        <v>178</v>
      </c>
      <c r="D244" s="50" t="s">
        <v>127</v>
      </c>
      <c r="E244" s="18">
        <v>1</v>
      </c>
      <c r="F244" s="18">
        <v>8</v>
      </c>
      <c r="G244" s="18">
        <v>8</v>
      </c>
      <c r="H244" s="22" t="s">
        <v>28</v>
      </c>
      <c r="I244" s="22" t="s">
        <v>28</v>
      </c>
      <c r="J244" s="22"/>
      <c r="K244" s="22"/>
      <c r="N244" s="18" t="s">
        <v>29</v>
      </c>
      <c r="O244" s="27">
        <f>((G244-1)*(1-(IF(H244="no",0,'complete results log'!$B$3)))+1)</f>
        <v>8</v>
      </c>
      <c r="P244" s="27">
        <f t="shared" si="3"/>
        <v>1</v>
      </c>
      <c r="Q244" s="39">
        <f>IF(Table1[[#This Row],[Runners]]&lt;5,0,IF(Table1[[#This Row],[Runners]]&lt;8,0.25,IF(Table1[[#This Row],[Runners]]&lt;12,0.2,IF(Table1[[#This Row],[Handicap?]]="Yes",0.25,0.2))))</f>
        <v>0</v>
      </c>
      <c r="R244" s="29">
        <f>(IF(N244="WON-EW",((((F244-1)*Q244)*'complete results log'!$B$2)+('complete results log'!$B$2*(F244-1))),IF(N244="WON",((((F244-1)*Q244)*'complete results log'!$B$2)+('complete results log'!$B$2*(F244-1))),IF(N244="PLACED",((((F244-1)*Q244)*'complete results log'!$B$2)-'complete results log'!$B$2),IF(Q244=0,-'complete results log'!$B$2,IF(Q244=0,-'complete results log'!$B$2,-('complete results log'!$B$2*2)))))))*E244</f>
        <v>-5</v>
      </c>
      <c r="S244" s="28">
        <f>(IF(N244="WON-EW",((((O244-1)*Q244)*'complete results log'!$B$2)+('complete results log'!$B$2*(O244-1))),IF(N244="WON",((((O244-1)*Q244)*'complete results log'!$B$2)+('complete results log'!$B$2*(O244-1))),IF(N244="PLACED",((((O244-1)*Q244)*'complete results log'!$B$2)-'complete results log'!$B$2),IF(Q244=0,-'complete results log'!$B$2,IF(Q244=0,-'complete results log'!$B$2,-('complete results log'!$B$2*2)))))))*E244</f>
        <v>-5</v>
      </c>
      <c r="T244" s="28">
        <f>(IF(N244="WON-EW",(((L244-1)*'complete results log'!$B$2)*(1-$B$3))+(((M244-1)*'complete results log'!$B$2)*(1-$B$3)),IF(N244="WON",(((L244-1)*'complete results log'!$B$2)*(1-$B$3)),IF(N244="PLACED",(((M244-1)*'complete results log'!$B$2)*(1-$B$3))-'complete results log'!$B$2,IF(Q244=0,-'complete results log'!$B$2,-('complete results log'!$B$2*2))))))*E244</f>
        <v>-5</v>
      </c>
    </row>
    <row r="245" spans="1:20" x14ac:dyDescent="0.2">
      <c r="A245" s="20">
        <v>42347</v>
      </c>
      <c r="B245" s="21">
        <v>3.25</v>
      </c>
      <c r="C245" s="50" t="s">
        <v>71</v>
      </c>
      <c r="D245" s="50" t="s">
        <v>320</v>
      </c>
      <c r="E245" s="18">
        <v>2</v>
      </c>
      <c r="F245" s="18">
        <v>5</v>
      </c>
      <c r="G245" s="18">
        <v>5</v>
      </c>
      <c r="H245" s="22" t="s">
        <v>28</v>
      </c>
      <c r="I245" s="22" t="s">
        <v>28</v>
      </c>
      <c r="J245" s="22"/>
      <c r="K245" s="22"/>
      <c r="N245" s="18" t="s">
        <v>29</v>
      </c>
      <c r="O245" s="27">
        <f>((G245-1)*(1-(IF(H245="no",0,'complete results log'!$B$3)))+1)</f>
        <v>5</v>
      </c>
      <c r="P245" s="27">
        <f t="shared" si="3"/>
        <v>2</v>
      </c>
      <c r="Q245" s="39">
        <f>IF(Table1[[#This Row],[Runners]]&lt;5,0,IF(Table1[[#This Row],[Runners]]&lt;8,0.25,IF(Table1[[#This Row],[Runners]]&lt;12,0.2,IF(Table1[[#This Row],[Handicap?]]="Yes",0.25,0.2))))</f>
        <v>0</v>
      </c>
      <c r="R245" s="29">
        <f>(IF(N245="WON-EW",((((F245-1)*Q245)*'complete results log'!$B$2)+('complete results log'!$B$2*(F245-1))),IF(N245="WON",((((F245-1)*Q245)*'complete results log'!$B$2)+('complete results log'!$B$2*(F245-1))),IF(N245="PLACED",((((F245-1)*Q245)*'complete results log'!$B$2)-'complete results log'!$B$2),IF(Q245=0,-'complete results log'!$B$2,IF(Q245=0,-'complete results log'!$B$2,-('complete results log'!$B$2*2)))))))*E245</f>
        <v>-10</v>
      </c>
      <c r="S245" s="28">
        <f>(IF(N245="WON-EW",((((O245-1)*Q245)*'complete results log'!$B$2)+('complete results log'!$B$2*(O245-1))),IF(N245="WON",((((O245-1)*Q245)*'complete results log'!$B$2)+('complete results log'!$B$2*(O245-1))),IF(N245="PLACED",((((O245-1)*Q245)*'complete results log'!$B$2)-'complete results log'!$B$2),IF(Q245=0,-'complete results log'!$B$2,IF(Q245=0,-'complete results log'!$B$2,-('complete results log'!$B$2*2)))))))*E245</f>
        <v>-10</v>
      </c>
      <c r="T245" s="28">
        <f>(IF(N245="WON-EW",(((L245-1)*'complete results log'!$B$2)*(1-$B$3))+(((M245-1)*'complete results log'!$B$2)*(1-$B$3)),IF(N245="WON",(((L245-1)*'complete results log'!$B$2)*(1-$B$3)),IF(N245="PLACED",(((M245-1)*'complete results log'!$B$2)*(1-$B$3))-'complete results log'!$B$2,IF(Q245=0,-'complete results log'!$B$2,-('complete results log'!$B$2*2))))))*E245</f>
        <v>-10</v>
      </c>
    </row>
    <row r="246" spans="1:20" x14ac:dyDescent="0.2">
      <c r="A246" s="20">
        <v>42347</v>
      </c>
      <c r="B246" s="21">
        <v>6.4</v>
      </c>
      <c r="C246" s="50" t="s">
        <v>81</v>
      </c>
      <c r="D246" s="50" t="s">
        <v>321</v>
      </c>
      <c r="E246" s="18">
        <v>2</v>
      </c>
      <c r="F246" s="18">
        <v>4</v>
      </c>
      <c r="G246" s="18">
        <v>3.75</v>
      </c>
      <c r="H246" s="22" t="s">
        <v>28</v>
      </c>
      <c r="I246" s="22" t="s">
        <v>28</v>
      </c>
      <c r="J246" s="40"/>
      <c r="K246" s="22"/>
      <c r="L246" s="18">
        <v>3.91</v>
      </c>
      <c r="N246" s="18" t="s">
        <v>53</v>
      </c>
      <c r="O246" s="27">
        <f>((G246-1)*(1-(IF(H246="no",0,'complete results log'!$B$3)))+1)</f>
        <v>3.75</v>
      </c>
      <c r="P246" s="27">
        <f t="shared" si="3"/>
        <v>2</v>
      </c>
      <c r="Q246" s="39">
        <f>IF(Table1[[#This Row],[Runners]]&lt;5,0,IF(Table1[[#This Row],[Runners]]&lt;8,0.25,IF(Table1[[#This Row],[Runners]]&lt;12,0.2,IF(Table1[[#This Row],[Handicap?]]="Yes",0.25,0.2))))</f>
        <v>0</v>
      </c>
      <c r="R246" s="29">
        <f>(IF(N246="WON-EW",((((F246-1)*Q246)*'complete results log'!$B$2)+('complete results log'!$B$2*(F246-1))),IF(N246="WON",((((F246-1)*Q246)*'complete results log'!$B$2)+('complete results log'!$B$2*(F246-1))),IF(N246="PLACED",((((F246-1)*Q246)*'complete results log'!$B$2)-'complete results log'!$B$2),IF(Q246=0,-'complete results log'!$B$2,IF(Q246=0,-'complete results log'!$B$2,-('complete results log'!$B$2*2)))))))*E246</f>
        <v>30</v>
      </c>
      <c r="S246" s="28">
        <f>(IF(N246="WON-EW",((((O246-1)*Q246)*'complete results log'!$B$2)+('complete results log'!$B$2*(O246-1))),IF(N246="WON",((((O246-1)*Q246)*'complete results log'!$B$2)+('complete results log'!$B$2*(O246-1))),IF(N246="PLACED",((((O246-1)*Q246)*'complete results log'!$B$2)-'complete results log'!$B$2),IF(Q246=0,-'complete results log'!$B$2,IF(Q246=0,-'complete results log'!$B$2,-('complete results log'!$B$2*2)))))))*E246</f>
        <v>27.5</v>
      </c>
      <c r="T246" s="28">
        <f>(IF(N246="WON-EW",(((L246-1)*'complete results log'!$B$2)*(1-$B$3))+(((M246-1)*'complete results log'!$B$2)*(1-$B$3)),IF(N246="WON",(((L246-1)*'complete results log'!$B$2)*(1-$B$3)),IF(N246="PLACED",(((M246-1)*'complete results log'!$B$2)*(1-$B$3))-'complete results log'!$B$2,IF(Q246=0,-'complete results log'!$B$2,-('complete results log'!$B$2*2))))))*E246</f>
        <v>27.645</v>
      </c>
    </row>
    <row r="247" spans="1:20" x14ac:dyDescent="0.2">
      <c r="A247" s="20">
        <v>42347</v>
      </c>
      <c r="B247" s="21">
        <v>7.1</v>
      </c>
      <c r="C247" s="50" t="s">
        <v>81</v>
      </c>
      <c r="D247" s="50" t="s">
        <v>322</v>
      </c>
      <c r="E247" s="18">
        <v>1</v>
      </c>
      <c r="F247" s="18">
        <v>7</v>
      </c>
      <c r="G247" s="18">
        <v>7</v>
      </c>
      <c r="H247" s="22" t="s">
        <v>28</v>
      </c>
      <c r="I247" s="22" t="s">
        <v>28</v>
      </c>
      <c r="J247" s="22"/>
      <c r="K247" s="22"/>
      <c r="N247" s="18" t="s">
        <v>29</v>
      </c>
      <c r="O247" s="27">
        <f>((G247-1)*(1-(IF(H247="no",0,'complete results log'!$B$3)))+1)</f>
        <v>7</v>
      </c>
      <c r="P247" s="27">
        <f t="shared" si="3"/>
        <v>1</v>
      </c>
      <c r="Q247" s="39">
        <f>IF(Table1[[#This Row],[Runners]]&lt;5,0,IF(Table1[[#This Row],[Runners]]&lt;8,0.25,IF(Table1[[#This Row],[Runners]]&lt;12,0.2,IF(Table1[[#This Row],[Handicap?]]="Yes",0.25,0.2))))</f>
        <v>0</v>
      </c>
      <c r="R247" s="29">
        <f>(IF(N247="WON-EW",((((F247-1)*Q247)*'complete results log'!$B$2)+('complete results log'!$B$2*(F247-1))),IF(N247="WON",((((F247-1)*Q247)*'complete results log'!$B$2)+('complete results log'!$B$2*(F247-1))),IF(N247="PLACED",((((F247-1)*Q247)*'complete results log'!$B$2)-'complete results log'!$B$2),IF(Q247=0,-'complete results log'!$B$2,IF(Q247=0,-'complete results log'!$B$2,-('complete results log'!$B$2*2)))))))*E247</f>
        <v>-5</v>
      </c>
      <c r="S247" s="28">
        <f>(IF(N247="WON-EW",((((O247-1)*Q247)*'complete results log'!$B$2)+('complete results log'!$B$2*(O247-1))),IF(N247="WON",((((O247-1)*Q247)*'complete results log'!$B$2)+('complete results log'!$B$2*(O247-1))),IF(N247="PLACED",((((O247-1)*Q247)*'complete results log'!$B$2)-'complete results log'!$B$2),IF(Q247=0,-'complete results log'!$B$2,IF(Q247=0,-'complete results log'!$B$2,-('complete results log'!$B$2*2)))))))*E247</f>
        <v>-5</v>
      </c>
      <c r="T247" s="28">
        <f>(IF(N247="WON-EW",(((L247-1)*'complete results log'!$B$2)*(1-$B$3))+(((M247-1)*'complete results log'!$B$2)*(1-$B$3)),IF(N247="WON",(((L247-1)*'complete results log'!$B$2)*(1-$B$3)),IF(N247="PLACED",(((M247-1)*'complete results log'!$B$2)*(1-$B$3))-'complete results log'!$B$2,IF(Q247=0,-'complete results log'!$B$2,-('complete results log'!$B$2*2))))))*E247</f>
        <v>-5</v>
      </c>
    </row>
    <row r="248" spans="1:20" x14ac:dyDescent="0.2">
      <c r="A248" s="20">
        <v>42348</v>
      </c>
      <c r="B248" s="21">
        <v>12.55</v>
      </c>
      <c r="C248" s="50" t="s">
        <v>69</v>
      </c>
      <c r="D248" s="50" t="s">
        <v>323</v>
      </c>
      <c r="E248" s="18">
        <v>1</v>
      </c>
      <c r="F248" s="18">
        <v>9</v>
      </c>
      <c r="G248" s="18">
        <v>9</v>
      </c>
      <c r="H248" s="22" t="s">
        <v>28</v>
      </c>
      <c r="I248" s="22" t="s">
        <v>41</v>
      </c>
      <c r="J248" s="22"/>
      <c r="K248" s="22"/>
      <c r="N248" s="18" t="s">
        <v>29</v>
      </c>
      <c r="O248" s="27">
        <f>((G248-1)*(1-(IF(H248="no",0,'complete results log'!$B$3)))+1)</f>
        <v>9</v>
      </c>
      <c r="P248" s="27">
        <f t="shared" si="3"/>
        <v>2</v>
      </c>
      <c r="Q248" s="39">
        <f>IF(Table1[[#This Row],[Runners]]&lt;5,0,IF(Table1[[#This Row],[Runners]]&lt;8,0.25,IF(Table1[[#This Row],[Runners]]&lt;12,0.2,IF(Table1[[#This Row],[Handicap?]]="Yes",0.25,0.2))))</f>
        <v>0</v>
      </c>
      <c r="R248" s="29">
        <f>(IF(N248="WON-EW",((((F248-1)*Q248)*'complete results log'!$B$2)+('complete results log'!$B$2*(F248-1))),IF(N248="WON",((((F248-1)*Q248)*'complete results log'!$B$2)+('complete results log'!$B$2*(F248-1))),IF(N248="PLACED",((((F248-1)*Q248)*'complete results log'!$B$2)-'complete results log'!$B$2),IF(Q248=0,-'complete results log'!$B$2,IF(Q248=0,-'complete results log'!$B$2,-('complete results log'!$B$2*2)))))))*E248</f>
        <v>-5</v>
      </c>
      <c r="S248" s="28">
        <f>(IF(N248="WON-EW",((((O248-1)*Q248)*'complete results log'!$B$2)+('complete results log'!$B$2*(O248-1))),IF(N248="WON",((((O248-1)*Q248)*'complete results log'!$B$2)+('complete results log'!$B$2*(O248-1))),IF(N248="PLACED",((((O248-1)*Q248)*'complete results log'!$B$2)-'complete results log'!$B$2),IF(Q248=0,-'complete results log'!$B$2,IF(Q248=0,-'complete results log'!$B$2,-('complete results log'!$B$2*2)))))))*E248</f>
        <v>-5</v>
      </c>
      <c r="T248" s="28">
        <f>(IF(N248="WON-EW",(((L248-1)*'complete results log'!$B$2)*(1-$B$3))+(((M248-1)*'complete results log'!$B$2)*(1-$B$3)),IF(N248="WON",(((L248-1)*'complete results log'!$B$2)*(1-$B$3)),IF(N248="PLACED",(((M248-1)*'complete results log'!$B$2)*(1-$B$3))-'complete results log'!$B$2,IF(Q248=0,-'complete results log'!$B$2,-('complete results log'!$B$2*2))))))*E248</f>
        <v>-5</v>
      </c>
    </row>
    <row r="249" spans="1:20" x14ac:dyDescent="0.2">
      <c r="A249" s="20">
        <v>42348</v>
      </c>
      <c r="B249" s="21">
        <v>2.2999999999999998</v>
      </c>
      <c r="C249" s="50" t="s">
        <v>192</v>
      </c>
      <c r="D249" s="50" t="s">
        <v>324</v>
      </c>
      <c r="E249" s="18">
        <v>1</v>
      </c>
      <c r="F249" s="18">
        <v>6</v>
      </c>
      <c r="G249" s="18">
        <v>6</v>
      </c>
      <c r="H249" s="22" t="s">
        <v>28</v>
      </c>
      <c r="I249" s="22" t="s">
        <v>28</v>
      </c>
      <c r="J249" s="22"/>
      <c r="K249" s="22"/>
      <c r="N249" s="18" t="s">
        <v>29</v>
      </c>
      <c r="O249" s="27">
        <f>((G249-1)*(1-(IF(H249="no",0,'complete results log'!$B$3)))+1)</f>
        <v>6</v>
      </c>
      <c r="P249" s="27">
        <f t="shared" si="3"/>
        <v>1</v>
      </c>
      <c r="Q249" s="39">
        <f>IF(Table1[[#This Row],[Runners]]&lt;5,0,IF(Table1[[#This Row],[Runners]]&lt;8,0.25,IF(Table1[[#This Row],[Runners]]&lt;12,0.2,IF(Table1[[#This Row],[Handicap?]]="Yes",0.25,0.2))))</f>
        <v>0</v>
      </c>
      <c r="R249" s="29">
        <f>(IF(N249="WON-EW",((((F249-1)*Q249)*'complete results log'!$B$2)+('complete results log'!$B$2*(F249-1))),IF(N249="WON",((((F249-1)*Q249)*'complete results log'!$B$2)+('complete results log'!$B$2*(F249-1))),IF(N249="PLACED",((((F249-1)*Q249)*'complete results log'!$B$2)-'complete results log'!$B$2),IF(Q249=0,-'complete results log'!$B$2,IF(Q249=0,-'complete results log'!$B$2,-('complete results log'!$B$2*2)))))))*E249</f>
        <v>-5</v>
      </c>
      <c r="S249" s="28">
        <f>(IF(N249="WON-EW",((((O249-1)*Q249)*'complete results log'!$B$2)+('complete results log'!$B$2*(O249-1))),IF(N249="WON",((((O249-1)*Q249)*'complete results log'!$B$2)+('complete results log'!$B$2*(O249-1))),IF(N249="PLACED",((((O249-1)*Q249)*'complete results log'!$B$2)-'complete results log'!$B$2),IF(Q249=0,-'complete results log'!$B$2,IF(Q249=0,-'complete results log'!$B$2,-('complete results log'!$B$2*2)))))))*E249</f>
        <v>-5</v>
      </c>
      <c r="T249" s="28">
        <f>(IF(N249="WON-EW",(((L249-1)*'complete results log'!$B$2)*(1-$B$3))+(((M249-1)*'complete results log'!$B$2)*(1-$B$3)),IF(N249="WON",(((L249-1)*'complete results log'!$B$2)*(1-$B$3)),IF(N249="PLACED",(((M249-1)*'complete results log'!$B$2)*(1-$B$3))-'complete results log'!$B$2,IF(Q249=0,-'complete results log'!$B$2,-('complete results log'!$B$2*2))))))*E249</f>
        <v>-5</v>
      </c>
    </row>
    <row r="250" spans="1:20" x14ac:dyDescent="0.2">
      <c r="A250" s="20">
        <v>42348</v>
      </c>
      <c r="B250" s="21">
        <v>2.4</v>
      </c>
      <c r="C250" s="50" t="s">
        <v>154</v>
      </c>
      <c r="D250" s="50" t="s">
        <v>325</v>
      </c>
      <c r="E250" s="18">
        <v>1</v>
      </c>
      <c r="F250" s="18">
        <v>7</v>
      </c>
      <c r="G250" s="18">
        <v>7</v>
      </c>
      <c r="H250" s="22" t="s">
        <v>28</v>
      </c>
      <c r="I250" s="22" t="s">
        <v>28</v>
      </c>
      <c r="J250" s="22"/>
      <c r="K250" s="22"/>
      <c r="N250" s="18" t="s">
        <v>29</v>
      </c>
      <c r="O250" s="27">
        <f>((G250-1)*(1-(IF(H250="no",0,'complete results log'!$B$3)))+1)</f>
        <v>7</v>
      </c>
      <c r="P250" s="27">
        <f t="shared" si="3"/>
        <v>1</v>
      </c>
      <c r="Q250" s="39">
        <f>IF(Table1[[#This Row],[Runners]]&lt;5,0,IF(Table1[[#This Row],[Runners]]&lt;8,0.25,IF(Table1[[#This Row],[Runners]]&lt;12,0.2,IF(Table1[[#This Row],[Handicap?]]="Yes",0.25,0.2))))</f>
        <v>0</v>
      </c>
      <c r="R250" s="29">
        <f>(IF(N250="WON-EW",((((F250-1)*Q250)*'complete results log'!$B$2)+('complete results log'!$B$2*(F250-1))),IF(N250="WON",((((F250-1)*Q250)*'complete results log'!$B$2)+('complete results log'!$B$2*(F250-1))),IF(N250="PLACED",((((F250-1)*Q250)*'complete results log'!$B$2)-'complete results log'!$B$2),IF(Q250=0,-'complete results log'!$B$2,IF(Q250=0,-'complete results log'!$B$2,-('complete results log'!$B$2*2)))))))*E250</f>
        <v>-5</v>
      </c>
      <c r="S250" s="28">
        <f>(IF(N250="WON-EW",((((O250-1)*Q250)*'complete results log'!$B$2)+('complete results log'!$B$2*(O250-1))),IF(N250="WON",((((O250-1)*Q250)*'complete results log'!$B$2)+('complete results log'!$B$2*(O250-1))),IF(N250="PLACED",((((O250-1)*Q250)*'complete results log'!$B$2)-'complete results log'!$B$2),IF(Q250=0,-'complete results log'!$B$2,IF(Q250=0,-'complete results log'!$B$2,-('complete results log'!$B$2*2)))))))*E250</f>
        <v>-5</v>
      </c>
      <c r="T250" s="28">
        <f>(IF(N250="WON-EW",(((L250-1)*'complete results log'!$B$2)*(1-$B$3))+(((M250-1)*'complete results log'!$B$2)*(1-$B$3)),IF(N250="WON",(((L250-1)*'complete results log'!$B$2)*(1-$B$3)),IF(N250="PLACED",(((M250-1)*'complete results log'!$B$2)*(1-$B$3))-'complete results log'!$B$2,IF(Q250=0,-'complete results log'!$B$2,-('complete results log'!$B$2*2))))))*E250</f>
        <v>-5</v>
      </c>
    </row>
    <row r="251" spans="1:20" x14ac:dyDescent="0.2">
      <c r="A251" s="20">
        <v>42348</v>
      </c>
      <c r="B251" s="21">
        <v>3.1</v>
      </c>
      <c r="C251" s="50" t="s">
        <v>154</v>
      </c>
      <c r="D251" s="50" t="s">
        <v>326</v>
      </c>
      <c r="E251" s="18">
        <v>2</v>
      </c>
      <c r="F251" s="18">
        <v>3.25</v>
      </c>
      <c r="G251" s="18">
        <v>3.25</v>
      </c>
      <c r="H251" s="22" t="s">
        <v>28</v>
      </c>
      <c r="I251" s="22" t="s">
        <v>28</v>
      </c>
      <c r="J251" s="22"/>
      <c r="K251" s="22"/>
      <c r="N251" s="18" t="s">
        <v>29</v>
      </c>
      <c r="O251" s="27">
        <f>((G251-1)*(1-(IF(H251="no",0,'complete results log'!$B$3)))+1)</f>
        <v>3.25</v>
      </c>
      <c r="P251" s="27">
        <f t="shared" ref="P251:P308" si="4">E251*IF(I251="yes",2,1)</f>
        <v>2</v>
      </c>
      <c r="Q251" s="39">
        <f>IF(Table1[[#This Row],[Runners]]&lt;5,0,IF(Table1[[#This Row],[Runners]]&lt;8,0.25,IF(Table1[[#This Row],[Runners]]&lt;12,0.2,IF(Table1[[#This Row],[Handicap?]]="Yes",0.25,0.2))))</f>
        <v>0</v>
      </c>
      <c r="R251" s="29">
        <f>(IF(N251="WON-EW",((((F251-1)*Q251)*'complete results log'!$B$2)+('complete results log'!$B$2*(F251-1))),IF(N251="WON",((((F251-1)*Q251)*'complete results log'!$B$2)+('complete results log'!$B$2*(F251-1))),IF(N251="PLACED",((((F251-1)*Q251)*'complete results log'!$B$2)-'complete results log'!$B$2),IF(Q251=0,-'complete results log'!$B$2,IF(Q251=0,-'complete results log'!$B$2,-('complete results log'!$B$2*2)))))))*E251</f>
        <v>-10</v>
      </c>
      <c r="S251" s="28">
        <f>(IF(N251="WON-EW",((((O251-1)*Q251)*'complete results log'!$B$2)+('complete results log'!$B$2*(O251-1))),IF(N251="WON",((((O251-1)*Q251)*'complete results log'!$B$2)+('complete results log'!$B$2*(O251-1))),IF(N251="PLACED",((((O251-1)*Q251)*'complete results log'!$B$2)-'complete results log'!$B$2),IF(Q251=0,-'complete results log'!$B$2,IF(Q251=0,-'complete results log'!$B$2,-('complete results log'!$B$2*2)))))))*E251</f>
        <v>-10</v>
      </c>
      <c r="T251" s="28">
        <f>(IF(N251="WON-EW",(((L251-1)*'complete results log'!$B$2)*(1-$B$3))+(((M251-1)*'complete results log'!$B$2)*(1-$B$3)),IF(N251="WON",(((L251-1)*'complete results log'!$B$2)*(1-$B$3)),IF(N251="PLACED",(((M251-1)*'complete results log'!$B$2)*(1-$B$3))-'complete results log'!$B$2,IF(Q251=0,-'complete results log'!$B$2,-('complete results log'!$B$2*2))))))*E251</f>
        <v>-10</v>
      </c>
    </row>
    <row r="252" spans="1:20" x14ac:dyDescent="0.2">
      <c r="A252" s="20">
        <v>42349</v>
      </c>
      <c r="B252" s="21">
        <v>11.4</v>
      </c>
      <c r="C252" s="50" t="s">
        <v>26</v>
      </c>
      <c r="D252" s="50" t="s">
        <v>327</v>
      </c>
      <c r="E252" s="18">
        <v>2</v>
      </c>
      <c r="F252" s="18">
        <v>5.5</v>
      </c>
      <c r="G252" s="18">
        <v>5.5</v>
      </c>
      <c r="H252" s="22" t="s">
        <v>28</v>
      </c>
      <c r="I252" s="22" t="s">
        <v>28</v>
      </c>
      <c r="J252" s="22"/>
      <c r="K252" s="22"/>
      <c r="N252" s="18" t="s">
        <v>29</v>
      </c>
      <c r="O252" s="27">
        <f>((G252-1)*(1-(IF(H252="no",0,'complete results log'!$B$3)))+1)</f>
        <v>5.5</v>
      </c>
      <c r="P252" s="27">
        <f t="shared" si="4"/>
        <v>2</v>
      </c>
      <c r="Q252" s="39">
        <f>IF(Table1[[#This Row],[Runners]]&lt;5,0,IF(Table1[[#This Row],[Runners]]&lt;8,0.25,IF(Table1[[#This Row],[Runners]]&lt;12,0.2,IF(Table1[[#This Row],[Handicap?]]="Yes",0.25,0.2))))</f>
        <v>0</v>
      </c>
      <c r="R252" s="29">
        <f>(IF(N252="WON-EW",((((F252-1)*Q252)*'complete results log'!$B$2)+('complete results log'!$B$2*(F252-1))),IF(N252="WON",((((F252-1)*Q252)*'complete results log'!$B$2)+('complete results log'!$B$2*(F252-1))),IF(N252="PLACED",((((F252-1)*Q252)*'complete results log'!$B$2)-'complete results log'!$B$2),IF(Q252=0,-'complete results log'!$B$2,IF(Q252=0,-'complete results log'!$B$2,-('complete results log'!$B$2*2)))))))*E252</f>
        <v>-10</v>
      </c>
      <c r="S252" s="28">
        <f>(IF(N252="WON-EW",((((O252-1)*Q252)*'complete results log'!$B$2)+('complete results log'!$B$2*(O252-1))),IF(N252="WON",((((O252-1)*Q252)*'complete results log'!$B$2)+('complete results log'!$B$2*(O252-1))),IF(N252="PLACED",((((O252-1)*Q252)*'complete results log'!$B$2)-'complete results log'!$B$2),IF(Q252=0,-'complete results log'!$B$2,IF(Q252=0,-'complete results log'!$B$2,-('complete results log'!$B$2*2)))))))*E252</f>
        <v>-10</v>
      </c>
      <c r="T252" s="28">
        <f>(IF(N252="WON-EW",(((L252-1)*'complete results log'!$B$2)*(1-$B$3))+(((M252-1)*'complete results log'!$B$2)*(1-$B$3)),IF(N252="WON",(((L252-1)*'complete results log'!$B$2)*(1-$B$3)),IF(N252="PLACED",(((M252-1)*'complete results log'!$B$2)*(1-$B$3))-'complete results log'!$B$2,IF(Q252=0,-'complete results log'!$B$2,-('complete results log'!$B$2*2))))))*E252</f>
        <v>-10</v>
      </c>
    </row>
    <row r="253" spans="1:20" x14ac:dyDescent="0.2">
      <c r="A253" s="20">
        <v>42349</v>
      </c>
      <c r="B253" s="21">
        <v>1.2</v>
      </c>
      <c r="C253" s="50" t="s">
        <v>26</v>
      </c>
      <c r="D253" s="50" t="s">
        <v>328</v>
      </c>
      <c r="E253" s="18">
        <v>1</v>
      </c>
      <c r="F253" s="18">
        <v>10</v>
      </c>
      <c r="G253" s="18">
        <v>10</v>
      </c>
      <c r="H253" s="22" t="s">
        <v>28</v>
      </c>
      <c r="I253" s="22" t="s">
        <v>41</v>
      </c>
      <c r="J253" s="40">
        <v>14</v>
      </c>
      <c r="K253" s="22" t="s">
        <v>41</v>
      </c>
      <c r="M253" s="22">
        <v>3.1</v>
      </c>
      <c r="N253" s="18" t="s">
        <v>214</v>
      </c>
      <c r="O253" s="27">
        <f>((G253-1)*(1-(IF(H253="no",0,'complete results log'!$B$3)))+1)</f>
        <v>10</v>
      </c>
      <c r="P253" s="27">
        <f t="shared" si="4"/>
        <v>2</v>
      </c>
      <c r="Q253" s="39">
        <f>IF(Table1[[#This Row],[Runners]]&lt;5,0,IF(Table1[[#This Row],[Runners]]&lt;8,0.25,IF(Table1[[#This Row],[Runners]]&lt;12,0.2,IF(Table1[[#This Row],[Handicap?]]="Yes",0.25,0.2))))</f>
        <v>0.25</v>
      </c>
      <c r="R253" s="29">
        <f>(IF(N253="WON-EW",((((F253-1)*Q253)*'complete results log'!$B$2)+('complete results log'!$B$2*(F253-1))),IF(N253="WON",((((F253-1)*Q253)*'complete results log'!$B$2)+('complete results log'!$B$2*(F253-1))),IF(N253="PLACED",((((F253-1)*Q253)*'complete results log'!$B$2)-'complete results log'!$B$2),IF(Q253=0,-'complete results log'!$B$2,IF(Q253=0,-'complete results log'!$B$2,-('complete results log'!$B$2*2)))))))*E253</f>
        <v>6.25</v>
      </c>
      <c r="S253" s="28">
        <f>(IF(N253="WON-EW",((((O253-1)*Q253)*'complete results log'!$B$2)+('complete results log'!$B$2*(O253-1))),IF(N253="WON",((((O253-1)*Q253)*'complete results log'!$B$2)+('complete results log'!$B$2*(O253-1))),IF(N253="PLACED",((((O253-1)*Q253)*'complete results log'!$B$2)-'complete results log'!$B$2),IF(Q253=0,-'complete results log'!$B$2,IF(Q253=0,-'complete results log'!$B$2,-('complete results log'!$B$2*2)))))))*E253</f>
        <v>6.25</v>
      </c>
      <c r="T253" s="28">
        <f>(IF(N253="WON-EW",(((L253-1)*'complete results log'!$B$2)*(1-$B$3))+(((M253-1)*'complete results log'!$B$2)*(1-$B$3)),IF(N253="WON",(((L253-1)*'complete results log'!$B$2)*(1-$B$3)),IF(N253="PLACED",(((M253-1)*'complete results log'!$B$2)*(1-$B$3))-'complete results log'!$B$2,IF(Q253=0,-'complete results log'!$B$2,-('complete results log'!$B$2*2))))))*E253</f>
        <v>4.9749999999999996</v>
      </c>
    </row>
    <row r="254" spans="1:20" x14ac:dyDescent="0.2">
      <c r="A254" s="20">
        <v>42349</v>
      </c>
      <c r="B254" s="21">
        <v>2.2999999999999998</v>
      </c>
      <c r="C254" s="50" t="s">
        <v>26</v>
      </c>
      <c r="D254" s="50" t="s">
        <v>329</v>
      </c>
      <c r="E254" s="18">
        <v>2</v>
      </c>
      <c r="F254" s="18">
        <v>6</v>
      </c>
      <c r="G254" s="18">
        <v>6</v>
      </c>
      <c r="H254" s="22" t="s">
        <v>28</v>
      </c>
      <c r="I254" s="22" t="s">
        <v>28</v>
      </c>
      <c r="J254" s="22"/>
      <c r="K254" s="22"/>
      <c r="N254" s="18" t="s">
        <v>29</v>
      </c>
      <c r="O254" s="27">
        <f>((G254-1)*(1-(IF(H254="no",0,'complete results log'!$B$3)))+1)</f>
        <v>6</v>
      </c>
      <c r="P254" s="27">
        <f t="shared" si="4"/>
        <v>2</v>
      </c>
      <c r="Q254" s="39">
        <f>IF(Table1[[#This Row],[Runners]]&lt;5,0,IF(Table1[[#This Row],[Runners]]&lt;8,0.25,IF(Table1[[#This Row],[Runners]]&lt;12,0.2,IF(Table1[[#This Row],[Handicap?]]="Yes",0.25,0.2))))</f>
        <v>0</v>
      </c>
      <c r="R254" s="29">
        <f>(IF(N254="WON-EW",((((F254-1)*Q254)*'complete results log'!$B$2)+('complete results log'!$B$2*(F254-1))),IF(N254="WON",((((F254-1)*Q254)*'complete results log'!$B$2)+('complete results log'!$B$2*(F254-1))),IF(N254="PLACED",((((F254-1)*Q254)*'complete results log'!$B$2)-'complete results log'!$B$2),IF(Q254=0,-'complete results log'!$B$2,IF(Q254=0,-'complete results log'!$B$2,-('complete results log'!$B$2*2)))))))*E254</f>
        <v>-10</v>
      </c>
      <c r="S254" s="28">
        <f>(IF(N254="WON-EW",((((O254-1)*Q254)*'complete results log'!$B$2)+('complete results log'!$B$2*(O254-1))),IF(N254="WON",((((O254-1)*Q254)*'complete results log'!$B$2)+('complete results log'!$B$2*(O254-1))),IF(N254="PLACED",((((O254-1)*Q254)*'complete results log'!$B$2)-'complete results log'!$B$2),IF(Q254=0,-'complete results log'!$B$2,IF(Q254=0,-'complete results log'!$B$2,-('complete results log'!$B$2*2)))))))*E254</f>
        <v>-10</v>
      </c>
      <c r="T254" s="28">
        <f>(IF(N254="WON-EW",(((L254-1)*'complete results log'!$B$2)*(1-$B$3))+(((M254-1)*'complete results log'!$B$2)*(1-$B$3)),IF(N254="WON",(((L254-1)*'complete results log'!$B$2)*(1-$B$3)),IF(N254="PLACED",(((M254-1)*'complete results log'!$B$2)*(1-$B$3))-'complete results log'!$B$2,IF(Q254=0,-'complete results log'!$B$2,-('complete results log'!$B$2*2))))))*E254</f>
        <v>-10</v>
      </c>
    </row>
    <row r="255" spans="1:20" ht="15.75" customHeight="1" x14ac:dyDescent="0.2">
      <c r="A255" s="20">
        <v>42349</v>
      </c>
      <c r="B255" s="21">
        <v>3.25</v>
      </c>
      <c r="C255" s="50" t="s">
        <v>30</v>
      </c>
      <c r="D255" s="50" t="s">
        <v>330</v>
      </c>
      <c r="E255" s="18">
        <v>2</v>
      </c>
      <c r="F255" s="18">
        <v>3.5</v>
      </c>
      <c r="G255" s="18">
        <v>3.5</v>
      </c>
      <c r="H255" s="22" t="s">
        <v>28</v>
      </c>
      <c r="I255" s="22" t="s">
        <v>28</v>
      </c>
      <c r="J255" s="22"/>
      <c r="K255" s="22"/>
      <c r="N255" s="18" t="s">
        <v>29</v>
      </c>
      <c r="O255" s="27">
        <f>((G255-1)*(1-(IF(H255="no",0,'complete results log'!$B$3)))+1)</f>
        <v>3.5</v>
      </c>
      <c r="P255" s="27">
        <f t="shared" si="4"/>
        <v>2</v>
      </c>
      <c r="Q255" s="39">
        <f>IF(Table1[[#This Row],[Runners]]&lt;5,0,IF(Table1[[#This Row],[Runners]]&lt;8,0.25,IF(Table1[[#This Row],[Runners]]&lt;12,0.2,IF(Table1[[#This Row],[Handicap?]]="Yes",0.25,0.2))))</f>
        <v>0</v>
      </c>
      <c r="R255" s="29">
        <f>(IF(N255="WON-EW",((((F255-1)*Q255)*'complete results log'!$B$2)+('complete results log'!$B$2*(F255-1))),IF(N255="WON",((((F255-1)*Q255)*'complete results log'!$B$2)+('complete results log'!$B$2*(F255-1))),IF(N255="PLACED",((((F255-1)*Q255)*'complete results log'!$B$2)-'complete results log'!$B$2),IF(Q255=0,-'complete results log'!$B$2,IF(Q255=0,-'complete results log'!$B$2,-('complete results log'!$B$2*2)))))))*E255</f>
        <v>-10</v>
      </c>
      <c r="S255" s="28">
        <f>(IF(N255="WON-EW",((((O255-1)*Q255)*'complete results log'!$B$2)+('complete results log'!$B$2*(O255-1))),IF(N255="WON",((((O255-1)*Q255)*'complete results log'!$B$2)+('complete results log'!$B$2*(O255-1))),IF(N255="PLACED",((((O255-1)*Q255)*'complete results log'!$B$2)-'complete results log'!$B$2),IF(Q255=0,-'complete results log'!$B$2,IF(Q255=0,-'complete results log'!$B$2,-('complete results log'!$B$2*2)))))))*E255</f>
        <v>-10</v>
      </c>
      <c r="T255" s="28">
        <f>(IF(N255="WON-EW",(((L255-1)*'complete results log'!$B$2)*(1-$B$3))+(((M255-1)*'complete results log'!$B$2)*(1-$B$3)),IF(N255="WON",(((L255-1)*'complete results log'!$B$2)*(1-$B$3)),IF(N255="PLACED",(((M255-1)*'complete results log'!$B$2)*(1-$B$3))-'complete results log'!$B$2,IF(Q255=0,-'complete results log'!$B$2,-('complete results log'!$B$2*2))))))*E255</f>
        <v>-10</v>
      </c>
    </row>
    <row r="256" spans="1:20" x14ac:dyDescent="0.2">
      <c r="A256" s="20">
        <v>42349</v>
      </c>
      <c r="B256" s="21">
        <v>5.0999999999999996</v>
      </c>
      <c r="C256" s="50" t="s">
        <v>38</v>
      </c>
      <c r="D256" s="50" t="s">
        <v>331</v>
      </c>
      <c r="E256" s="18">
        <v>2</v>
      </c>
      <c r="F256" s="18">
        <v>3</v>
      </c>
      <c r="G256" s="18">
        <v>3</v>
      </c>
      <c r="H256" s="22" t="s">
        <v>28</v>
      </c>
      <c r="I256" s="22" t="s">
        <v>28</v>
      </c>
      <c r="J256" s="22"/>
      <c r="K256" s="22"/>
      <c r="N256" s="18" t="s">
        <v>29</v>
      </c>
      <c r="O256" s="27">
        <f>((G256-1)*(1-(IF(H256="no",0,'complete results log'!$B$3)))+1)</f>
        <v>3</v>
      </c>
      <c r="P256" s="27">
        <f t="shared" si="4"/>
        <v>2</v>
      </c>
      <c r="Q256" s="39">
        <f>IF(Table1[[#This Row],[Runners]]&lt;5,0,IF(Table1[[#This Row],[Runners]]&lt;8,0.25,IF(Table1[[#This Row],[Runners]]&lt;12,0.2,IF(Table1[[#This Row],[Handicap?]]="Yes",0.25,0.2))))</f>
        <v>0</v>
      </c>
      <c r="R256" s="29">
        <f>(IF(N256="WON-EW",((((F256-1)*Q256)*'complete results log'!$B$2)+('complete results log'!$B$2*(F256-1))),IF(N256="WON",((((F256-1)*Q256)*'complete results log'!$B$2)+('complete results log'!$B$2*(F256-1))),IF(N256="PLACED",((((F256-1)*Q256)*'complete results log'!$B$2)-'complete results log'!$B$2),IF(Q256=0,-'complete results log'!$B$2,IF(Q256=0,-'complete results log'!$B$2,-('complete results log'!$B$2*2)))))))*E256</f>
        <v>-10</v>
      </c>
      <c r="S256" s="28">
        <f>(IF(N256="WON-EW",((((O256-1)*Q256)*'complete results log'!$B$2)+('complete results log'!$B$2*(O256-1))),IF(N256="WON",((((O256-1)*Q256)*'complete results log'!$B$2)+('complete results log'!$B$2*(O256-1))),IF(N256="PLACED",((((O256-1)*Q256)*'complete results log'!$B$2)-'complete results log'!$B$2),IF(Q256=0,-'complete results log'!$B$2,IF(Q256=0,-'complete results log'!$B$2,-('complete results log'!$B$2*2)))))))*E256</f>
        <v>-10</v>
      </c>
      <c r="T256" s="28">
        <f>(IF(N256="WON-EW",(((L256-1)*'complete results log'!$B$2)*(1-$B$3))+(((M256-1)*'complete results log'!$B$2)*(1-$B$3)),IF(N256="WON",(((L256-1)*'complete results log'!$B$2)*(1-$B$3)),IF(N256="PLACED",(((M256-1)*'complete results log'!$B$2)*(1-$B$3))-'complete results log'!$B$2,IF(Q256=0,-'complete results log'!$B$2,-('complete results log'!$B$2*2))))))*E256</f>
        <v>-10</v>
      </c>
    </row>
    <row r="257" spans="1:26" x14ac:dyDescent="0.2">
      <c r="A257" s="20">
        <v>42349</v>
      </c>
      <c r="B257" s="21">
        <v>6.4</v>
      </c>
      <c r="C257" s="50" t="s">
        <v>38</v>
      </c>
      <c r="D257" s="50" t="s">
        <v>271</v>
      </c>
      <c r="E257" s="18">
        <v>2</v>
      </c>
      <c r="F257" s="18">
        <v>6</v>
      </c>
      <c r="G257" s="18">
        <v>6</v>
      </c>
      <c r="H257" s="22" t="s">
        <v>28</v>
      </c>
      <c r="I257" s="22" t="s">
        <v>28</v>
      </c>
      <c r="J257" s="22"/>
      <c r="K257" s="22"/>
      <c r="N257" s="18" t="s">
        <v>29</v>
      </c>
      <c r="O257" s="27">
        <f>((G257-1)*(1-(IF(H257="no",0,'complete results log'!$B$3)))+1)</f>
        <v>6</v>
      </c>
      <c r="P257" s="27">
        <f t="shared" si="4"/>
        <v>2</v>
      </c>
      <c r="Q257" s="39">
        <f>IF(Table1[[#This Row],[Runners]]&lt;5,0,IF(Table1[[#This Row],[Runners]]&lt;8,0.25,IF(Table1[[#This Row],[Runners]]&lt;12,0.2,IF(Table1[[#This Row],[Handicap?]]="Yes",0.25,0.2))))</f>
        <v>0</v>
      </c>
      <c r="R257" s="29">
        <f>(IF(N257="WON-EW",((((F257-1)*Q257)*'complete results log'!$B$2)+('complete results log'!$B$2*(F257-1))),IF(N257="WON",((((F257-1)*Q257)*'complete results log'!$B$2)+('complete results log'!$B$2*(F257-1))),IF(N257="PLACED",((((F257-1)*Q257)*'complete results log'!$B$2)-'complete results log'!$B$2),IF(Q257=0,-'complete results log'!$B$2,IF(Q257=0,-'complete results log'!$B$2,-('complete results log'!$B$2*2)))))))*E257</f>
        <v>-10</v>
      </c>
      <c r="S257" s="28">
        <f>(IF(N257="WON-EW",((((O257-1)*Q257)*'complete results log'!$B$2)+('complete results log'!$B$2*(O257-1))),IF(N257="WON",((((O257-1)*Q257)*'complete results log'!$B$2)+('complete results log'!$B$2*(O257-1))),IF(N257="PLACED",((((O257-1)*Q257)*'complete results log'!$B$2)-'complete results log'!$B$2),IF(Q257=0,-'complete results log'!$B$2,IF(Q257=0,-'complete results log'!$B$2,-('complete results log'!$B$2*2)))))))*E257</f>
        <v>-10</v>
      </c>
      <c r="T257" s="28">
        <f>(IF(N257="WON-EW",(((L257-1)*'complete results log'!$B$2)*(1-$B$3))+(((M257-1)*'complete results log'!$B$2)*(1-$B$3)),IF(N257="WON",(((L257-1)*'complete results log'!$B$2)*(1-$B$3)),IF(N257="PLACED",(((M257-1)*'complete results log'!$B$2)*(1-$B$3))-'complete results log'!$B$2,IF(Q257=0,-'complete results log'!$B$2,-('complete results log'!$B$2*2))))))*E257</f>
        <v>-10</v>
      </c>
      <c r="X257" t="s">
        <v>42</v>
      </c>
    </row>
    <row r="258" spans="1:26" x14ac:dyDescent="0.2">
      <c r="A258" s="20">
        <v>42349</v>
      </c>
      <c r="B258" s="21">
        <v>8</v>
      </c>
      <c r="C258" s="50" t="s">
        <v>36</v>
      </c>
      <c r="D258" s="50" t="s">
        <v>332</v>
      </c>
      <c r="E258" s="18">
        <v>2</v>
      </c>
      <c r="F258" s="18">
        <v>5.5</v>
      </c>
      <c r="G258" s="18">
        <v>5.5</v>
      </c>
      <c r="H258" s="22" t="s">
        <v>28</v>
      </c>
      <c r="I258" s="22" t="s">
        <v>28</v>
      </c>
      <c r="J258" s="22"/>
      <c r="K258" s="22"/>
      <c r="L258" s="18">
        <v>3.31</v>
      </c>
      <c r="N258" s="18" t="s">
        <v>53</v>
      </c>
      <c r="O258" s="27">
        <f>((G258-1)*(1-(IF(H258="no",0,'complete results log'!$B$3)))+1)</f>
        <v>5.5</v>
      </c>
      <c r="P258" s="27">
        <f t="shared" si="4"/>
        <v>2</v>
      </c>
      <c r="Q258" s="39">
        <f>IF(Table1[[#This Row],[Runners]]&lt;5,0,IF(Table1[[#This Row],[Runners]]&lt;8,0.25,IF(Table1[[#This Row],[Runners]]&lt;12,0.2,IF(Table1[[#This Row],[Handicap?]]="Yes",0.25,0.2))))</f>
        <v>0</v>
      </c>
      <c r="R258" s="29">
        <f>(IF(N258="WON-EW",((((F258-1)*Q258)*'complete results log'!$B$2)+('complete results log'!$B$2*(F258-1))),IF(N258="WON",((((F258-1)*Q258)*'complete results log'!$B$2)+('complete results log'!$B$2*(F258-1))),IF(N258="PLACED",((((F258-1)*Q258)*'complete results log'!$B$2)-'complete results log'!$B$2),IF(Q258=0,-'complete results log'!$B$2,IF(Q258=0,-'complete results log'!$B$2,-('complete results log'!$B$2*2)))))))*E258</f>
        <v>45</v>
      </c>
      <c r="S258" s="28">
        <f>(IF(N258="WON-EW",((((O258-1)*Q258)*'complete results log'!$B$2)+('complete results log'!$B$2*(O258-1))),IF(N258="WON",((((O258-1)*Q258)*'complete results log'!$B$2)+('complete results log'!$B$2*(O258-1))),IF(N258="PLACED",((((O258-1)*Q258)*'complete results log'!$B$2)-'complete results log'!$B$2),IF(Q258=0,-'complete results log'!$B$2,IF(Q258=0,-'complete results log'!$B$2,-('complete results log'!$B$2*2)))))))*E258</f>
        <v>45</v>
      </c>
      <c r="T258" s="28">
        <f>(IF(N258="WON-EW",(((L258-1)*'complete results log'!$B$2)*(1-$B$3))+(((M258-1)*'complete results log'!$B$2)*(1-$B$3)),IF(N258="WON",(((L258-1)*'complete results log'!$B$2)*(1-$B$3)),IF(N258="PLACED",(((M258-1)*'complete results log'!$B$2)*(1-$B$3))-'complete results log'!$B$2,IF(Q258=0,-'complete results log'!$B$2,-('complete results log'!$B$2*2))))))*E258</f>
        <v>21.945</v>
      </c>
      <c r="X258" t="s">
        <v>44</v>
      </c>
      <c r="Y258" t="s">
        <v>45</v>
      </c>
      <c r="Z258" s="37"/>
    </row>
    <row r="259" spans="1:26" x14ac:dyDescent="0.2">
      <c r="A259" s="20">
        <v>42350</v>
      </c>
      <c r="B259" s="21">
        <v>11.5</v>
      </c>
      <c r="C259" s="50" t="s">
        <v>26</v>
      </c>
      <c r="D259" s="50" t="s">
        <v>333</v>
      </c>
      <c r="E259" s="18">
        <v>2</v>
      </c>
      <c r="F259" s="18">
        <v>3</v>
      </c>
      <c r="G259" s="18">
        <v>3</v>
      </c>
      <c r="H259" s="22" t="s">
        <v>28</v>
      </c>
      <c r="I259" s="22" t="s">
        <v>28</v>
      </c>
      <c r="J259" s="22"/>
      <c r="K259" s="22"/>
      <c r="L259" s="18">
        <v>3.71</v>
      </c>
      <c r="N259" s="18" t="s">
        <v>53</v>
      </c>
      <c r="O259" s="27">
        <f>((G259-1)*(1-(IF(H259="no",0,'complete results log'!$B$3)))+1)</f>
        <v>3</v>
      </c>
      <c r="P259" s="27">
        <f t="shared" si="4"/>
        <v>2</v>
      </c>
      <c r="Q259" s="39">
        <f>IF(Table1[[#This Row],[Runners]]&lt;5,0,IF(Table1[[#This Row],[Runners]]&lt;8,0.25,IF(Table1[[#This Row],[Runners]]&lt;12,0.2,IF(Table1[[#This Row],[Handicap?]]="Yes",0.25,0.2))))</f>
        <v>0</v>
      </c>
      <c r="R259" s="29">
        <f>(IF(N259="WON-EW",((((F259-1)*Q259)*'complete results log'!$B$2)+('complete results log'!$B$2*(F259-1))),IF(N259="WON",((((F259-1)*Q259)*'complete results log'!$B$2)+('complete results log'!$B$2*(F259-1))),IF(N259="PLACED",((((F259-1)*Q259)*'complete results log'!$B$2)-'complete results log'!$B$2),IF(Q259=0,-'complete results log'!$B$2,IF(Q259=0,-'complete results log'!$B$2,-('complete results log'!$B$2*2)))))))*E259</f>
        <v>20</v>
      </c>
      <c r="S259" s="28">
        <f>(IF(N259="WON-EW",((((O259-1)*Q259)*'complete results log'!$B$2)+('complete results log'!$B$2*(O259-1))),IF(N259="WON",((((O259-1)*Q259)*'complete results log'!$B$2)+('complete results log'!$B$2*(O259-1))),IF(N259="PLACED",((((O259-1)*Q259)*'complete results log'!$B$2)-'complete results log'!$B$2),IF(Q259=0,-'complete results log'!$B$2,IF(Q259=0,-'complete results log'!$B$2,-('complete results log'!$B$2*2)))))))*E259</f>
        <v>20</v>
      </c>
      <c r="T259" s="28">
        <f>(IF(N259="WON-EW",(((L259-1)*'complete results log'!$B$2)*(1-$B$3))+(((M259-1)*'complete results log'!$B$2)*(1-$B$3)),IF(N259="WON",(((L259-1)*'complete results log'!$B$2)*(1-$B$3)),IF(N259="PLACED",(((M259-1)*'complete results log'!$B$2)*(1-$B$3))-'complete results log'!$B$2,IF(Q259=0,-'complete results log'!$B$2,-('complete results log'!$B$2*2))))))*E259</f>
        <v>25.745000000000001</v>
      </c>
      <c r="X259" s="35" t="s">
        <v>48</v>
      </c>
      <c r="Y259" t="s">
        <v>49</v>
      </c>
      <c r="Z259" s="38" t="s">
        <v>50</v>
      </c>
    </row>
    <row r="260" spans="1:26" x14ac:dyDescent="0.2">
      <c r="A260" s="20">
        <v>42350</v>
      </c>
      <c r="B260" s="21">
        <v>12.3</v>
      </c>
      <c r="C260" s="50" t="s">
        <v>107</v>
      </c>
      <c r="D260" s="50" t="s">
        <v>334</v>
      </c>
      <c r="E260" s="18">
        <v>1</v>
      </c>
      <c r="F260" s="18">
        <v>5.5</v>
      </c>
      <c r="G260" s="18">
        <v>5.5</v>
      </c>
      <c r="H260" s="22" t="s">
        <v>28</v>
      </c>
      <c r="I260" s="22" t="s">
        <v>28</v>
      </c>
      <c r="J260" s="22"/>
      <c r="K260" s="22"/>
      <c r="N260" s="18" t="s">
        <v>29</v>
      </c>
      <c r="O260" s="27">
        <f>((G260-1)*(1-(IF(H260="no",0,'complete results log'!$B$3)))+1)</f>
        <v>5.5</v>
      </c>
      <c r="P260" s="27">
        <f t="shared" si="4"/>
        <v>1</v>
      </c>
      <c r="Q260" s="39">
        <f>IF(Table1[[#This Row],[Runners]]&lt;5,0,IF(Table1[[#This Row],[Runners]]&lt;8,0.25,IF(Table1[[#This Row],[Runners]]&lt;12,0.2,IF(Table1[[#This Row],[Handicap?]]="Yes",0.25,0.2))))</f>
        <v>0</v>
      </c>
      <c r="R260" s="29">
        <f>(IF(N260="WON-EW",((((F260-1)*Q260)*'complete results log'!$B$2)+('complete results log'!$B$2*(F260-1))),IF(N260="WON",((((F260-1)*Q260)*'complete results log'!$B$2)+('complete results log'!$B$2*(F260-1))),IF(N260="PLACED",((((F260-1)*Q260)*'complete results log'!$B$2)-'complete results log'!$B$2),IF(Q260=0,-'complete results log'!$B$2,IF(Q260=0,-'complete results log'!$B$2,-('complete results log'!$B$2*2)))))))*E260</f>
        <v>-5</v>
      </c>
      <c r="S260" s="28">
        <f>(IF(N260="WON-EW",((((O260-1)*Q260)*'complete results log'!$B$2)+('complete results log'!$B$2*(O260-1))),IF(N260="WON",((((O260-1)*Q260)*'complete results log'!$B$2)+('complete results log'!$B$2*(O260-1))),IF(N260="PLACED",((((O260-1)*Q260)*'complete results log'!$B$2)-'complete results log'!$B$2),IF(Q260=0,-'complete results log'!$B$2,IF(Q260=0,-'complete results log'!$B$2,-('complete results log'!$B$2*2)))))))*E260</f>
        <v>-5</v>
      </c>
      <c r="T260" s="28">
        <f>(IF(N260="WON-EW",(((L260-1)*'complete results log'!$B$2)*(1-$B$3))+(((M260-1)*'complete results log'!$B$2)*(1-$B$3)),IF(N260="WON",(((L260-1)*'complete results log'!$B$2)*(1-$B$3)),IF(N260="PLACED",(((M260-1)*'complete results log'!$B$2)*(1-$B$3))-'complete results log'!$B$2,IF(Q260=0,-'complete results log'!$B$2,-('complete results log'!$B$2*2))))))*E260</f>
        <v>-5</v>
      </c>
      <c r="X260" s="36" t="s">
        <v>54</v>
      </c>
      <c r="Y260" t="s">
        <v>55</v>
      </c>
      <c r="Z260" s="38" t="s">
        <v>56</v>
      </c>
    </row>
    <row r="261" spans="1:26" x14ac:dyDescent="0.2">
      <c r="A261" s="20">
        <v>42350</v>
      </c>
      <c r="B261" s="21">
        <v>1.05</v>
      </c>
      <c r="C261" s="50" t="s">
        <v>107</v>
      </c>
      <c r="D261" s="50" t="s">
        <v>335</v>
      </c>
      <c r="E261" s="18">
        <v>1</v>
      </c>
      <c r="F261" s="18">
        <v>5.5</v>
      </c>
      <c r="G261" s="18">
        <v>5.5</v>
      </c>
      <c r="H261" s="22" t="s">
        <v>28</v>
      </c>
      <c r="I261" s="22" t="s">
        <v>28</v>
      </c>
      <c r="J261" s="22"/>
      <c r="K261" s="22"/>
      <c r="N261" s="18" t="s">
        <v>29</v>
      </c>
      <c r="O261" s="27">
        <f>((G261-1)*(1-(IF(H261="no",0,'complete results log'!$B$3)))+1)</f>
        <v>5.5</v>
      </c>
      <c r="P261" s="27">
        <f t="shared" si="4"/>
        <v>1</v>
      </c>
      <c r="Q261" s="39">
        <f>IF(Table1[[#This Row],[Runners]]&lt;5,0,IF(Table1[[#This Row],[Runners]]&lt;8,0.25,IF(Table1[[#This Row],[Runners]]&lt;12,0.2,IF(Table1[[#This Row],[Handicap?]]="Yes",0.25,0.2))))</f>
        <v>0</v>
      </c>
      <c r="R261" s="29">
        <f>(IF(N261="WON-EW",((((F261-1)*Q261)*'complete results log'!$B$2)+('complete results log'!$B$2*(F261-1))),IF(N261="WON",((((F261-1)*Q261)*'complete results log'!$B$2)+('complete results log'!$B$2*(F261-1))),IF(N261="PLACED",((((F261-1)*Q261)*'complete results log'!$B$2)-'complete results log'!$B$2),IF(Q261=0,-'complete results log'!$B$2,IF(Q261=0,-'complete results log'!$B$2,-('complete results log'!$B$2*2)))))))*E261</f>
        <v>-5</v>
      </c>
      <c r="S261" s="28">
        <f>(IF(N261="WON-EW",((((O261-1)*Q261)*'complete results log'!$B$2)+('complete results log'!$B$2*(O261-1))),IF(N261="WON",((((O261-1)*Q261)*'complete results log'!$B$2)+('complete results log'!$B$2*(O261-1))),IF(N261="PLACED",((((O261-1)*Q261)*'complete results log'!$B$2)-'complete results log'!$B$2),IF(Q261=0,-'complete results log'!$B$2,IF(Q261=0,-'complete results log'!$B$2,-('complete results log'!$B$2*2)))))))*E261</f>
        <v>-5</v>
      </c>
      <c r="T261" s="28">
        <f>(IF(N261="WON-EW",(((L261-1)*'complete results log'!$B$2)*(1-$B$3))+(((M261-1)*'complete results log'!$B$2)*(1-$B$3)),IF(N261="WON",(((L261-1)*'complete results log'!$B$2)*(1-$B$3)),IF(N261="PLACED",(((M261-1)*'complete results log'!$B$2)*(1-$B$3))-'complete results log'!$B$2,IF(Q261=0,-'complete results log'!$B$2,-('complete results log'!$B$2*2))))))*E261</f>
        <v>-5</v>
      </c>
      <c r="X261" t="s">
        <v>58</v>
      </c>
      <c r="Y261" t="s">
        <v>55</v>
      </c>
      <c r="Z261" s="38">
        <v>0.2</v>
      </c>
    </row>
    <row r="262" spans="1:26" x14ac:dyDescent="0.2">
      <c r="A262" s="20">
        <v>42350</v>
      </c>
      <c r="B262" s="21">
        <v>1.1000000000000001</v>
      </c>
      <c r="C262" s="50" t="s">
        <v>71</v>
      </c>
      <c r="D262" s="50" t="s">
        <v>336</v>
      </c>
      <c r="E262" s="18">
        <v>2</v>
      </c>
      <c r="F262" s="18">
        <v>3.5</v>
      </c>
      <c r="G262" s="18">
        <v>3.5</v>
      </c>
      <c r="H262" s="22" t="s">
        <v>28</v>
      </c>
      <c r="I262" s="22" t="s">
        <v>28</v>
      </c>
      <c r="J262" s="22"/>
      <c r="K262" s="22"/>
      <c r="N262" s="18" t="s">
        <v>29</v>
      </c>
      <c r="O262" s="27">
        <f>((G262-1)*(1-(IF(H262="no",0,'complete results log'!$B$3)))+1)</f>
        <v>3.5</v>
      </c>
      <c r="P262" s="27">
        <f t="shared" si="4"/>
        <v>2</v>
      </c>
      <c r="Q262" s="39">
        <f>IF(Table1[[#This Row],[Runners]]&lt;5,0,IF(Table1[[#This Row],[Runners]]&lt;8,0.25,IF(Table1[[#This Row],[Runners]]&lt;12,0.2,IF(Table1[[#This Row],[Handicap?]]="Yes",0.25,0.2))))</f>
        <v>0</v>
      </c>
      <c r="R262" s="29">
        <f>(IF(N262="WON-EW",((((F262-1)*Q262)*'complete results log'!$B$2)+('complete results log'!$B$2*(F262-1))),IF(N262="WON",((((F262-1)*Q262)*'complete results log'!$B$2)+('complete results log'!$B$2*(F262-1))),IF(N262="PLACED",((((F262-1)*Q262)*'complete results log'!$B$2)-'complete results log'!$B$2),IF(Q262=0,-'complete results log'!$B$2,IF(Q262=0,-'complete results log'!$B$2,-('complete results log'!$B$2*2)))))))*E262</f>
        <v>-10</v>
      </c>
      <c r="S262" s="28">
        <f>(IF(N262="WON-EW",((((O262-1)*Q262)*'complete results log'!$B$2)+('complete results log'!$B$2*(O262-1))),IF(N262="WON",((((O262-1)*Q262)*'complete results log'!$B$2)+('complete results log'!$B$2*(O262-1))),IF(N262="PLACED",((((O262-1)*Q262)*'complete results log'!$B$2)-'complete results log'!$B$2),IF(Q262=0,-'complete results log'!$B$2,IF(Q262=0,-'complete results log'!$B$2,-('complete results log'!$B$2*2)))))))*E262</f>
        <v>-10</v>
      </c>
      <c r="T262" s="28">
        <f>(IF(N262="WON-EW",(((L262-1)*'complete results log'!$B$2)*(1-$B$3))+(((M262-1)*'complete results log'!$B$2)*(1-$B$3)),IF(N262="WON",(((L262-1)*'complete results log'!$B$2)*(1-$B$3)),IF(N262="PLACED",(((M262-1)*'complete results log'!$B$2)*(1-$B$3))-'complete results log'!$B$2,IF(Q262=0,-'complete results log'!$B$2,-('complete results log'!$B$2*2))))))*E262</f>
        <v>-10</v>
      </c>
      <c r="X262" t="s">
        <v>60</v>
      </c>
      <c r="Y262" t="s">
        <v>55</v>
      </c>
      <c r="Z262" s="37">
        <v>0.25</v>
      </c>
    </row>
    <row r="263" spans="1:26" x14ac:dyDescent="0.2">
      <c r="A263" s="20">
        <v>42350</v>
      </c>
      <c r="B263" s="21">
        <v>1.5</v>
      </c>
      <c r="C263" s="84" t="s">
        <v>30</v>
      </c>
      <c r="D263" s="50" t="s">
        <v>337</v>
      </c>
      <c r="E263" s="18">
        <v>1</v>
      </c>
      <c r="F263" s="18">
        <v>13</v>
      </c>
      <c r="G263" s="18">
        <v>13</v>
      </c>
      <c r="H263" s="22" t="s">
        <v>28</v>
      </c>
      <c r="I263" s="22" t="s">
        <v>41</v>
      </c>
      <c r="J263" s="22"/>
      <c r="K263" s="22"/>
      <c r="N263" s="18" t="s">
        <v>29</v>
      </c>
      <c r="O263" s="27">
        <f>((G263-1)*(1-(IF(H263="no",0,'complete results log'!$B$3)))+1)</f>
        <v>13</v>
      </c>
      <c r="P263" s="27">
        <f t="shared" si="4"/>
        <v>2</v>
      </c>
      <c r="Q263" s="39">
        <f>IF(Table1[[#This Row],[Runners]]&lt;5,0,IF(Table1[[#This Row],[Runners]]&lt;8,0.25,IF(Table1[[#This Row],[Runners]]&lt;12,0.2,IF(Table1[[#This Row],[Handicap?]]="Yes",0.25,0.2))))</f>
        <v>0</v>
      </c>
      <c r="R263" s="29">
        <f>(IF(N263="WON-EW",((((F263-1)*Q263)*'complete results log'!$B$2)+('complete results log'!$B$2*(F263-1))),IF(N263="WON",((((F263-1)*Q263)*'complete results log'!$B$2)+('complete results log'!$B$2*(F263-1))),IF(N263="PLACED",((((F263-1)*Q263)*'complete results log'!$B$2)-'complete results log'!$B$2),IF(Q263=0,-'complete results log'!$B$2,IF(Q263=0,-'complete results log'!$B$2,-('complete results log'!$B$2*2)))))))*E263</f>
        <v>-5</v>
      </c>
      <c r="S263" s="28">
        <f>(IF(N263="WON-EW",((((O263-1)*Q263)*'complete results log'!$B$2)+('complete results log'!$B$2*(O263-1))),IF(N263="WON",((((O263-1)*Q263)*'complete results log'!$B$2)+('complete results log'!$B$2*(O263-1))),IF(N263="PLACED",((((O263-1)*Q263)*'complete results log'!$B$2)-'complete results log'!$B$2),IF(Q263=0,-'complete results log'!$B$2,IF(Q263=0,-'complete results log'!$B$2,-('complete results log'!$B$2*2)))))))*E263</f>
        <v>-5</v>
      </c>
      <c r="T263" s="28">
        <f>(IF(N263="WON-EW",(((L263-1)*'complete results log'!$B$2)*(1-$B$3))+(((M263-1)*'complete results log'!$B$2)*(1-$B$3)),IF(N263="WON",(((L263-1)*'complete results log'!$B$2)*(1-$B$3)),IF(N263="PLACED",(((M263-1)*'complete results log'!$B$2)*(1-$B$3))-'complete results log'!$B$2,IF(Q263=0,-'complete results log'!$B$2,-('complete results log'!$B$2*2))))))*E263</f>
        <v>-5</v>
      </c>
      <c r="X263" t="s">
        <v>65</v>
      </c>
      <c r="Y263" t="s">
        <v>66</v>
      </c>
      <c r="Z263" s="37">
        <v>0.25</v>
      </c>
    </row>
    <row r="264" spans="1:26" x14ac:dyDescent="0.2">
      <c r="A264" s="20">
        <v>42350</v>
      </c>
      <c r="B264" s="21">
        <v>3.45</v>
      </c>
      <c r="C264" s="50" t="s">
        <v>30</v>
      </c>
      <c r="D264" s="50" t="s">
        <v>338</v>
      </c>
      <c r="E264" s="18">
        <v>1</v>
      </c>
      <c r="F264" s="18">
        <v>9</v>
      </c>
      <c r="G264" s="18">
        <v>9</v>
      </c>
      <c r="H264" s="22" t="s">
        <v>28</v>
      </c>
      <c r="I264" s="22" t="s">
        <v>41</v>
      </c>
      <c r="J264" s="40">
        <v>10</v>
      </c>
      <c r="K264" s="22" t="s">
        <v>41</v>
      </c>
      <c r="M264" s="18">
        <v>2.54</v>
      </c>
      <c r="N264" s="18" t="s">
        <v>214</v>
      </c>
      <c r="O264" s="27">
        <f>((G264-1)*(1-(IF(H264="no",0,'complete results log'!$B$3)))+1)</f>
        <v>9</v>
      </c>
      <c r="P264" s="27">
        <f t="shared" si="4"/>
        <v>2</v>
      </c>
      <c r="Q264" s="39">
        <f>IF(Table1[[#This Row],[Runners]]&lt;5,0,IF(Table1[[#This Row],[Runners]]&lt;8,0.25,IF(Table1[[#This Row],[Runners]]&lt;12,0.2,IF(Table1[[#This Row],[Handicap?]]="Yes",0.25,0.2))))</f>
        <v>0.2</v>
      </c>
      <c r="R264" s="29">
        <f>(IF(N264="WON-EW",((((F264-1)*Q264)*'complete results log'!$B$2)+('complete results log'!$B$2*(F264-1))),IF(N264="WON",((((F264-1)*Q264)*'complete results log'!$B$2)+('complete results log'!$B$2*(F264-1))),IF(N264="PLACED",((((F264-1)*Q264)*'complete results log'!$B$2)-'complete results log'!$B$2),IF(Q264=0,-'complete results log'!$B$2,IF(Q264=0,-'complete results log'!$B$2,-('complete results log'!$B$2*2)))))))*E264</f>
        <v>3</v>
      </c>
      <c r="S264" s="28">
        <f>(IF(N264="WON-EW",((((O264-1)*Q264)*'complete results log'!$B$2)+('complete results log'!$B$2*(O264-1))),IF(N264="WON",((((O264-1)*Q264)*'complete results log'!$B$2)+('complete results log'!$B$2*(O264-1))),IF(N264="PLACED",((((O264-1)*Q264)*'complete results log'!$B$2)-'complete results log'!$B$2),IF(Q264=0,-'complete results log'!$B$2,IF(Q264=0,-'complete results log'!$B$2,-('complete results log'!$B$2*2)))))))*E264</f>
        <v>3</v>
      </c>
      <c r="T264" s="28">
        <f>(IF(N264="WON-EW",(((L264-1)*'complete results log'!$B$2)*(1-$B$3))+(((M264-1)*'complete results log'!$B$2)*(1-$B$3)),IF(N264="WON",(((L264-1)*'complete results log'!$B$2)*(1-$B$3)),IF(N264="PLACED",(((M264-1)*'complete results log'!$B$2)*(1-$B$3))-'complete results log'!$B$2,IF(Q264=0,-'complete results log'!$B$2,-('complete results log'!$B$2*2))))))*E264</f>
        <v>2.3149999999999995</v>
      </c>
    </row>
    <row r="265" spans="1:26" x14ac:dyDescent="0.2">
      <c r="A265" s="20">
        <v>42350</v>
      </c>
      <c r="B265" s="21">
        <v>6.45</v>
      </c>
      <c r="C265" s="50" t="s">
        <v>38</v>
      </c>
      <c r="D265" s="50" t="s">
        <v>339</v>
      </c>
      <c r="E265" s="18">
        <v>2</v>
      </c>
      <c r="F265" s="18">
        <v>3.5</v>
      </c>
      <c r="G265" s="18">
        <v>3.5</v>
      </c>
      <c r="H265" s="22" t="s">
        <v>28</v>
      </c>
      <c r="I265" s="22" t="s">
        <v>28</v>
      </c>
      <c r="J265" s="22"/>
      <c r="K265" s="22"/>
      <c r="N265" s="18" t="s">
        <v>29</v>
      </c>
      <c r="O265" s="27">
        <f>((G265-1)*(1-(IF(H265="no",0,'complete results log'!$B$3)))+1)</f>
        <v>3.5</v>
      </c>
      <c r="P265" s="27">
        <f t="shared" si="4"/>
        <v>2</v>
      </c>
      <c r="Q265" s="39">
        <f>IF(Table1[[#This Row],[Runners]]&lt;5,0,IF(Table1[[#This Row],[Runners]]&lt;8,0.25,IF(Table1[[#This Row],[Runners]]&lt;12,0.2,IF(Table1[[#This Row],[Handicap?]]="Yes",0.25,0.2))))</f>
        <v>0</v>
      </c>
      <c r="R265" s="29">
        <f>(IF(N265="WON-EW",((((F265-1)*Q265)*'complete results log'!$B$2)+('complete results log'!$B$2*(F265-1))),IF(N265="WON",((((F265-1)*Q265)*'complete results log'!$B$2)+('complete results log'!$B$2*(F265-1))),IF(N265="PLACED",((((F265-1)*Q265)*'complete results log'!$B$2)-'complete results log'!$B$2),IF(Q265=0,-'complete results log'!$B$2,IF(Q265=0,-'complete results log'!$B$2,-('complete results log'!$B$2*2)))))))*E265</f>
        <v>-10</v>
      </c>
      <c r="S265" s="28">
        <f>(IF(N265="WON-EW",((((O265-1)*Q265)*'complete results log'!$B$2)+('complete results log'!$B$2*(O265-1))),IF(N265="WON",((((O265-1)*Q265)*'complete results log'!$B$2)+('complete results log'!$B$2*(O265-1))),IF(N265="PLACED",((((O265-1)*Q265)*'complete results log'!$B$2)-'complete results log'!$B$2),IF(Q265=0,-'complete results log'!$B$2,IF(Q265=0,-'complete results log'!$B$2,-('complete results log'!$B$2*2)))))))*E265</f>
        <v>-10</v>
      </c>
      <c r="T265" s="28">
        <f>(IF(N265="WON-EW",(((L265-1)*'complete results log'!$B$2)*(1-$B$3))+(((M265-1)*'complete results log'!$B$2)*(1-$B$3)),IF(N265="WON",(((L265-1)*'complete results log'!$B$2)*(1-$B$3)),IF(N265="PLACED",(((M265-1)*'complete results log'!$B$2)*(1-$B$3))-'complete results log'!$B$2,IF(Q265=0,-'complete results log'!$B$2,-('complete results log'!$B$2*2))))))*E265</f>
        <v>-10</v>
      </c>
    </row>
    <row r="266" spans="1:26" x14ac:dyDescent="0.2">
      <c r="A266" s="20">
        <v>42352</v>
      </c>
      <c r="B266" s="21">
        <v>1.1000000000000001</v>
      </c>
      <c r="C266" s="50" t="s">
        <v>340</v>
      </c>
      <c r="D266" s="50" t="s">
        <v>341</v>
      </c>
      <c r="E266" s="18">
        <v>2</v>
      </c>
      <c r="F266" s="18">
        <v>6</v>
      </c>
      <c r="G266" s="18">
        <v>6</v>
      </c>
      <c r="H266" s="22" t="s">
        <v>28</v>
      </c>
      <c r="I266" s="22" t="s">
        <v>28</v>
      </c>
      <c r="J266" s="22"/>
      <c r="K266" s="22"/>
      <c r="N266" s="18" t="s">
        <v>29</v>
      </c>
      <c r="O266" s="27">
        <f>((G266-1)*(1-(IF(H266="no",0,'complete results log'!$B$3)))+1)</f>
        <v>6</v>
      </c>
      <c r="P266" s="27">
        <f t="shared" si="4"/>
        <v>2</v>
      </c>
      <c r="Q266" s="39">
        <f>IF(Table1[[#This Row],[Runners]]&lt;5,0,IF(Table1[[#This Row],[Runners]]&lt;8,0.25,IF(Table1[[#This Row],[Runners]]&lt;12,0.2,IF(Table1[[#This Row],[Handicap?]]="Yes",0.25,0.2))))</f>
        <v>0</v>
      </c>
      <c r="R266" s="29">
        <f>(IF(N266="WON-EW",((((F266-1)*Q266)*'complete results log'!$B$2)+('complete results log'!$B$2*(F266-1))),IF(N266="WON",((((F266-1)*Q266)*'complete results log'!$B$2)+('complete results log'!$B$2*(F266-1))),IF(N266="PLACED",((((F266-1)*Q266)*'complete results log'!$B$2)-'complete results log'!$B$2),IF(Q266=0,-'complete results log'!$B$2,IF(Q266=0,-'complete results log'!$B$2,-('complete results log'!$B$2*2)))))))*E266</f>
        <v>-10</v>
      </c>
      <c r="S266" s="28">
        <f>(IF(N266="WON-EW",((((O266-1)*Q266)*'complete results log'!$B$2)+('complete results log'!$B$2*(O266-1))),IF(N266="WON",((((O266-1)*Q266)*'complete results log'!$B$2)+('complete results log'!$B$2*(O266-1))),IF(N266="PLACED",((((O266-1)*Q266)*'complete results log'!$B$2)-'complete results log'!$B$2),IF(Q266=0,-'complete results log'!$B$2,IF(Q266=0,-'complete results log'!$B$2,-('complete results log'!$B$2*2)))))))*E266</f>
        <v>-10</v>
      </c>
      <c r="T266" s="28">
        <f>(IF(N266="WON-EW",(((L266-1)*'complete results log'!$B$2)*(1-$B$3))+(((M266-1)*'complete results log'!$B$2)*(1-$B$3)),IF(N266="WON",(((L266-1)*'complete results log'!$B$2)*(1-$B$3)),IF(N266="PLACED",(((M266-1)*'complete results log'!$B$2)*(1-$B$3))-'complete results log'!$B$2,IF(Q266=0,-'complete results log'!$B$2,-('complete results log'!$B$2*2))))))*E266</f>
        <v>-10</v>
      </c>
    </row>
    <row r="267" spans="1:26" x14ac:dyDescent="0.2">
      <c r="A267" s="20">
        <v>42352</v>
      </c>
      <c r="B267" s="21">
        <v>1.35</v>
      </c>
      <c r="C267" s="50" t="s">
        <v>342</v>
      </c>
      <c r="D267" s="50" t="s">
        <v>343</v>
      </c>
      <c r="E267" s="18">
        <v>3</v>
      </c>
      <c r="F267" s="18">
        <v>3</v>
      </c>
      <c r="G267" s="18">
        <v>3</v>
      </c>
      <c r="H267" s="22" t="s">
        <v>28</v>
      </c>
      <c r="I267" s="22" t="s">
        <v>28</v>
      </c>
      <c r="J267" s="40"/>
      <c r="K267" s="22"/>
      <c r="M267" s="22"/>
      <c r="N267" s="18" t="s">
        <v>29</v>
      </c>
      <c r="O267" s="27">
        <f>((G267-1)*(1-(IF(H267="no",0,'complete results log'!$B$3)))+1)</f>
        <v>3</v>
      </c>
      <c r="P267" s="27">
        <f t="shared" si="4"/>
        <v>3</v>
      </c>
      <c r="Q267" s="39">
        <f>IF(Table1[[#This Row],[Runners]]&lt;5,0,IF(Table1[[#This Row],[Runners]]&lt;8,0.25,IF(Table1[[#This Row],[Runners]]&lt;12,0.2,IF(Table1[[#This Row],[Handicap?]]="Yes",0.25,0.2))))</f>
        <v>0</v>
      </c>
      <c r="R267" s="29">
        <f>(IF(N267="WON-EW",((((F267-1)*Q267)*'complete results log'!$B$2)+('complete results log'!$B$2*(F267-1))),IF(N267="WON",((((F267-1)*Q267)*'complete results log'!$B$2)+('complete results log'!$B$2*(F267-1))),IF(N267="PLACED",((((F267-1)*Q267)*'complete results log'!$B$2)-'complete results log'!$B$2),IF(Q267=0,-'complete results log'!$B$2,IF(Q267=0,-'complete results log'!$B$2,-('complete results log'!$B$2*2)))))))*E267</f>
        <v>-15</v>
      </c>
      <c r="S267" s="28">
        <f>(IF(N267="WON-EW",((((O267-1)*Q267)*'complete results log'!$B$2)+('complete results log'!$B$2*(O267-1))),IF(N267="WON",((((O267-1)*Q267)*'complete results log'!$B$2)+('complete results log'!$B$2*(O267-1))),IF(N267="PLACED",((((O267-1)*Q267)*'complete results log'!$B$2)-'complete results log'!$B$2),IF(Q267=0,-'complete results log'!$B$2,IF(Q267=0,-'complete results log'!$B$2,-('complete results log'!$B$2*2)))))))*E267</f>
        <v>-15</v>
      </c>
      <c r="T267" s="28">
        <f>(IF(N267="WON-EW",(((L267-1)*'complete results log'!$B$2)*(1-$B$3))+(((M267-1)*'complete results log'!$B$2)*(1-$B$3)),IF(N267="WON",(((L267-1)*'complete results log'!$B$2)*(1-$B$3)),IF(N267="PLACED",(((M267-1)*'complete results log'!$B$2)*(1-$B$3))-'complete results log'!$B$2,IF(Q267=0,-'complete results log'!$B$2,-('complete results log'!$B$2*2))))))*E267</f>
        <v>-15</v>
      </c>
    </row>
    <row r="268" spans="1:26" x14ac:dyDescent="0.2">
      <c r="A268" s="20">
        <v>42352</v>
      </c>
      <c r="B268" s="21">
        <v>1.4</v>
      </c>
      <c r="C268" s="50" t="s">
        <v>340</v>
      </c>
      <c r="D268" s="50" t="s">
        <v>344</v>
      </c>
      <c r="E268" s="18">
        <v>2</v>
      </c>
      <c r="F268" s="18">
        <v>5.5</v>
      </c>
      <c r="G268" s="18">
        <v>5.5</v>
      </c>
      <c r="H268" s="22" t="s">
        <v>28</v>
      </c>
      <c r="I268" s="22" t="s">
        <v>28</v>
      </c>
      <c r="J268" s="22"/>
      <c r="K268" s="22"/>
      <c r="N268" s="18" t="s">
        <v>29</v>
      </c>
      <c r="O268" s="27">
        <f>((G268-1)*(1-(IF(H268="no",0,'complete results log'!$B$3)))+1)</f>
        <v>5.5</v>
      </c>
      <c r="P268" s="27">
        <f t="shared" si="4"/>
        <v>2</v>
      </c>
      <c r="Q268" s="39">
        <f>IF(Table1[[#This Row],[Runners]]&lt;5,0,IF(Table1[[#This Row],[Runners]]&lt;8,0.25,IF(Table1[[#This Row],[Runners]]&lt;12,0.2,IF(Table1[[#This Row],[Handicap?]]="Yes",0.25,0.2))))</f>
        <v>0</v>
      </c>
      <c r="R268" s="29">
        <f>(IF(N268="WON-EW",((((F268-1)*Q268)*'complete results log'!$B$2)+('complete results log'!$B$2*(F268-1))),IF(N268="WON",((((F268-1)*Q268)*'complete results log'!$B$2)+('complete results log'!$B$2*(F268-1))),IF(N268="PLACED",((((F268-1)*Q268)*'complete results log'!$B$2)-'complete results log'!$B$2),IF(Q268=0,-'complete results log'!$B$2,IF(Q268=0,-'complete results log'!$B$2,-('complete results log'!$B$2*2)))))))*E268</f>
        <v>-10</v>
      </c>
      <c r="S268" s="28">
        <f>(IF(N268="WON-EW",((((O268-1)*Q268)*'complete results log'!$B$2)+('complete results log'!$B$2*(O268-1))),IF(N268="WON",((((O268-1)*Q268)*'complete results log'!$B$2)+('complete results log'!$B$2*(O268-1))),IF(N268="PLACED",((((O268-1)*Q268)*'complete results log'!$B$2)-'complete results log'!$B$2),IF(Q268=0,-'complete results log'!$B$2,IF(Q268=0,-'complete results log'!$B$2,-('complete results log'!$B$2*2)))))))*E268</f>
        <v>-10</v>
      </c>
      <c r="T268" s="28">
        <f>(IF(N268="WON-EW",(((L268-1)*'complete results log'!$B$2)*(1-$B$3))+(((M268-1)*'complete results log'!$B$2)*(1-$B$3)),IF(N268="WON",(((L268-1)*'complete results log'!$B$2)*(1-$B$3)),IF(N268="PLACED",(((M268-1)*'complete results log'!$B$2)*(1-$B$3))-'complete results log'!$B$2,IF(Q268=0,-'complete results log'!$B$2,-('complete results log'!$B$2*2))))))*E268</f>
        <v>-10</v>
      </c>
    </row>
    <row r="269" spans="1:26" x14ac:dyDescent="0.2">
      <c r="A269" s="20">
        <v>42352</v>
      </c>
      <c r="B269" s="21">
        <v>2.4500000000000002</v>
      </c>
      <c r="C269" s="50" t="s">
        <v>340</v>
      </c>
      <c r="D269" s="50" t="s">
        <v>345</v>
      </c>
      <c r="E269" s="18">
        <v>1</v>
      </c>
      <c r="F269" s="18">
        <v>8</v>
      </c>
      <c r="G269" s="18">
        <v>8</v>
      </c>
      <c r="H269" s="22" t="s">
        <v>28</v>
      </c>
      <c r="I269" s="22" t="s">
        <v>28</v>
      </c>
      <c r="J269" s="40"/>
      <c r="K269" s="22"/>
      <c r="M269" s="18"/>
      <c r="N269" s="18" t="s">
        <v>29</v>
      </c>
      <c r="O269" s="27">
        <f>((G269-1)*(1-(IF(H269="no",0,'complete results log'!$B$3)))+1)</f>
        <v>8</v>
      </c>
      <c r="P269" s="27">
        <f t="shared" si="4"/>
        <v>1</v>
      </c>
      <c r="Q269" s="39">
        <f>IF(Table1[[#This Row],[Runners]]&lt;5,0,IF(Table1[[#This Row],[Runners]]&lt;8,0.25,IF(Table1[[#This Row],[Runners]]&lt;12,0.2,IF(Table1[[#This Row],[Handicap?]]="Yes",0.25,0.2))))</f>
        <v>0</v>
      </c>
      <c r="R269" s="29">
        <f>(IF(N269="WON-EW",((((F269-1)*Q269)*'complete results log'!$B$2)+('complete results log'!$B$2*(F269-1))),IF(N269="WON",((((F269-1)*Q269)*'complete results log'!$B$2)+('complete results log'!$B$2*(F269-1))),IF(N269="PLACED",((((F269-1)*Q269)*'complete results log'!$B$2)-'complete results log'!$B$2),IF(Q269=0,-'complete results log'!$B$2,IF(Q269=0,-'complete results log'!$B$2,-('complete results log'!$B$2*2)))))))*E269</f>
        <v>-5</v>
      </c>
      <c r="S269" s="28">
        <f>(IF(N269="WON-EW",((((O269-1)*Q269)*'complete results log'!$B$2)+('complete results log'!$B$2*(O269-1))),IF(N269="WON",((((O269-1)*Q269)*'complete results log'!$B$2)+('complete results log'!$B$2*(O269-1))),IF(N269="PLACED",((((O269-1)*Q269)*'complete results log'!$B$2)-'complete results log'!$B$2),IF(Q269=0,-'complete results log'!$B$2,IF(Q269=0,-'complete results log'!$B$2,-('complete results log'!$B$2*2)))))))*E269</f>
        <v>-5</v>
      </c>
      <c r="T269" s="28">
        <f>(IF(N269="WON-EW",(((L269-1)*'complete results log'!$B$2)*(1-$B$3))+(((M269-1)*'complete results log'!$B$2)*(1-$B$3)),IF(N269="WON",(((L269-1)*'complete results log'!$B$2)*(1-$B$3)),IF(N269="PLACED",(((M269-1)*'complete results log'!$B$2)*(1-$B$3))-'complete results log'!$B$2,IF(Q269=0,-'complete results log'!$B$2,-('complete results log'!$B$2*2))))))*E269</f>
        <v>-5</v>
      </c>
    </row>
    <row r="270" spans="1:26" x14ac:dyDescent="0.2">
      <c r="A270" s="20">
        <v>42352</v>
      </c>
      <c r="B270" s="21">
        <v>2.5499999999999998</v>
      </c>
      <c r="C270" s="50" t="s">
        <v>181</v>
      </c>
      <c r="D270" s="50" t="s">
        <v>346</v>
      </c>
      <c r="E270" s="18">
        <v>2</v>
      </c>
      <c r="F270" s="18">
        <v>4.5</v>
      </c>
      <c r="G270" s="18">
        <v>4.5</v>
      </c>
      <c r="H270" s="22" t="s">
        <v>28</v>
      </c>
      <c r="I270" s="22" t="s">
        <v>28</v>
      </c>
      <c r="J270" s="22"/>
      <c r="K270" s="22"/>
      <c r="N270" s="18" t="s">
        <v>29</v>
      </c>
      <c r="O270" s="27">
        <f>((G270-1)*(1-(IF(H270="no",0,'complete results log'!$B$3)))+1)</f>
        <v>4.5</v>
      </c>
      <c r="P270" s="27">
        <f t="shared" si="4"/>
        <v>2</v>
      </c>
      <c r="Q270" s="39">
        <f>IF(Table1[[#This Row],[Runners]]&lt;5,0,IF(Table1[[#This Row],[Runners]]&lt;8,0.25,IF(Table1[[#This Row],[Runners]]&lt;12,0.2,IF(Table1[[#This Row],[Handicap?]]="Yes",0.25,0.2))))</f>
        <v>0</v>
      </c>
      <c r="R270" s="29">
        <f>(IF(N270="WON-EW",((((F270-1)*Q270)*'complete results log'!$B$2)+('complete results log'!$B$2*(F270-1))),IF(N270="WON",((((F270-1)*Q270)*'complete results log'!$B$2)+('complete results log'!$B$2*(F270-1))),IF(N270="PLACED",((((F270-1)*Q270)*'complete results log'!$B$2)-'complete results log'!$B$2),IF(Q270=0,-'complete results log'!$B$2,IF(Q270=0,-'complete results log'!$B$2,-('complete results log'!$B$2*2)))))))*E270</f>
        <v>-10</v>
      </c>
      <c r="S270" s="28">
        <f>(IF(N270="WON-EW",((((O270-1)*Q270)*'complete results log'!$B$2)+('complete results log'!$B$2*(O270-1))),IF(N270="WON",((((O270-1)*Q270)*'complete results log'!$B$2)+('complete results log'!$B$2*(O270-1))),IF(N270="PLACED",((((O270-1)*Q270)*'complete results log'!$B$2)-'complete results log'!$B$2),IF(Q270=0,-'complete results log'!$B$2,IF(Q270=0,-'complete results log'!$B$2,-('complete results log'!$B$2*2)))))))*E270</f>
        <v>-10</v>
      </c>
      <c r="T270" s="28">
        <f>(IF(N270="WON-EW",(((L270-1)*'complete results log'!$B$2)*(1-$B$3))+(((M270-1)*'complete results log'!$B$2)*(1-$B$3)),IF(N270="WON",(((L270-1)*'complete results log'!$B$2)*(1-$B$3)),IF(N270="PLACED",(((M270-1)*'complete results log'!$B$2)*(1-$B$3))-'complete results log'!$B$2,IF(Q270=0,-'complete results log'!$B$2,-('complete results log'!$B$2*2))))))*E270</f>
        <v>-10</v>
      </c>
    </row>
    <row r="271" spans="1:26" x14ac:dyDescent="0.2">
      <c r="A271" s="20">
        <v>42352</v>
      </c>
      <c r="B271" s="21">
        <v>3.05</v>
      </c>
      <c r="C271" s="50" t="s">
        <v>38</v>
      </c>
      <c r="D271" s="50" t="s">
        <v>347</v>
      </c>
      <c r="E271" s="18">
        <v>2</v>
      </c>
      <c r="F271" s="18">
        <v>5.5</v>
      </c>
      <c r="G271" s="18">
        <v>6</v>
      </c>
      <c r="H271" s="22" t="s">
        <v>28</v>
      </c>
      <c r="I271" s="22" t="s">
        <v>28</v>
      </c>
      <c r="J271" s="22"/>
      <c r="K271" s="22"/>
      <c r="L271" s="18">
        <v>6.66</v>
      </c>
      <c r="N271" s="18" t="s">
        <v>53</v>
      </c>
      <c r="O271" s="27">
        <f>((G271-1)*(1-(IF(H271="no",0,'complete results log'!$B$3)))+1)</f>
        <v>6</v>
      </c>
      <c r="P271" s="27">
        <f t="shared" si="4"/>
        <v>2</v>
      </c>
      <c r="Q271" s="39">
        <f>IF(Table1[[#This Row],[Runners]]&lt;5,0,IF(Table1[[#This Row],[Runners]]&lt;8,0.25,IF(Table1[[#This Row],[Runners]]&lt;12,0.2,IF(Table1[[#This Row],[Handicap?]]="Yes",0.25,0.2))))</f>
        <v>0</v>
      </c>
      <c r="R271" s="29">
        <f>(IF(N271="WON-EW",((((F271-1)*Q271)*'complete results log'!$B$2)+('complete results log'!$B$2*(F271-1))),IF(N271="WON",((((F271-1)*Q271)*'complete results log'!$B$2)+('complete results log'!$B$2*(F271-1))),IF(N271="PLACED",((((F271-1)*Q271)*'complete results log'!$B$2)-'complete results log'!$B$2),IF(Q271=0,-'complete results log'!$B$2,IF(Q271=0,-'complete results log'!$B$2,-('complete results log'!$B$2*2)))))))*E271</f>
        <v>45</v>
      </c>
      <c r="S271" s="28">
        <f>(IF(N271="WON-EW",((((O271-1)*Q271)*'complete results log'!$B$2)+('complete results log'!$B$2*(O271-1))),IF(N271="WON",((((O271-1)*Q271)*'complete results log'!$B$2)+('complete results log'!$B$2*(O271-1))),IF(N271="PLACED",((((O271-1)*Q271)*'complete results log'!$B$2)-'complete results log'!$B$2),IF(Q271=0,-'complete results log'!$B$2,IF(Q271=0,-'complete results log'!$B$2,-('complete results log'!$B$2*2)))))))*E271</f>
        <v>50</v>
      </c>
      <c r="T271" s="28">
        <f>(IF(N271="WON-EW",(((L271-1)*'complete results log'!$B$2)*(1-$B$3))+(((M271-1)*'complete results log'!$B$2)*(1-$B$3)),IF(N271="WON",(((L271-1)*'complete results log'!$B$2)*(1-$B$3)),IF(N271="PLACED",(((M271-1)*'complete results log'!$B$2)*(1-$B$3))-'complete results log'!$B$2,IF(Q271=0,-'complete results log'!$B$2,-('complete results log'!$B$2*2))))))*E271</f>
        <v>53.769999999999996</v>
      </c>
    </row>
    <row r="272" spans="1:26" x14ac:dyDescent="0.2">
      <c r="A272" s="20">
        <v>42353</v>
      </c>
      <c r="B272" s="21">
        <v>12.15</v>
      </c>
      <c r="C272" s="50" t="s">
        <v>67</v>
      </c>
      <c r="D272" s="50" t="s">
        <v>348</v>
      </c>
      <c r="E272" s="18">
        <v>2</v>
      </c>
      <c r="F272" s="18">
        <v>3</v>
      </c>
      <c r="G272" s="18">
        <v>3</v>
      </c>
      <c r="H272" s="22" t="s">
        <v>28</v>
      </c>
      <c r="I272" s="22" t="s">
        <v>28</v>
      </c>
      <c r="J272" s="22"/>
      <c r="K272" s="22"/>
      <c r="N272" s="18" t="s">
        <v>29</v>
      </c>
      <c r="O272" s="27">
        <f>((G272-1)*(1-(IF(H272="no",0,'complete results log'!$B$3)))+1)</f>
        <v>3</v>
      </c>
      <c r="P272" s="27">
        <f t="shared" si="4"/>
        <v>2</v>
      </c>
      <c r="Q272" s="39">
        <f>IF(Table1[[#This Row],[Runners]]&lt;5,0,IF(Table1[[#This Row],[Runners]]&lt;8,0.25,IF(Table1[[#This Row],[Runners]]&lt;12,0.2,IF(Table1[[#This Row],[Handicap?]]="Yes",0.25,0.2))))</f>
        <v>0</v>
      </c>
      <c r="R272" s="29">
        <f>(IF(N272="WON-EW",((((F272-1)*Q272)*'complete results log'!$B$2)+('complete results log'!$B$2*(F272-1))),IF(N272="WON",((((F272-1)*Q272)*'complete results log'!$B$2)+('complete results log'!$B$2*(F272-1))),IF(N272="PLACED",((((F272-1)*Q272)*'complete results log'!$B$2)-'complete results log'!$B$2),IF(Q272=0,-'complete results log'!$B$2,IF(Q272=0,-'complete results log'!$B$2,-('complete results log'!$B$2*2)))))))*E272</f>
        <v>-10</v>
      </c>
      <c r="S272" s="28">
        <f>(IF(N272="WON-EW",((((O272-1)*Q272)*'complete results log'!$B$2)+('complete results log'!$B$2*(O272-1))),IF(N272="WON",((((O272-1)*Q272)*'complete results log'!$B$2)+('complete results log'!$B$2*(O272-1))),IF(N272="PLACED",((((O272-1)*Q272)*'complete results log'!$B$2)-'complete results log'!$B$2),IF(Q272=0,-'complete results log'!$B$2,IF(Q272=0,-'complete results log'!$B$2,-('complete results log'!$B$2*2)))))))*E272</f>
        <v>-10</v>
      </c>
      <c r="T272" s="28">
        <f>(IF(N272="WON-EW",(((L272-1)*'complete results log'!$B$2)*(1-$B$3))+(((M272-1)*'complete results log'!$B$2)*(1-$B$3)),IF(N272="WON",(((L272-1)*'complete results log'!$B$2)*(1-$B$3)),IF(N272="PLACED",(((M272-1)*'complete results log'!$B$2)*(1-$B$3))-'complete results log'!$B$2,IF(Q272=0,-'complete results log'!$B$2,-('complete results log'!$B$2*2))))))*E272</f>
        <v>-10</v>
      </c>
    </row>
    <row r="273" spans="1:20" x14ac:dyDescent="0.2">
      <c r="A273" s="20">
        <v>42353</v>
      </c>
      <c r="B273" s="21">
        <v>12.3</v>
      </c>
      <c r="C273" s="50" t="s">
        <v>107</v>
      </c>
      <c r="D273" s="50" t="s">
        <v>349</v>
      </c>
      <c r="E273" s="18">
        <v>2</v>
      </c>
      <c r="F273" s="18">
        <v>6</v>
      </c>
      <c r="G273" s="18">
        <v>6</v>
      </c>
      <c r="H273" s="22" t="s">
        <v>28</v>
      </c>
      <c r="I273" s="22" t="s">
        <v>28</v>
      </c>
      <c r="J273" s="22"/>
      <c r="K273" s="22"/>
      <c r="N273" s="18" t="s">
        <v>29</v>
      </c>
      <c r="O273" s="27">
        <f>((G273-1)*(1-(IF(H273="no",0,'complete results log'!$B$3)))+1)</f>
        <v>6</v>
      </c>
      <c r="P273" s="27">
        <f t="shared" si="4"/>
        <v>2</v>
      </c>
      <c r="Q273" s="39">
        <f>IF(Table1[[#This Row],[Runners]]&lt;5,0,IF(Table1[[#This Row],[Runners]]&lt;8,0.25,IF(Table1[[#This Row],[Runners]]&lt;12,0.2,IF(Table1[[#This Row],[Handicap?]]="Yes",0.25,0.2))))</f>
        <v>0</v>
      </c>
      <c r="R273" s="29">
        <f>(IF(N273="WON-EW",((((F273-1)*Q273)*'complete results log'!$B$2)+('complete results log'!$B$2*(F273-1))),IF(N273="WON",((((F273-1)*Q273)*'complete results log'!$B$2)+('complete results log'!$B$2*(F273-1))),IF(N273="PLACED",((((F273-1)*Q273)*'complete results log'!$B$2)-'complete results log'!$B$2),IF(Q273=0,-'complete results log'!$B$2,IF(Q273=0,-'complete results log'!$B$2,-('complete results log'!$B$2*2)))))))*E273</f>
        <v>-10</v>
      </c>
      <c r="S273" s="28">
        <f>(IF(N273="WON-EW",((((O273-1)*Q273)*'complete results log'!$B$2)+('complete results log'!$B$2*(O273-1))),IF(N273="WON",((((O273-1)*Q273)*'complete results log'!$B$2)+('complete results log'!$B$2*(O273-1))),IF(N273="PLACED",((((O273-1)*Q273)*'complete results log'!$B$2)-'complete results log'!$B$2),IF(Q273=0,-'complete results log'!$B$2,IF(Q273=0,-'complete results log'!$B$2,-('complete results log'!$B$2*2)))))))*E273</f>
        <v>-10</v>
      </c>
      <c r="T273" s="28">
        <f>(IF(N273="WON-EW",(((L273-1)*'complete results log'!$B$2)*(1-$B$3))+(((M273-1)*'complete results log'!$B$2)*(1-$B$3)),IF(N273="WON",(((L273-1)*'complete results log'!$B$2)*(1-$B$3)),IF(N273="PLACED",(((M273-1)*'complete results log'!$B$2)*(1-$B$3))-'complete results log'!$B$2,IF(Q273=0,-'complete results log'!$B$2,-('complete results log'!$B$2*2))))))*E273</f>
        <v>-10</v>
      </c>
    </row>
    <row r="274" spans="1:20" x14ac:dyDescent="0.2">
      <c r="A274" s="20">
        <v>42353</v>
      </c>
      <c r="B274" s="21">
        <v>2.2000000000000002</v>
      </c>
      <c r="C274" s="50" t="s">
        <v>67</v>
      </c>
      <c r="D274" s="50" t="s">
        <v>350</v>
      </c>
      <c r="E274" s="18">
        <v>3</v>
      </c>
      <c r="F274" s="18">
        <v>2.5</v>
      </c>
      <c r="G274" s="18">
        <v>2.5</v>
      </c>
      <c r="H274" s="22" t="s">
        <v>28</v>
      </c>
      <c r="I274" s="22" t="s">
        <v>28</v>
      </c>
      <c r="J274" s="22"/>
      <c r="K274" s="22"/>
      <c r="N274" s="18" t="s">
        <v>29</v>
      </c>
      <c r="O274" s="27">
        <f>((G274-1)*(1-(IF(H274="no",0,'complete results log'!$B$3)))+1)</f>
        <v>2.5</v>
      </c>
      <c r="P274" s="27">
        <f t="shared" si="4"/>
        <v>3</v>
      </c>
      <c r="Q274" s="39">
        <f>IF(Table1[[#This Row],[Runners]]&lt;5,0,IF(Table1[[#This Row],[Runners]]&lt;8,0.25,IF(Table1[[#This Row],[Runners]]&lt;12,0.2,IF(Table1[[#This Row],[Handicap?]]="Yes",0.25,0.2))))</f>
        <v>0</v>
      </c>
      <c r="R274" s="29">
        <f>(IF(N274="WON-EW",((((F274-1)*Q274)*'complete results log'!$B$2)+('complete results log'!$B$2*(F274-1))),IF(N274="WON",((((F274-1)*Q274)*'complete results log'!$B$2)+('complete results log'!$B$2*(F274-1))),IF(N274="PLACED",((((F274-1)*Q274)*'complete results log'!$B$2)-'complete results log'!$B$2),IF(Q274=0,-'complete results log'!$B$2,IF(Q274=0,-'complete results log'!$B$2,-('complete results log'!$B$2*2)))))))*E274</f>
        <v>-15</v>
      </c>
      <c r="S274" s="28">
        <f>(IF(N274="WON-EW",((((O274-1)*Q274)*'complete results log'!$B$2)+('complete results log'!$B$2*(O274-1))),IF(N274="WON",((((O274-1)*Q274)*'complete results log'!$B$2)+('complete results log'!$B$2*(O274-1))),IF(N274="PLACED",((((O274-1)*Q274)*'complete results log'!$B$2)-'complete results log'!$B$2),IF(Q274=0,-'complete results log'!$B$2,IF(Q274=0,-'complete results log'!$B$2,-('complete results log'!$B$2*2)))))))*E274</f>
        <v>-15</v>
      </c>
      <c r="T274" s="28">
        <f>(IF(N274="WON-EW",(((L274-1)*'complete results log'!$B$2)*(1-$B$3))+(((M274-1)*'complete results log'!$B$2)*(1-$B$3)),IF(N274="WON",(((L274-1)*'complete results log'!$B$2)*(1-$B$3)),IF(N274="PLACED",(((M274-1)*'complete results log'!$B$2)*(1-$B$3))-'complete results log'!$B$2,IF(Q274=0,-'complete results log'!$B$2,-('complete results log'!$B$2*2))))))*E274</f>
        <v>-15</v>
      </c>
    </row>
    <row r="275" spans="1:20" x14ac:dyDescent="0.2">
      <c r="A275" s="20">
        <v>42353</v>
      </c>
      <c r="B275" s="21">
        <v>2.5</v>
      </c>
      <c r="C275" s="50" t="s">
        <v>67</v>
      </c>
      <c r="D275" s="50" t="s">
        <v>351</v>
      </c>
      <c r="E275" s="18">
        <v>2</v>
      </c>
      <c r="F275" s="18">
        <v>3.25</v>
      </c>
      <c r="G275" s="18">
        <v>3.25</v>
      </c>
      <c r="H275" s="22" t="s">
        <v>28</v>
      </c>
      <c r="I275" s="22" t="s">
        <v>28</v>
      </c>
      <c r="J275" s="22"/>
      <c r="K275" s="22"/>
      <c r="N275" s="18" t="s">
        <v>29</v>
      </c>
      <c r="O275" s="27">
        <f>((G275-1)*(1-(IF(H275="no",0,'complete results log'!$B$3)))+1)</f>
        <v>3.25</v>
      </c>
      <c r="P275" s="27">
        <f t="shared" si="4"/>
        <v>2</v>
      </c>
      <c r="Q275" s="39">
        <f>IF(Table1[[#This Row],[Runners]]&lt;5,0,IF(Table1[[#This Row],[Runners]]&lt;8,0.25,IF(Table1[[#This Row],[Runners]]&lt;12,0.2,IF(Table1[[#This Row],[Handicap?]]="Yes",0.25,0.2))))</f>
        <v>0</v>
      </c>
      <c r="R275" s="29">
        <f>(IF(N275="WON-EW",((((F275-1)*Q275)*'complete results log'!$B$2)+('complete results log'!$B$2*(F275-1))),IF(N275="WON",((((F275-1)*Q275)*'complete results log'!$B$2)+('complete results log'!$B$2*(F275-1))),IF(N275="PLACED",((((F275-1)*Q275)*'complete results log'!$B$2)-'complete results log'!$B$2),IF(Q275=0,-'complete results log'!$B$2,IF(Q275=0,-'complete results log'!$B$2,-('complete results log'!$B$2*2)))))))*E275</f>
        <v>-10</v>
      </c>
      <c r="S275" s="28">
        <f>(IF(N275="WON-EW",((((O275-1)*Q275)*'complete results log'!$B$2)+('complete results log'!$B$2*(O275-1))),IF(N275="WON",((((O275-1)*Q275)*'complete results log'!$B$2)+('complete results log'!$B$2*(O275-1))),IF(N275="PLACED",((((O275-1)*Q275)*'complete results log'!$B$2)-'complete results log'!$B$2),IF(Q275=0,-'complete results log'!$B$2,IF(Q275=0,-'complete results log'!$B$2,-('complete results log'!$B$2*2)))))))*E275</f>
        <v>-10</v>
      </c>
      <c r="T275" s="28">
        <f>(IF(N275="WON-EW",(((L275-1)*'complete results log'!$B$2)*(1-$B$3))+(((M275-1)*'complete results log'!$B$2)*(1-$B$3)),IF(N275="WON",(((L275-1)*'complete results log'!$B$2)*(1-$B$3)),IF(N275="PLACED",(((M275-1)*'complete results log'!$B$2)*(1-$B$3))-'complete results log'!$B$2,IF(Q275=0,-'complete results log'!$B$2,-('complete results log'!$B$2*2))))))*E275</f>
        <v>-10</v>
      </c>
    </row>
    <row r="276" spans="1:20" x14ac:dyDescent="0.2">
      <c r="A276" s="20">
        <v>42353</v>
      </c>
      <c r="B276" s="21">
        <v>3.4</v>
      </c>
      <c r="C276" s="50" t="s">
        <v>81</v>
      </c>
      <c r="D276" s="50" t="s">
        <v>352</v>
      </c>
      <c r="E276" s="18">
        <v>2</v>
      </c>
      <c r="F276" s="18">
        <v>4</v>
      </c>
      <c r="G276" s="18">
        <v>4</v>
      </c>
      <c r="H276" s="22" t="s">
        <v>28</v>
      </c>
      <c r="I276" s="22" t="s">
        <v>28</v>
      </c>
      <c r="J276" s="22"/>
      <c r="K276" s="22"/>
      <c r="N276" s="18" t="s">
        <v>29</v>
      </c>
      <c r="O276" s="27">
        <f>((G276-1)*(1-(IF(H276="no",0,'complete results log'!$B$3)))+1)</f>
        <v>4</v>
      </c>
      <c r="P276" s="27">
        <f t="shared" si="4"/>
        <v>2</v>
      </c>
      <c r="Q276" s="39">
        <f>IF(Table1[[#This Row],[Runners]]&lt;5,0,IF(Table1[[#This Row],[Runners]]&lt;8,0.25,IF(Table1[[#This Row],[Runners]]&lt;12,0.2,IF(Table1[[#This Row],[Handicap?]]="Yes",0.25,0.2))))</f>
        <v>0</v>
      </c>
      <c r="R276" s="29">
        <f>(IF(N276="WON-EW",((((F276-1)*Q276)*'complete results log'!$B$2)+('complete results log'!$B$2*(F276-1))),IF(N276="WON",((((F276-1)*Q276)*'complete results log'!$B$2)+('complete results log'!$B$2*(F276-1))),IF(N276="PLACED",((((F276-1)*Q276)*'complete results log'!$B$2)-'complete results log'!$B$2),IF(Q276=0,-'complete results log'!$B$2,IF(Q276=0,-'complete results log'!$B$2,-('complete results log'!$B$2*2)))))))*E276</f>
        <v>-10</v>
      </c>
      <c r="S276" s="28">
        <f>(IF(N276="WON-EW",((((O276-1)*Q276)*'complete results log'!$B$2)+('complete results log'!$B$2*(O276-1))),IF(N276="WON",((((O276-1)*Q276)*'complete results log'!$B$2)+('complete results log'!$B$2*(O276-1))),IF(N276="PLACED",((((O276-1)*Q276)*'complete results log'!$B$2)-'complete results log'!$B$2),IF(Q276=0,-'complete results log'!$B$2,IF(Q276=0,-'complete results log'!$B$2,-('complete results log'!$B$2*2)))))))*E276</f>
        <v>-10</v>
      </c>
      <c r="T276" s="28">
        <f>(IF(N276="WON-EW",(((L276-1)*'complete results log'!$B$2)*(1-$B$3))+(((M276-1)*'complete results log'!$B$2)*(1-$B$3)),IF(N276="WON",(((L276-1)*'complete results log'!$B$2)*(1-$B$3)),IF(N276="PLACED",(((M276-1)*'complete results log'!$B$2)*(1-$B$3))-'complete results log'!$B$2,IF(Q276=0,-'complete results log'!$B$2,-('complete results log'!$B$2*2))))))*E276</f>
        <v>-10</v>
      </c>
    </row>
    <row r="277" spans="1:20" x14ac:dyDescent="0.2">
      <c r="A277" s="20">
        <v>42354</v>
      </c>
      <c r="B277" s="21">
        <v>12.4</v>
      </c>
      <c r="C277" s="50" t="s">
        <v>33</v>
      </c>
      <c r="D277" s="50" t="s">
        <v>353</v>
      </c>
      <c r="E277" s="18">
        <v>2</v>
      </c>
      <c r="F277" s="18">
        <v>6</v>
      </c>
      <c r="G277" s="18">
        <v>6</v>
      </c>
      <c r="H277" s="22" t="s">
        <v>28</v>
      </c>
      <c r="I277" s="22" t="s">
        <v>28</v>
      </c>
      <c r="J277" s="22"/>
      <c r="K277" s="22"/>
      <c r="N277" s="18" t="s">
        <v>29</v>
      </c>
      <c r="O277" s="27">
        <f>((G277-1)*(1-(IF(H277="no",0,'complete results log'!$B$3)))+1)</f>
        <v>6</v>
      </c>
      <c r="P277" s="27">
        <f t="shared" si="4"/>
        <v>2</v>
      </c>
      <c r="Q277" s="39">
        <f>IF(Table1[[#This Row],[Runners]]&lt;5,0,IF(Table1[[#This Row],[Runners]]&lt;8,0.25,IF(Table1[[#This Row],[Runners]]&lt;12,0.2,IF(Table1[[#This Row],[Handicap?]]="Yes",0.25,0.2))))</f>
        <v>0</v>
      </c>
      <c r="R277" s="29">
        <f>(IF(N277="WON-EW",((((F277-1)*Q277)*'complete results log'!$B$2)+('complete results log'!$B$2*(F277-1))),IF(N277="WON",((((F277-1)*Q277)*'complete results log'!$B$2)+('complete results log'!$B$2*(F277-1))),IF(N277="PLACED",((((F277-1)*Q277)*'complete results log'!$B$2)-'complete results log'!$B$2),IF(Q277=0,-'complete results log'!$B$2,IF(Q277=0,-'complete results log'!$B$2,-('complete results log'!$B$2*2)))))))*E277</f>
        <v>-10</v>
      </c>
      <c r="S277" s="28">
        <f>(IF(N277="WON-EW",((((O277-1)*Q277)*'complete results log'!$B$2)+('complete results log'!$B$2*(O277-1))),IF(N277="WON",((((O277-1)*Q277)*'complete results log'!$B$2)+('complete results log'!$B$2*(O277-1))),IF(N277="PLACED",((((O277-1)*Q277)*'complete results log'!$B$2)-'complete results log'!$B$2),IF(Q277=0,-'complete results log'!$B$2,IF(Q277=0,-'complete results log'!$B$2,-('complete results log'!$B$2*2)))))))*E277</f>
        <v>-10</v>
      </c>
      <c r="T277" s="28">
        <f>(IF(N277="WON-EW",(((L277-1)*'complete results log'!$B$2)*(1-$B$3))+(((M277-1)*'complete results log'!$B$2)*(1-$B$3)),IF(N277="WON",(((L277-1)*'complete results log'!$B$2)*(1-$B$3)),IF(N277="PLACED",(((M277-1)*'complete results log'!$B$2)*(1-$B$3))-'complete results log'!$B$2,IF(Q277=0,-'complete results log'!$B$2,-('complete results log'!$B$2*2))))))*E277</f>
        <v>-10</v>
      </c>
    </row>
    <row r="278" spans="1:20" x14ac:dyDescent="0.2">
      <c r="A278" s="20">
        <v>42354</v>
      </c>
      <c r="B278" s="21">
        <v>1.05</v>
      </c>
      <c r="C278" s="50" t="s">
        <v>71</v>
      </c>
      <c r="D278" s="50" t="s">
        <v>354</v>
      </c>
      <c r="E278" s="18">
        <v>2</v>
      </c>
      <c r="F278" s="18">
        <v>6.5</v>
      </c>
      <c r="G278" s="18">
        <v>6.5</v>
      </c>
      <c r="H278" s="22" t="s">
        <v>28</v>
      </c>
      <c r="I278" s="22" t="s">
        <v>28</v>
      </c>
      <c r="J278" s="22"/>
      <c r="K278" s="22"/>
      <c r="N278" s="18" t="s">
        <v>29</v>
      </c>
      <c r="O278" s="27">
        <f>((G278-1)*(1-(IF(H278="no",0,'complete results log'!$B$3)))+1)</f>
        <v>6.5</v>
      </c>
      <c r="P278" s="27">
        <f t="shared" si="4"/>
        <v>2</v>
      </c>
      <c r="Q278" s="39">
        <f>IF(Table1[[#This Row],[Runners]]&lt;5,0,IF(Table1[[#This Row],[Runners]]&lt;8,0.25,IF(Table1[[#This Row],[Runners]]&lt;12,0.2,IF(Table1[[#This Row],[Handicap?]]="Yes",0.25,0.2))))</f>
        <v>0</v>
      </c>
      <c r="R278" s="29">
        <f>(IF(N278="WON-EW",((((F278-1)*Q278)*'complete results log'!$B$2)+('complete results log'!$B$2*(F278-1))),IF(N278="WON",((((F278-1)*Q278)*'complete results log'!$B$2)+('complete results log'!$B$2*(F278-1))),IF(N278="PLACED",((((F278-1)*Q278)*'complete results log'!$B$2)-'complete results log'!$B$2),IF(Q278=0,-'complete results log'!$B$2,IF(Q278=0,-'complete results log'!$B$2,-('complete results log'!$B$2*2)))))))*E278</f>
        <v>-10</v>
      </c>
      <c r="S278" s="28">
        <f>(IF(N278="WON-EW",((((O278-1)*Q278)*'complete results log'!$B$2)+('complete results log'!$B$2*(O278-1))),IF(N278="WON",((((O278-1)*Q278)*'complete results log'!$B$2)+('complete results log'!$B$2*(O278-1))),IF(N278="PLACED",((((O278-1)*Q278)*'complete results log'!$B$2)-'complete results log'!$B$2),IF(Q278=0,-'complete results log'!$B$2,IF(Q278=0,-'complete results log'!$B$2,-('complete results log'!$B$2*2)))))))*E278</f>
        <v>-10</v>
      </c>
      <c r="T278" s="28">
        <f>(IF(N278="WON-EW",(((L278-1)*'complete results log'!$B$2)*(1-$B$3))+(((M278-1)*'complete results log'!$B$2)*(1-$B$3)),IF(N278="WON",(((L278-1)*'complete results log'!$B$2)*(1-$B$3)),IF(N278="PLACED",(((M278-1)*'complete results log'!$B$2)*(1-$B$3))-'complete results log'!$B$2,IF(Q278=0,-'complete results log'!$B$2,-('complete results log'!$B$2*2))))))*E278</f>
        <v>-10</v>
      </c>
    </row>
    <row r="279" spans="1:20" x14ac:dyDescent="0.2">
      <c r="A279" s="20">
        <v>42354</v>
      </c>
      <c r="B279" s="21">
        <v>1.3</v>
      </c>
      <c r="C279" s="50" t="s">
        <v>152</v>
      </c>
      <c r="D279" s="50" t="s">
        <v>355</v>
      </c>
      <c r="E279" s="18">
        <v>2</v>
      </c>
      <c r="F279" s="18">
        <v>2.88</v>
      </c>
      <c r="G279" s="18">
        <v>2.88</v>
      </c>
      <c r="H279" s="22" t="s">
        <v>28</v>
      </c>
      <c r="I279" s="22" t="s">
        <v>28</v>
      </c>
      <c r="J279" s="22"/>
      <c r="K279" s="22"/>
      <c r="L279" s="18">
        <v>3.35</v>
      </c>
      <c r="N279" s="18" t="s">
        <v>53</v>
      </c>
      <c r="O279" s="27">
        <f>((G279-1)*(1-(IF(H279="no",0,'complete results log'!$B$3)))+1)</f>
        <v>2.88</v>
      </c>
      <c r="P279" s="27">
        <f t="shared" si="4"/>
        <v>2</v>
      </c>
      <c r="Q279" s="39">
        <f>IF(Table1[[#This Row],[Runners]]&lt;5,0,IF(Table1[[#This Row],[Runners]]&lt;8,0.25,IF(Table1[[#This Row],[Runners]]&lt;12,0.2,IF(Table1[[#This Row],[Handicap?]]="Yes",0.25,0.2))))</f>
        <v>0</v>
      </c>
      <c r="R279" s="29">
        <f>(IF(N279="WON-EW",((((F279-1)*Q279)*'complete results log'!$B$2)+('complete results log'!$B$2*(F279-1))),IF(N279="WON",((((F279-1)*Q279)*'complete results log'!$B$2)+('complete results log'!$B$2*(F279-1))),IF(N279="PLACED",((((F279-1)*Q279)*'complete results log'!$B$2)-'complete results log'!$B$2),IF(Q279=0,-'complete results log'!$B$2,IF(Q279=0,-'complete results log'!$B$2,-('complete results log'!$B$2*2)))))))*E279</f>
        <v>18.799999999999997</v>
      </c>
      <c r="S279" s="28">
        <f>(IF(N279="WON-EW",((((O279-1)*Q279)*'complete results log'!$B$2)+('complete results log'!$B$2*(O279-1))),IF(N279="WON",((((O279-1)*Q279)*'complete results log'!$B$2)+('complete results log'!$B$2*(O279-1))),IF(N279="PLACED",((((O279-1)*Q279)*'complete results log'!$B$2)-'complete results log'!$B$2),IF(Q279=0,-'complete results log'!$B$2,IF(Q279=0,-'complete results log'!$B$2,-('complete results log'!$B$2*2)))))))*E279</f>
        <v>18.799999999999997</v>
      </c>
      <c r="T279" s="28">
        <f>(IF(N279="WON-EW",(((L279-1)*'complete results log'!$B$2)*(1-$B$3))+(((M279-1)*'complete results log'!$B$2)*(1-$B$3)),IF(N279="WON",(((L279-1)*'complete results log'!$B$2)*(1-$B$3)),IF(N279="PLACED",(((M279-1)*'complete results log'!$B$2)*(1-$B$3))-'complete results log'!$B$2,IF(Q279=0,-'complete results log'!$B$2,-('complete results log'!$B$2*2))))))*E279</f>
        <v>22.324999999999999</v>
      </c>
    </row>
    <row r="280" spans="1:20" x14ac:dyDescent="0.2">
      <c r="A280" s="20">
        <v>42354</v>
      </c>
      <c r="B280" s="21">
        <v>1.4</v>
      </c>
      <c r="C280" s="50" t="s">
        <v>71</v>
      </c>
      <c r="D280" s="50" t="s">
        <v>356</v>
      </c>
      <c r="E280" s="18">
        <v>2</v>
      </c>
      <c r="F280" s="18">
        <v>3.75</v>
      </c>
      <c r="G280" s="18">
        <v>3.75</v>
      </c>
      <c r="H280" s="22" t="s">
        <v>28</v>
      </c>
      <c r="I280" s="22" t="s">
        <v>28</v>
      </c>
      <c r="J280" s="22"/>
      <c r="K280" s="22"/>
      <c r="N280" s="18" t="s">
        <v>29</v>
      </c>
      <c r="O280" s="27">
        <f>((G280-1)*(1-(IF(H280="no",0,'complete results log'!$B$3)))+1)</f>
        <v>3.75</v>
      </c>
      <c r="P280" s="27">
        <f t="shared" si="4"/>
        <v>2</v>
      </c>
      <c r="Q280" s="39">
        <f>IF(Table1[[#This Row],[Runners]]&lt;5,0,IF(Table1[[#This Row],[Runners]]&lt;8,0.25,IF(Table1[[#This Row],[Runners]]&lt;12,0.2,IF(Table1[[#This Row],[Handicap?]]="Yes",0.25,0.2))))</f>
        <v>0</v>
      </c>
      <c r="R280" s="29">
        <f>(IF(N280="WON-EW",((((F280-1)*Q280)*'complete results log'!$B$2)+('complete results log'!$B$2*(F280-1))),IF(N280="WON",((((F280-1)*Q280)*'complete results log'!$B$2)+('complete results log'!$B$2*(F280-1))),IF(N280="PLACED",((((F280-1)*Q280)*'complete results log'!$B$2)-'complete results log'!$B$2),IF(Q280=0,-'complete results log'!$B$2,IF(Q280=0,-'complete results log'!$B$2,-('complete results log'!$B$2*2)))))))*E280</f>
        <v>-10</v>
      </c>
      <c r="S280" s="28">
        <f>(IF(N280="WON-EW",((((O280-1)*Q280)*'complete results log'!$B$2)+('complete results log'!$B$2*(O280-1))),IF(N280="WON",((((O280-1)*Q280)*'complete results log'!$B$2)+('complete results log'!$B$2*(O280-1))),IF(N280="PLACED",((((O280-1)*Q280)*'complete results log'!$B$2)-'complete results log'!$B$2),IF(Q280=0,-'complete results log'!$B$2,IF(Q280=0,-'complete results log'!$B$2,-('complete results log'!$B$2*2)))))))*E280</f>
        <v>-10</v>
      </c>
      <c r="T280" s="28">
        <f>(IF(N280="WON-EW",(((L280-1)*'complete results log'!$B$2)*(1-$B$3))+(((M280-1)*'complete results log'!$B$2)*(1-$B$3)),IF(N280="WON",(((L280-1)*'complete results log'!$B$2)*(1-$B$3)),IF(N280="PLACED",(((M280-1)*'complete results log'!$B$2)*(1-$B$3))-'complete results log'!$B$2,IF(Q280=0,-'complete results log'!$B$2,-('complete results log'!$B$2*2))))))*E280</f>
        <v>-10</v>
      </c>
    </row>
    <row r="281" spans="1:20" x14ac:dyDescent="0.2">
      <c r="A281" s="20">
        <v>42355</v>
      </c>
      <c r="B281" s="21">
        <v>1</v>
      </c>
      <c r="C281" s="50" t="s">
        <v>107</v>
      </c>
      <c r="D281" s="50" t="s">
        <v>357</v>
      </c>
      <c r="E281" s="18">
        <v>2</v>
      </c>
      <c r="F281" s="18">
        <v>4</v>
      </c>
      <c r="G281" s="18">
        <v>4</v>
      </c>
      <c r="H281" s="22" t="s">
        <v>28</v>
      </c>
      <c r="I281" s="22" t="s">
        <v>28</v>
      </c>
      <c r="J281" s="22"/>
      <c r="K281" s="22"/>
      <c r="L281" s="18">
        <v>3.75</v>
      </c>
      <c r="N281" s="18" t="s">
        <v>53</v>
      </c>
      <c r="O281" s="27">
        <f>((G281-1)*(1-(IF(H281="no",0,'complete results log'!$B$3)))+1)</f>
        <v>4</v>
      </c>
      <c r="P281" s="27">
        <f t="shared" si="4"/>
        <v>2</v>
      </c>
      <c r="Q281" s="39">
        <f>IF(Table1[[#This Row],[Runners]]&lt;5,0,IF(Table1[[#This Row],[Runners]]&lt;8,0.25,IF(Table1[[#This Row],[Runners]]&lt;12,0.2,IF(Table1[[#This Row],[Handicap?]]="Yes",0.25,0.2))))</f>
        <v>0</v>
      </c>
      <c r="R281" s="29">
        <f>(IF(N281="WON-EW",((((F281-1)*Q281)*'complete results log'!$B$2)+('complete results log'!$B$2*(F281-1))),IF(N281="WON",((((F281-1)*Q281)*'complete results log'!$B$2)+('complete results log'!$B$2*(F281-1))),IF(N281="PLACED",((((F281-1)*Q281)*'complete results log'!$B$2)-'complete results log'!$B$2),IF(Q281=0,-'complete results log'!$B$2,IF(Q281=0,-'complete results log'!$B$2,-('complete results log'!$B$2*2)))))))*E281</f>
        <v>30</v>
      </c>
      <c r="S281" s="28">
        <f>(IF(N281="WON-EW",((((O281-1)*Q281)*'complete results log'!$B$2)+('complete results log'!$B$2*(O281-1))),IF(N281="WON",((((O281-1)*Q281)*'complete results log'!$B$2)+('complete results log'!$B$2*(O281-1))),IF(N281="PLACED",((((O281-1)*Q281)*'complete results log'!$B$2)-'complete results log'!$B$2),IF(Q281=0,-'complete results log'!$B$2,IF(Q281=0,-'complete results log'!$B$2,-('complete results log'!$B$2*2)))))))*E281</f>
        <v>30</v>
      </c>
      <c r="T281" s="28">
        <f>(IF(N281="WON-EW",(((L281-1)*'complete results log'!$B$2)*(1-$B$3))+(((M281-1)*'complete results log'!$B$2)*(1-$B$3)),IF(N281="WON",(((L281-1)*'complete results log'!$B$2)*(1-$B$3)),IF(N281="PLACED",(((M281-1)*'complete results log'!$B$2)*(1-$B$3))-'complete results log'!$B$2,IF(Q281=0,-'complete results log'!$B$2,-('complete results log'!$B$2*2))))))*E281</f>
        <v>26.125</v>
      </c>
    </row>
    <row r="282" spans="1:20" x14ac:dyDescent="0.2">
      <c r="A282" s="20">
        <v>42355</v>
      </c>
      <c r="B282" s="21">
        <v>1.5</v>
      </c>
      <c r="C282" s="50" t="s">
        <v>109</v>
      </c>
      <c r="D282" s="50" t="s">
        <v>358</v>
      </c>
      <c r="E282" s="18">
        <v>2</v>
      </c>
      <c r="F282" s="18">
        <v>3</v>
      </c>
      <c r="G282" s="18">
        <v>3</v>
      </c>
      <c r="H282" s="22" t="s">
        <v>28</v>
      </c>
      <c r="I282" s="22" t="s">
        <v>28</v>
      </c>
      <c r="J282" s="22"/>
      <c r="K282" s="22"/>
      <c r="N282" s="18" t="s">
        <v>29</v>
      </c>
      <c r="O282" s="27">
        <f>((G282-1)*(1-(IF(H282="no",0,'complete results log'!$B$3)))+1)</f>
        <v>3</v>
      </c>
      <c r="P282" s="27">
        <f t="shared" si="4"/>
        <v>2</v>
      </c>
      <c r="Q282" s="39">
        <f>IF(Table1[[#This Row],[Runners]]&lt;5,0,IF(Table1[[#This Row],[Runners]]&lt;8,0.25,IF(Table1[[#This Row],[Runners]]&lt;12,0.2,IF(Table1[[#This Row],[Handicap?]]="Yes",0.25,0.2))))</f>
        <v>0</v>
      </c>
      <c r="R282" s="29">
        <f>(IF(N282="WON-EW",((((F282-1)*Q282)*'complete results log'!$B$2)+('complete results log'!$B$2*(F282-1))),IF(N282="WON",((((F282-1)*Q282)*'complete results log'!$B$2)+('complete results log'!$B$2*(F282-1))),IF(N282="PLACED",((((F282-1)*Q282)*'complete results log'!$B$2)-'complete results log'!$B$2),IF(Q282=0,-'complete results log'!$B$2,IF(Q282=0,-'complete results log'!$B$2,-('complete results log'!$B$2*2)))))))*E282</f>
        <v>-10</v>
      </c>
      <c r="S282" s="28">
        <f>(IF(N282="WON-EW",((((O282-1)*Q282)*'complete results log'!$B$2)+('complete results log'!$B$2*(O282-1))),IF(N282="WON",((((O282-1)*Q282)*'complete results log'!$B$2)+('complete results log'!$B$2*(O282-1))),IF(N282="PLACED",((((O282-1)*Q282)*'complete results log'!$B$2)-'complete results log'!$B$2),IF(Q282=0,-'complete results log'!$B$2,IF(Q282=0,-'complete results log'!$B$2,-('complete results log'!$B$2*2)))))))*E282</f>
        <v>-10</v>
      </c>
      <c r="T282" s="28">
        <f>(IF(N282="WON-EW",(((L282-1)*'complete results log'!$B$2)*(1-$B$3))+(((M282-1)*'complete results log'!$B$2)*(1-$B$3)),IF(N282="WON",(((L282-1)*'complete results log'!$B$2)*(1-$B$3)),IF(N282="PLACED",(((M282-1)*'complete results log'!$B$2)*(1-$B$3))-'complete results log'!$B$2,IF(Q282=0,-'complete results log'!$B$2,-('complete results log'!$B$2*2))))))*E282</f>
        <v>-10</v>
      </c>
    </row>
    <row r="283" spans="1:20" x14ac:dyDescent="0.2">
      <c r="A283" s="20">
        <v>42355</v>
      </c>
      <c r="B283" s="21">
        <v>2.1</v>
      </c>
      <c r="C283" s="50" t="s">
        <v>359</v>
      </c>
      <c r="D283" s="50" t="s">
        <v>360</v>
      </c>
      <c r="E283" s="18">
        <v>2</v>
      </c>
      <c r="F283" s="18">
        <v>4</v>
      </c>
      <c r="G283" s="18">
        <v>4.33</v>
      </c>
      <c r="H283" s="22" t="s">
        <v>28</v>
      </c>
      <c r="I283" s="22" t="s">
        <v>28</v>
      </c>
      <c r="J283" s="22"/>
      <c r="K283" s="22"/>
      <c r="N283" s="18" t="s">
        <v>29</v>
      </c>
      <c r="O283" s="27">
        <f>((G283-1)*(1-(IF(H283="no",0,'complete results log'!$B$3)))+1)</f>
        <v>4.33</v>
      </c>
      <c r="P283" s="27">
        <f t="shared" si="4"/>
        <v>2</v>
      </c>
      <c r="Q283" s="39">
        <f>IF(Table1[[#This Row],[Runners]]&lt;5,0,IF(Table1[[#This Row],[Runners]]&lt;8,0.25,IF(Table1[[#This Row],[Runners]]&lt;12,0.2,IF(Table1[[#This Row],[Handicap?]]="Yes",0.25,0.2))))</f>
        <v>0</v>
      </c>
      <c r="R283" s="29">
        <f>(IF(N283="WON-EW",((((F283-1)*Q283)*'complete results log'!$B$2)+('complete results log'!$B$2*(F283-1))),IF(N283="WON",((((F283-1)*Q283)*'complete results log'!$B$2)+('complete results log'!$B$2*(F283-1))),IF(N283="PLACED",((((F283-1)*Q283)*'complete results log'!$B$2)-'complete results log'!$B$2),IF(Q283=0,-'complete results log'!$B$2,IF(Q283=0,-'complete results log'!$B$2,-('complete results log'!$B$2*2)))))))*E283</f>
        <v>-10</v>
      </c>
      <c r="S283" s="28">
        <f>(IF(N283="WON-EW",((((O283-1)*Q283)*'complete results log'!$B$2)+('complete results log'!$B$2*(O283-1))),IF(N283="WON",((((O283-1)*Q283)*'complete results log'!$B$2)+('complete results log'!$B$2*(O283-1))),IF(N283="PLACED",((((O283-1)*Q283)*'complete results log'!$B$2)-'complete results log'!$B$2),IF(Q283=0,-'complete results log'!$B$2,IF(Q283=0,-'complete results log'!$B$2,-('complete results log'!$B$2*2)))))))*E283</f>
        <v>-10</v>
      </c>
      <c r="T283" s="28">
        <f>(IF(N283="WON-EW",(((L283-1)*'complete results log'!$B$2)*(1-$B$3))+(((M283-1)*'complete results log'!$B$2)*(1-$B$3)),IF(N283="WON",(((L283-1)*'complete results log'!$B$2)*(1-$B$3)),IF(N283="PLACED",(((M283-1)*'complete results log'!$B$2)*(1-$B$3))-'complete results log'!$B$2,IF(Q283=0,-'complete results log'!$B$2,-('complete results log'!$B$2*2))))))*E283</f>
        <v>-10</v>
      </c>
    </row>
    <row r="284" spans="1:20" x14ac:dyDescent="0.2">
      <c r="A284" s="20">
        <v>42355</v>
      </c>
      <c r="B284" s="21">
        <v>2.5</v>
      </c>
      <c r="C284" s="50" t="s">
        <v>109</v>
      </c>
      <c r="D284" s="50" t="s">
        <v>361</v>
      </c>
      <c r="E284" s="18">
        <v>2</v>
      </c>
      <c r="F284" s="18">
        <v>3.5</v>
      </c>
      <c r="G284" s="18">
        <v>3.5</v>
      </c>
      <c r="H284" s="22" t="s">
        <v>28</v>
      </c>
      <c r="I284" s="22" t="s">
        <v>28</v>
      </c>
      <c r="J284" s="22"/>
      <c r="K284" s="22"/>
      <c r="N284" s="18" t="s">
        <v>29</v>
      </c>
      <c r="O284" s="27">
        <f>((G284-1)*(1-(IF(H284="no",0,'complete results log'!$B$3)))+1)</f>
        <v>3.5</v>
      </c>
      <c r="P284" s="27">
        <f t="shared" si="4"/>
        <v>2</v>
      </c>
      <c r="Q284" s="39">
        <f>IF(Table1[[#This Row],[Runners]]&lt;5,0,IF(Table1[[#This Row],[Runners]]&lt;8,0.25,IF(Table1[[#This Row],[Runners]]&lt;12,0.2,IF(Table1[[#This Row],[Handicap?]]="Yes",0.25,0.2))))</f>
        <v>0</v>
      </c>
      <c r="R284" s="29">
        <f>(IF(N284="WON-EW",((((F284-1)*Q284)*'complete results log'!$B$2)+('complete results log'!$B$2*(F284-1))),IF(N284="WON",((((F284-1)*Q284)*'complete results log'!$B$2)+('complete results log'!$B$2*(F284-1))),IF(N284="PLACED",((((F284-1)*Q284)*'complete results log'!$B$2)-'complete results log'!$B$2),IF(Q284=0,-'complete results log'!$B$2,IF(Q284=0,-'complete results log'!$B$2,-('complete results log'!$B$2*2)))))))*E284</f>
        <v>-10</v>
      </c>
      <c r="S284" s="28">
        <f>(IF(N284="WON-EW",((((O284-1)*Q284)*'complete results log'!$B$2)+('complete results log'!$B$2*(O284-1))),IF(N284="WON",((((O284-1)*Q284)*'complete results log'!$B$2)+('complete results log'!$B$2*(O284-1))),IF(N284="PLACED",((((O284-1)*Q284)*'complete results log'!$B$2)-'complete results log'!$B$2),IF(Q284=0,-'complete results log'!$B$2,IF(Q284=0,-'complete results log'!$B$2,-('complete results log'!$B$2*2)))))))*E284</f>
        <v>-10</v>
      </c>
      <c r="T284" s="28">
        <f>(IF(N284="WON-EW",(((L284-1)*'complete results log'!$B$2)*(1-$B$3))+(((M284-1)*'complete results log'!$B$2)*(1-$B$3)),IF(N284="WON",(((L284-1)*'complete results log'!$B$2)*(1-$B$3)),IF(N284="PLACED",(((M284-1)*'complete results log'!$B$2)*(1-$B$3))-'complete results log'!$B$2,IF(Q284=0,-'complete results log'!$B$2,-('complete results log'!$B$2*2))))))*E284</f>
        <v>-10</v>
      </c>
    </row>
    <row r="285" spans="1:20" x14ac:dyDescent="0.2">
      <c r="A285" s="20">
        <v>42355</v>
      </c>
      <c r="B285" s="21">
        <v>3</v>
      </c>
      <c r="C285" s="50" t="s">
        <v>107</v>
      </c>
      <c r="D285" s="50" t="s">
        <v>362</v>
      </c>
      <c r="E285" s="18">
        <v>2</v>
      </c>
      <c r="F285" s="18">
        <v>5.5</v>
      </c>
      <c r="G285" s="18">
        <v>5.5</v>
      </c>
      <c r="H285" s="22" t="s">
        <v>28</v>
      </c>
      <c r="I285" s="22" t="s">
        <v>28</v>
      </c>
      <c r="J285" s="22"/>
      <c r="K285" s="22"/>
      <c r="N285" s="18" t="s">
        <v>29</v>
      </c>
      <c r="O285" s="27">
        <f>((G285-1)*(1-(IF(H285="no",0,'complete results log'!$B$3)))+1)</f>
        <v>5.5</v>
      </c>
      <c r="P285" s="27">
        <f t="shared" si="4"/>
        <v>2</v>
      </c>
      <c r="Q285" s="39">
        <f>IF(Table1[[#This Row],[Runners]]&lt;5,0,IF(Table1[[#This Row],[Runners]]&lt;8,0.25,IF(Table1[[#This Row],[Runners]]&lt;12,0.2,IF(Table1[[#This Row],[Handicap?]]="Yes",0.25,0.2))))</f>
        <v>0</v>
      </c>
      <c r="R285" s="29">
        <f>(IF(N285="WON-EW",((((F285-1)*Q285)*'complete results log'!$B$2)+('complete results log'!$B$2*(F285-1))),IF(N285="WON",((((F285-1)*Q285)*'complete results log'!$B$2)+('complete results log'!$B$2*(F285-1))),IF(N285="PLACED",((((F285-1)*Q285)*'complete results log'!$B$2)-'complete results log'!$B$2),IF(Q285=0,-'complete results log'!$B$2,IF(Q285=0,-'complete results log'!$B$2,-('complete results log'!$B$2*2)))))))*E285</f>
        <v>-10</v>
      </c>
      <c r="S285" s="28">
        <f>(IF(N285="WON-EW",((((O285-1)*Q285)*'complete results log'!$B$2)+('complete results log'!$B$2*(O285-1))),IF(N285="WON",((((O285-1)*Q285)*'complete results log'!$B$2)+('complete results log'!$B$2*(O285-1))),IF(N285="PLACED",((((O285-1)*Q285)*'complete results log'!$B$2)-'complete results log'!$B$2),IF(Q285=0,-'complete results log'!$B$2,IF(Q285=0,-'complete results log'!$B$2,-('complete results log'!$B$2*2)))))))*E285</f>
        <v>-10</v>
      </c>
      <c r="T285" s="28">
        <f>(IF(N285="WON-EW",(((L285-1)*'complete results log'!$B$2)*(1-$B$3))+(((M285-1)*'complete results log'!$B$2)*(1-$B$3)),IF(N285="WON",(((L285-1)*'complete results log'!$B$2)*(1-$B$3)),IF(N285="PLACED",(((M285-1)*'complete results log'!$B$2)*(1-$B$3))-'complete results log'!$B$2,IF(Q285=0,-'complete results log'!$B$2,-('complete results log'!$B$2*2))))))*E285</f>
        <v>-10</v>
      </c>
    </row>
    <row r="286" spans="1:20" x14ac:dyDescent="0.2">
      <c r="A286" s="20">
        <v>42355</v>
      </c>
      <c r="B286" s="21">
        <v>3.1</v>
      </c>
      <c r="C286" s="50" t="s">
        <v>359</v>
      </c>
      <c r="D286" s="50" t="s">
        <v>275</v>
      </c>
      <c r="E286" s="18">
        <v>2</v>
      </c>
      <c r="F286" s="18">
        <v>4.33</v>
      </c>
      <c r="G286" s="18">
        <v>4.33</v>
      </c>
      <c r="H286" s="22" t="s">
        <v>28</v>
      </c>
      <c r="I286" s="22" t="s">
        <v>28</v>
      </c>
      <c r="J286" s="22"/>
      <c r="K286" s="22"/>
      <c r="N286" s="18" t="s">
        <v>29</v>
      </c>
      <c r="O286" s="27">
        <f>((G286-1)*(1-(IF(H286="no",0,'complete results log'!$B$3)))+1)</f>
        <v>4.33</v>
      </c>
      <c r="P286" s="27">
        <f t="shared" si="4"/>
        <v>2</v>
      </c>
      <c r="Q286" s="39">
        <f>IF(Table1[[#This Row],[Runners]]&lt;5,0,IF(Table1[[#This Row],[Runners]]&lt;8,0.25,IF(Table1[[#This Row],[Runners]]&lt;12,0.2,IF(Table1[[#This Row],[Handicap?]]="Yes",0.25,0.2))))</f>
        <v>0</v>
      </c>
      <c r="R286" s="29">
        <f>(IF(N286="WON-EW",((((F286-1)*Q286)*'complete results log'!$B$2)+('complete results log'!$B$2*(F286-1))),IF(N286="WON",((((F286-1)*Q286)*'complete results log'!$B$2)+('complete results log'!$B$2*(F286-1))),IF(N286="PLACED",((((F286-1)*Q286)*'complete results log'!$B$2)-'complete results log'!$B$2),IF(Q286=0,-'complete results log'!$B$2,IF(Q286=0,-'complete results log'!$B$2,-('complete results log'!$B$2*2)))))))*E286</f>
        <v>-10</v>
      </c>
      <c r="S286" s="28">
        <f>(IF(N286="WON-EW",((((O286-1)*Q286)*'complete results log'!$B$2)+('complete results log'!$B$2*(O286-1))),IF(N286="WON",((((O286-1)*Q286)*'complete results log'!$B$2)+('complete results log'!$B$2*(O286-1))),IF(N286="PLACED",((((O286-1)*Q286)*'complete results log'!$B$2)-'complete results log'!$B$2),IF(Q286=0,-'complete results log'!$B$2,IF(Q286=0,-'complete results log'!$B$2,-('complete results log'!$B$2*2)))))))*E286</f>
        <v>-10</v>
      </c>
      <c r="T286" s="28">
        <f>(IF(N286="WON-EW",(((L286-1)*'complete results log'!$B$2)*(1-$B$3))+(((M286-1)*'complete results log'!$B$2)*(1-$B$3)),IF(N286="WON",(((L286-1)*'complete results log'!$B$2)*(1-$B$3)),IF(N286="PLACED",(((M286-1)*'complete results log'!$B$2)*(1-$B$3))-'complete results log'!$B$2,IF(Q286=0,-'complete results log'!$B$2,-('complete results log'!$B$2*2))))))*E286</f>
        <v>-10</v>
      </c>
    </row>
    <row r="287" spans="1:20" x14ac:dyDescent="0.2">
      <c r="A287" s="20">
        <v>42355</v>
      </c>
      <c r="B287" s="21">
        <v>3.5</v>
      </c>
      <c r="C287" s="50" t="s">
        <v>109</v>
      </c>
      <c r="D287" s="50" t="s">
        <v>363</v>
      </c>
      <c r="E287" s="18">
        <v>2</v>
      </c>
      <c r="F287" s="18">
        <v>3.75</v>
      </c>
      <c r="G287" s="18">
        <v>3.75</v>
      </c>
      <c r="H287" s="22" t="s">
        <v>28</v>
      </c>
      <c r="I287" s="22" t="s">
        <v>28</v>
      </c>
      <c r="J287" s="22"/>
      <c r="K287" s="22"/>
      <c r="N287" s="18" t="s">
        <v>29</v>
      </c>
      <c r="O287" s="27">
        <f>((G287-1)*(1-(IF(H287="no",0,'complete results log'!$B$3)))+1)</f>
        <v>3.75</v>
      </c>
      <c r="P287" s="27">
        <f t="shared" si="4"/>
        <v>2</v>
      </c>
      <c r="Q287" s="39">
        <f>IF(Table1[[#This Row],[Runners]]&lt;5,0,IF(Table1[[#This Row],[Runners]]&lt;8,0.25,IF(Table1[[#This Row],[Runners]]&lt;12,0.2,IF(Table1[[#This Row],[Handicap?]]="Yes",0.25,0.2))))</f>
        <v>0</v>
      </c>
      <c r="R287" s="29">
        <f>(IF(N287="WON-EW",((((F287-1)*Q287)*'complete results log'!$B$2)+('complete results log'!$B$2*(F287-1))),IF(N287="WON",((((F287-1)*Q287)*'complete results log'!$B$2)+('complete results log'!$B$2*(F287-1))),IF(N287="PLACED",((((F287-1)*Q287)*'complete results log'!$B$2)-'complete results log'!$B$2),IF(Q287=0,-'complete results log'!$B$2,IF(Q287=0,-'complete results log'!$B$2,-('complete results log'!$B$2*2)))))))*E287</f>
        <v>-10</v>
      </c>
      <c r="S287" s="28">
        <f>(IF(N287="WON-EW",((((O287-1)*Q287)*'complete results log'!$B$2)+('complete results log'!$B$2*(O287-1))),IF(N287="WON",((((O287-1)*Q287)*'complete results log'!$B$2)+('complete results log'!$B$2*(O287-1))),IF(N287="PLACED",((((O287-1)*Q287)*'complete results log'!$B$2)-'complete results log'!$B$2),IF(Q287=0,-'complete results log'!$B$2,IF(Q287=0,-'complete results log'!$B$2,-('complete results log'!$B$2*2)))))))*E287</f>
        <v>-10</v>
      </c>
      <c r="T287" s="28">
        <f>(IF(N287="WON-EW",(((L287-1)*'complete results log'!$B$2)*(1-$B$3))+(((M287-1)*'complete results log'!$B$2)*(1-$B$3)),IF(N287="WON",(((L287-1)*'complete results log'!$B$2)*(1-$B$3)),IF(N287="PLACED",(((M287-1)*'complete results log'!$B$2)*(1-$B$3))-'complete results log'!$B$2,IF(Q287=0,-'complete results log'!$B$2,-('complete results log'!$B$2*2))))))*E287</f>
        <v>-10</v>
      </c>
    </row>
    <row r="288" spans="1:20" x14ac:dyDescent="0.2">
      <c r="A288" s="20">
        <v>42355</v>
      </c>
      <c r="B288" s="21">
        <v>5.4</v>
      </c>
      <c r="C288" s="50" t="s">
        <v>51</v>
      </c>
      <c r="D288" s="50" t="s">
        <v>364</v>
      </c>
      <c r="E288" s="18">
        <v>2</v>
      </c>
      <c r="F288" s="18">
        <v>3.75</v>
      </c>
      <c r="G288" s="18">
        <v>3.5</v>
      </c>
      <c r="H288" s="22" t="s">
        <v>28</v>
      </c>
      <c r="I288" s="22" t="s">
        <v>28</v>
      </c>
      <c r="J288" s="22"/>
      <c r="K288" s="22"/>
      <c r="N288" s="18" t="s">
        <v>29</v>
      </c>
      <c r="O288" s="27">
        <f>((G288-1)*(1-(IF(H288="no",0,'complete results log'!$B$3)))+1)</f>
        <v>3.5</v>
      </c>
      <c r="P288" s="27">
        <f t="shared" si="4"/>
        <v>2</v>
      </c>
      <c r="Q288" s="39">
        <f>IF(Table1[[#This Row],[Runners]]&lt;5,0,IF(Table1[[#This Row],[Runners]]&lt;8,0.25,IF(Table1[[#This Row],[Runners]]&lt;12,0.2,IF(Table1[[#This Row],[Handicap?]]="Yes",0.25,0.2))))</f>
        <v>0</v>
      </c>
      <c r="R288" s="29">
        <f>(IF(N288="WON-EW",((((F288-1)*Q288)*'complete results log'!$B$2)+('complete results log'!$B$2*(F288-1))),IF(N288="WON",((((F288-1)*Q288)*'complete results log'!$B$2)+('complete results log'!$B$2*(F288-1))),IF(N288="PLACED",((((F288-1)*Q288)*'complete results log'!$B$2)-'complete results log'!$B$2),IF(Q288=0,-'complete results log'!$B$2,IF(Q288=0,-'complete results log'!$B$2,-('complete results log'!$B$2*2)))))))*E288</f>
        <v>-10</v>
      </c>
      <c r="S288" s="28">
        <f>(IF(N288="WON-EW",((((O288-1)*Q288)*'complete results log'!$B$2)+('complete results log'!$B$2*(O288-1))),IF(N288="WON",((((O288-1)*Q288)*'complete results log'!$B$2)+('complete results log'!$B$2*(O288-1))),IF(N288="PLACED",((((O288-1)*Q288)*'complete results log'!$B$2)-'complete results log'!$B$2),IF(Q288=0,-'complete results log'!$B$2,IF(Q288=0,-'complete results log'!$B$2,-('complete results log'!$B$2*2)))))))*E288</f>
        <v>-10</v>
      </c>
      <c r="T288" s="28">
        <f>(IF(N288="WON-EW",(((L288-1)*'complete results log'!$B$2)*(1-$B$3))+(((M288-1)*'complete results log'!$B$2)*(1-$B$3)),IF(N288="WON",(((L288-1)*'complete results log'!$B$2)*(1-$B$3)),IF(N288="PLACED",(((M288-1)*'complete results log'!$B$2)*(1-$B$3))-'complete results log'!$B$2,IF(Q288=0,-'complete results log'!$B$2,-('complete results log'!$B$2*2))))))*E288</f>
        <v>-10</v>
      </c>
    </row>
    <row r="289" spans="1:20" x14ac:dyDescent="0.2">
      <c r="A289" s="20">
        <v>42355</v>
      </c>
      <c r="B289" s="21">
        <v>7.1</v>
      </c>
      <c r="C289" s="50" t="s">
        <v>51</v>
      </c>
      <c r="D289" s="50" t="s">
        <v>365</v>
      </c>
      <c r="E289" s="18">
        <v>2</v>
      </c>
      <c r="F289" s="18">
        <v>3.75</v>
      </c>
      <c r="G289" s="18">
        <v>3.75</v>
      </c>
      <c r="H289" s="22" t="s">
        <v>28</v>
      </c>
      <c r="I289" s="22" t="s">
        <v>28</v>
      </c>
      <c r="J289" s="22"/>
      <c r="K289" s="22"/>
      <c r="N289" s="18" t="s">
        <v>29</v>
      </c>
      <c r="O289" s="27">
        <f>((G289-1)*(1-(IF(H289="no",0,'complete results log'!$B$3)))+1)</f>
        <v>3.75</v>
      </c>
      <c r="P289" s="27">
        <f t="shared" si="4"/>
        <v>2</v>
      </c>
      <c r="Q289" s="39">
        <f>IF(Table1[[#This Row],[Runners]]&lt;5,0,IF(Table1[[#This Row],[Runners]]&lt;8,0.25,IF(Table1[[#This Row],[Runners]]&lt;12,0.2,IF(Table1[[#This Row],[Handicap?]]="Yes",0.25,0.2))))</f>
        <v>0</v>
      </c>
      <c r="R289" s="29">
        <f>(IF(N289="WON-EW",((((F289-1)*Q289)*'complete results log'!$B$2)+('complete results log'!$B$2*(F289-1))),IF(N289="WON",((((F289-1)*Q289)*'complete results log'!$B$2)+('complete results log'!$B$2*(F289-1))),IF(N289="PLACED",((((F289-1)*Q289)*'complete results log'!$B$2)-'complete results log'!$B$2),IF(Q289=0,-'complete results log'!$B$2,IF(Q289=0,-'complete results log'!$B$2,-('complete results log'!$B$2*2)))))))*E289</f>
        <v>-10</v>
      </c>
      <c r="S289" s="28">
        <f>(IF(N289="WON-EW",((((O289-1)*Q289)*'complete results log'!$B$2)+('complete results log'!$B$2*(O289-1))),IF(N289="WON",((((O289-1)*Q289)*'complete results log'!$B$2)+('complete results log'!$B$2*(O289-1))),IF(N289="PLACED",((((O289-1)*Q289)*'complete results log'!$B$2)-'complete results log'!$B$2),IF(Q289=0,-'complete results log'!$B$2,IF(Q289=0,-'complete results log'!$B$2,-('complete results log'!$B$2*2)))))))*E289</f>
        <v>-10</v>
      </c>
      <c r="T289" s="28">
        <f>(IF(N289="WON-EW",(((L289-1)*'complete results log'!$B$2)*(1-$B$3))+(((M289-1)*'complete results log'!$B$2)*(1-$B$3)),IF(N289="WON",(((L289-1)*'complete results log'!$B$2)*(1-$B$3)),IF(N289="PLACED",(((M289-1)*'complete results log'!$B$2)*(1-$B$3))-'complete results log'!$B$2,IF(Q289=0,-'complete results log'!$B$2,-('complete results log'!$B$2*2))))))*E289</f>
        <v>-10</v>
      </c>
    </row>
    <row r="290" spans="1:20" x14ac:dyDescent="0.2">
      <c r="A290" s="20">
        <v>42356</v>
      </c>
      <c r="B290" s="21">
        <v>12</v>
      </c>
      <c r="C290" s="50" t="s">
        <v>107</v>
      </c>
      <c r="D290" s="50" t="s">
        <v>366</v>
      </c>
      <c r="E290" s="18">
        <v>2</v>
      </c>
      <c r="F290" s="18">
        <v>5</v>
      </c>
      <c r="G290" s="18">
        <v>5</v>
      </c>
      <c r="H290" s="22" t="s">
        <v>28</v>
      </c>
      <c r="I290" s="22" t="s">
        <v>28</v>
      </c>
      <c r="J290" s="22"/>
      <c r="K290" s="22"/>
      <c r="L290" s="18">
        <v>4.55</v>
      </c>
      <c r="N290" s="18" t="s">
        <v>53</v>
      </c>
      <c r="O290" s="27">
        <f>((G290-1)*(1-(IF(H290="no",0,'complete results log'!$B$3)))+1)</f>
        <v>5</v>
      </c>
      <c r="P290" s="27">
        <f t="shared" si="4"/>
        <v>2</v>
      </c>
      <c r="Q290" s="39">
        <f>IF(Table1[[#This Row],[Runners]]&lt;5,0,IF(Table1[[#This Row],[Runners]]&lt;8,0.25,IF(Table1[[#This Row],[Runners]]&lt;12,0.2,IF(Table1[[#This Row],[Handicap?]]="Yes",0.25,0.2))))</f>
        <v>0</v>
      </c>
      <c r="R290" s="29">
        <f>(IF(N290="WON-EW",((((F290-1)*Q290)*'complete results log'!$B$2)+('complete results log'!$B$2*(F290-1))),IF(N290="WON",((((F290-1)*Q290)*'complete results log'!$B$2)+('complete results log'!$B$2*(F290-1))),IF(N290="PLACED",((((F290-1)*Q290)*'complete results log'!$B$2)-'complete results log'!$B$2),IF(Q290=0,-'complete results log'!$B$2,IF(Q290=0,-'complete results log'!$B$2,-('complete results log'!$B$2*2)))))))*E290</f>
        <v>40</v>
      </c>
      <c r="S290" s="28">
        <f>(IF(N290="WON-EW",((((O290-1)*Q290)*'complete results log'!$B$2)+('complete results log'!$B$2*(O290-1))),IF(N290="WON",((((O290-1)*Q290)*'complete results log'!$B$2)+('complete results log'!$B$2*(O290-1))),IF(N290="PLACED",((((O290-1)*Q290)*'complete results log'!$B$2)-'complete results log'!$B$2),IF(Q290=0,-'complete results log'!$B$2,IF(Q290=0,-'complete results log'!$B$2,-('complete results log'!$B$2*2)))))))*E290</f>
        <v>40</v>
      </c>
      <c r="T290" s="28">
        <f>(IF(N290="WON-EW",(((L290-1)*'complete results log'!$B$2)*(1-$B$3))+(((M290-1)*'complete results log'!$B$2)*(1-$B$3)),IF(N290="WON",(((L290-1)*'complete results log'!$B$2)*(1-$B$3)),IF(N290="PLACED",(((M290-1)*'complete results log'!$B$2)*(1-$B$3))-'complete results log'!$B$2,IF(Q290=0,-'complete results log'!$B$2,-('complete results log'!$B$2*2))))))*E290</f>
        <v>33.725000000000001</v>
      </c>
    </row>
    <row r="291" spans="1:20" x14ac:dyDescent="0.2">
      <c r="A291" s="20">
        <v>42356</v>
      </c>
      <c r="B291" s="21">
        <v>1.2</v>
      </c>
      <c r="C291" s="50" t="s">
        <v>209</v>
      </c>
      <c r="D291" s="50" t="s">
        <v>116</v>
      </c>
      <c r="E291" s="18">
        <v>2</v>
      </c>
      <c r="F291" s="18">
        <v>4</v>
      </c>
      <c r="G291" s="18">
        <v>4</v>
      </c>
      <c r="H291" s="22" t="s">
        <v>28</v>
      </c>
      <c r="I291" s="22" t="s">
        <v>28</v>
      </c>
      <c r="J291" s="22"/>
      <c r="K291" s="22"/>
      <c r="N291" s="18" t="s">
        <v>29</v>
      </c>
      <c r="O291" s="27">
        <f>((G291-1)*(1-(IF(H291="no",0,'complete results log'!$B$3)))+1)</f>
        <v>4</v>
      </c>
      <c r="P291" s="27">
        <f t="shared" si="4"/>
        <v>2</v>
      </c>
      <c r="Q291" s="39">
        <f>IF(Table1[[#This Row],[Runners]]&lt;5,0,IF(Table1[[#This Row],[Runners]]&lt;8,0.25,IF(Table1[[#This Row],[Runners]]&lt;12,0.2,IF(Table1[[#This Row],[Handicap?]]="Yes",0.25,0.2))))</f>
        <v>0</v>
      </c>
      <c r="R291" s="29">
        <f>(IF(N291="WON-EW",((((F291-1)*Q291)*'complete results log'!$B$2)+('complete results log'!$B$2*(F291-1))),IF(N291="WON",((((F291-1)*Q291)*'complete results log'!$B$2)+('complete results log'!$B$2*(F291-1))),IF(N291="PLACED",((((F291-1)*Q291)*'complete results log'!$B$2)-'complete results log'!$B$2),IF(Q291=0,-'complete results log'!$B$2,IF(Q291=0,-'complete results log'!$B$2,-('complete results log'!$B$2*2)))))))*E291</f>
        <v>-10</v>
      </c>
      <c r="S291" s="28">
        <f>(IF(N291="WON-EW",((((O291-1)*Q291)*'complete results log'!$B$2)+('complete results log'!$B$2*(O291-1))),IF(N291="WON",((((O291-1)*Q291)*'complete results log'!$B$2)+('complete results log'!$B$2*(O291-1))),IF(N291="PLACED",((((O291-1)*Q291)*'complete results log'!$B$2)-'complete results log'!$B$2),IF(Q291=0,-'complete results log'!$B$2,IF(Q291=0,-'complete results log'!$B$2,-('complete results log'!$B$2*2)))))))*E291</f>
        <v>-10</v>
      </c>
      <c r="T291" s="28">
        <f>(IF(N291="WON-EW",(((L291-1)*'complete results log'!$B$2)*(1-$B$3))+(((M291-1)*'complete results log'!$B$2)*(1-$B$3)),IF(N291="WON",(((L291-1)*'complete results log'!$B$2)*(1-$B$3)),IF(N291="PLACED",(((M291-1)*'complete results log'!$B$2)*(1-$B$3))-'complete results log'!$B$2,IF(Q291=0,-'complete results log'!$B$2,-('complete results log'!$B$2*2))))))*E291</f>
        <v>-10</v>
      </c>
    </row>
    <row r="292" spans="1:20" x14ac:dyDescent="0.2">
      <c r="A292" s="20">
        <v>42356</v>
      </c>
      <c r="B292" s="21">
        <v>2.1</v>
      </c>
      <c r="C292" s="50" t="s">
        <v>107</v>
      </c>
      <c r="D292" s="50" t="s">
        <v>367</v>
      </c>
      <c r="E292" s="18">
        <v>2</v>
      </c>
      <c r="F292" s="18">
        <v>3.75</v>
      </c>
      <c r="G292" s="18">
        <v>3.75</v>
      </c>
      <c r="H292" s="22" t="s">
        <v>28</v>
      </c>
      <c r="I292" s="22" t="s">
        <v>28</v>
      </c>
      <c r="J292" s="22"/>
      <c r="K292" s="22"/>
      <c r="N292" s="18" t="s">
        <v>29</v>
      </c>
      <c r="O292" s="27">
        <f>((G292-1)*(1-(IF(H292="no",0,'complete results log'!$B$3)))+1)</f>
        <v>3.75</v>
      </c>
      <c r="P292" s="27">
        <f t="shared" si="4"/>
        <v>2</v>
      </c>
      <c r="Q292" s="39">
        <f>IF(Table1[[#This Row],[Runners]]&lt;5,0,IF(Table1[[#This Row],[Runners]]&lt;8,0.25,IF(Table1[[#This Row],[Runners]]&lt;12,0.2,IF(Table1[[#This Row],[Handicap?]]="Yes",0.25,0.2))))</f>
        <v>0</v>
      </c>
      <c r="R292" s="29">
        <f>(IF(N292="WON-EW",((((F292-1)*Q292)*'complete results log'!$B$2)+('complete results log'!$B$2*(F292-1))),IF(N292="WON",((((F292-1)*Q292)*'complete results log'!$B$2)+('complete results log'!$B$2*(F292-1))),IF(N292="PLACED",((((F292-1)*Q292)*'complete results log'!$B$2)-'complete results log'!$B$2),IF(Q292=0,-'complete results log'!$B$2,IF(Q292=0,-'complete results log'!$B$2,-('complete results log'!$B$2*2)))))))*E292</f>
        <v>-10</v>
      </c>
      <c r="S292" s="28">
        <f>(IF(N292="WON-EW",((((O292-1)*Q292)*'complete results log'!$B$2)+('complete results log'!$B$2*(O292-1))),IF(N292="WON",((((O292-1)*Q292)*'complete results log'!$B$2)+('complete results log'!$B$2*(O292-1))),IF(N292="PLACED",((((O292-1)*Q292)*'complete results log'!$B$2)-'complete results log'!$B$2),IF(Q292=0,-'complete results log'!$B$2,IF(Q292=0,-'complete results log'!$B$2,-('complete results log'!$B$2*2)))))))*E292</f>
        <v>-10</v>
      </c>
      <c r="T292" s="28">
        <f>(IF(N292="WON-EW",(((L292-1)*'complete results log'!$B$2)*(1-$B$3))+(((M292-1)*'complete results log'!$B$2)*(1-$B$3)),IF(N292="WON",(((L292-1)*'complete results log'!$B$2)*(1-$B$3)),IF(N292="PLACED",(((M292-1)*'complete results log'!$B$2)*(1-$B$3))-'complete results log'!$B$2,IF(Q292=0,-'complete results log'!$B$2,-('complete results log'!$B$2*2))))))*E292</f>
        <v>-10</v>
      </c>
    </row>
    <row r="293" spans="1:20" x14ac:dyDescent="0.2">
      <c r="A293" s="20">
        <v>42356</v>
      </c>
      <c r="B293" s="21">
        <v>2.5499999999999998</v>
      </c>
      <c r="C293" s="50" t="s">
        <v>91</v>
      </c>
      <c r="D293" s="50" t="s">
        <v>368</v>
      </c>
      <c r="E293" s="18">
        <v>2</v>
      </c>
      <c r="F293" s="18">
        <v>5.5</v>
      </c>
      <c r="G293" s="18">
        <v>5.5</v>
      </c>
      <c r="H293" s="22" t="s">
        <v>28</v>
      </c>
      <c r="I293" s="22" t="s">
        <v>28</v>
      </c>
      <c r="J293" s="22"/>
      <c r="K293" s="22"/>
      <c r="N293" s="18" t="s">
        <v>29</v>
      </c>
      <c r="O293" s="27">
        <f>((G293-1)*(1-(IF(H293="no",0,'complete results log'!$B$3)))+1)</f>
        <v>5.5</v>
      </c>
      <c r="P293" s="27">
        <f t="shared" si="4"/>
        <v>2</v>
      </c>
      <c r="Q293" s="39">
        <f>IF(Table1[[#This Row],[Runners]]&lt;5,0,IF(Table1[[#This Row],[Runners]]&lt;8,0.25,IF(Table1[[#This Row],[Runners]]&lt;12,0.2,IF(Table1[[#This Row],[Handicap?]]="Yes",0.25,0.2))))</f>
        <v>0</v>
      </c>
      <c r="R293" s="29">
        <f>(IF(N293="WON-EW",((((F293-1)*Q293)*'complete results log'!$B$2)+('complete results log'!$B$2*(F293-1))),IF(N293="WON",((((F293-1)*Q293)*'complete results log'!$B$2)+('complete results log'!$B$2*(F293-1))),IF(N293="PLACED",((((F293-1)*Q293)*'complete results log'!$B$2)-'complete results log'!$B$2),IF(Q293=0,-'complete results log'!$B$2,IF(Q293=0,-'complete results log'!$B$2,-('complete results log'!$B$2*2)))))))*E293</f>
        <v>-10</v>
      </c>
      <c r="S293" s="28">
        <f>(IF(N293="WON-EW",((((O293-1)*Q293)*'complete results log'!$B$2)+('complete results log'!$B$2*(O293-1))),IF(N293="WON",((((O293-1)*Q293)*'complete results log'!$B$2)+('complete results log'!$B$2*(O293-1))),IF(N293="PLACED",((((O293-1)*Q293)*'complete results log'!$B$2)-'complete results log'!$B$2),IF(Q293=0,-'complete results log'!$B$2,IF(Q293=0,-'complete results log'!$B$2,-('complete results log'!$B$2*2)))))))*E293</f>
        <v>-10</v>
      </c>
      <c r="T293" s="28">
        <f>(IF(N293="WON-EW",(((L293-1)*'complete results log'!$B$2)*(1-$B$3))+(((M293-1)*'complete results log'!$B$2)*(1-$B$3)),IF(N293="WON",(((L293-1)*'complete results log'!$B$2)*(1-$B$3)),IF(N293="PLACED",(((M293-1)*'complete results log'!$B$2)*(1-$B$3))-'complete results log'!$B$2,IF(Q293=0,-'complete results log'!$B$2,-('complete results log'!$B$2*2))))))*E293</f>
        <v>-10</v>
      </c>
    </row>
    <row r="294" spans="1:20" x14ac:dyDescent="0.2">
      <c r="A294" s="20">
        <v>42356</v>
      </c>
      <c r="B294" s="21">
        <v>4.4000000000000004</v>
      </c>
      <c r="C294" s="50" t="s">
        <v>38</v>
      </c>
      <c r="D294" s="50" t="s">
        <v>369</v>
      </c>
      <c r="E294" s="18">
        <v>2</v>
      </c>
      <c r="F294" s="18">
        <v>5</v>
      </c>
      <c r="G294" s="18">
        <v>5</v>
      </c>
      <c r="H294" s="22" t="s">
        <v>28</v>
      </c>
      <c r="I294" s="22" t="s">
        <v>28</v>
      </c>
      <c r="J294" s="22"/>
      <c r="K294" s="22"/>
      <c r="N294" s="18" t="s">
        <v>29</v>
      </c>
      <c r="O294" s="27">
        <f>((G294-1)*(1-(IF(H294="no",0,'complete results log'!$B$3)))+1)</f>
        <v>5</v>
      </c>
      <c r="P294" s="27">
        <f t="shared" si="4"/>
        <v>2</v>
      </c>
      <c r="Q294" s="39">
        <f>IF(Table1[[#This Row],[Runners]]&lt;5,0,IF(Table1[[#This Row],[Runners]]&lt;8,0.25,IF(Table1[[#This Row],[Runners]]&lt;12,0.2,IF(Table1[[#This Row],[Handicap?]]="Yes",0.25,0.2))))</f>
        <v>0</v>
      </c>
      <c r="R294" s="29">
        <f>(IF(N294="WON-EW",((((F294-1)*Q294)*'complete results log'!$B$2)+('complete results log'!$B$2*(F294-1))),IF(N294="WON",((((F294-1)*Q294)*'complete results log'!$B$2)+('complete results log'!$B$2*(F294-1))),IF(N294="PLACED",((((F294-1)*Q294)*'complete results log'!$B$2)-'complete results log'!$B$2),IF(Q294=0,-'complete results log'!$B$2,IF(Q294=0,-'complete results log'!$B$2,-('complete results log'!$B$2*2)))))))*E294</f>
        <v>-10</v>
      </c>
      <c r="S294" s="28">
        <f>(IF(N294="WON-EW",((((O294-1)*Q294)*'complete results log'!$B$2)+('complete results log'!$B$2*(O294-1))),IF(N294="WON",((((O294-1)*Q294)*'complete results log'!$B$2)+('complete results log'!$B$2*(O294-1))),IF(N294="PLACED",((((O294-1)*Q294)*'complete results log'!$B$2)-'complete results log'!$B$2),IF(Q294=0,-'complete results log'!$B$2,IF(Q294=0,-'complete results log'!$B$2,-('complete results log'!$B$2*2)))))))*E294</f>
        <v>-10</v>
      </c>
      <c r="T294" s="28">
        <f>(IF(N294="WON-EW",(((L294-1)*'complete results log'!$B$2)*(1-$B$3))+(((M294-1)*'complete results log'!$B$2)*(1-$B$3)),IF(N294="WON",(((L294-1)*'complete results log'!$B$2)*(1-$B$3)),IF(N294="PLACED",(((M294-1)*'complete results log'!$B$2)*(1-$B$3))-'complete results log'!$B$2,IF(Q294=0,-'complete results log'!$B$2,-('complete results log'!$B$2*2))))))*E294</f>
        <v>-10</v>
      </c>
    </row>
    <row r="295" spans="1:20" x14ac:dyDescent="0.2">
      <c r="A295" s="20">
        <v>42356</v>
      </c>
      <c r="B295" s="21">
        <v>7.4</v>
      </c>
      <c r="C295" s="50" t="s">
        <v>38</v>
      </c>
      <c r="D295" s="50" t="s">
        <v>370</v>
      </c>
      <c r="E295" s="18">
        <v>2</v>
      </c>
      <c r="F295" s="18">
        <v>3.75</v>
      </c>
      <c r="G295" s="18">
        <v>3.75</v>
      </c>
      <c r="H295" s="22" t="s">
        <v>28</v>
      </c>
      <c r="I295" s="22" t="s">
        <v>28</v>
      </c>
      <c r="J295" s="22"/>
      <c r="K295" s="22"/>
      <c r="L295" s="18">
        <v>2.96</v>
      </c>
      <c r="N295" s="18" t="s">
        <v>53</v>
      </c>
      <c r="O295" s="27">
        <f>((G295-1)*(1-(IF(H295="no",0,'complete results log'!$B$3)))+1)</f>
        <v>3.75</v>
      </c>
      <c r="P295" s="27">
        <f t="shared" si="4"/>
        <v>2</v>
      </c>
      <c r="Q295" s="39">
        <f>IF(Table1[[#This Row],[Runners]]&lt;5,0,IF(Table1[[#This Row],[Runners]]&lt;8,0.25,IF(Table1[[#This Row],[Runners]]&lt;12,0.2,IF(Table1[[#This Row],[Handicap?]]="Yes",0.25,0.2))))</f>
        <v>0</v>
      </c>
      <c r="R295" s="29">
        <f>(IF(N295="WON-EW",((((F295-1)*Q295)*'complete results log'!$B$2)+('complete results log'!$B$2*(F295-1))),IF(N295="WON",((((F295-1)*Q295)*'complete results log'!$B$2)+('complete results log'!$B$2*(F295-1))),IF(N295="PLACED",((((F295-1)*Q295)*'complete results log'!$B$2)-'complete results log'!$B$2),IF(Q295=0,-'complete results log'!$B$2,IF(Q295=0,-'complete results log'!$B$2,-('complete results log'!$B$2*2)))))))*E295</f>
        <v>27.5</v>
      </c>
      <c r="S295" s="28">
        <f>(IF(N295="WON-EW",((((O295-1)*Q295)*'complete results log'!$B$2)+('complete results log'!$B$2*(O295-1))),IF(N295="WON",((((O295-1)*Q295)*'complete results log'!$B$2)+('complete results log'!$B$2*(O295-1))),IF(N295="PLACED",((((O295-1)*Q295)*'complete results log'!$B$2)-'complete results log'!$B$2),IF(Q295=0,-'complete results log'!$B$2,IF(Q295=0,-'complete results log'!$B$2,-('complete results log'!$B$2*2)))))))*E295</f>
        <v>27.5</v>
      </c>
      <c r="T295" s="28">
        <f>(IF(N295="WON-EW",(((L295-1)*'complete results log'!$B$2)*(1-$B$3))+(((M295-1)*'complete results log'!$B$2)*(1-$B$3)),IF(N295="WON",(((L295-1)*'complete results log'!$B$2)*(1-$B$3)),IF(N295="PLACED",(((M295-1)*'complete results log'!$B$2)*(1-$B$3))-'complete results log'!$B$2,IF(Q295=0,-'complete results log'!$B$2,-('complete results log'!$B$2*2))))))*E295</f>
        <v>18.62</v>
      </c>
    </row>
    <row r="296" spans="1:20" x14ac:dyDescent="0.2">
      <c r="A296" s="20">
        <v>42357</v>
      </c>
      <c r="B296" s="21">
        <v>12.35</v>
      </c>
      <c r="C296" s="50" t="s">
        <v>71</v>
      </c>
      <c r="D296" s="50" t="s">
        <v>371</v>
      </c>
      <c r="E296" s="18">
        <v>3</v>
      </c>
      <c r="F296" s="18">
        <v>2.5</v>
      </c>
      <c r="G296" s="18">
        <v>2.5</v>
      </c>
      <c r="H296" s="22" t="s">
        <v>28</v>
      </c>
      <c r="I296" s="22" t="s">
        <v>28</v>
      </c>
      <c r="J296" s="22"/>
      <c r="K296" s="22"/>
      <c r="N296" s="18" t="s">
        <v>29</v>
      </c>
      <c r="O296" s="27">
        <f>((G296-1)*(1-(IF(H296="no",0,'complete results log'!$B$3)))+1)</f>
        <v>2.5</v>
      </c>
      <c r="P296" s="27">
        <f t="shared" si="4"/>
        <v>3</v>
      </c>
      <c r="Q296" s="39">
        <f>IF(Table1[[#This Row],[Runners]]&lt;5,0,IF(Table1[[#This Row],[Runners]]&lt;8,0.25,IF(Table1[[#This Row],[Runners]]&lt;12,0.2,IF(Table1[[#This Row],[Handicap?]]="Yes",0.25,0.2))))</f>
        <v>0</v>
      </c>
      <c r="R296" s="29">
        <f>(IF(N296="WON-EW",((((F296-1)*Q296)*'complete results log'!$B$2)+('complete results log'!$B$2*(F296-1))),IF(N296="WON",((((F296-1)*Q296)*'complete results log'!$B$2)+('complete results log'!$B$2*(F296-1))),IF(N296="PLACED",((((F296-1)*Q296)*'complete results log'!$B$2)-'complete results log'!$B$2),IF(Q296=0,-'complete results log'!$B$2,IF(Q296=0,-'complete results log'!$B$2,-('complete results log'!$B$2*2)))))))*E296</f>
        <v>-15</v>
      </c>
      <c r="S296" s="28">
        <f>(IF(N296="WON-EW",((((O296-1)*Q296)*'complete results log'!$B$2)+('complete results log'!$B$2*(O296-1))),IF(N296="WON",((((O296-1)*Q296)*'complete results log'!$B$2)+('complete results log'!$B$2*(O296-1))),IF(N296="PLACED",((((O296-1)*Q296)*'complete results log'!$B$2)-'complete results log'!$B$2),IF(Q296=0,-'complete results log'!$B$2,IF(Q296=0,-'complete results log'!$B$2,-('complete results log'!$B$2*2)))))))*E296</f>
        <v>-15</v>
      </c>
      <c r="T296" s="28">
        <f>(IF(N296="WON-EW",(((L296-1)*'complete results log'!$B$2)*(1-$B$3))+(((M296-1)*'complete results log'!$B$2)*(1-$B$3)),IF(N296="WON",(((L296-1)*'complete results log'!$B$2)*(1-$B$3)),IF(N296="PLACED",(((M296-1)*'complete results log'!$B$2)*(1-$B$3))-'complete results log'!$B$2,IF(Q296=0,-'complete results log'!$B$2,-('complete results log'!$B$2*2))))))*E296</f>
        <v>-15</v>
      </c>
    </row>
    <row r="297" spans="1:20" x14ac:dyDescent="0.2">
      <c r="A297" s="20">
        <v>42357</v>
      </c>
      <c r="B297" s="21">
        <v>12.4</v>
      </c>
      <c r="C297" s="50" t="s">
        <v>209</v>
      </c>
      <c r="D297" s="50" t="s">
        <v>372</v>
      </c>
      <c r="E297" s="18">
        <v>1</v>
      </c>
      <c r="F297" s="18">
        <v>11</v>
      </c>
      <c r="G297" s="18">
        <v>11</v>
      </c>
      <c r="H297" s="22" t="s">
        <v>28</v>
      </c>
      <c r="I297" s="22" t="s">
        <v>41</v>
      </c>
      <c r="J297" s="40">
        <v>15</v>
      </c>
      <c r="K297" s="22" t="s">
        <v>41</v>
      </c>
      <c r="M297" s="18">
        <v>2.06</v>
      </c>
      <c r="N297" s="18" t="s">
        <v>214</v>
      </c>
      <c r="O297" s="27">
        <f>((G297-1)*(1-(IF(H297="no",0,'complete results log'!$B$3)))+1)</f>
        <v>11</v>
      </c>
      <c r="P297" s="27">
        <f t="shared" si="4"/>
        <v>2</v>
      </c>
      <c r="Q297" s="39">
        <f>IF(Table1[[#This Row],[Runners]]&lt;5,0,IF(Table1[[#This Row],[Runners]]&lt;8,0.25,IF(Table1[[#This Row],[Runners]]&lt;12,0.2,IF(Table1[[#This Row],[Handicap?]]="Yes",0.25,0.2))))</f>
        <v>0.25</v>
      </c>
      <c r="R297" s="29">
        <f>(IF(N297="WON-EW",((((F297-1)*Q297)*'complete results log'!$B$2)+('complete results log'!$B$2*(F297-1))),IF(N297="WON",((((F297-1)*Q297)*'complete results log'!$B$2)+('complete results log'!$B$2*(F297-1))),IF(N297="PLACED",((((F297-1)*Q297)*'complete results log'!$B$2)-'complete results log'!$B$2),IF(Q297=0,-'complete results log'!$B$2,IF(Q297=0,-'complete results log'!$B$2,-('complete results log'!$B$2*2)))))))*E297</f>
        <v>7.5</v>
      </c>
      <c r="S297" s="28">
        <f>(IF(N297="WON-EW",((((O297-1)*Q297)*'complete results log'!$B$2)+('complete results log'!$B$2*(O297-1))),IF(N297="WON",((((O297-1)*Q297)*'complete results log'!$B$2)+('complete results log'!$B$2*(O297-1))),IF(N297="PLACED",((((O297-1)*Q297)*'complete results log'!$B$2)-'complete results log'!$B$2),IF(Q297=0,-'complete results log'!$B$2,IF(Q297=0,-'complete results log'!$B$2,-('complete results log'!$B$2*2)))))))*E297</f>
        <v>7.5</v>
      </c>
      <c r="T297" s="28">
        <f>(IF(N297="WON-EW",(((L297-1)*'complete results log'!$B$2)*(1-$B$3))+(((M297-1)*'complete results log'!$B$2)*(1-$B$3)),IF(N297="WON",(((L297-1)*'complete results log'!$B$2)*(1-$B$3)),IF(N297="PLACED",(((M297-1)*'complete results log'!$B$2)*(1-$B$3))-'complete results log'!$B$2,IF(Q297=0,-'complete results log'!$B$2,-('complete results log'!$B$2*2))))))*E297</f>
        <v>3.5000000000000142E-2</v>
      </c>
    </row>
    <row r="298" spans="1:20" x14ac:dyDescent="0.2">
      <c r="A298" s="20">
        <v>42357</v>
      </c>
      <c r="B298" s="21">
        <v>1.1000000000000001</v>
      </c>
      <c r="C298" s="50" t="s">
        <v>71</v>
      </c>
      <c r="D298" s="50" t="s">
        <v>373</v>
      </c>
      <c r="E298" s="18">
        <v>2</v>
      </c>
      <c r="F298" s="18">
        <v>3.75</v>
      </c>
      <c r="G298" s="18">
        <v>3.75</v>
      </c>
      <c r="H298" s="22" t="s">
        <v>28</v>
      </c>
      <c r="I298" s="22" t="s">
        <v>28</v>
      </c>
      <c r="J298" s="22"/>
      <c r="K298" s="22"/>
      <c r="N298" s="18" t="s">
        <v>29</v>
      </c>
      <c r="O298" s="27">
        <f>((G298-1)*(1-(IF(H298="no",0,'complete results log'!$B$3)))+1)</f>
        <v>3.75</v>
      </c>
      <c r="P298" s="27">
        <f t="shared" si="4"/>
        <v>2</v>
      </c>
      <c r="Q298" s="39">
        <f>IF(Table1[[#This Row],[Runners]]&lt;5,0,IF(Table1[[#This Row],[Runners]]&lt;8,0.25,IF(Table1[[#This Row],[Runners]]&lt;12,0.2,IF(Table1[[#This Row],[Handicap?]]="Yes",0.25,0.2))))</f>
        <v>0</v>
      </c>
      <c r="R298" s="29">
        <f>(IF(N298="WON-EW",((((F298-1)*Q298)*'complete results log'!$B$2)+('complete results log'!$B$2*(F298-1))),IF(N298="WON",((((F298-1)*Q298)*'complete results log'!$B$2)+('complete results log'!$B$2*(F298-1))),IF(N298="PLACED",((((F298-1)*Q298)*'complete results log'!$B$2)-'complete results log'!$B$2),IF(Q298=0,-'complete results log'!$B$2,IF(Q298=0,-'complete results log'!$B$2,-('complete results log'!$B$2*2)))))))*E298</f>
        <v>-10</v>
      </c>
      <c r="S298" s="28">
        <f>(IF(N298="WON-EW",((((O298-1)*Q298)*'complete results log'!$B$2)+('complete results log'!$B$2*(O298-1))),IF(N298="WON",((((O298-1)*Q298)*'complete results log'!$B$2)+('complete results log'!$B$2*(O298-1))),IF(N298="PLACED",((((O298-1)*Q298)*'complete results log'!$B$2)-'complete results log'!$B$2),IF(Q298=0,-'complete results log'!$B$2,IF(Q298=0,-'complete results log'!$B$2,-('complete results log'!$B$2*2)))))))*E298</f>
        <v>-10</v>
      </c>
      <c r="T298" s="28">
        <f>(IF(N298="WON-EW",(((L298-1)*'complete results log'!$B$2)*(1-$B$3))+(((M298-1)*'complete results log'!$B$2)*(1-$B$3)),IF(N298="WON",(((L298-1)*'complete results log'!$B$2)*(1-$B$3)),IF(N298="PLACED",(((M298-1)*'complete results log'!$B$2)*(1-$B$3))-'complete results log'!$B$2,IF(Q298=0,-'complete results log'!$B$2,-('complete results log'!$B$2*2))))))*E298</f>
        <v>-10</v>
      </c>
    </row>
    <row r="299" spans="1:20" x14ac:dyDescent="0.2">
      <c r="A299" s="20">
        <v>42357</v>
      </c>
      <c r="B299" s="21">
        <v>1.1499999999999999</v>
      </c>
      <c r="C299" s="50" t="s">
        <v>209</v>
      </c>
      <c r="D299" s="50" t="s">
        <v>258</v>
      </c>
      <c r="E299" s="18">
        <v>2</v>
      </c>
      <c r="F299" s="18">
        <v>3.75</v>
      </c>
      <c r="G299" s="18">
        <v>3.75</v>
      </c>
      <c r="H299" s="22" t="s">
        <v>28</v>
      </c>
      <c r="I299" s="22" t="s">
        <v>28</v>
      </c>
      <c r="J299" s="22"/>
      <c r="K299" s="22"/>
      <c r="N299" s="18" t="s">
        <v>29</v>
      </c>
      <c r="O299" s="27">
        <f>((G299-1)*(1-(IF(H299="no",0,'complete results log'!$B$3)))+1)</f>
        <v>3.75</v>
      </c>
      <c r="P299" s="27">
        <f t="shared" si="4"/>
        <v>2</v>
      </c>
      <c r="Q299" s="39">
        <f>IF(Table1[[#This Row],[Runners]]&lt;5,0,IF(Table1[[#This Row],[Runners]]&lt;8,0.25,IF(Table1[[#This Row],[Runners]]&lt;12,0.2,IF(Table1[[#This Row],[Handicap?]]="Yes",0.25,0.2))))</f>
        <v>0</v>
      </c>
      <c r="R299" s="29">
        <f>(IF(N299="WON-EW",((((F299-1)*Q299)*'complete results log'!$B$2)+('complete results log'!$B$2*(F299-1))),IF(N299="WON",((((F299-1)*Q299)*'complete results log'!$B$2)+('complete results log'!$B$2*(F299-1))),IF(N299="PLACED",((((F299-1)*Q299)*'complete results log'!$B$2)-'complete results log'!$B$2),IF(Q299=0,-'complete results log'!$B$2,IF(Q299=0,-'complete results log'!$B$2,-('complete results log'!$B$2*2)))))))*E299</f>
        <v>-10</v>
      </c>
      <c r="S299" s="28">
        <f>(IF(N299="WON-EW",((((O299-1)*Q299)*'complete results log'!$B$2)+('complete results log'!$B$2*(O299-1))),IF(N299="WON",((((O299-1)*Q299)*'complete results log'!$B$2)+('complete results log'!$B$2*(O299-1))),IF(N299="PLACED",((((O299-1)*Q299)*'complete results log'!$B$2)-'complete results log'!$B$2),IF(Q299=0,-'complete results log'!$B$2,IF(Q299=0,-'complete results log'!$B$2,-('complete results log'!$B$2*2)))))))*E299</f>
        <v>-10</v>
      </c>
      <c r="T299" s="28">
        <f>(IF(N299="WON-EW",(((L299-1)*'complete results log'!$B$2)*(1-$B$3))+(((M299-1)*'complete results log'!$B$2)*(1-$B$3)),IF(N299="WON",(((L299-1)*'complete results log'!$B$2)*(1-$B$3)),IF(N299="PLACED",(((M299-1)*'complete results log'!$B$2)*(1-$B$3))-'complete results log'!$B$2,IF(Q299=0,-'complete results log'!$B$2,-('complete results log'!$B$2*2))))))*E299</f>
        <v>-10</v>
      </c>
    </row>
    <row r="300" spans="1:20" x14ac:dyDescent="0.2">
      <c r="A300" s="20">
        <v>42357</v>
      </c>
      <c r="B300" s="21">
        <v>2.1</v>
      </c>
      <c r="C300" s="50" t="s">
        <v>194</v>
      </c>
      <c r="D300" s="50" t="s">
        <v>374</v>
      </c>
      <c r="E300" s="18">
        <v>2</v>
      </c>
      <c r="F300" s="18">
        <v>4.5</v>
      </c>
      <c r="G300" s="18">
        <v>4.5</v>
      </c>
      <c r="H300" s="22" t="s">
        <v>28</v>
      </c>
      <c r="I300" s="22" t="s">
        <v>28</v>
      </c>
      <c r="J300" s="22"/>
      <c r="K300" s="22"/>
      <c r="L300" s="18">
        <v>4.0999999999999996</v>
      </c>
      <c r="N300" s="18" t="s">
        <v>53</v>
      </c>
      <c r="O300" s="27">
        <f>((G300-1)*(1-(IF(H300="no",0,'complete results log'!$B$3)))+1)</f>
        <v>4.5</v>
      </c>
      <c r="P300" s="27">
        <f t="shared" si="4"/>
        <v>2</v>
      </c>
      <c r="Q300" s="39">
        <f>IF(Table1[[#This Row],[Runners]]&lt;5,0,IF(Table1[[#This Row],[Runners]]&lt;8,0.25,IF(Table1[[#This Row],[Runners]]&lt;12,0.2,IF(Table1[[#This Row],[Handicap?]]="Yes",0.25,0.2))))</f>
        <v>0</v>
      </c>
      <c r="R300" s="29">
        <f>(IF(N300="WON-EW",((((F300-1)*Q300)*'complete results log'!$B$2)+('complete results log'!$B$2*(F300-1))),IF(N300="WON",((((F300-1)*Q300)*'complete results log'!$B$2)+('complete results log'!$B$2*(F300-1))),IF(N300="PLACED",((((F300-1)*Q300)*'complete results log'!$B$2)-'complete results log'!$B$2),IF(Q300=0,-'complete results log'!$B$2,IF(Q300=0,-'complete results log'!$B$2,-('complete results log'!$B$2*2)))))))*E300</f>
        <v>35</v>
      </c>
      <c r="S300" s="28">
        <f>(IF(N300="WON-EW",((((O300-1)*Q300)*'complete results log'!$B$2)+('complete results log'!$B$2*(O300-1))),IF(N300="WON",((((O300-1)*Q300)*'complete results log'!$B$2)+('complete results log'!$B$2*(O300-1))),IF(N300="PLACED",((((O300-1)*Q300)*'complete results log'!$B$2)-'complete results log'!$B$2),IF(Q300=0,-'complete results log'!$B$2,IF(Q300=0,-'complete results log'!$B$2,-('complete results log'!$B$2*2)))))))*E300</f>
        <v>35</v>
      </c>
      <c r="T300" s="28">
        <f>(IF(N300="WON-EW",(((L300-1)*'complete results log'!$B$2)*(1-$B$3))+(((M300-1)*'complete results log'!$B$2)*(1-$B$3)),IF(N300="WON",(((L300-1)*'complete results log'!$B$2)*(1-$B$3)),IF(N300="PLACED",(((M300-1)*'complete results log'!$B$2)*(1-$B$3))-'complete results log'!$B$2,IF(Q300=0,-'complete results log'!$B$2,-('complete results log'!$B$2*2))))))*E300</f>
        <v>29.449999999999996</v>
      </c>
    </row>
    <row r="301" spans="1:20" x14ac:dyDescent="0.2">
      <c r="A301" s="20">
        <v>42357</v>
      </c>
      <c r="B301" s="21">
        <v>2.25</v>
      </c>
      <c r="C301" s="50" t="s">
        <v>209</v>
      </c>
      <c r="D301" s="50" t="s">
        <v>375</v>
      </c>
      <c r="E301" s="18">
        <v>2</v>
      </c>
      <c r="F301" s="18">
        <v>3</v>
      </c>
      <c r="G301" s="18">
        <v>3</v>
      </c>
      <c r="H301" s="22" t="s">
        <v>28</v>
      </c>
      <c r="I301" s="22" t="s">
        <v>28</v>
      </c>
      <c r="J301" s="22"/>
      <c r="K301" s="22"/>
      <c r="L301" s="18">
        <v>3.45</v>
      </c>
      <c r="N301" s="18" t="s">
        <v>53</v>
      </c>
      <c r="O301" s="27">
        <f>((G301-1)*(1-(IF(H301="no",0,'complete results log'!$B$3)))+1)</f>
        <v>3</v>
      </c>
      <c r="P301" s="27">
        <f t="shared" si="4"/>
        <v>2</v>
      </c>
      <c r="Q301" s="39">
        <f>IF(Table1[[#This Row],[Runners]]&lt;5,0,IF(Table1[[#This Row],[Runners]]&lt;8,0.25,IF(Table1[[#This Row],[Runners]]&lt;12,0.2,IF(Table1[[#This Row],[Handicap?]]="Yes",0.25,0.2))))</f>
        <v>0</v>
      </c>
      <c r="R301" s="29">
        <f>(IF(N301="WON-EW",((((F301-1)*Q301)*'complete results log'!$B$2)+('complete results log'!$B$2*(F301-1))),IF(N301="WON",((((F301-1)*Q301)*'complete results log'!$B$2)+('complete results log'!$B$2*(F301-1))),IF(N301="PLACED",((((F301-1)*Q301)*'complete results log'!$B$2)-'complete results log'!$B$2),IF(Q301=0,-'complete results log'!$B$2,IF(Q301=0,-'complete results log'!$B$2,-('complete results log'!$B$2*2)))))))*E301</f>
        <v>20</v>
      </c>
      <c r="S301" s="28">
        <f>(IF(N301="WON-EW",((((O301-1)*Q301)*'complete results log'!$B$2)+('complete results log'!$B$2*(O301-1))),IF(N301="WON",((((O301-1)*Q301)*'complete results log'!$B$2)+('complete results log'!$B$2*(O301-1))),IF(N301="PLACED",((((O301-1)*Q301)*'complete results log'!$B$2)-'complete results log'!$B$2),IF(Q301=0,-'complete results log'!$B$2,IF(Q301=0,-'complete results log'!$B$2,-('complete results log'!$B$2*2)))))))*E301</f>
        <v>20</v>
      </c>
      <c r="T301" s="28">
        <f>(IF(N301="WON-EW",(((L301-1)*'complete results log'!$B$2)*(1-$B$3))+(((M301-1)*'complete results log'!$B$2)*(1-$B$3)),IF(N301="WON",(((L301-1)*'complete results log'!$B$2)*(1-$B$3)),IF(N301="PLACED",(((M301-1)*'complete results log'!$B$2)*(1-$B$3))-'complete results log'!$B$2,IF(Q301=0,-'complete results log'!$B$2,-('complete results log'!$B$2*2))))))*E301</f>
        <v>23.274999999999999</v>
      </c>
    </row>
    <row r="302" spans="1:20" x14ac:dyDescent="0.2">
      <c r="A302" s="20">
        <v>42357</v>
      </c>
      <c r="B302" s="21">
        <v>3</v>
      </c>
      <c r="C302" s="50" t="s">
        <v>209</v>
      </c>
      <c r="D302" s="50" t="s">
        <v>376</v>
      </c>
      <c r="E302" s="18">
        <v>1</v>
      </c>
      <c r="F302" s="18">
        <v>13</v>
      </c>
      <c r="G302" s="18">
        <v>13</v>
      </c>
      <c r="H302" s="22" t="s">
        <v>28</v>
      </c>
      <c r="I302" s="22" t="s">
        <v>41</v>
      </c>
      <c r="J302" s="40">
        <v>13</v>
      </c>
      <c r="K302" s="22" t="s">
        <v>41</v>
      </c>
      <c r="L302" s="18">
        <v>12</v>
      </c>
      <c r="N302" s="18" t="s">
        <v>229</v>
      </c>
      <c r="O302" s="27">
        <f>((G302-1)*(1-(IF(H302="no",0,'complete results log'!$B$3)))+1)</f>
        <v>13</v>
      </c>
      <c r="P302" s="27">
        <f t="shared" si="4"/>
        <v>2</v>
      </c>
      <c r="Q302" s="39">
        <f>IF(Table1[[#This Row],[Runners]]&lt;5,0,IF(Table1[[#This Row],[Runners]]&lt;8,0.25,IF(Table1[[#This Row],[Runners]]&lt;12,0.2,IF(Table1[[#This Row],[Handicap?]]="Yes",0.25,0.2))))</f>
        <v>0.25</v>
      </c>
      <c r="R302" s="29">
        <f>(IF(N302="WON-EW",((((F302-1)*Q302)*'complete results log'!$B$2)+('complete results log'!$B$2*(F302-1))),IF(N302="WON",((((F302-1)*Q302)*'complete results log'!$B$2)+('complete results log'!$B$2*(F302-1))),IF(N302="PLACED",((((F302-1)*Q302)*'complete results log'!$B$2)-'complete results log'!$B$2),IF(Q302=0,-'complete results log'!$B$2,IF(Q302=0,-'complete results log'!$B$2,-('complete results log'!$B$2*2)))))))*E302</f>
        <v>75</v>
      </c>
      <c r="S302" s="28">
        <f>(IF(N302="WON-EW",((((O302-1)*Q302)*'complete results log'!$B$2)+('complete results log'!$B$2*(O302-1))),IF(N302="WON",((((O302-1)*Q302)*'complete results log'!$B$2)+('complete results log'!$B$2*(O302-1))),IF(N302="PLACED",((((O302-1)*Q302)*'complete results log'!$B$2)-'complete results log'!$B$2),IF(Q302=0,-'complete results log'!$B$2,IF(Q302=0,-'complete results log'!$B$2,-('complete results log'!$B$2*2)))))))*E302</f>
        <v>75</v>
      </c>
      <c r="T302" s="28">
        <f>(IF(N302="WON-EW",(((L302-1)*'complete results log'!$B$2)*(1-$B$3))+(((M302-1)*'complete results log'!$B$2)*(1-$B$3)),IF(N302="WON",(((L302-1)*'complete results log'!$B$2)*(1-$B$3)),IF(N302="PLACED",(((M302-1)*'complete results log'!$B$2)*(1-$B$3))-'complete results log'!$B$2,IF(Q302=0,-'complete results log'!$B$2,-('complete results log'!$B$2*2))))))*E302</f>
        <v>47.5</v>
      </c>
    </row>
    <row r="303" spans="1:20" x14ac:dyDescent="0.2">
      <c r="A303" s="20">
        <v>42359</v>
      </c>
      <c r="B303" s="21">
        <v>1.4</v>
      </c>
      <c r="C303" s="50" t="s">
        <v>71</v>
      </c>
      <c r="D303" s="50" t="s">
        <v>377</v>
      </c>
      <c r="E303" s="18">
        <v>2</v>
      </c>
      <c r="F303" s="18">
        <v>4</v>
      </c>
      <c r="G303" s="18">
        <v>4</v>
      </c>
      <c r="H303" s="22" t="s">
        <v>28</v>
      </c>
      <c r="I303" s="22" t="s">
        <v>28</v>
      </c>
      <c r="J303" s="22"/>
      <c r="K303" s="22"/>
      <c r="N303" s="18" t="s">
        <v>29</v>
      </c>
      <c r="O303" s="27">
        <f>((G303-1)*(1-(IF(H303="no",0,'complete results log'!$B$3)))+1)</f>
        <v>4</v>
      </c>
      <c r="P303" s="27">
        <f t="shared" si="4"/>
        <v>2</v>
      </c>
      <c r="Q303" s="39">
        <f>IF(Table1[[#This Row],[Runners]]&lt;5,0,IF(Table1[[#This Row],[Runners]]&lt;8,0.25,IF(Table1[[#This Row],[Runners]]&lt;12,0.2,IF(Table1[[#This Row],[Handicap?]]="Yes",0.25,0.2))))</f>
        <v>0</v>
      </c>
      <c r="R303" s="29">
        <f>(IF(N303="WON-EW",((((F303-1)*Q303)*'complete results log'!$B$2)+('complete results log'!$B$2*(F303-1))),IF(N303="WON",((((F303-1)*Q303)*'complete results log'!$B$2)+('complete results log'!$B$2*(F303-1))),IF(N303="PLACED",((((F303-1)*Q303)*'complete results log'!$B$2)-'complete results log'!$B$2),IF(Q303=0,-'complete results log'!$B$2,IF(Q303=0,-'complete results log'!$B$2,-('complete results log'!$B$2*2)))))))*E303</f>
        <v>-10</v>
      </c>
      <c r="S303" s="28">
        <f>(IF(N303="WON-EW",((((O303-1)*Q303)*'complete results log'!$B$2)+('complete results log'!$B$2*(O303-1))),IF(N303="WON",((((O303-1)*Q303)*'complete results log'!$B$2)+('complete results log'!$B$2*(O303-1))),IF(N303="PLACED",((((O303-1)*Q303)*'complete results log'!$B$2)-'complete results log'!$B$2),IF(Q303=0,-'complete results log'!$B$2,IF(Q303=0,-'complete results log'!$B$2,-('complete results log'!$B$2*2)))))))*E303</f>
        <v>-10</v>
      </c>
      <c r="T303" s="28">
        <f>(IF(N303="WON-EW",(((L303-1)*'complete results log'!$B$2)*(1-$B$3))+(((M303-1)*'complete results log'!$B$2)*(1-$B$3)),IF(N303="WON",(((L303-1)*'complete results log'!$B$2)*(1-$B$3)),IF(N303="PLACED",(((M303-1)*'complete results log'!$B$2)*(1-$B$3))-'complete results log'!$B$2,IF(Q303=0,-'complete results log'!$B$2,-('complete results log'!$B$2*2))))))*E303</f>
        <v>-10</v>
      </c>
    </row>
    <row r="304" spans="1:20" x14ac:dyDescent="0.2">
      <c r="A304" s="20">
        <v>42359</v>
      </c>
      <c r="B304" s="21">
        <v>2.5</v>
      </c>
      <c r="C304" s="50" t="s">
        <v>51</v>
      </c>
      <c r="D304" s="50" t="s">
        <v>378</v>
      </c>
      <c r="E304" s="18">
        <v>2</v>
      </c>
      <c r="F304" s="18">
        <v>3.75</v>
      </c>
      <c r="G304" s="18">
        <v>3.75</v>
      </c>
      <c r="H304" s="22" t="s">
        <v>28</v>
      </c>
      <c r="I304" s="22" t="s">
        <v>28</v>
      </c>
      <c r="J304" s="22"/>
      <c r="K304" s="22"/>
      <c r="N304" s="18" t="s">
        <v>29</v>
      </c>
      <c r="O304" s="27">
        <f>((G304-1)*(1-(IF(H304="no",0,'complete results log'!$B$3)))+1)</f>
        <v>3.75</v>
      </c>
      <c r="P304" s="27">
        <f t="shared" si="4"/>
        <v>2</v>
      </c>
      <c r="Q304" s="39">
        <f>IF(Table1[[#This Row],[Runners]]&lt;5,0,IF(Table1[[#This Row],[Runners]]&lt;8,0.25,IF(Table1[[#This Row],[Runners]]&lt;12,0.2,IF(Table1[[#This Row],[Handicap?]]="Yes",0.25,0.2))))</f>
        <v>0</v>
      </c>
      <c r="R304" s="29">
        <f>(IF(N304="WON-EW",((((F304-1)*Q304)*'complete results log'!$B$2)+('complete results log'!$B$2*(F304-1))),IF(N304="WON",((((F304-1)*Q304)*'complete results log'!$B$2)+('complete results log'!$B$2*(F304-1))),IF(N304="PLACED",((((F304-1)*Q304)*'complete results log'!$B$2)-'complete results log'!$B$2),IF(Q304=0,-'complete results log'!$B$2,IF(Q304=0,-'complete results log'!$B$2,-('complete results log'!$B$2*2)))))))*E304</f>
        <v>-10</v>
      </c>
      <c r="S304" s="28">
        <f>(IF(N304="WON-EW",((((O304-1)*Q304)*'complete results log'!$B$2)+('complete results log'!$B$2*(O304-1))),IF(N304="WON",((((O304-1)*Q304)*'complete results log'!$B$2)+('complete results log'!$B$2*(O304-1))),IF(N304="PLACED",((((O304-1)*Q304)*'complete results log'!$B$2)-'complete results log'!$B$2),IF(Q304=0,-'complete results log'!$B$2,IF(Q304=0,-'complete results log'!$B$2,-('complete results log'!$B$2*2)))))))*E304</f>
        <v>-10</v>
      </c>
      <c r="T304" s="28">
        <f>(IF(N304="WON-EW",(((L304-1)*'complete results log'!$B$2)*(1-$B$3))+(((M304-1)*'complete results log'!$B$2)*(1-$B$3)),IF(N304="WON",(((L304-1)*'complete results log'!$B$2)*(1-$B$3)),IF(N304="PLACED",(((M304-1)*'complete results log'!$B$2)*(1-$B$3))-'complete results log'!$B$2,IF(Q304=0,-'complete results log'!$B$2,-('complete results log'!$B$2*2))))))*E304</f>
        <v>-10</v>
      </c>
    </row>
    <row r="305" spans="1:20" x14ac:dyDescent="0.2">
      <c r="A305" s="20">
        <v>42359</v>
      </c>
      <c r="B305" s="21">
        <v>3.2</v>
      </c>
      <c r="C305" s="50" t="s">
        <v>51</v>
      </c>
      <c r="D305" s="50" t="s">
        <v>379</v>
      </c>
      <c r="E305" s="18">
        <v>2</v>
      </c>
      <c r="F305" s="18">
        <v>3.5</v>
      </c>
      <c r="G305" s="18">
        <v>3.5</v>
      </c>
      <c r="H305" s="22" t="s">
        <v>28</v>
      </c>
      <c r="I305" s="22" t="s">
        <v>28</v>
      </c>
      <c r="J305" s="22"/>
      <c r="K305" s="22"/>
      <c r="N305" s="18" t="s">
        <v>29</v>
      </c>
      <c r="O305" s="27">
        <f>((G305-1)*(1-(IF(H305="no",0,'complete results log'!$B$3)))+1)</f>
        <v>3.5</v>
      </c>
      <c r="P305" s="27">
        <f t="shared" si="4"/>
        <v>2</v>
      </c>
      <c r="Q305" s="39">
        <f>IF(Table1[[#This Row],[Runners]]&lt;5,0,IF(Table1[[#This Row],[Runners]]&lt;8,0.25,IF(Table1[[#This Row],[Runners]]&lt;12,0.2,IF(Table1[[#This Row],[Handicap?]]="Yes",0.25,0.2))))</f>
        <v>0</v>
      </c>
      <c r="R305" s="29">
        <f>(IF(N305="WON-EW",((((F305-1)*Q305)*'complete results log'!$B$2)+('complete results log'!$B$2*(F305-1))),IF(N305="WON",((((F305-1)*Q305)*'complete results log'!$B$2)+('complete results log'!$B$2*(F305-1))),IF(N305="PLACED",((((F305-1)*Q305)*'complete results log'!$B$2)-'complete results log'!$B$2),IF(Q305=0,-'complete results log'!$B$2,IF(Q305=0,-'complete results log'!$B$2,-('complete results log'!$B$2*2)))))))*E305</f>
        <v>-10</v>
      </c>
      <c r="S305" s="28">
        <f>(IF(N305="WON-EW",((((O305-1)*Q305)*'complete results log'!$B$2)+('complete results log'!$B$2*(O305-1))),IF(N305="WON",((((O305-1)*Q305)*'complete results log'!$B$2)+('complete results log'!$B$2*(O305-1))),IF(N305="PLACED",((((O305-1)*Q305)*'complete results log'!$B$2)-'complete results log'!$B$2),IF(Q305=0,-'complete results log'!$B$2,IF(Q305=0,-'complete results log'!$B$2,-('complete results log'!$B$2*2)))))))*E305</f>
        <v>-10</v>
      </c>
      <c r="T305" s="28">
        <f>(IF(N305="WON-EW",(((L305-1)*'complete results log'!$B$2)*(1-$B$3))+(((M305-1)*'complete results log'!$B$2)*(1-$B$3)),IF(N305="WON",(((L305-1)*'complete results log'!$B$2)*(1-$B$3)),IF(N305="PLACED",(((M305-1)*'complete results log'!$B$2)*(1-$B$3))-'complete results log'!$B$2,IF(Q305=0,-'complete results log'!$B$2,-('complete results log'!$B$2*2))))))*E305</f>
        <v>-10</v>
      </c>
    </row>
    <row r="306" spans="1:20" x14ac:dyDescent="0.2">
      <c r="A306" s="20">
        <v>42359</v>
      </c>
      <c r="B306" s="21">
        <v>4.55</v>
      </c>
      <c r="C306" s="50" t="s">
        <v>51</v>
      </c>
      <c r="D306" s="50" t="s">
        <v>380</v>
      </c>
      <c r="E306" s="18">
        <v>2</v>
      </c>
      <c r="F306" s="18">
        <v>3</v>
      </c>
      <c r="G306" s="18">
        <v>3</v>
      </c>
      <c r="H306" s="22" t="s">
        <v>28</v>
      </c>
      <c r="I306" s="22" t="s">
        <v>28</v>
      </c>
      <c r="J306" s="40"/>
      <c r="K306" s="22"/>
      <c r="M306" s="18"/>
      <c r="N306" s="18" t="s">
        <v>29</v>
      </c>
      <c r="O306" s="27">
        <f>((G306-1)*(1-(IF(H306="no",0,'complete results log'!$B$3)))+1)</f>
        <v>3</v>
      </c>
      <c r="P306" s="27">
        <f t="shared" si="4"/>
        <v>2</v>
      </c>
      <c r="Q306" s="39">
        <f>IF(Table1[[#This Row],[Runners]]&lt;5,0,IF(Table1[[#This Row],[Runners]]&lt;8,0.25,IF(Table1[[#This Row],[Runners]]&lt;12,0.2,IF(Table1[[#This Row],[Handicap?]]="Yes",0.25,0.2))))</f>
        <v>0</v>
      </c>
      <c r="R306" s="29">
        <f>(IF(N306="WON-EW",((((F306-1)*Q306)*'complete results log'!$B$2)+('complete results log'!$B$2*(F306-1))),IF(N306="WON",((((F306-1)*Q306)*'complete results log'!$B$2)+('complete results log'!$B$2*(F306-1))),IF(N306="PLACED",((((F306-1)*Q306)*'complete results log'!$B$2)-'complete results log'!$B$2),IF(Q306=0,-'complete results log'!$B$2,IF(Q306=0,-'complete results log'!$B$2,-('complete results log'!$B$2*2)))))))*E306</f>
        <v>-10</v>
      </c>
      <c r="S306" s="28">
        <f>(IF(N306="WON-EW",((((O306-1)*Q306)*'complete results log'!$B$2)+('complete results log'!$B$2*(O306-1))),IF(N306="WON",((((O306-1)*Q306)*'complete results log'!$B$2)+('complete results log'!$B$2*(O306-1))),IF(N306="PLACED",((((O306-1)*Q306)*'complete results log'!$B$2)-'complete results log'!$B$2),IF(Q306=0,-'complete results log'!$B$2,IF(Q306=0,-'complete results log'!$B$2,-('complete results log'!$B$2*2)))))))*E306</f>
        <v>-10</v>
      </c>
      <c r="T306" s="28">
        <f>(IF(N306="WON-EW",(((L306-1)*'complete results log'!$B$2)*(1-$B$3))+(((M306-1)*'complete results log'!$B$2)*(1-$B$3)),IF(N306="WON",(((L306-1)*'complete results log'!$B$2)*(1-$B$3)),IF(N306="PLACED",(((M306-1)*'complete results log'!$B$2)*(1-$B$3))-'complete results log'!$B$2,IF(Q306=0,-'complete results log'!$B$2,-('complete results log'!$B$2*2))))))*E306</f>
        <v>-10</v>
      </c>
    </row>
    <row r="307" spans="1:20" x14ac:dyDescent="0.2">
      <c r="A307" s="20">
        <v>42359</v>
      </c>
      <c r="B307" s="21">
        <v>5.25</v>
      </c>
      <c r="C307" s="50" t="s">
        <v>51</v>
      </c>
      <c r="D307" s="50" t="s">
        <v>271</v>
      </c>
      <c r="E307" s="18">
        <v>2</v>
      </c>
      <c r="F307" s="18">
        <v>5</v>
      </c>
      <c r="G307" s="18">
        <v>6</v>
      </c>
      <c r="H307" s="22" t="s">
        <v>28</v>
      </c>
      <c r="I307" s="22" t="s">
        <v>28</v>
      </c>
      <c r="J307" s="22"/>
      <c r="K307" s="22"/>
      <c r="L307" s="18">
        <v>6.33</v>
      </c>
      <c r="N307" s="18" t="s">
        <v>53</v>
      </c>
      <c r="O307" s="27">
        <f>((G307-1)*(1-(IF(H307="no",0,'complete results log'!$B$3)))+1)</f>
        <v>6</v>
      </c>
      <c r="P307" s="27">
        <f t="shared" si="4"/>
        <v>2</v>
      </c>
      <c r="Q307" s="39">
        <f>IF(Table1[[#This Row],[Runners]]&lt;5,0,IF(Table1[[#This Row],[Runners]]&lt;8,0.25,IF(Table1[[#This Row],[Runners]]&lt;12,0.2,IF(Table1[[#This Row],[Handicap?]]="Yes",0.25,0.2))))</f>
        <v>0</v>
      </c>
      <c r="R307" s="29">
        <f>(IF(N307="WON-EW",((((F307-1)*Q307)*'complete results log'!$B$2)+('complete results log'!$B$2*(F307-1))),IF(N307="WON",((((F307-1)*Q307)*'complete results log'!$B$2)+('complete results log'!$B$2*(F307-1))),IF(N307="PLACED",((((F307-1)*Q307)*'complete results log'!$B$2)-'complete results log'!$B$2),IF(Q307=0,-'complete results log'!$B$2,IF(Q307=0,-'complete results log'!$B$2,-('complete results log'!$B$2*2)))))))*E307</f>
        <v>40</v>
      </c>
      <c r="S307" s="28">
        <f>(IF(N307="WON-EW",((((O307-1)*Q307)*'complete results log'!$B$2)+('complete results log'!$B$2*(O307-1))),IF(N307="WON",((((O307-1)*Q307)*'complete results log'!$B$2)+('complete results log'!$B$2*(O307-1))),IF(N307="PLACED",((((O307-1)*Q307)*'complete results log'!$B$2)-'complete results log'!$B$2),IF(Q307=0,-'complete results log'!$B$2,IF(Q307=0,-'complete results log'!$B$2,-('complete results log'!$B$2*2)))))))*E307</f>
        <v>50</v>
      </c>
      <c r="T307" s="28">
        <f>(IF(N307="WON-EW",(((L307-1)*'complete results log'!$B$2)*(1-$B$3))+(((M307-1)*'complete results log'!$B$2)*(1-$B$3)),IF(N307="WON",(((L307-1)*'complete results log'!$B$2)*(1-$B$3)),IF(N307="PLACED",(((M307-1)*'complete results log'!$B$2)*(1-$B$3))-'complete results log'!$B$2,IF(Q307=0,-'complete results log'!$B$2,-('complete results log'!$B$2*2))))))*E307</f>
        <v>50.634999999999998</v>
      </c>
    </row>
    <row r="308" spans="1:20" x14ac:dyDescent="0.2">
      <c r="A308" s="20">
        <v>42359</v>
      </c>
      <c r="B308" s="21">
        <v>5.4</v>
      </c>
      <c r="C308" s="50" t="s">
        <v>38</v>
      </c>
      <c r="D308" s="50" t="s">
        <v>381</v>
      </c>
      <c r="E308" s="18">
        <v>2</v>
      </c>
      <c r="F308" s="18">
        <v>7</v>
      </c>
      <c r="G308" s="18">
        <v>7</v>
      </c>
      <c r="H308" s="22" t="s">
        <v>28</v>
      </c>
      <c r="I308" s="22" t="s">
        <v>28</v>
      </c>
      <c r="J308" s="22"/>
      <c r="K308" s="22"/>
      <c r="N308" s="18" t="s">
        <v>29</v>
      </c>
      <c r="O308" s="27">
        <f>((G308-1)*(1-(IF(H308="no",0,'complete results log'!$B$3)))+1)</f>
        <v>7</v>
      </c>
      <c r="P308" s="27">
        <f t="shared" si="4"/>
        <v>2</v>
      </c>
      <c r="Q308" s="39">
        <f>IF(Table1[[#This Row],[Runners]]&lt;5,0,IF(Table1[[#This Row],[Runners]]&lt;8,0.25,IF(Table1[[#This Row],[Runners]]&lt;12,0.2,IF(Table1[[#This Row],[Handicap?]]="Yes",0.25,0.2))))</f>
        <v>0</v>
      </c>
      <c r="R308" s="29">
        <f>(IF(N308="WON-EW",((((F308-1)*Q308)*'complete results log'!$B$2)+('complete results log'!$B$2*(F308-1))),IF(N308="WON",((((F308-1)*Q308)*'complete results log'!$B$2)+('complete results log'!$B$2*(F308-1))),IF(N308="PLACED",((((F308-1)*Q308)*'complete results log'!$B$2)-'complete results log'!$B$2),IF(Q308=0,-'complete results log'!$B$2,IF(Q308=0,-'complete results log'!$B$2,-('complete results log'!$B$2*2)))))))*E308</f>
        <v>-10</v>
      </c>
      <c r="S308" s="28">
        <f>(IF(N308="WON-EW",((((O308-1)*Q308)*'complete results log'!$B$2)+('complete results log'!$B$2*(O308-1))),IF(N308="WON",((((O308-1)*Q308)*'complete results log'!$B$2)+('complete results log'!$B$2*(O308-1))),IF(N308="PLACED",((((O308-1)*Q308)*'complete results log'!$B$2)-'complete results log'!$B$2),IF(Q308=0,-'complete results log'!$B$2,IF(Q308=0,-'complete results log'!$B$2,-('complete results log'!$B$2*2)))))))*E308</f>
        <v>-10</v>
      </c>
      <c r="T308" s="28">
        <f>(IF(N308="WON-EW",(((L308-1)*'complete results log'!$B$2)*(1-$B$3))+(((M308-1)*'complete results log'!$B$2)*(1-$B$3)),IF(N308="WON",(((L308-1)*'complete results log'!$B$2)*(1-$B$3)),IF(N308="PLACED",(((M308-1)*'complete results log'!$B$2)*(1-$B$3))-'complete results log'!$B$2,IF(Q308=0,-'complete results log'!$B$2,-('complete results log'!$B$2*2))))))*E308</f>
        <v>-10</v>
      </c>
    </row>
    <row r="309" spans="1:20" x14ac:dyDescent="0.2">
      <c r="A309" s="20">
        <v>42359</v>
      </c>
      <c r="B309" s="21">
        <v>6.1</v>
      </c>
      <c r="C309" s="50" t="s">
        <v>38</v>
      </c>
      <c r="D309" s="50" t="s">
        <v>382</v>
      </c>
      <c r="E309" s="18">
        <v>2</v>
      </c>
      <c r="F309" s="18">
        <v>3.75</v>
      </c>
      <c r="G309" s="18">
        <v>3.75</v>
      </c>
      <c r="H309" s="22" t="s">
        <v>28</v>
      </c>
      <c r="I309" s="22" t="s">
        <v>28</v>
      </c>
      <c r="J309" s="22"/>
      <c r="K309" s="22"/>
      <c r="N309" s="18" t="s">
        <v>29</v>
      </c>
      <c r="O309" s="27">
        <f>((G309-1)*(1-(IF(H309="no",0,'complete results log'!$B$3)))+1)</f>
        <v>3.75</v>
      </c>
      <c r="P309" s="27">
        <f t="shared" ref="P309:P371" si="5">E309*IF(I309="yes",2,1)</f>
        <v>2</v>
      </c>
      <c r="Q309" s="39">
        <f>IF(Table1[[#This Row],[Runners]]&lt;5,0,IF(Table1[[#This Row],[Runners]]&lt;8,0.25,IF(Table1[[#This Row],[Runners]]&lt;12,0.2,IF(Table1[[#This Row],[Handicap?]]="Yes",0.25,0.2))))</f>
        <v>0</v>
      </c>
      <c r="R309" s="29">
        <f>(IF(N309="WON-EW",((((F309-1)*Q309)*'complete results log'!$B$2)+('complete results log'!$B$2*(F309-1))),IF(N309="WON",((((F309-1)*Q309)*'complete results log'!$B$2)+('complete results log'!$B$2*(F309-1))),IF(N309="PLACED",((((F309-1)*Q309)*'complete results log'!$B$2)-'complete results log'!$B$2),IF(Q309=0,-'complete results log'!$B$2,IF(Q309=0,-'complete results log'!$B$2,-('complete results log'!$B$2*2)))))))*E309</f>
        <v>-10</v>
      </c>
      <c r="S309" s="28">
        <f>(IF(N309="WON-EW",((((O309-1)*Q309)*'complete results log'!$B$2)+('complete results log'!$B$2*(O309-1))),IF(N309="WON",((((O309-1)*Q309)*'complete results log'!$B$2)+('complete results log'!$B$2*(O309-1))),IF(N309="PLACED",((((O309-1)*Q309)*'complete results log'!$B$2)-'complete results log'!$B$2),IF(Q309=0,-'complete results log'!$B$2,IF(Q309=0,-'complete results log'!$B$2,-('complete results log'!$B$2*2)))))))*E309</f>
        <v>-10</v>
      </c>
      <c r="T309" s="28">
        <f>(IF(N309="WON-EW",(((L309-1)*'complete results log'!$B$2)*(1-$B$3))+(((M309-1)*'complete results log'!$B$2)*(1-$B$3)),IF(N309="WON",(((L309-1)*'complete results log'!$B$2)*(1-$B$3)),IF(N309="PLACED",(((M309-1)*'complete results log'!$B$2)*(1-$B$3))-'complete results log'!$B$2,IF(Q309=0,-'complete results log'!$B$2,-('complete results log'!$B$2*2))))))*E309</f>
        <v>-10</v>
      </c>
    </row>
    <row r="310" spans="1:20" x14ac:dyDescent="0.2">
      <c r="A310" s="20">
        <v>42360</v>
      </c>
      <c r="B310" s="21">
        <v>12.3</v>
      </c>
      <c r="C310" s="50" t="s">
        <v>107</v>
      </c>
      <c r="D310" s="50" t="s">
        <v>383</v>
      </c>
      <c r="E310" s="18">
        <v>2</v>
      </c>
      <c r="F310" s="18">
        <v>3.75</v>
      </c>
      <c r="G310" s="18">
        <v>3.75</v>
      </c>
      <c r="H310" s="22" t="s">
        <v>28</v>
      </c>
      <c r="I310" s="22" t="s">
        <v>28</v>
      </c>
      <c r="J310" s="22"/>
      <c r="K310" s="22"/>
      <c r="N310" s="18" t="s">
        <v>29</v>
      </c>
      <c r="O310" s="27">
        <f>((G310-1)*(1-(IF(H310="no",0,'complete results log'!$B$3)))+1)</f>
        <v>3.75</v>
      </c>
      <c r="P310" s="27">
        <f t="shared" si="5"/>
        <v>2</v>
      </c>
      <c r="Q310" s="39">
        <f>IF(Table1[[#This Row],[Runners]]&lt;5,0,IF(Table1[[#This Row],[Runners]]&lt;8,0.25,IF(Table1[[#This Row],[Runners]]&lt;12,0.2,IF(Table1[[#This Row],[Handicap?]]="Yes",0.25,0.2))))</f>
        <v>0</v>
      </c>
      <c r="R310" s="29">
        <f>(IF(N310="WON-EW",((((F310-1)*Q310)*'complete results log'!$B$2)+('complete results log'!$B$2*(F310-1))),IF(N310="WON",((((F310-1)*Q310)*'complete results log'!$B$2)+('complete results log'!$B$2*(F310-1))),IF(N310="PLACED",((((F310-1)*Q310)*'complete results log'!$B$2)-'complete results log'!$B$2),IF(Q310=0,-'complete results log'!$B$2,IF(Q310=0,-'complete results log'!$B$2,-('complete results log'!$B$2*2)))))))*E310</f>
        <v>-10</v>
      </c>
      <c r="S310" s="28">
        <f>(IF(N310="WON-EW",((((O310-1)*Q310)*'complete results log'!$B$2)+('complete results log'!$B$2*(O310-1))),IF(N310="WON",((((O310-1)*Q310)*'complete results log'!$B$2)+('complete results log'!$B$2*(O310-1))),IF(N310="PLACED",((((O310-1)*Q310)*'complete results log'!$B$2)-'complete results log'!$B$2),IF(Q310=0,-'complete results log'!$B$2,IF(Q310=0,-'complete results log'!$B$2,-('complete results log'!$B$2*2)))))))*E310</f>
        <v>-10</v>
      </c>
      <c r="T310" s="28">
        <f>(IF(N310="WON-EW",(((L310-1)*'complete results log'!$B$2)*(1-$B$3))+(((M310-1)*'complete results log'!$B$2)*(1-$B$3)),IF(N310="WON",(((L310-1)*'complete results log'!$B$2)*(1-$B$3)),IF(N310="PLACED",(((M310-1)*'complete results log'!$B$2)*(1-$B$3))-'complete results log'!$B$2,IF(Q310=0,-'complete results log'!$B$2,-('complete results log'!$B$2*2))))))*E310</f>
        <v>-10</v>
      </c>
    </row>
    <row r="311" spans="1:20" x14ac:dyDescent="0.2">
      <c r="A311" s="20">
        <v>42360</v>
      </c>
      <c r="B311" s="21">
        <v>12.4</v>
      </c>
      <c r="C311" s="50" t="s">
        <v>38</v>
      </c>
      <c r="D311" s="50" t="s">
        <v>384</v>
      </c>
      <c r="E311" s="18">
        <v>2</v>
      </c>
      <c r="F311" s="18">
        <v>5</v>
      </c>
      <c r="G311" s="18">
        <v>5</v>
      </c>
      <c r="H311" s="22" t="s">
        <v>28</v>
      </c>
      <c r="I311" s="22" t="s">
        <v>28</v>
      </c>
      <c r="J311" s="22"/>
      <c r="K311" s="22"/>
      <c r="N311" s="18" t="s">
        <v>29</v>
      </c>
      <c r="O311" s="27">
        <f>((G311-1)*(1-(IF(H311="no",0,'complete results log'!$B$3)))+1)</f>
        <v>5</v>
      </c>
      <c r="P311" s="27">
        <f t="shared" si="5"/>
        <v>2</v>
      </c>
      <c r="Q311" s="39">
        <f>IF(Table1[[#This Row],[Runners]]&lt;5,0,IF(Table1[[#This Row],[Runners]]&lt;8,0.25,IF(Table1[[#This Row],[Runners]]&lt;12,0.2,IF(Table1[[#This Row],[Handicap?]]="Yes",0.25,0.2))))</f>
        <v>0</v>
      </c>
      <c r="R311" s="29">
        <f>(IF(N311="WON-EW",((((F311-1)*Q311)*'complete results log'!$B$2)+('complete results log'!$B$2*(F311-1))),IF(N311="WON",((((F311-1)*Q311)*'complete results log'!$B$2)+('complete results log'!$B$2*(F311-1))),IF(N311="PLACED",((((F311-1)*Q311)*'complete results log'!$B$2)-'complete results log'!$B$2),IF(Q311=0,-'complete results log'!$B$2,IF(Q311=0,-'complete results log'!$B$2,-('complete results log'!$B$2*2)))))))*E311</f>
        <v>-10</v>
      </c>
      <c r="S311" s="28">
        <f>(IF(N311="WON-EW",((((O311-1)*Q311)*'complete results log'!$B$2)+('complete results log'!$B$2*(O311-1))),IF(N311="WON",((((O311-1)*Q311)*'complete results log'!$B$2)+('complete results log'!$B$2*(O311-1))),IF(N311="PLACED",((((O311-1)*Q311)*'complete results log'!$B$2)-'complete results log'!$B$2),IF(Q311=0,-'complete results log'!$B$2,IF(Q311=0,-'complete results log'!$B$2,-('complete results log'!$B$2*2)))))))*E311</f>
        <v>-10</v>
      </c>
      <c r="T311" s="28">
        <f>(IF(N311="WON-EW",(((L311-1)*'complete results log'!$B$2)*(1-$B$3))+(((M311-1)*'complete results log'!$B$2)*(1-$B$3)),IF(N311="WON",(((L311-1)*'complete results log'!$B$2)*(1-$B$3)),IF(N311="PLACED",(((M311-1)*'complete results log'!$B$2)*(1-$B$3))-'complete results log'!$B$2,IF(Q311=0,-'complete results log'!$B$2,-('complete results log'!$B$2*2))))))*E311</f>
        <v>-10</v>
      </c>
    </row>
    <row r="312" spans="1:20" x14ac:dyDescent="0.2">
      <c r="A312" s="20">
        <v>42360</v>
      </c>
      <c r="B312" s="21">
        <v>1.3</v>
      </c>
      <c r="C312" s="50" t="s">
        <v>107</v>
      </c>
      <c r="D312" s="50" t="s">
        <v>385</v>
      </c>
      <c r="E312" s="18">
        <v>2</v>
      </c>
      <c r="F312" s="18">
        <v>4.5</v>
      </c>
      <c r="G312" s="18">
        <v>4.5</v>
      </c>
      <c r="H312" s="22" t="s">
        <v>28</v>
      </c>
      <c r="I312" s="22" t="s">
        <v>28</v>
      </c>
      <c r="J312" s="22"/>
      <c r="K312" s="22"/>
      <c r="N312" s="18" t="s">
        <v>29</v>
      </c>
      <c r="O312" s="27">
        <f>((G312-1)*(1-(IF(H312="no",0,'complete results log'!$B$3)))+1)</f>
        <v>4.5</v>
      </c>
      <c r="P312" s="27">
        <f t="shared" si="5"/>
        <v>2</v>
      </c>
      <c r="Q312" s="39">
        <f>IF(Table1[[#This Row],[Runners]]&lt;5,0,IF(Table1[[#This Row],[Runners]]&lt;8,0.25,IF(Table1[[#This Row],[Runners]]&lt;12,0.2,IF(Table1[[#This Row],[Handicap?]]="Yes",0.25,0.2))))</f>
        <v>0</v>
      </c>
      <c r="R312" s="29">
        <f>(IF(N312="WON-EW",((((F312-1)*Q312)*'complete results log'!$B$2)+('complete results log'!$B$2*(F312-1))),IF(N312="WON",((((F312-1)*Q312)*'complete results log'!$B$2)+('complete results log'!$B$2*(F312-1))),IF(N312="PLACED",((((F312-1)*Q312)*'complete results log'!$B$2)-'complete results log'!$B$2),IF(Q312=0,-'complete results log'!$B$2,IF(Q312=0,-'complete results log'!$B$2,-('complete results log'!$B$2*2)))))))*E312</f>
        <v>-10</v>
      </c>
      <c r="S312" s="28">
        <f>(IF(N312="WON-EW",((((O312-1)*Q312)*'complete results log'!$B$2)+('complete results log'!$B$2*(O312-1))),IF(N312="WON",((((O312-1)*Q312)*'complete results log'!$B$2)+('complete results log'!$B$2*(O312-1))),IF(N312="PLACED",((((O312-1)*Q312)*'complete results log'!$B$2)-'complete results log'!$B$2),IF(Q312=0,-'complete results log'!$B$2,IF(Q312=0,-'complete results log'!$B$2,-('complete results log'!$B$2*2)))))))*E312</f>
        <v>-10</v>
      </c>
      <c r="T312" s="28">
        <f>(IF(N312="WON-EW",(((L312-1)*'complete results log'!$B$2)*(1-$B$3))+(((M312-1)*'complete results log'!$B$2)*(1-$B$3)),IF(N312="WON",(((L312-1)*'complete results log'!$B$2)*(1-$B$3)),IF(N312="PLACED",(((M312-1)*'complete results log'!$B$2)*(1-$B$3))-'complete results log'!$B$2,IF(Q312=0,-'complete results log'!$B$2,-('complete results log'!$B$2*2))))))*E312</f>
        <v>-10</v>
      </c>
    </row>
    <row r="313" spans="1:20" x14ac:dyDescent="0.2">
      <c r="A313" s="20">
        <v>42360</v>
      </c>
      <c r="B313" s="21">
        <v>1.5</v>
      </c>
      <c r="C313" s="50" t="s">
        <v>157</v>
      </c>
      <c r="D313" s="50" t="s">
        <v>386</v>
      </c>
      <c r="E313" s="18">
        <v>2</v>
      </c>
      <c r="F313" s="18">
        <v>4.5</v>
      </c>
      <c r="G313" s="18">
        <v>4.5</v>
      </c>
      <c r="H313" s="22" t="s">
        <v>28</v>
      </c>
      <c r="I313" s="22" t="s">
        <v>28</v>
      </c>
      <c r="J313" s="22"/>
      <c r="K313" s="22"/>
      <c r="N313" s="18" t="s">
        <v>29</v>
      </c>
      <c r="O313" s="27">
        <f>((G313-1)*(1-(IF(H313="no",0,'complete results log'!$B$3)))+1)</f>
        <v>4.5</v>
      </c>
      <c r="P313" s="27">
        <f t="shared" si="5"/>
        <v>2</v>
      </c>
      <c r="Q313" s="39">
        <f>IF(Table1[[#This Row],[Runners]]&lt;5,0,IF(Table1[[#This Row],[Runners]]&lt;8,0.25,IF(Table1[[#This Row],[Runners]]&lt;12,0.2,IF(Table1[[#This Row],[Handicap?]]="Yes",0.25,0.2))))</f>
        <v>0</v>
      </c>
      <c r="R313" s="29">
        <f>(IF(N313="WON-EW",((((F313-1)*Q313)*'complete results log'!$B$2)+('complete results log'!$B$2*(F313-1))),IF(N313="WON",((((F313-1)*Q313)*'complete results log'!$B$2)+('complete results log'!$B$2*(F313-1))),IF(N313="PLACED",((((F313-1)*Q313)*'complete results log'!$B$2)-'complete results log'!$B$2),IF(Q313=0,-'complete results log'!$B$2,IF(Q313=0,-'complete results log'!$B$2,-('complete results log'!$B$2*2)))))))*E313</f>
        <v>-10</v>
      </c>
      <c r="S313" s="28">
        <f>(IF(N313="WON-EW",((((O313-1)*Q313)*'complete results log'!$B$2)+('complete results log'!$B$2*(O313-1))),IF(N313="WON",((((O313-1)*Q313)*'complete results log'!$B$2)+('complete results log'!$B$2*(O313-1))),IF(N313="PLACED",((((O313-1)*Q313)*'complete results log'!$B$2)-'complete results log'!$B$2),IF(Q313=0,-'complete results log'!$B$2,IF(Q313=0,-'complete results log'!$B$2,-('complete results log'!$B$2*2)))))))*E313</f>
        <v>-10</v>
      </c>
      <c r="T313" s="28">
        <f>(IF(N313="WON-EW",(((L313-1)*'complete results log'!$B$2)*(1-$B$3))+(((M313-1)*'complete results log'!$B$2)*(1-$B$3)),IF(N313="WON",(((L313-1)*'complete results log'!$B$2)*(1-$B$3)),IF(N313="PLACED",(((M313-1)*'complete results log'!$B$2)*(1-$B$3))-'complete results log'!$B$2,IF(Q313=0,-'complete results log'!$B$2,-('complete results log'!$B$2*2))))))*E313</f>
        <v>-10</v>
      </c>
    </row>
    <row r="314" spans="1:20" x14ac:dyDescent="0.2">
      <c r="A314" s="20">
        <v>42360</v>
      </c>
      <c r="B314" s="21">
        <v>2.2999999999999998</v>
      </c>
      <c r="C314" s="50" t="s">
        <v>107</v>
      </c>
      <c r="D314" s="50" t="s">
        <v>387</v>
      </c>
      <c r="E314" s="18">
        <v>2</v>
      </c>
      <c r="F314" s="18">
        <v>3.5</v>
      </c>
      <c r="G314" s="18">
        <v>3.5</v>
      </c>
      <c r="H314" s="22" t="s">
        <v>28</v>
      </c>
      <c r="I314" s="22" t="s">
        <v>28</v>
      </c>
      <c r="J314" s="22"/>
      <c r="K314" s="22"/>
      <c r="N314" s="18" t="s">
        <v>29</v>
      </c>
      <c r="O314" s="27">
        <f>((G314-1)*(1-(IF(H314="no",0,'complete results log'!$B$3)))+1)</f>
        <v>3.5</v>
      </c>
      <c r="P314" s="27">
        <f t="shared" si="5"/>
        <v>2</v>
      </c>
      <c r="Q314" s="39">
        <f>IF(Table1[[#This Row],[Runners]]&lt;5,0,IF(Table1[[#This Row],[Runners]]&lt;8,0.25,IF(Table1[[#This Row],[Runners]]&lt;12,0.2,IF(Table1[[#This Row],[Handicap?]]="Yes",0.25,0.2))))</f>
        <v>0</v>
      </c>
      <c r="R314" s="29">
        <f>(IF(N314="WON-EW",((((F314-1)*Q314)*'complete results log'!$B$2)+('complete results log'!$B$2*(F314-1))),IF(N314="WON",((((F314-1)*Q314)*'complete results log'!$B$2)+('complete results log'!$B$2*(F314-1))),IF(N314="PLACED",((((F314-1)*Q314)*'complete results log'!$B$2)-'complete results log'!$B$2),IF(Q314=0,-'complete results log'!$B$2,IF(Q314=0,-'complete results log'!$B$2,-('complete results log'!$B$2*2)))))))*E314</f>
        <v>-10</v>
      </c>
      <c r="S314" s="28">
        <f>(IF(N314="WON-EW",((((O314-1)*Q314)*'complete results log'!$B$2)+('complete results log'!$B$2*(O314-1))),IF(N314="WON",((((O314-1)*Q314)*'complete results log'!$B$2)+('complete results log'!$B$2*(O314-1))),IF(N314="PLACED",((((O314-1)*Q314)*'complete results log'!$B$2)-'complete results log'!$B$2),IF(Q314=0,-'complete results log'!$B$2,IF(Q314=0,-'complete results log'!$B$2,-('complete results log'!$B$2*2)))))))*E314</f>
        <v>-10</v>
      </c>
      <c r="T314" s="28">
        <f>(IF(N314="WON-EW",(((L314-1)*'complete results log'!$B$2)*(1-$B$3))+(((M314-1)*'complete results log'!$B$2)*(1-$B$3)),IF(N314="WON",(((L314-1)*'complete results log'!$B$2)*(1-$B$3)),IF(N314="PLACED",(((M314-1)*'complete results log'!$B$2)*(1-$B$3))-'complete results log'!$B$2,IF(Q314=0,-'complete results log'!$B$2,-('complete results log'!$B$2*2))))))*E314</f>
        <v>-10</v>
      </c>
    </row>
    <row r="315" spans="1:20" x14ac:dyDescent="0.2">
      <c r="A315" s="20">
        <v>42360</v>
      </c>
      <c r="B315" s="21">
        <v>2.4</v>
      </c>
      <c r="C315" s="50" t="s">
        <v>38</v>
      </c>
      <c r="D315" s="50" t="s">
        <v>388</v>
      </c>
      <c r="E315" s="18">
        <v>2</v>
      </c>
      <c r="F315" s="18">
        <v>2.88</v>
      </c>
      <c r="G315" s="18">
        <v>2.88</v>
      </c>
      <c r="H315" s="22" t="s">
        <v>28</v>
      </c>
      <c r="I315" s="22" t="s">
        <v>28</v>
      </c>
      <c r="J315" s="22"/>
      <c r="K315" s="22"/>
      <c r="N315" s="18" t="s">
        <v>29</v>
      </c>
      <c r="O315" s="27">
        <f>((G315-1)*(1-(IF(H315="no",0,'complete results log'!$B$3)))+1)</f>
        <v>2.88</v>
      </c>
      <c r="P315" s="27">
        <f t="shared" si="5"/>
        <v>2</v>
      </c>
      <c r="Q315" s="39">
        <f>IF(Table1[[#This Row],[Runners]]&lt;5,0,IF(Table1[[#This Row],[Runners]]&lt;8,0.25,IF(Table1[[#This Row],[Runners]]&lt;12,0.2,IF(Table1[[#This Row],[Handicap?]]="Yes",0.25,0.2))))</f>
        <v>0</v>
      </c>
      <c r="R315" s="29">
        <f>(IF(N315="WON-EW",((((F315-1)*Q315)*'complete results log'!$B$2)+('complete results log'!$B$2*(F315-1))),IF(N315="WON",((((F315-1)*Q315)*'complete results log'!$B$2)+('complete results log'!$B$2*(F315-1))),IF(N315="PLACED",((((F315-1)*Q315)*'complete results log'!$B$2)-'complete results log'!$B$2),IF(Q315=0,-'complete results log'!$B$2,IF(Q315=0,-'complete results log'!$B$2,-('complete results log'!$B$2*2)))))))*E315</f>
        <v>-10</v>
      </c>
      <c r="S315" s="28">
        <f>(IF(N315="WON-EW",((((O315-1)*Q315)*'complete results log'!$B$2)+('complete results log'!$B$2*(O315-1))),IF(N315="WON",((((O315-1)*Q315)*'complete results log'!$B$2)+('complete results log'!$B$2*(O315-1))),IF(N315="PLACED",((((O315-1)*Q315)*'complete results log'!$B$2)-'complete results log'!$B$2),IF(Q315=0,-'complete results log'!$B$2,IF(Q315=0,-'complete results log'!$B$2,-('complete results log'!$B$2*2)))))))*E315</f>
        <v>-10</v>
      </c>
      <c r="T315" s="28">
        <f>(IF(N315="WON-EW",(((L315-1)*'complete results log'!$B$2)*(1-$B$3))+(((M315-1)*'complete results log'!$B$2)*(1-$B$3)),IF(N315="WON",(((L315-1)*'complete results log'!$B$2)*(1-$B$3)),IF(N315="PLACED",(((M315-1)*'complete results log'!$B$2)*(1-$B$3))-'complete results log'!$B$2,IF(Q315=0,-'complete results log'!$B$2,-('complete results log'!$B$2*2))))))*E315</f>
        <v>-10</v>
      </c>
    </row>
    <row r="316" spans="1:20" x14ac:dyDescent="0.2">
      <c r="A316" s="20">
        <v>42360</v>
      </c>
      <c r="B316" s="21">
        <v>2.5</v>
      </c>
      <c r="C316" s="50" t="s">
        <v>157</v>
      </c>
      <c r="D316" s="50" t="s">
        <v>389</v>
      </c>
      <c r="E316" s="18">
        <v>1</v>
      </c>
      <c r="F316" s="18">
        <v>11</v>
      </c>
      <c r="G316" s="18">
        <v>11</v>
      </c>
      <c r="H316" s="22" t="s">
        <v>28</v>
      </c>
      <c r="I316" s="22" t="s">
        <v>41</v>
      </c>
      <c r="J316" s="22"/>
      <c r="K316" s="22"/>
      <c r="N316" s="18" t="s">
        <v>29</v>
      </c>
      <c r="O316" s="27">
        <f>((G316-1)*(1-(IF(H316="no",0,'complete results log'!$B$3)))+1)</f>
        <v>11</v>
      </c>
      <c r="P316" s="27">
        <f t="shared" si="5"/>
        <v>2</v>
      </c>
      <c r="Q316" s="39">
        <f>IF(Table1[[#This Row],[Runners]]&lt;5,0,IF(Table1[[#This Row],[Runners]]&lt;8,0.25,IF(Table1[[#This Row],[Runners]]&lt;12,0.2,IF(Table1[[#This Row],[Handicap?]]="Yes",0.25,0.2))))</f>
        <v>0</v>
      </c>
      <c r="R316" s="29">
        <f>(IF(N316="WON-EW",((((F316-1)*Q316)*'complete results log'!$B$2)+('complete results log'!$B$2*(F316-1))),IF(N316="WON",((((F316-1)*Q316)*'complete results log'!$B$2)+('complete results log'!$B$2*(F316-1))),IF(N316="PLACED",((((F316-1)*Q316)*'complete results log'!$B$2)-'complete results log'!$B$2),IF(Q316=0,-'complete results log'!$B$2,IF(Q316=0,-'complete results log'!$B$2,-('complete results log'!$B$2*2)))))))*E316</f>
        <v>-5</v>
      </c>
      <c r="S316" s="28">
        <f>(IF(N316="WON-EW",((((O316-1)*Q316)*'complete results log'!$B$2)+('complete results log'!$B$2*(O316-1))),IF(N316="WON",((((O316-1)*Q316)*'complete results log'!$B$2)+('complete results log'!$B$2*(O316-1))),IF(N316="PLACED",((((O316-1)*Q316)*'complete results log'!$B$2)-'complete results log'!$B$2),IF(Q316=0,-'complete results log'!$B$2,IF(Q316=0,-'complete results log'!$B$2,-('complete results log'!$B$2*2)))))))*E316</f>
        <v>-5</v>
      </c>
      <c r="T316" s="28">
        <f>(IF(N316="WON-EW",(((L316-1)*'complete results log'!$B$2)*(1-$B$3))+(((M316-1)*'complete results log'!$B$2)*(1-$B$3)),IF(N316="WON",(((L316-1)*'complete results log'!$B$2)*(1-$B$3)),IF(N316="PLACED",(((M316-1)*'complete results log'!$B$2)*(1-$B$3))-'complete results log'!$B$2,IF(Q316=0,-'complete results log'!$B$2,-('complete results log'!$B$2*2))))))*E316</f>
        <v>-5</v>
      </c>
    </row>
    <row r="317" spans="1:20" x14ac:dyDescent="0.2">
      <c r="A317" s="20">
        <v>42360</v>
      </c>
      <c r="B317" s="21">
        <v>3.3</v>
      </c>
      <c r="C317" s="50" t="s">
        <v>107</v>
      </c>
      <c r="D317" s="50" t="s">
        <v>390</v>
      </c>
      <c r="E317" s="18">
        <v>3</v>
      </c>
      <c r="F317" s="18">
        <v>2.75</v>
      </c>
      <c r="G317" s="18">
        <v>2.75</v>
      </c>
      <c r="H317" s="22" t="s">
        <v>28</v>
      </c>
      <c r="I317" s="22" t="s">
        <v>28</v>
      </c>
      <c r="J317" s="22"/>
      <c r="K317" s="22"/>
      <c r="N317" s="18" t="s">
        <v>29</v>
      </c>
      <c r="O317" s="27">
        <f>((G317-1)*(1-(IF(H317="no",0,'complete results log'!$B$3)))+1)</f>
        <v>2.75</v>
      </c>
      <c r="P317" s="27">
        <f t="shared" si="5"/>
        <v>3</v>
      </c>
      <c r="Q317" s="39">
        <f>IF(Table1[[#This Row],[Runners]]&lt;5,0,IF(Table1[[#This Row],[Runners]]&lt;8,0.25,IF(Table1[[#This Row],[Runners]]&lt;12,0.2,IF(Table1[[#This Row],[Handicap?]]="Yes",0.25,0.2))))</f>
        <v>0</v>
      </c>
      <c r="R317" s="29">
        <f>(IF(N317="WON-EW",((((F317-1)*Q317)*'complete results log'!$B$2)+('complete results log'!$B$2*(F317-1))),IF(N317="WON",((((F317-1)*Q317)*'complete results log'!$B$2)+('complete results log'!$B$2*(F317-1))),IF(N317="PLACED",((((F317-1)*Q317)*'complete results log'!$B$2)-'complete results log'!$B$2),IF(Q317=0,-'complete results log'!$B$2,IF(Q317=0,-'complete results log'!$B$2,-('complete results log'!$B$2*2)))))))*E317</f>
        <v>-15</v>
      </c>
      <c r="S317" s="28">
        <f>(IF(N317="WON-EW",((((O317-1)*Q317)*'complete results log'!$B$2)+('complete results log'!$B$2*(O317-1))),IF(N317="WON",((((O317-1)*Q317)*'complete results log'!$B$2)+('complete results log'!$B$2*(O317-1))),IF(N317="PLACED",((((O317-1)*Q317)*'complete results log'!$B$2)-'complete results log'!$B$2),IF(Q317=0,-'complete results log'!$B$2,IF(Q317=0,-'complete results log'!$B$2,-('complete results log'!$B$2*2)))))))*E317</f>
        <v>-15</v>
      </c>
      <c r="T317" s="28">
        <f>(IF(N317="WON-EW",(((L317-1)*'complete results log'!$B$2)*(1-$B$3))+(((M317-1)*'complete results log'!$B$2)*(1-$B$3)),IF(N317="WON",(((L317-1)*'complete results log'!$B$2)*(1-$B$3)),IF(N317="PLACED",(((M317-1)*'complete results log'!$B$2)*(1-$B$3))-'complete results log'!$B$2,IF(Q317=0,-'complete results log'!$B$2,-('complete results log'!$B$2*2))))))*E317</f>
        <v>-15</v>
      </c>
    </row>
    <row r="318" spans="1:20" x14ac:dyDescent="0.2">
      <c r="C318" s="50"/>
      <c r="D318" s="50"/>
      <c r="H318" s="22"/>
      <c r="I318" s="22"/>
      <c r="J318" s="22"/>
      <c r="K318" s="22"/>
      <c r="N318" s="18"/>
      <c r="O318" s="27">
        <f>((G318-1)*(1-(IF(H318="no",0,'complete results log'!$B$3)))+1)</f>
        <v>5.0000000000000044E-2</v>
      </c>
      <c r="P318" s="27">
        <f t="shared" si="5"/>
        <v>0</v>
      </c>
      <c r="Q318" s="39">
        <f>IF(Table1[[#This Row],[Runners]]&lt;5,0,IF(Table1[[#This Row],[Runners]]&lt;8,0.25,IF(Table1[[#This Row],[Runners]]&lt;12,0.2,IF(Table1[[#This Row],[Handicap?]]="Yes",0.25,0.2))))</f>
        <v>0</v>
      </c>
      <c r="R318" s="29">
        <f>(IF(N318="WON-EW",((((F318-1)*Q318)*'complete results log'!$B$2)+('complete results log'!$B$2*(F318-1))),IF(N318="WON",((((F318-1)*Q318)*'complete results log'!$B$2)+('complete results log'!$B$2*(F318-1))),IF(N318="PLACED",((((F318-1)*Q318)*'complete results log'!$B$2)-'complete results log'!$B$2),IF(Q318=0,-'complete results log'!$B$2,IF(Q318=0,-'complete results log'!$B$2,-('complete results log'!$B$2*2)))))))*E318</f>
        <v>0</v>
      </c>
      <c r="S318" s="28">
        <f>(IF(N318="WON-EW",((((O318-1)*Q318)*'complete results log'!$B$2)+('complete results log'!$B$2*(O318-1))),IF(N318="WON",((((O318-1)*Q318)*'complete results log'!$B$2)+('complete results log'!$B$2*(O318-1))),IF(N318="PLACED",((((O318-1)*Q318)*'complete results log'!$B$2)-'complete results log'!$B$2),IF(Q318=0,-'complete results log'!$B$2,IF(Q318=0,-'complete results log'!$B$2,-('complete results log'!$B$2*2)))))))*E318</f>
        <v>0</v>
      </c>
      <c r="T318" s="28">
        <f>(IF(N318="WON-EW",(((L318-1)*'complete results log'!$B$2)*(1-$B$3))+(((M318-1)*'complete results log'!$B$2)*(1-$B$3)),IF(N318="WON",(((L318-1)*'complete results log'!$B$2)*(1-$B$3)),IF(N318="PLACED",(((M318-1)*'complete results log'!$B$2)*(1-$B$3))-'complete results log'!$B$2,IF(Q318=0,-'complete results log'!$B$2,-('complete results log'!$B$2*2))))))*E318</f>
        <v>0</v>
      </c>
    </row>
    <row r="319" spans="1:20" x14ac:dyDescent="0.2">
      <c r="C319" s="50"/>
      <c r="D319" s="50"/>
      <c r="H319" s="22"/>
      <c r="I319" s="22"/>
      <c r="J319" s="22"/>
      <c r="K319" s="22"/>
      <c r="N319" s="18"/>
      <c r="O319" s="27">
        <f>((G319-1)*(1-(IF(H319="no",0,'complete results log'!$B$3)))+1)</f>
        <v>5.0000000000000044E-2</v>
      </c>
      <c r="P319" s="27">
        <f t="shared" si="5"/>
        <v>0</v>
      </c>
      <c r="Q319" s="39">
        <f>IF(Table1[[#This Row],[Runners]]&lt;5,0,IF(Table1[[#This Row],[Runners]]&lt;8,0.25,IF(Table1[[#This Row],[Runners]]&lt;12,0.2,IF(Table1[[#This Row],[Handicap?]]="Yes",0.25,0.2))))</f>
        <v>0</v>
      </c>
      <c r="R319" s="29">
        <f>(IF(N319="WON-EW",((((F319-1)*Q319)*'complete results log'!$B$2)+('complete results log'!$B$2*(F319-1))),IF(N319="WON",((((F319-1)*Q319)*'complete results log'!$B$2)+('complete results log'!$B$2*(F319-1))),IF(N319="PLACED",((((F319-1)*Q319)*'complete results log'!$B$2)-'complete results log'!$B$2),IF(Q319=0,-'complete results log'!$B$2,IF(Q319=0,-'complete results log'!$B$2,-('complete results log'!$B$2*2)))))))*E319</f>
        <v>0</v>
      </c>
      <c r="S319" s="28">
        <f>(IF(N319="WON-EW",((((O319-1)*Q319)*'complete results log'!$B$2)+('complete results log'!$B$2*(O319-1))),IF(N319="WON",((((O319-1)*Q319)*'complete results log'!$B$2)+('complete results log'!$B$2*(O319-1))),IF(N319="PLACED",((((O319-1)*Q319)*'complete results log'!$B$2)-'complete results log'!$B$2),IF(Q319=0,-'complete results log'!$B$2,IF(Q319=0,-'complete results log'!$B$2,-('complete results log'!$B$2*2)))))))*E319</f>
        <v>0</v>
      </c>
      <c r="T319" s="28">
        <f>(IF(N319="WON-EW",(((L319-1)*'complete results log'!$B$2)*(1-$B$3))+(((M319-1)*'complete results log'!$B$2)*(1-$B$3)),IF(N319="WON",(((L319-1)*'complete results log'!$B$2)*(1-$B$3)),IF(N319="PLACED",(((M319-1)*'complete results log'!$B$2)*(1-$B$3))-'complete results log'!$B$2,IF(Q319=0,-'complete results log'!$B$2,-('complete results log'!$B$2*2))))))*E319</f>
        <v>0</v>
      </c>
    </row>
    <row r="320" spans="1:20" x14ac:dyDescent="0.2">
      <c r="C320" s="50"/>
      <c r="D320" s="50"/>
      <c r="H320" s="22"/>
      <c r="I320" s="22"/>
      <c r="J320" s="22"/>
      <c r="K320" s="22"/>
      <c r="N320" s="18"/>
      <c r="O320" s="27">
        <f>((G320-1)*(1-(IF(H320="no",0,'complete results log'!$B$3)))+1)</f>
        <v>5.0000000000000044E-2</v>
      </c>
      <c r="P320" s="27">
        <f t="shared" si="5"/>
        <v>0</v>
      </c>
      <c r="Q320" s="39">
        <f>IF(Table1[[#This Row],[Runners]]&lt;5,0,IF(Table1[[#This Row],[Runners]]&lt;8,0.25,IF(Table1[[#This Row],[Runners]]&lt;12,0.2,IF(Table1[[#This Row],[Handicap?]]="Yes",0.25,0.2))))</f>
        <v>0</v>
      </c>
      <c r="R320" s="29">
        <f>(IF(N320="WON-EW",((((F320-1)*Q320)*'complete results log'!$B$2)+('complete results log'!$B$2*(F320-1))),IF(N320="WON",((((F320-1)*Q320)*'complete results log'!$B$2)+('complete results log'!$B$2*(F320-1))),IF(N320="PLACED",((((F320-1)*Q320)*'complete results log'!$B$2)-'complete results log'!$B$2),IF(Q320=0,-'complete results log'!$B$2,IF(Q320=0,-'complete results log'!$B$2,-('complete results log'!$B$2*2)))))))*E320</f>
        <v>0</v>
      </c>
      <c r="S320" s="28">
        <f>(IF(N320="WON-EW",((((O320-1)*Q320)*'complete results log'!$B$2)+('complete results log'!$B$2*(O320-1))),IF(N320="WON",((((O320-1)*Q320)*'complete results log'!$B$2)+('complete results log'!$B$2*(O320-1))),IF(N320="PLACED",((((O320-1)*Q320)*'complete results log'!$B$2)-'complete results log'!$B$2),IF(Q320=0,-'complete results log'!$B$2,IF(Q320=0,-'complete results log'!$B$2,-('complete results log'!$B$2*2)))))))*E320</f>
        <v>0</v>
      </c>
      <c r="T320" s="28">
        <f>(IF(N320="WON-EW",(((L320-1)*'complete results log'!$B$2)*(1-$B$3))+(((M320-1)*'complete results log'!$B$2)*(1-$B$3)),IF(N320="WON",(((L320-1)*'complete results log'!$B$2)*(1-$B$3)),IF(N320="PLACED",(((M320-1)*'complete results log'!$B$2)*(1-$B$3))-'complete results log'!$B$2,IF(Q320=0,-'complete results log'!$B$2,-('complete results log'!$B$2*2))))))*E320</f>
        <v>0</v>
      </c>
    </row>
    <row r="321" spans="3:20" x14ac:dyDescent="0.2">
      <c r="C321" s="50"/>
      <c r="D321" s="50"/>
      <c r="H321" s="22"/>
      <c r="I321" s="22"/>
      <c r="J321" s="22"/>
      <c r="K321" s="22"/>
      <c r="N321" s="18"/>
      <c r="O321" s="27">
        <f>((G321-1)*(1-(IF(H321="no",0,'complete results log'!$B$3)))+1)</f>
        <v>5.0000000000000044E-2</v>
      </c>
      <c r="P321" s="27">
        <f t="shared" si="5"/>
        <v>0</v>
      </c>
      <c r="Q321" s="39">
        <f>IF(Table1[[#This Row],[Runners]]&lt;5,0,IF(Table1[[#This Row],[Runners]]&lt;8,0.25,IF(Table1[[#This Row],[Runners]]&lt;12,0.2,IF(Table1[[#This Row],[Handicap?]]="Yes",0.25,0.2))))</f>
        <v>0</v>
      </c>
      <c r="R321" s="29">
        <f>(IF(N321="WON-EW",((((F321-1)*Q321)*'complete results log'!$B$2)+('complete results log'!$B$2*(F321-1))),IF(N321="WON",((((F321-1)*Q321)*'complete results log'!$B$2)+('complete results log'!$B$2*(F321-1))),IF(N321="PLACED",((((F321-1)*Q321)*'complete results log'!$B$2)-'complete results log'!$B$2),IF(Q321=0,-'complete results log'!$B$2,IF(Q321=0,-'complete results log'!$B$2,-('complete results log'!$B$2*2)))))))*E321</f>
        <v>0</v>
      </c>
      <c r="S321" s="28">
        <f>(IF(N321="WON-EW",((((O321-1)*Q321)*'complete results log'!$B$2)+('complete results log'!$B$2*(O321-1))),IF(N321="WON",((((O321-1)*Q321)*'complete results log'!$B$2)+('complete results log'!$B$2*(O321-1))),IF(N321="PLACED",((((O321-1)*Q321)*'complete results log'!$B$2)-'complete results log'!$B$2),IF(Q321=0,-'complete results log'!$B$2,IF(Q321=0,-'complete results log'!$B$2,-('complete results log'!$B$2*2)))))))*E321</f>
        <v>0</v>
      </c>
      <c r="T321" s="28">
        <f>(IF(N321="WON-EW",(((L321-1)*'complete results log'!$B$2)*(1-$B$3))+(((M321-1)*'complete results log'!$B$2)*(1-$B$3)),IF(N321="WON",(((L321-1)*'complete results log'!$B$2)*(1-$B$3)),IF(N321="PLACED",(((M321-1)*'complete results log'!$B$2)*(1-$B$3))-'complete results log'!$B$2,IF(Q321=0,-'complete results log'!$B$2,-('complete results log'!$B$2*2))))))*E321</f>
        <v>0</v>
      </c>
    </row>
    <row r="322" spans="3:20" x14ac:dyDescent="0.2">
      <c r="C322" s="50"/>
      <c r="D322" s="50"/>
      <c r="H322" s="22"/>
      <c r="I322" s="22"/>
      <c r="J322" s="22"/>
      <c r="K322" s="22"/>
      <c r="N322" s="18"/>
      <c r="O322" s="27">
        <f>((G322-1)*(1-(IF(H322="no",0,'complete results log'!$B$3)))+1)</f>
        <v>5.0000000000000044E-2</v>
      </c>
      <c r="P322" s="27">
        <f t="shared" si="5"/>
        <v>0</v>
      </c>
      <c r="Q322" s="39">
        <f>IF(Table1[[#This Row],[Runners]]&lt;5,0,IF(Table1[[#This Row],[Runners]]&lt;8,0.25,IF(Table1[[#This Row],[Runners]]&lt;12,0.2,IF(Table1[[#This Row],[Handicap?]]="Yes",0.25,0.2))))</f>
        <v>0</v>
      </c>
      <c r="R322" s="29">
        <f>(IF(N322="WON-EW",((((F322-1)*Q322)*'complete results log'!$B$2)+('complete results log'!$B$2*(F322-1))),IF(N322="WON",((((F322-1)*Q322)*'complete results log'!$B$2)+('complete results log'!$B$2*(F322-1))),IF(N322="PLACED",((((F322-1)*Q322)*'complete results log'!$B$2)-'complete results log'!$B$2),IF(Q322=0,-'complete results log'!$B$2,IF(Q322=0,-'complete results log'!$B$2,-('complete results log'!$B$2*2)))))))*E322</f>
        <v>0</v>
      </c>
      <c r="S322" s="28">
        <f>(IF(N322="WON-EW",((((O322-1)*Q322)*'complete results log'!$B$2)+('complete results log'!$B$2*(O322-1))),IF(N322="WON",((((O322-1)*Q322)*'complete results log'!$B$2)+('complete results log'!$B$2*(O322-1))),IF(N322="PLACED",((((O322-1)*Q322)*'complete results log'!$B$2)-'complete results log'!$B$2),IF(Q322=0,-'complete results log'!$B$2,IF(Q322=0,-'complete results log'!$B$2,-('complete results log'!$B$2*2)))))))*E322</f>
        <v>0</v>
      </c>
      <c r="T322" s="28">
        <f>(IF(N322="WON-EW",(((L322-1)*'complete results log'!$B$2)*(1-$B$3))+(((M322-1)*'complete results log'!$B$2)*(1-$B$3)),IF(N322="WON",(((L322-1)*'complete results log'!$B$2)*(1-$B$3)),IF(N322="PLACED",(((M322-1)*'complete results log'!$B$2)*(1-$B$3))-'complete results log'!$B$2,IF(Q322=0,-'complete results log'!$B$2,-('complete results log'!$B$2*2))))))*E322</f>
        <v>0</v>
      </c>
    </row>
    <row r="323" spans="3:20" x14ac:dyDescent="0.2">
      <c r="C323" s="50"/>
      <c r="D323" s="50"/>
      <c r="H323" s="22"/>
      <c r="I323" s="22"/>
      <c r="J323" s="22"/>
      <c r="K323" s="22"/>
      <c r="N323" s="18"/>
      <c r="O323" s="27">
        <f>((G323-1)*(1-(IF(H323="no",0,'complete results log'!$B$3)))+1)</f>
        <v>5.0000000000000044E-2</v>
      </c>
      <c r="P323" s="27">
        <f t="shared" si="5"/>
        <v>0</v>
      </c>
      <c r="Q323" s="39">
        <f>IF(Table1[[#This Row],[Runners]]&lt;5,0,IF(Table1[[#This Row],[Runners]]&lt;8,0.25,IF(Table1[[#This Row],[Runners]]&lt;12,0.2,IF(Table1[[#This Row],[Handicap?]]="Yes",0.25,0.2))))</f>
        <v>0</v>
      </c>
      <c r="R323" s="29">
        <f>(IF(N323="WON-EW",((((F323-1)*Q323)*'complete results log'!$B$2)+('complete results log'!$B$2*(F323-1))),IF(N323="WON",((((F323-1)*Q323)*'complete results log'!$B$2)+('complete results log'!$B$2*(F323-1))),IF(N323="PLACED",((((F323-1)*Q323)*'complete results log'!$B$2)-'complete results log'!$B$2),IF(Q323=0,-'complete results log'!$B$2,IF(Q323=0,-'complete results log'!$B$2,-('complete results log'!$B$2*2)))))))*E323</f>
        <v>0</v>
      </c>
      <c r="S323" s="28">
        <f>(IF(N323="WON-EW",((((O323-1)*Q323)*'complete results log'!$B$2)+('complete results log'!$B$2*(O323-1))),IF(N323="WON",((((O323-1)*Q323)*'complete results log'!$B$2)+('complete results log'!$B$2*(O323-1))),IF(N323="PLACED",((((O323-1)*Q323)*'complete results log'!$B$2)-'complete results log'!$B$2),IF(Q323=0,-'complete results log'!$B$2,IF(Q323=0,-'complete results log'!$B$2,-('complete results log'!$B$2*2)))))))*E323</f>
        <v>0</v>
      </c>
      <c r="T323" s="28">
        <f>(IF(N323="WON-EW",(((L323-1)*'complete results log'!$B$2)*(1-$B$3))+(((M323-1)*'complete results log'!$B$2)*(1-$B$3)),IF(N323="WON",(((L323-1)*'complete results log'!$B$2)*(1-$B$3)),IF(N323="PLACED",(((M323-1)*'complete results log'!$B$2)*(1-$B$3))-'complete results log'!$B$2,IF(Q323=0,-'complete results log'!$B$2,-('complete results log'!$B$2*2))))))*E323</f>
        <v>0</v>
      </c>
    </row>
    <row r="324" spans="3:20" x14ac:dyDescent="0.2">
      <c r="C324" s="50"/>
      <c r="D324" s="50"/>
      <c r="H324" s="22"/>
      <c r="I324" s="22"/>
      <c r="J324" s="22"/>
      <c r="K324" s="22"/>
      <c r="N324" s="18"/>
      <c r="O324" s="27">
        <f>((G324-1)*(1-(IF(H324="no",0,'complete results log'!$B$3)))+1)</f>
        <v>5.0000000000000044E-2</v>
      </c>
      <c r="P324" s="27">
        <f t="shared" si="5"/>
        <v>0</v>
      </c>
      <c r="Q324" s="39">
        <f>IF(Table1[[#This Row],[Runners]]&lt;5,0,IF(Table1[[#This Row],[Runners]]&lt;8,0.25,IF(Table1[[#This Row],[Runners]]&lt;12,0.2,IF(Table1[[#This Row],[Handicap?]]="Yes",0.25,0.2))))</f>
        <v>0</v>
      </c>
      <c r="R324" s="29">
        <f>(IF(N324="WON-EW",((((F324-1)*Q324)*'complete results log'!$B$2)+('complete results log'!$B$2*(F324-1))),IF(N324="WON",((((F324-1)*Q324)*'complete results log'!$B$2)+('complete results log'!$B$2*(F324-1))),IF(N324="PLACED",((((F324-1)*Q324)*'complete results log'!$B$2)-'complete results log'!$B$2),IF(Q324=0,-'complete results log'!$B$2,IF(Q324=0,-'complete results log'!$B$2,-('complete results log'!$B$2*2)))))))*E324</f>
        <v>0</v>
      </c>
      <c r="S324" s="28">
        <f>(IF(N324="WON-EW",((((O324-1)*Q324)*'complete results log'!$B$2)+('complete results log'!$B$2*(O324-1))),IF(N324="WON",((((O324-1)*Q324)*'complete results log'!$B$2)+('complete results log'!$B$2*(O324-1))),IF(N324="PLACED",((((O324-1)*Q324)*'complete results log'!$B$2)-'complete results log'!$B$2),IF(Q324=0,-'complete results log'!$B$2,IF(Q324=0,-'complete results log'!$B$2,-('complete results log'!$B$2*2)))))))*E324</f>
        <v>0</v>
      </c>
      <c r="T324" s="28">
        <f>(IF(N324="WON-EW",(((L324-1)*'complete results log'!$B$2)*(1-$B$3))+(((M324-1)*'complete results log'!$B$2)*(1-$B$3)),IF(N324="WON",(((L324-1)*'complete results log'!$B$2)*(1-$B$3)),IF(N324="PLACED",(((M324-1)*'complete results log'!$B$2)*(1-$B$3))-'complete results log'!$B$2,IF(Q324=0,-'complete results log'!$B$2,-('complete results log'!$B$2*2))))))*E324</f>
        <v>0</v>
      </c>
    </row>
    <row r="325" spans="3:20" x14ac:dyDescent="0.2">
      <c r="C325" s="50"/>
      <c r="D325" s="50"/>
      <c r="H325" s="22"/>
      <c r="I325" s="22"/>
      <c r="J325" s="22"/>
      <c r="K325" s="22"/>
      <c r="N325" s="18"/>
      <c r="O325" s="27">
        <f>((G325-1)*(1-(IF(H325="no",0,'complete results log'!$B$3)))+1)</f>
        <v>5.0000000000000044E-2</v>
      </c>
      <c r="P325" s="27">
        <f t="shared" si="5"/>
        <v>0</v>
      </c>
      <c r="Q325" s="39">
        <f>IF(Table1[[#This Row],[Runners]]&lt;5,0,IF(Table1[[#This Row],[Runners]]&lt;8,0.25,IF(Table1[[#This Row],[Runners]]&lt;12,0.2,IF(Table1[[#This Row],[Handicap?]]="Yes",0.25,0.2))))</f>
        <v>0</v>
      </c>
      <c r="R325" s="29">
        <f>(IF(N325="WON-EW",((((F325-1)*Q325)*'complete results log'!$B$2)+('complete results log'!$B$2*(F325-1))),IF(N325="WON",((((F325-1)*Q325)*'complete results log'!$B$2)+('complete results log'!$B$2*(F325-1))),IF(N325="PLACED",((((F325-1)*Q325)*'complete results log'!$B$2)-'complete results log'!$B$2),IF(Q325=0,-'complete results log'!$B$2,IF(Q325=0,-'complete results log'!$B$2,-('complete results log'!$B$2*2)))))))*E325</f>
        <v>0</v>
      </c>
      <c r="S325" s="28">
        <f>(IF(N325="WON-EW",((((O325-1)*Q325)*'complete results log'!$B$2)+('complete results log'!$B$2*(O325-1))),IF(N325="WON",((((O325-1)*Q325)*'complete results log'!$B$2)+('complete results log'!$B$2*(O325-1))),IF(N325="PLACED",((((O325-1)*Q325)*'complete results log'!$B$2)-'complete results log'!$B$2),IF(Q325=0,-'complete results log'!$B$2,IF(Q325=0,-'complete results log'!$B$2,-('complete results log'!$B$2*2)))))))*E325</f>
        <v>0</v>
      </c>
      <c r="T325" s="28">
        <f>(IF(N325="WON-EW",(((L325-1)*'complete results log'!$B$2)*(1-$B$3))+(((M325-1)*'complete results log'!$B$2)*(1-$B$3)),IF(N325="WON",(((L325-1)*'complete results log'!$B$2)*(1-$B$3)),IF(N325="PLACED",(((M325-1)*'complete results log'!$B$2)*(1-$B$3))-'complete results log'!$B$2,IF(Q325=0,-'complete results log'!$B$2,-('complete results log'!$B$2*2))))))*E325</f>
        <v>0</v>
      </c>
    </row>
    <row r="326" spans="3:20" x14ac:dyDescent="0.2">
      <c r="C326" s="50"/>
      <c r="D326" s="50"/>
      <c r="H326" s="22"/>
      <c r="I326" s="22"/>
      <c r="J326" s="22"/>
      <c r="K326" s="22"/>
      <c r="N326" s="18"/>
      <c r="O326" s="27">
        <f>((G326-1)*(1-(IF(H326="no",0,'complete results log'!$B$3)))+1)</f>
        <v>5.0000000000000044E-2</v>
      </c>
      <c r="P326" s="27">
        <f t="shared" si="5"/>
        <v>0</v>
      </c>
      <c r="Q326" s="39">
        <f>IF(Table1[[#This Row],[Runners]]&lt;5,0,IF(Table1[[#This Row],[Runners]]&lt;8,0.25,IF(Table1[[#This Row],[Runners]]&lt;12,0.2,IF(Table1[[#This Row],[Handicap?]]="Yes",0.25,0.2))))</f>
        <v>0</v>
      </c>
      <c r="R326" s="29">
        <f>(IF(N326="WON-EW",((((F326-1)*Q326)*'complete results log'!$B$2)+('complete results log'!$B$2*(F326-1))),IF(N326="WON",((((F326-1)*Q326)*'complete results log'!$B$2)+('complete results log'!$B$2*(F326-1))),IF(N326="PLACED",((((F326-1)*Q326)*'complete results log'!$B$2)-'complete results log'!$B$2),IF(Q326=0,-'complete results log'!$B$2,IF(Q326=0,-'complete results log'!$B$2,-('complete results log'!$B$2*2)))))))*E326</f>
        <v>0</v>
      </c>
      <c r="S326" s="28">
        <f>(IF(N326="WON-EW",((((O326-1)*Q326)*'complete results log'!$B$2)+('complete results log'!$B$2*(O326-1))),IF(N326="WON",((((O326-1)*Q326)*'complete results log'!$B$2)+('complete results log'!$B$2*(O326-1))),IF(N326="PLACED",((((O326-1)*Q326)*'complete results log'!$B$2)-'complete results log'!$B$2),IF(Q326=0,-'complete results log'!$B$2,IF(Q326=0,-'complete results log'!$B$2,-('complete results log'!$B$2*2)))))))*E326</f>
        <v>0</v>
      </c>
      <c r="T326" s="28">
        <f>(IF(N326="WON-EW",(((L326-1)*'complete results log'!$B$2)*(1-$B$3))+(((M326-1)*'complete results log'!$B$2)*(1-$B$3)),IF(N326="WON",(((L326-1)*'complete results log'!$B$2)*(1-$B$3)),IF(N326="PLACED",(((M326-1)*'complete results log'!$B$2)*(1-$B$3))-'complete results log'!$B$2,IF(Q326=0,-'complete results log'!$B$2,-('complete results log'!$B$2*2))))))*E326</f>
        <v>0</v>
      </c>
    </row>
    <row r="327" spans="3:20" x14ac:dyDescent="0.2">
      <c r="C327" s="50"/>
      <c r="D327" s="50"/>
      <c r="H327" s="22"/>
      <c r="I327" s="22"/>
      <c r="J327" s="22"/>
      <c r="K327" s="22"/>
      <c r="N327" s="18"/>
      <c r="O327" s="27">
        <f>((G327-1)*(1-(IF(H327="no",0,'complete results log'!$B$3)))+1)</f>
        <v>5.0000000000000044E-2</v>
      </c>
      <c r="P327" s="27">
        <f t="shared" si="5"/>
        <v>0</v>
      </c>
      <c r="Q327" s="39">
        <f>IF(Table1[[#This Row],[Runners]]&lt;5,0,IF(Table1[[#This Row],[Runners]]&lt;8,0.25,IF(Table1[[#This Row],[Runners]]&lt;12,0.2,IF(Table1[[#This Row],[Handicap?]]="Yes",0.25,0.2))))</f>
        <v>0</v>
      </c>
      <c r="R327" s="29">
        <f>(IF(N327="WON-EW",((((F327-1)*Q327)*'complete results log'!$B$2)+('complete results log'!$B$2*(F327-1))),IF(N327="WON",((((F327-1)*Q327)*'complete results log'!$B$2)+('complete results log'!$B$2*(F327-1))),IF(N327="PLACED",((((F327-1)*Q327)*'complete results log'!$B$2)-'complete results log'!$B$2),IF(Q327=0,-'complete results log'!$B$2,IF(Q327=0,-'complete results log'!$B$2,-('complete results log'!$B$2*2)))))))*E327</f>
        <v>0</v>
      </c>
      <c r="S327" s="28">
        <f>(IF(N327="WON-EW",((((O327-1)*Q327)*'complete results log'!$B$2)+('complete results log'!$B$2*(O327-1))),IF(N327="WON",((((O327-1)*Q327)*'complete results log'!$B$2)+('complete results log'!$B$2*(O327-1))),IF(N327="PLACED",((((O327-1)*Q327)*'complete results log'!$B$2)-'complete results log'!$B$2),IF(Q327=0,-'complete results log'!$B$2,IF(Q327=0,-'complete results log'!$B$2,-('complete results log'!$B$2*2)))))))*E327</f>
        <v>0</v>
      </c>
      <c r="T327" s="28">
        <f>(IF(N327="WON-EW",(((L327-1)*'complete results log'!$B$2)*(1-$B$3))+(((M327-1)*'complete results log'!$B$2)*(1-$B$3)),IF(N327="WON",(((L327-1)*'complete results log'!$B$2)*(1-$B$3)),IF(N327="PLACED",(((M327-1)*'complete results log'!$B$2)*(1-$B$3))-'complete results log'!$B$2,IF(Q327=0,-'complete results log'!$B$2,-('complete results log'!$B$2*2))))))*E327</f>
        <v>0</v>
      </c>
    </row>
    <row r="328" spans="3:20" x14ac:dyDescent="0.2">
      <c r="C328" s="50"/>
      <c r="D328" s="50"/>
      <c r="H328" s="22"/>
      <c r="I328" s="22"/>
      <c r="J328" s="22"/>
      <c r="K328" s="22"/>
      <c r="N328" s="18"/>
      <c r="O328" s="27">
        <f>((G328-1)*(1-(IF(H328="no",0,'complete results log'!$B$3)))+1)</f>
        <v>5.0000000000000044E-2</v>
      </c>
      <c r="P328" s="27">
        <f t="shared" si="5"/>
        <v>0</v>
      </c>
      <c r="Q328" s="39">
        <f>IF(Table1[[#This Row],[Runners]]&lt;5,0,IF(Table1[[#This Row],[Runners]]&lt;8,0.25,IF(Table1[[#This Row],[Runners]]&lt;12,0.2,IF(Table1[[#This Row],[Handicap?]]="Yes",0.25,0.2))))</f>
        <v>0</v>
      </c>
      <c r="R328" s="29">
        <f>(IF(N328="WON-EW",((((F328-1)*Q328)*'complete results log'!$B$2)+('complete results log'!$B$2*(F328-1))),IF(N328="WON",((((F328-1)*Q328)*'complete results log'!$B$2)+('complete results log'!$B$2*(F328-1))),IF(N328="PLACED",((((F328-1)*Q328)*'complete results log'!$B$2)-'complete results log'!$B$2),IF(Q328=0,-'complete results log'!$B$2,IF(Q328=0,-'complete results log'!$B$2,-('complete results log'!$B$2*2)))))))*E328</f>
        <v>0</v>
      </c>
      <c r="S328" s="28">
        <f>(IF(N328="WON-EW",((((O328-1)*Q328)*'complete results log'!$B$2)+('complete results log'!$B$2*(O328-1))),IF(N328="WON",((((O328-1)*Q328)*'complete results log'!$B$2)+('complete results log'!$B$2*(O328-1))),IF(N328="PLACED",((((O328-1)*Q328)*'complete results log'!$B$2)-'complete results log'!$B$2),IF(Q328=0,-'complete results log'!$B$2,IF(Q328=0,-'complete results log'!$B$2,-('complete results log'!$B$2*2)))))))*E328</f>
        <v>0</v>
      </c>
      <c r="T328" s="28">
        <f>(IF(N328="WON-EW",(((L328-1)*'complete results log'!$B$2)*(1-$B$3))+(((M328-1)*'complete results log'!$B$2)*(1-$B$3)),IF(N328="WON",(((L328-1)*'complete results log'!$B$2)*(1-$B$3)),IF(N328="PLACED",(((M328-1)*'complete results log'!$B$2)*(1-$B$3))-'complete results log'!$B$2,IF(Q328=0,-'complete results log'!$B$2,-('complete results log'!$B$2*2))))))*E328</f>
        <v>0</v>
      </c>
    </row>
    <row r="329" spans="3:20" x14ac:dyDescent="0.2">
      <c r="C329" s="50"/>
      <c r="D329" s="50"/>
      <c r="H329" s="22"/>
      <c r="I329" s="22"/>
      <c r="J329" s="22"/>
      <c r="K329" s="22"/>
      <c r="N329" s="18"/>
      <c r="O329" s="27">
        <f>((G329-1)*(1-(IF(H329="no",0,'complete results log'!$B$3)))+1)</f>
        <v>5.0000000000000044E-2</v>
      </c>
      <c r="P329" s="27">
        <f t="shared" si="5"/>
        <v>0</v>
      </c>
      <c r="Q329" s="39">
        <f>IF(Table1[[#This Row],[Runners]]&lt;5,0,IF(Table1[[#This Row],[Runners]]&lt;8,0.25,IF(Table1[[#This Row],[Runners]]&lt;12,0.2,IF(Table1[[#This Row],[Handicap?]]="Yes",0.25,0.2))))</f>
        <v>0</v>
      </c>
      <c r="R329" s="29">
        <f>(IF(N329="WON-EW",((((F329-1)*Q329)*'complete results log'!$B$2)+('complete results log'!$B$2*(F329-1))),IF(N329="WON",((((F329-1)*Q329)*'complete results log'!$B$2)+('complete results log'!$B$2*(F329-1))),IF(N329="PLACED",((((F329-1)*Q329)*'complete results log'!$B$2)-'complete results log'!$B$2),IF(Q329=0,-'complete results log'!$B$2,IF(Q329=0,-'complete results log'!$B$2,-('complete results log'!$B$2*2)))))))*E329</f>
        <v>0</v>
      </c>
      <c r="S329" s="28">
        <f>(IF(N329="WON-EW",((((O329-1)*Q329)*'complete results log'!$B$2)+('complete results log'!$B$2*(O329-1))),IF(N329="WON",((((O329-1)*Q329)*'complete results log'!$B$2)+('complete results log'!$B$2*(O329-1))),IF(N329="PLACED",((((O329-1)*Q329)*'complete results log'!$B$2)-'complete results log'!$B$2),IF(Q329=0,-'complete results log'!$B$2,IF(Q329=0,-'complete results log'!$B$2,-('complete results log'!$B$2*2)))))))*E329</f>
        <v>0</v>
      </c>
      <c r="T329" s="28">
        <f>(IF(N329="WON-EW",(((L329-1)*'complete results log'!$B$2)*(1-$B$3))+(((M329-1)*'complete results log'!$B$2)*(1-$B$3)),IF(N329="WON",(((L329-1)*'complete results log'!$B$2)*(1-$B$3)),IF(N329="PLACED",(((M329-1)*'complete results log'!$B$2)*(1-$B$3))-'complete results log'!$B$2,IF(Q329=0,-'complete results log'!$B$2,-('complete results log'!$B$2*2))))))*E329</f>
        <v>0</v>
      </c>
    </row>
    <row r="330" spans="3:20" x14ac:dyDescent="0.2">
      <c r="C330" s="50"/>
      <c r="D330" s="50"/>
      <c r="H330" s="22"/>
      <c r="I330" s="22"/>
      <c r="J330" s="22"/>
      <c r="K330" s="22"/>
      <c r="N330" s="18"/>
      <c r="O330" s="27">
        <f>((G330-1)*(1-(IF(H330="no",0,'complete results log'!$B$3)))+1)</f>
        <v>5.0000000000000044E-2</v>
      </c>
      <c r="P330" s="27">
        <f t="shared" si="5"/>
        <v>0</v>
      </c>
      <c r="Q330" s="39">
        <f>IF(Table1[[#This Row],[Runners]]&lt;5,0,IF(Table1[[#This Row],[Runners]]&lt;8,0.25,IF(Table1[[#This Row],[Runners]]&lt;12,0.2,IF(Table1[[#This Row],[Handicap?]]="Yes",0.25,0.2))))</f>
        <v>0</v>
      </c>
      <c r="R330" s="29">
        <f>(IF(N330="WON-EW",((((F330-1)*Q330)*'complete results log'!$B$2)+('complete results log'!$B$2*(F330-1))),IF(N330="WON",((((F330-1)*Q330)*'complete results log'!$B$2)+('complete results log'!$B$2*(F330-1))),IF(N330="PLACED",((((F330-1)*Q330)*'complete results log'!$B$2)-'complete results log'!$B$2),IF(Q330=0,-'complete results log'!$B$2,IF(Q330=0,-'complete results log'!$B$2,-('complete results log'!$B$2*2)))))))*E330</f>
        <v>0</v>
      </c>
      <c r="S330" s="28">
        <f>(IF(N330="WON-EW",((((O330-1)*Q330)*'complete results log'!$B$2)+('complete results log'!$B$2*(O330-1))),IF(N330="WON",((((O330-1)*Q330)*'complete results log'!$B$2)+('complete results log'!$B$2*(O330-1))),IF(N330="PLACED",((((O330-1)*Q330)*'complete results log'!$B$2)-'complete results log'!$B$2),IF(Q330=0,-'complete results log'!$B$2,IF(Q330=0,-'complete results log'!$B$2,-('complete results log'!$B$2*2)))))))*E330</f>
        <v>0</v>
      </c>
      <c r="T330" s="28">
        <f>(IF(N330="WON-EW",(((L330-1)*'complete results log'!$B$2)*(1-$B$3))+(((M330-1)*'complete results log'!$B$2)*(1-$B$3)),IF(N330="WON",(((L330-1)*'complete results log'!$B$2)*(1-$B$3)),IF(N330="PLACED",(((M330-1)*'complete results log'!$B$2)*(1-$B$3))-'complete results log'!$B$2,IF(Q330=0,-'complete results log'!$B$2,-('complete results log'!$B$2*2))))))*E330</f>
        <v>0</v>
      </c>
    </row>
    <row r="331" spans="3:20" x14ac:dyDescent="0.2">
      <c r="C331" s="50"/>
      <c r="D331" s="50"/>
      <c r="H331" s="22"/>
      <c r="I331" s="22"/>
      <c r="J331" s="22"/>
      <c r="K331" s="22"/>
      <c r="N331" s="18"/>
      <c r="O331" s="27">
        <f>((G331-1)*(1-(IF(H331="no",0,'complete results log'!$B$3)))+1)</f>
        <v>5.0000000000000044E-2</v>
      </c>
      <c r="P331" s="27">
        <f t="shared" si="5"/>
        <v>0</v>
      </c>
      <c r="Q331" s="39">
        <f>IF(Table1[[#This Row],[Runners]]&lt;5,0,IF(Table1[[#This Row],[Runners]]&lt;8,0.25,IF(Table1[[#This Row],[Runners]]&lt;12,0.2,IF(Table1[[#This Row],[Handicap?]]="Yes",0.25,0.2))))</f>
        <v>0</v>
      </c>
      <c r="R331" s="29">
        <f>(IF(N331="WON-EW",((((F331-1)*Q331)*'complete results log'!$B$2)+('complete results log'!$B$2*(F331-1))),IF(N331="WON",((((F331-1)*Q331)*'complete results log'!$B$2)+('complete results log'!$B$2*(F331-1))),IF(N331="PLACED",((((F331-1)*Q331)*'complete results log'!$B$2)-'complete results log'!$B$2),IF(Q331=0,-'complete results log'!$B$2,IF(Q331=0,-'complete results log'!$B$2,-('complete results log'!$B$2*2)))))))*E331</f>
        <v>0</v>
      </c>
      <c r="S331" s="28">
        <f>(IF(N331="WON-EW",((((O331-1)*Q331)*'complete results log'!$B$2)+('complete results log'!$B$2*(O331-1))),IF(N331="WON",((((O331-1)*Q331)*'complete results log'!$B$2)+('complete results log'!$B$2*(O331-1))),IF(N331="PLACED",((((O331-1)*Q331)*'complete results log'!$B$2)-'complete results log'!$B$2),IF(Q331=0,-'complete results log'!$B$2,IF(Q331=0,-'complete results log'!$B$2,-('complete results log'!$B$2*2)))))))*E331</f>
        <v>0</v>
      </c>
      <c r="T331" s="28">
        <f>(IF(N331="WON-EW",(((L331-1)*'complete results log'!$B$2)*(1-$B$3))+(((M331-1)*'complete results log'!$B$2)*(1-$B$3)),IF(N331="WON",(((L331-1)*'complete results log'!$B$2)*(1-$B$3)),IF(N331="PLACED",(((M331-1)*'complete results log'!$B$2)*(1-$B$3))-'complete results log'!$B$2,IF(Q331=0,-'complete results log'!$B$2,-('complete results log'!$B$2*2))))))*E331</f>
        <v>0</v>
      </c>
    </row>
    <row r="332" spans="3:20" x14ac:dyDescent="0.2">
      <c r="C332" s="50"/>
      <c r="D332" s="50"/>
      <c r="H332" s="22"/>
      <c r="I332" s="22"/>
      <c r="J332" s="22"/>
      <c r="K332" s="22"/>
      <c r="N332" s="18"/>
      <c r="O332" s="27">
        <f>((G332-1)*(1-(IF(H332="no",0,'complete results log'!$B$3)))+1)</f>
        <v>5.0000000000000044E-2</v>
      </c>
      <c r="P332" s="27">
        <f t="shared" si="5"/>
        <v>0</v>
      </c>
      <c r="Q332" s="39">
        <f>IF(Table1[[#This Row],[Runners]]&lt;5,0,IF(Table1[[#This Row],[Runners]]&lt;8,0.25,IF(Table1[[#This Row],[Runners]]&lt;12,0.2,IF(Table1[[#This Row],[Handicap?]]="Yes",0.25,0.2))))</f>
        <v>0</v>
      </c>
      <c r="R332" s="29">
        <f>(IF(N332="WON-EW",((((F332-1)*Q332)*'complete results log'!$B$2)+('complete results log'!$B$2*(F332-1))),IF(N332="WON",((((F332-1)*Q332)*'complete results log'!$B$2)+('complete results log'!$B$2*(F332-1))),IF(N332="PLACED",((((F332-1)*Q332)*'complete results log'!$B$2)-'complete results log'!$B$2),IF(Q332=0,-'complete results log'!$B$2,IF(Q332=0,-'complete results log'!$B$2,-('complete results log'!$B$2*2)))))))*E332</f>
        <v>0</v>
      </c>
      <c r="S332" s="28">
        <f>(IF(N332="WON-EW",((((O332-1)*Q332)*'complete results log'!$B$2)+('complete results log'!$B$2*(O332-1))),IF(N332="WON",((((O332-1)*Q332)*'complete results log'!$B$2)+('complete results log'!$B$2*(O332-1))),IF(N332="PLACED",((((O332-1)*Q332)*'complete results log'!$B$2)-'complete results log'!$B$2),IF(Q332=0,-'complete results log'!$B$2,IF(Q332=0,-'complete results log'!$B$2,-('complete results log'!$B$2*2)))))))*E332</f>
        <v>0</v>
      </c>
      <c r="T332" s="28">
        <f>(IF(N332="WON-EW",(((L332-1)*'complete results log'!$B$2)*(1-$B$3))+(((M332-1)*'complete results log'!$B$2)*(1-$B$3)),IF(N332="WON",(((L332-1)*'complete results log'!$B$2)*(1-$B$3)),IF(N332="PLACED",(((M332-1)*'complete results log'!$B$2)*(1-$B$3))-'complete results log'!$B$2,IF(Q332=0,-'complete results log'!$B$2,-('complete results log'!$B$2*2))))))*E332</f>
        <v>0</v>
      </c>
    </row>
    <row r="333" spans="3:20" x14ac:dyDescent="0.2">
      <c r="C333" s="50"/>
      <c r="D333" s="50"/>
      <c r="H333" s="22"/>
      <c r="I333" s="22"/>
      <c r="J333" s="22"/>
      <c r="K333" s="22"/>
      <c r="N333" s="18"/>
      <c r="O333" s="27">
        <f>((G333-1)*(1-(IF(H333="no",0,'complete results log'!$B$3)))+1)</f>
        <v>5.0000000000000044E-2</v>
      </c>
      <c r="P333" s="27">
        <f t="shared" si="5"/>
        <v>0</v>
      </c>
      <c r="Q333" s="39">
        <f>IF(Table1[[#This Row],[Runners]]&lt;5,0,IF(Table1[[#This Row],[Runners]]&lt;8,0.25,IF(Table1[[#This Row],[Runners]]&lt;12,0.2,IF(Table1[[#This Row],[Handicap?]]="Yes",0.25,0.2))))</f>
        <v>0</v>
      </c>
      <c r="R333" s="29">
        <f>(IF(N333="WON-EW",((((F333-1)*Q333)*'complete results log'!$B$2)+('complete results log'!$B$2*(F333-1))),IF(N333="WON",((((F333-1)*Q333)*'complete results log'!$B$2)+('complete results log'!$B$2*(F333-1))),IF(N333="PLACED",((((F333-1)*Q333)*'complete results log'!$B$2)-'complete results log'!$B$2),IF(Q333=0,-'complete results log'!$B$2,IF(Q333=0,-'complete results log'!$B$2,-('complete results log'!$B$2*2)))))))*E333</f>
        <v>0</v>
      </c>
      <c r="S333" s="28">
        <f>(IF(N333="WON-EW",((((O333-1)*Q333)*'complete results log'!$B$2)+('complete results log'!$B$2*(O333-1))),IF(N333="WON",((((O333-1)*Q333)*'complete results log'!$B$2)+('complete results log'!$B$2*(O333-1))),IF(N333="PLACED",((((O333-1)*Q333)*'complete results log'!$B$2)-'complete results log'!$B$2),IF(Q333=0,-'complete results log'!$B$2,IF(Q333=0,-'complete results log'!$B$2,-('complete results log'!$B$2*2)))))))*E333</f>
        <v>0</v>
      </c>
      <c r="T333" s="28">
        <f>(IF(N333="WON-EW",(((L333-1)*'complete results log'!$B$2)*(1-$B$3))+(((M333-1)*'complete results log'!$B$2)*(1-$B$3)),IF(N333="WON",(((L333-1)*'complete results log'!$B$2)*(1-$B$3)),IF(N333="PLACED",(((M333-1)*'complete results log'!$B$2)*(1-$B$3))-'complete results log'!$B$2,IF(Q333=0,-'complete results log'!$B$2,-('complete results log'!$B$2*2))))))*E333</f>
        <v>0</v>
      </c>
    </row>
    <row r="334" spans="3:20" x14ac:dyDescent="0.2">
      <c r="C334" s="50"/>
      <c r="D334" s="50"/>
      <c r="H334" s="22"/>
      <c r="I334" s="22"/>
      <c r="J334" s="22"/>
      <c r="K334" s="22"/>
      <c r="N334" s="18"/>
      <c r="O334" s="27">
        <f>((G334-1)*(1-(IF(H334="no",0,'complete results log'!$B$3)))+1)</f>
        <v>5.0000000000000044E-2</v>
      </c>
      <c r="P334" s="27">
        <f t="shared" si="5"/>
        <v>0</v>
      </c>
      <c r="Q334" s="39">
        <f>IF(Table1[[#This Row],[Runners]]&lt;5,0,IF(Table1[[#This Row],[Runners]]&lt;8,0.25,IF(Table1[[#This Row],[Runners]]&lt;12,0.2,IF(Table1[[#This Row],[Handicap?]]="Yes",0.25,0.2))))</f>
        <v>0</v>
      </c>
      <c r="R334" s="29">
        <f>(IF(N334="WON-EW",((((F334-1)*Q334)*'complete results log'!$B$2)+('complete results log'!$B$2*(F334-1))),IF(N334="WON",((((F334-1)*Q334)*'complete results log'!$B$2)+('complete results log'!$B$2*(F334-1))),IF(N334="PLACED",((((F334-1)*Q334)*'complete results log'!$B$2)-'complete results log'!$B$2),IF(Q334=0,-'complete results log'!$B$2,IF(Q334=0,-'complete results log'!$B$2,-('complete results log'!$B$2*2)))))))*E334</f>
        <v>0</v>
      </c>
      <c r="S334" s="28">
        <f>(IF(N334="WON-EW",((((O334-1)*Q334)*'complete results log'!$B$2)+('complete results log'!$B$2*(O334-1))),IF(N334="WON",((((O334-1)*Q334)*'complete results log'!$B$2)+('complete results log'!$B$2*(O334-1))),IF(N334="PLACED",((((O334-1)*Q334)*'complete results log'!$B$2)-'complete results log'!$B$2),IF(Q334=0,-'complete results log'!$B$2,IF(Q334=0,-'complete results log'!$B$2,-('complete results log'!$B$2*2)))))))*E334</f>
        <v>0</v>
      </c>
      <c r="T334" s="28">
        <f>(IF(N334="WON-EW",(((L334-1)*'complete results log'!$B$2)*(1-$B$3))+(((M334-1)*'complete results log'!$B$2)*(1-$B$3)),IF(N334="WON",(((L334-1)*'complete results log'!$B$2)*(1-$B$3)),IF(N334="PLACED",(((M334-1)*'complete results log'!$B$2)*(1-$B$3))-'complete results log'!$B$2,IF(Q334=0,-'complete results log'!$B$2,-('complete results log'!$B$2*2))))))*E334</f>
        <v>0</v>
      </c>
    </row>
    <row r="335" spans="3:20" x14ac:dyDescent="0.2">
      <c r="C335" s="50"/>
      <c r="D335" s="50"/>
      <c r="H335" s="22"/>
      <c r="I335" s="22"/>
      <c r="J335" s="22"/>
      <c r="K335" s="22"/>
      <c r="N335" s="18"/>
      <c r="O335" s="27">
        <f>((G335-1)*(1-(IF(H335="no",0,'complete results log'!$B$3)))+1)</f>
        <v>5.0000000000000044E-2</v>
      </c>
      <c r="P335" s="27">
        <f t="shared" si="5"/>
        <v>0</v>
      </c>
      <c r="Q335" s="39">
        <f>IF(Table1[[#This Row],[Runners]]&lt;5,0,IF(Table1[[#This Row],[Runners]]&lt;8,0.25,IF(Table1[[#This Row],[Runners]]&lt;12,0.2,IF(Table1[[#This Row],[Handicap?]]="Yes",0.25,0.2))))</f>
        <v>0</v>
      </c>
      <c r="R335" s="29">
        <f>(IF(N335="WON-EW",((((F335-1)*Q335)*'complete results log'!$B$2)+('complete results log'!$B$2*(F335-1))),IF(N335="WON",((((F335-1)*Q335)*'complete results log'!$B$2)+('complete results log'!$B$2*(F335-1))),IF(N335="PLACED",((((F335-1)*Q335)*'complete results log'!$B$2)-'complete results log'!$B$2),IF(Q335=0,-'complete results log'!$B$2,IF(Q335=0,-'complete results log'!$B$2,-('complete results log'!$B$2*2)))))))*E335</f>
        <v>0</v>
      </c>
      <c r="S335" s="28">
        <f>(IF(N335="WON-EW",((((O335-1)*Q335)*'complete results log'!$B$2)+('complete results log'!$B$2*(O335-1))),IF(N335="WON",((((O335-1)*Q335)*'complete results log'!$B$2)+('complete results log'!$B$2*(O335-1))),IF(N335="PLACED",((((O335-1)*Q335)*'complete results log'!$B$2)-'complete results log'!$B$2),IF(Q335=0,-'complete results log'!$B$2,IF(Q335=0,-'complete results log'!$B$2,-('complete results log'!$B$2*2)))))))*E335</f>
        <v>0</v>
      </c>
      <c r="T335" s="28">
        <f>(IF(N335="WON-EW",(((L335-1)*'complete results log'!$B$2)*(1-$B$3))+(((M335-1)*'complete results log'!$B$2)*(1-$B$3)),IF(N335="WON",(((L335-1)*'complete results log'!$B$2)*(1-$B$3)),IF(N335="PLACED",(((M335-1)*'complete results log'!$B$2)*(1-$B$3))-'complete results log'!$B$2,IF(Q335=0,-'complete results log'!$B$2,-('complete results log'!$B$2*2))))))*E335</f>
        <v>0</v>
      </c>
    </row>
    <row r="336" spans="3:20" x14ac:dyDescent="0.2">
      <c r="C336" s="50"/>
      <c r="D336" s="50"/>
      <c r="H336" s="22"/>
      <c r="I336" s="22"/>
      <c r="J336" s="22"/>
      <c r="K336" s="22"/>
      <c r="N336" s="18"/>
      <c r="O336" s="27">
        <f>((G336-1)*(1-(IF(H336="no",0,'complete results log'!$B$3)))+1)</f>
        <v>5.0000000000000044E-2</v>
      </c>
      <c r="P336" s="27">
        <f t="shared" si="5"/>
        <v>0</v>
      </c>
      <c r="Q336" s="39">
        <f>IF(Table1[[#This Row],[Runners]]&lt;5,0,IF(Table1[[#This Row],[Runners]]&lt;8,0.25,IF(Table1[[#This Row],[Runners]]&lt;12,0.2,IF(Table1[[#This Row],[Handicap?]]="Yes",0.25,0.2))))</f>
        <v>0</v>
      </c>
      <c r="R336" s="29">
        <f>(IF(N336="WON-EW",((((F336-1)*Q336)*'complete results log'!$B$2)+('complete results log'!$B$2*(F336-1))),IF(N336="WON",((((F336-1)*Q336)*'complete results log'!$B$2)+('complete results log'!$B$2*(F336-1))),IF(N336="PLACED",((((F336-1)*Q336)*'complete results log'!$B$2)-'complete results log'!$B$2),IF(Q336=0,-'complete results log'!$B$2,IF(Q336=0,-'complete results log'!$B$2,-('complete results log'!$B$2*2)))))))*E336</f>
        <v>0</v>
      </c>
      <c r="S336" s="28">
        <f>(IF(N336="WON-EW",((((O336-1)*Q336)*'complete results log'!$B$2)+('complete results log'!$B$2*(O336-1))),IF(N336="WON",((((O336-1)*Q336)*'complete results log'!$B$2)+('complete results log'!$B$2*(O336-1))),IF(N336="PLACED",((((O336-1)*Q336)*'complete results log'!$B$2)-'complete results log'!$B$2),IF(Q336=0,-'complete results log'!$B$2,IF(Q336=0,-'complete results log'!$B$2,-('complete results log'!$B$2*2)))))))*E336</f>
        <v>0</v>
      </c>
      <c r="T336" s="28">
        <f>(IF(N336="WON-EW",(((L336-1)*'complete results log'!$B$2)*(1-$B$3))+(((M336-1)*'complete results log'!$B$2)*(1-$B$3)),IF(N336="WON",(((L336-1)*'complete results log'!$B$2)*(1-$B$3)),IF(N336="PLACED",(((M336-1)*'complete results log'!$B$2)*(1-$B$3))-'complete results log'!$B$2,IF(Q336=0,-'complete results log'!$B$2,-('complete results log'!$B$2*2))))))*E336</f>
        <v>0</v>
      </c>
    </row>
    <row r="337" spans="3:20" x14ac:dyDescent="0.2">
      <c r="C337" s="50"/>
      <c r="D337" s="50"/>
      <c r="H337" s="22"/>
      <c r="I337" s="22"/>
      <c r="J337" s="22"/>
      <c r="K337" s="22"/>
      <c r="N337" s="18"/>
      <c r="O337" s="27">
        <f>((G337-1)*(1-(IF(H337="no",0,'complete results log'!$B$3)))+1)</f>
        <v>5.0000000000000044E-2</v>
      </c>
      <c r="P337" s="27">
        <f t="shared" si="5"/>
        <v>0</v>
      </c>
      <c r="Q337" s="39">
        <f>IF(Table1[[#This Row],[Runners]]&lt;5,0,IF(Table1[[#This Row],[Runners]]&lt;8,0.25,IF(Table1[[#This Row],[Runners]]&lt;12,0.2,IF(Table1[[#This Row],[Handicap?]]="Yes",0.25,0.2))))</f>
        <v>0</v>
      </c>
      <c r="R337" s="29">
        <f>(IF(N337="WON-EW",((((F337-1)*Q337)*'complete results log'!$B$2)+('complete results log'!$B$2*(F337-1))),IF(N337="WON",((((F337-1)*Q337)*'complete results log'!$B$2)+('complete results log'!$B$2*(F337-1))),IF(N337="PLACED",((((F337-1)*Q337)*'complete results log'!$B$2)-'complete results log'!$B$2),IF(Q337=0,-'complete results log'!$B$2,IF(Q337=0,-'complete results log'!$B$2,-('complete results log'!$B$2*2)))))))*E337</f>
        <v>0</v>
      </c>
      <c r="S337" s="28">
        <f>(IF(N337="WON-EW",((((O337-1)*Q337)*'complete results log'!$B$2)+('complete results log'!$B$2*(O337-1))),IF(N337="WON",((((O337-1)*Q337)*'complete results log'!$B$2)+('complete results log'!$B$2*(O337-1))),IF(N337="PLACED",((((O337-1)*Q337)*'complete results log'!$B$2)-'complete results log'!$B$2),IF(Q337=0,-'complete results log'!$B$2,IF(Q337=0,-'complete results log'!$B$2,-('complete results log'!$B$2*2)))))))*E337</f>
        <v>0</v>
      </c>
      <c r="T337" s="28">
        <f>(IF(N337="WON-EW",(((L337-1)*'complete results log'!$B$2)*(1-$B$3))+(((M337-1)*'complete results log'!$B$2)*(1-$B$3)),IF(N337="WON",(((L337-1)*'complete results log'!$B$2)*(1-$B$3)),IF(N337="PLACED",(((M337-1)*'complete results log'!$B$2)*(1-$B$3))-'complete results log'!$B$2,IF(Q337=0,-'complete results log'!$B$2,-('complete results log'!$B$2*2))))))*E337</f>
        <v>0</v>
      </c>
    </row>
    <row r="338" spans="3:20" x14ac:dyDescent="0.2">
      <c r="C338" s="50"/>
      <c r="D338" s="50"/>
      <c r="H338" s="22"/>
      <c r="I338" s="22"/>
      <c r="J338" s="22"/>
      <c r="K338" s="22"/>
      <c r="N338" s="18"/>
      <c r="O338" s="27">
        <f>((G338-1)*(1-(IF(H338="no",0,'complete results log'!$B$3)))+1)</f>
        <v>5.0000000000000044E-2</v>
      </c>
      <c r="P338" s="27">
        <f t="shared" si="5"/>
        <v>0</v>
      </c>
      <c r="Q338" s="39">
        <f>IF(Table1[[#This Row],[Runners]]&lt;5,0,IF(Table1[[#This Row],[Runners]]&lt;8,0.25,IF(Table1[[#This Row],[Runners]]&lt;12,0.2,IF(Table1[[#This Row],[Handicap?]]="Yes",0.25,0.2))))</f>
        <v>0</v>
      </c>
      <c r="R338" s="29">
        <f>(IF(N338="WON-EW",((((F338-1)*Q338)*'complete results log'!$B$2)+('complete results log'!$B$2*(F338-1))),IF(N338="WON",((((F338-1)*Q338)*'complete results log'!$B$2)+('complete results log'!$B$2*(F338-1))),IF(N338="PLACED",((((F338-1)*Q338)*'complete results log'!$B$2)-'complete results log'!$B$2),IF(Q338=0,-'complete results log'!$B$2,IF(Q338=0,-'complete results log'!$B$2,-('complete results log'!$B$2*2)))))))*E338</f>
        <v>0</v>
      </c>
      <c r="S338" s="28">
        <f>(IF(N338="WON-EW",((((O338-1)*Q338)*'complete results log'!$B$2)+('complete results log'!$B$2*(O338-1))),IF(N338="WON",((((O338-1)*Q338)*'complete results log'!$B$2)+('complete results log'!$B$2*(O338-1))),IF(N338="PLACED",((((O338-1)*Q338)*'complete results log'!$B$2)-'complete results log'!$B$2),IF(Q338=0,-'complete results log'!$B$2,IF(Q338=0,-'complete results log'!$B$2,-('complete results log'!$B$2*2)))))))*E338</f>
        <v>0</v>
      </c>
      <c r="T338" s="28">
        <f>(IF(N338="WON-EW",(((L338-1)*'complete results log'!$B$2)*(1-$B$3))+(((M338-1)*'complete results log'!$B$2)*(1-$B$3)),IF(N338="WON",(((L338-1)*'complete results log'!$B$2)*(1-$B$3)),IF(N338="PLACED",(((M338-1)*'complete results log'!$B$2)*(1-$B$3))-'complete results log'!$B$2,IF(Q338=0,-'complete results log'!$B$2,-('complete results log'!$B$2*2))))))*E338</f>
        <v>0</v>
      </c>
    </row>
    <row r="339" spans="3:20" x14ac:dyDescent="0.2">
      <c r="C339" s="50"/>
      <c r="D339" s="50"/>
      <c r="H339" s="22"/>
      <c r="I339" s="22"/>
      <c r="J339" s="22"/>
      <c r="K339" s="22"/>
      <c r="N339" s="18"/>
      <c r="O339" s="27">
        <f>((G339-1)*(1-(IF(H339="no",0,'complete results log'!$B$3)))+1)</f>
        <v>5.0000000000000044E-2</v>
      </c>
      <c r="P339" s="27">
        <f t="shared" si="5"/>
        <v>0</v>
      </c>
      <c r="Q339" s="39">
        <f>IF(Table1[[#This Row],[Runners]]&lt;5,0,IF(Table1[[#This Row],[Runners]]&lt;8,0.25,IF(Table1[[#This Row],[Runners]]&lt;12,0.2,IF(Table1[[#This Row],[Handicap?]]="Yes",0.25,0.2))))</f>
        <v>0</v>
      </c>
      <c r="R339" s="29">
        <f>(IF(N339="WON-EW",((((F339-1)*Q339)*'complete results log'!$B$2)+('complete results log'!$B$2*(F339-1))),IF(N339="WON",((((F339-1)*Q339)*'complete results log'!$B$2)+('complete results log'!$B$2*(F339-1))),IF(N339="PLACED",((((F339-1)*Q339)*'complete results log'!$B$2)-'complete results log'!$B$2),IF(Q339=0,-'complete results log'!$B$2,IF(Q339=0,-'complete results log'!$B$2,-('complete results log'!$B$2*2)))))))*E339</f>
        <v>0</v>
      </c>
      <c r="S339" s="28">
        <f>(IF(N339="WON-EW",((((O339-1)*Q339)*'complete results log'!$B$2)+('complete results log'!$B$2*(O339-1))),IF(N339="WON",((((O339-1)*Q339)*'complete results log'!$B$2)+('complete results log'!$B$2*(O339-1))),IF(N339="PLACED",((((O339-1)*Q339)*'complete results log'!$B$2)-'complete results log'!$B$2),IF(Q339=0,-'complete results log'!$B$2,IF(Q339=0,-'complete results log'!$B$2,-('complete results log'!$B$2*2)))))))*E339</f>
        <v>0</v>
      </c>
      <c r="T339" s="28">
        <f>(IF(N339="WON-EW",(((L339-1)*'complete results log'!$B$2)*(1-$B$3))+(((M339-1)*'complete results log'!$B$2)*(1-$B$3)),IF(N339="WON",(((L339-1)*'complete results log'!$B$2)*(1-$B$3)),IF(N339="PLACED",(((M339-1)*'complete results log'!$B$2)*(1-$B$3))-'complete results log'!$B$2,IF(Q339=0,-'complete results log'!$B$2,-('complete results log'!$B$2*2))))))*E339</f>
        <v>0</v>
      </c>
    </row>
    <row r="340" spans="3:20" x14ac:dyDescent="0.2">
      <c r="C340" s="50"/>
      <c r="D340" s="50"/>
      <c r="H340" s="22"/>
      <c r="I340" s="22"/>
      <c r="J340" s="22"/>
      <c r="K340" s="22"/>
      <c r="N340" s="18"/>
      <c r="O340" s="27">
        <f>((G340-1)*(1-(IF(H340="no",0,'complete results log'!$B$3)))+1)</f>
        <v>5.0000000000000044E-2</v>
      </c>
      <c r="P340" s="27">
        <f t="shared" si="5"/>
        <v>0</v>
      </c>
      <c r="Q340" s="39">
        <f>IF(Table1[[#This Row],[Runners]]&lt;5,0,IF(Table1[[#This Row],[Runners]]&lt;8,0.25,IF(Table1[[#This Row],[Runners]]&lt;12,0.2,IF(Table1[[#This Row],[Handicap?]]="Yes",0.25,0.2))))</f>
        <v>0</v>
      </c>
      <c r="R340" s="29">
        <f>(IF(N340="WON-EW",((((F340-1)*Q340)*'complete results log'!$B$2)+('complete results log'!$B$2*(F340-1))),IF(N340="WON",((((F340-1)*Q340)*'complete results log'!$B$2)+('complete results log'!$B$2*(F340-1))),IF(N340="PLACED",((((F340-1)*Q340)*'complete results log'!$B$2)-'complete results log'!$B$2),IF(Q340=0,-'complete results log'!$B$2,IF(Q340=0,-'complete results log'!$B$2,-('complete results log'!$B$2*2)))))))*E340</f>
        <v>0</v>
      </c>
      <c r="S340" s="28">
        <f>(IF(N340="WON-EW",((((O340-1)*Q340)*'complete results log'!$B$2)+('complete results log'!$B$2*(O340-1))),IF(N340="WON",((((O340-1)*Q340)*'complete results log'!$B$2)+('complete results log'!$B$2*(O340-1))),IF(N340="PLACED",((((O340-1)*Q340)*'complete results log'!$B$2)-'complete results log'!$B$2),IF(Q340=0,-'complete results log'!$B$2,IF(Q340=0,-'complete results log'!$B$2,-('complete results log'!$B$2*2)))))))*E340</f>
        <v>0</v>
      </c>
      <c r="T340" s="28">
        <f>(IF(N340="WON-EW",(((L340-1)*'complete results log'!$B$2)*(1-$B$3))+(((M340-1)*'complete results log'!$B$2)*(1-$B$3)),IF(N340="WON",(((L340-1)*'complete results log'!$B$2)*(1-$B$3)),IF(N340="PLACED",(((M340-1)*'complete results log'!$B$2)*(1-$B$3))-'complete results log'!$B$2,IF(Q340=0,-'complete results log'!$B$2,-('complete results log'!$B$2*2))))))*E340</f>
        <v>0</v>
      </c>
    </row>
    <row r="341" spans="3:20" x14ac:dyDescent="0.2">
      <c r="C341" s="50"/>
      <c r="D341" s="50"/>
      <c r="H341" s="22"/>
      <c r="I341" s="22"/>
      <c r="J341" s="22"/>
      <c r="K341" s="22"/>
      <c r="N341" s="18"/>
      <c r="O341" s="27">
        <f>((G341-1)*(1-(IF(H341="no",0,'complete results log'!$B$3)))+1)</f>
        <v>5.0000000000000044E-2</v>
      </c>
      <c r="P341" s="27">
        <f t="shared" si="5"/>
        <v>0</v>
      </c>
      <c r="Q341" s="39">
        <f>IF(Table1[[#This Row],[Runners]]&lt;5,0,IF(Table1[[#This Row],[Runners]]&lt;8,0.25,IF(Table1[[#This Row],[Runners]]&lt;12,0.2,IF(Table1[[#This Row],[Handicap?]]="Yes",0.25,0.2))))</f>
        <v>0</v>
      </c>
      <c r="R341" s="29">
        <f>(IF(N341="WON-EW",((((F341-1)*Q341)*'complete results log'!$B$2)+('complete results log'!$B$2*(F341-1))),IF(N341="WON",((((F341-1)*Q341)*'complete results log'!$B$2)+('complete results log'!$B$2*(F341-1))),IF(N341="PLACED",((((F341-1)*Q341)*'complete results log'!$B$2)-'complete results log'!$B$2),IF(Q341=0,-'complete results log'!$B$2,IF(Q341=0,-'complete results log'!$B$2,-('complete results log'!$B$2*2)))))))*E341</f>
        <v>0</v>
      </c>
      <c r="S341" s="28">
        <f>(IF(N341="WON-EW",((((O341-1)*Q341)*'complete results log'!$B$2)+('complete results log'!$B$2*(O341-1))),IF(N341="WON",((((O341-1)*Q341)*'complete results log'!$B$2)+('complete results log'!$B$2*(O341-1))),IF(N341="PLACED",((((O341-1)*Q341)*'complete results log'!$B$2)-'complete results log'!$B$2),IF(Q341=0,-'complete results log'!$B$2,IF(Q341=0,-'complete results log'!$B$2,-('complete results log'!$B$2*2)))))))*E341</f>
        <v>0</v>
      </c>
      <c r="T341" s="28">
        <f>(IF(N341="WON-EW",(((L341-1)*'complete results log'!$B$2)*(1-$B$3))+(((M341-1)*'complete results log'!$B$2)*(1-$B$3)),IF(N341="WON",(((L341-1)*'complete results log'!$B$2)*(1-$B$3)),IF(N341="PLACED",(((M341-1)*'complete results log'!$B$2)*(1-$B$3))-'complete results log'!$B$2,IF(Q341=0,-'complete results log'!$B$2,-('complete results log'!$B$2*2))))))*E341</f>
        <v>0</v>
      </c>
    </row>
    <row r="342" spans="3:20" x14ac:dyDescent="0.2">
      <c r="C342" s="50"/>
      <c r="D342" s="50"/>
      <c r="H342" s="22"/>
      <c r="I342" s="22"/>
      <c r="J342" s="22"/>
      <c r="K342" s="22"/>
      <c r="N342" s="18"/>
      <c r="O342" s="27">
        <f>((G342-1)*(1-(IF(H342="no",0,'complete results log'!$B$3)))+1)</f>
        <v>5.0000000000000044E-2</v>
      </c>
      <c r="P342" s="27">
        <f t="shared" si="5"/>
        <v>0</v>
      </c>
      <c r="Q342" s="39">
        <f>IF(Table1[[#This Row],[Runners]]&lt;5,0,IF(Table1[[#This Row],[Runners]]&lt;8,0.25,IF(Table1[[#This Row],[Runners]]&lt;12,0.2,IF(Table1[[#This Row],[Handicap?]]="Yes",0.25,0.2))))</f>
        <v>0</v>
      </c>
      <c r="R342" s="29">
        <f>(IF(N342="WON-EW",((((F342-1)*Q342)*'complete results log'!$B$2)+('complete results log'!$B$2*(F342-1))),IF(N342="WON",((((F342-1)*Q342)*'complete results log'!$B$2)+('complete results log'!$B$2*(F342-1))),IF(N342="PLACED",((((F342-1)*Q342)*'complete results log'!$B$2)-'complete results log'!$B$2),IF(Q342=0,-'complete results log'!$B$2,IF(Q342=0,-'complete results log'!$B$2,-('complete results log'!$B$2*2)))))))*E342</f>
        <v>0</v>
      </c>
      <c r="S342" s="28">
        <f>(IF(N342="WON-EW",((((O342-1)*Q342)*'complete results log'!$B$2)+('complete results log'!$B$2*(O342-1))),IF(N342="WON",((((O342-1)*Q342)*'complete results log'!$B$2)+('complete results log'!$B$2*(O342-1))),IF(N342="PLACED",((((O342-1)*Q342)*'complete results log'!$B$2)-'complete results log'!$B$2),IF(Q342=0,-'complete results log'!$B$2,IF(Q342=0,-'complete results log'!$B$2,-('complete results log'!$B$2*2)))))))*E342</f>
        <v>0</v>
      </c>
      <c r="T342" s="28">
        <f>(IF(N342="WON-EW",(((L342-1)*'complete results log'!$B$2)*(1-$B$3))+(((M342-1)*'complete results log'!$B$2)*(1-$B$3)),IF(N342="WON",(((L342-1)*'complete results log'!$B$2)*(1-$B$3)),IF(N342="PLACED",(((M342-1)*'complete results log'!$B$2)*(1-$B$3))-'complete results log'!$B$2,IF(Q342=0,-'complete results log'!$B$2,-('complete results log'!$B$2*2))))))*E342</f>
        <v>0</v>
      </c>
    </row>
    <row r="343" spans="3:20" x14ac:dyDescent="0.2">
      <c r="C343" s="50"/>
      <c r="D343" s="50"/>
      <c r="H343" s="22"/>
      <c r="I343" s="22"/>
      <c r="J343" s="22"/>
      <c r="K343" s="22"/>
      <c r="N343" s="18"/>
      <c r="O343" s="27">
        <f>((G343-1)*(1-(IF(H343="no",0,'complete results log'!$B$3)))+1)</f>
        <v>5.0000000000000044E-2</v>
      </c>
      <c r="P343" s="27">
        <f t="shared" si="5"/>
        <v>0</v>
      </c>
      <c r="Q343" s="39">
        <f>IF(Table1[[#This Row],[Runners]]&lt;5,0,IF(Table1[[#This Row],[Runners]]&lt;8,0.25,IF(Table1[[#This Row],[Runners]]&lt;12,0.2,IF(Table1[[#This Row],[Handicap?]]="Yes",0.25,0.2))))</f>
        <v>0</v>
      </c>
      <c r="R343" s="29">
        <f>(IF(N343="WON-EW",((((F343-1)*Q343)*'complete results log'!$B$2)+('complete results log'!$B$2*(F343-1))),IF(N343="WON",((((F343-1)*Q343)*'complete results log'!$B$2)+('complete results log'!$B$2*(F343-1))),IF(N343="PLACED",((((F343-1)*Q343)*'complete results log'!$B$2)-'complete results log'!$B$2),IF(Q343=0,-'complete results log'!$B$2,IF(Q343=0,-'complete results log'!$B$2,-('complete results log'!$B$2*2)))))))*E343</f>
        <v>0</v>
      </c>
      <c r="S343" s="28">
        <f>(IF(N343="WON-EW",((((O343-1)*Q343)*'complete results log'!$B$2)+('complete results log'!$B$2*(O343-1))),IF(N343="WON",((((O343-1)*Q343)*'complete results log'!$B$2)+('complete results log'!$B$2*(O343-1))),IF(N343="PLACED",((((O343-1)*Q343)*'complete results log'!$B$2)-'complete results log'!$B$2),IF(Q343=0,-'complete results log'!$B$2,IF(Q343=0,-'complete results log'!$B$2,-('complete results log'!$B$2*2)))))))*E343</f>
        <v>0</v>
      </c>
      <c r="T343" s="28">
        <f>(IF(N343="WON-EW",(((L343-1)*'complete results log'!$B$2)*(1-$B$3))+(((M343-1)*'complete results log'!$B$2)*(1-$B$3)),IF(N343="WON",(((L343-1)*'complete results log'!$B$2)*(1-$B$3)),IF(N343="PLACED",(((M343-1)*'complete results log'!$B$2)*(1-$B$3))-'complete results log'!$B$2,IF(Q343=0,-'complete results log'!$B$2,-('complete results log'!$B$2*2))))))*E343</f>
        <v>0</v>
      </c>
    </row>
    <row r="344" spans="3:20" x14ac:dyDescent="0.2">
      <c r="C344" s="50"/>
      <c r="D344" s="50"/>
      <c r="H344" s="22"/>
      <c r="I344" s="22"/>
      <c r="J344" s="22"/>
      <c r="K344" s="22"/>
      <c r="N344" s="18"/>
      <c r="O344" s="27">
        <f>((G344-1)*(1-(IF(H344="no",0,'complete results log'!$B$3)))+1)</f>
        <v>5.0000000000000044E-2</v>
      </c>
      <c r="P344" s="27">
        <f t="shared" si="5"/>
        <v>0</v>
      </c>
      <c r="Q344" s="39">
        <f>IF(Table1[[#This Row],[Runners]]&lt;5,0,IF(Table1[[#This Row],[Runners]]&lt;8,0.25,IF(Table1[[#This Row],[Runners]]&lt;12,0.2,IF(Table1[[#This Row],[Handicap?]]="Yes",0.25,0.2))))</f>
        <v>0</v>
      </c>
      <c r="R344" s="29">
        <f>(IF(N344="WON-EW",((((F344-1)*Q344)*'complete results log'!$B$2)+('complete results log'!$B$2*(F344-1))),IF(N344="WON",((((F344-1)*Q344)*'complete results log'!$B$2)+('complete results log'!$B$2*(F344-1))),IF(N344="PLACED",((((F344-1)*Q344)*'complete results log'!$B$2)-'complete results log'!$B$2),IF(Q344=0,-'complete results log'!$B$2,IF(Q344=0,-'complete results log'!$B$2,-('complete results log'!$B$2*2)))))))*E344</f>
        <v>0</v>
      </c>
      <c r="S344" s="28">
        <f>(IF(N344="WON-EW",((((O344-1)*Q344)*'complete results log'!$B$2)+('complete results log'!$B$2*(O344-1))),IF(N344="WON",((((O344-1)*Q344)*'complete results log'!$B$2)+('complete results log'!$B$2*(O344-1))),IF(N344="PLACED",((((O344-1)*Q344)*'complete results log'!$B$2)-'complete results log'!$B$2),IF(Q344=0,-'complete results log'!$B$2,IF(Q344=0,-'complete results log'!$B$2,-('complete results log'!$B$2*2)))))))*E344</f>
        <v>0</v>
      </c>
      <c r="T344" s="28">
        <f>(IF(N344="WON-EW",(((L344-1)*'complete results log'!$B$2)*(1-$B$3))+(((M344-1)*'complete results log'!$B$2)*(1-$B$3)),IF(N344="WON",(((L344-1)*'complete results log'!$B$2)*(1-$B$3)),IF(N344="PLACED",(((M344-1)*'complete results log'!$B$2)*(1-$B$3))-'complete results log'!$B$2,IF(Q344=0,-'complete results log'!$B$2,-('complete results log'!$B$2*2))))))*E344</f>
        <v>0</v>
      </c>
    </row>
    <row r="345" spans="3:20" x14ac:dyDescent="0.2">
      <c r="C345" s="50"/>
      <c r="D345" s="50"/>
      <c r="H345" s="22"/>
      <c r="I345" s="22"/>
      <c r="J345" s="22"/>
      <c r="K345" s="22"/>
      <c r="N345" s="18"/>
      <c r="O345" s="27">
        <f>((G345-1)*(1-(IF(H345="no",0,'complete results log'!$B$3)))+1)</f>
        <v>5.0000000000000044E-2</v>
      </c>
      <c r="P345" s="27">
        <f t="shared" si="5"/>
        <v>0</v>
      </c>
      <c r="Q345" s="39">
        <f>IF(Table1[[#This Row],[Runners]]&lt;5,0,IF(Table1[[#This Row],[Runners]]&lt;8,0.25,IF(Table1[[#This Row],[Runners]]&lt;12,0.2,IF(Table1[[#This Row],[Handicap?]]="Yes",0.25,0.2))))</f>
        <v>0</v>
      </c>
      <c r="R345" s="29">
        <f>(IF(N345="WON-EW",((((F345-1)*Q345)*'complete results log'!$B$2)+('complete results log'!$B$2*(F345-1))),IF(N345="WON",((((F345-1)*Q345)*'complete results log'!$B$2)+('complete results log'!$B$2*(F345-1))),IF(N345="PLACED",((((F345-1)*Q345)*'complete results log'!$B$2)-'complete results log'!$B$2),IF(Q345=0,-'complete results log'!$B$2,IF(Q345=0,-'complete results log'!$B$2,-('complete results log'!$B$2*2)))))))*E345</f>
        <v>0</v>
      </c>
      <c r="S345" s="28">
        <f>(IF(N345="WON-EW",((((O345-1)*Q345)*'complete results log'!$B$2)+('complete results log'!$B$2*(O345-1))),IF(N345="WON",((((O345-1)*Q345)*'complete results log'!$B$2)+('complete results log'!$B$2*(O345-1))),IF(N345="PLACED",((((O345-1)*Q345)*'complete results log'!$B$2)-'complete results log'!$B$2),IF(Q345=0,-'complete results log'!$B$2,IF(Q345=0,-'complete results log'!$B$2,-('complete results log'!$B$2*2)))))))*E345</f>
        <v>0</v>
      </c>
      <c r="T345" s="28">
        <f>(IF(N345="WON-EW",(((L345-1)*'complete results log'!$B$2)*(1-$B$3))+(((M345-1)*'complete results log'!$B$2)*(1-$B$3)),IF(N345="WON",(((L345-1)*'complete results log'!$B$2)*(1-$B$3)),IF(N345="PLACED",(((M345-1)*'complete results log'!$B$2)*(1-$B$3))-'complete results log'!$B$2,IF(Q345=0,-'complete results log'!$B$2,-('complete results log'!$B$2*2))))))*E345</f>
        <v>0</v>
      </c>
    </row>
    <row r="346" spans="3:20" x14ac:dyDescent="0.2">
      <c r="C346" s="50"/>
      <c r="D346" s="50"/>
      <c r="H346" s="22"/>
      <c r="I346" s="22"/>
      <c r="J346" s="22"/>
      <c r="K346" s="22"/>
      <c r="N346" s="18"/>
      <c r="O346" s="27">
        <f>((G346-1)*(1-(IF(H346="no",0,'complete results log'!$B$3)))+1)</f>
        <v>5.0000000000000044E-2</v>
      </c>
      <c r="P346" s="27">
        <f t="shared" si="5"/>
        <v>0</v>
      </c>
      <c r="Q346" s="39">
        <f>IF(Table1[[#This Row],[Runners]]&lt;5,0,IF(Table1[[#This Row],[Runners]]&lt;8,0.25,IF(Table1[[#This Row],[Runners]]&lt;12,0.2,IF(Table1[[#This Row],[Handicap?]]="Yes",0.25,0.2))))</f>
        <v>0</v>
      </c>
      <c r="R346" s="29">
        <f>(IF(N346="WON-EW",((((F346-1)*Q346)*'complete results log'!$B$2)+('complete results log'!$B$2*(F346-1))),IF(N346="WON",((((F346-1)*Q346)*'complete results log'!$B$2)+('complete results log'!$B$2*(F346-1))),IF(N346="PLACED",((((F346-1)*Q346)*'complete results log'!$B$2)-'complete results log'!$B$2),IF(Q346=0,-'complete results log'!$B$2,IF(Q346=0,-'complete results log'!$B$2,-('complete results log'!$B$2*2)))))))*E346</f>
        <v>0</v>
      </c>
      <c r="S346" s="28">
        <f>(IF(N346="WON-EW",((((O346-1)*Q346)*'complete results log'!$B$2)+('complete results log'!$B$2*(O346-1))),IF(N346="WON",((((O346-1)*Q346)*'complete results log'!$B$2)+('complete results log'!$B$2*(O346-1))),IF(N346="PLACED",((((O346-1)*Q346)*'complete results log'!$B$2)-'complete results log'!$B$2),IF(Q346=0,-'complete results log'!$B$2,IF(Q346=0,-'complete results log'!$B$2,-('complete results log'!$B$2*2)))))))*E346</f>
        <v>0</v>
      </c>
      <c r="T346" s="28">
        <f>(IF(N346="WON-EW",(((L346-1)*'complete results log'!$B$2)*(1-$B$3))+(((M346-1)*'complete results log'!$B$2)*(1-$B$3)),IF(N346="WON",(((L346-1)*'complete results log'!$B$2)*(1-$B$3)),IF(N346="PLACED",(((M346-1)*'complete results log'!$B$2)*(1-$B$3))-'complete results log'!$B$2,IF(Q346=0,-'complete results log'!$B$2,-('complete results log'!$B$2*2))))))*E346</f>
        <v>0</v>
      </c>
    </row>
    <row r="347" spans="3:20" x14ac:dyDescent="0.2">
      <c r="C347" s="50"/>
      <c r="D347" s="50"/>
      <c r="H347" s="22"/>
      <c r="I347" s="22"/>
      <c r="J347" s="22"/>
      <c r="K347" s="22"/>
      <c r="N347" s="18"/>
      <c r="O347" s="27">
        <f>((G347-1)*(1-(IF(H347="no",0,'complete results log'!$B$3)))+1)</f>
        <v>5.0000000000000044E-2</v>
      </c>
      <c r="P347" s="27">
        <f t="shared" si="5"/>
        <v>0</v>
      </c>
      <c r="Q347" s="39">
        <f>IF(Table1[[#This Row],[Runners]]&lt;5,0,IF(Table1[[#This Row],[Runners]]&lt;8,0.25,IF(Table1[[#This Row],[Runners]]&lt;12,0.2,IF(Table1[[#This Row],[Handicap?]]="Yes",0.25,0.2))))</f>
        <v>0</v>
      </c>
      <c r="R347" s="29">
        <f>(IF(N347="WON-EW",((((F347-1)*Q347)*'complete results log'!$B$2)+('complete results log'!$B$2*(F347-1))),IF(N347="WON",((((F347-1)*Q347)*'complete results log'!$B$2)+('complete results log'!$B$2*(F347-1))),IF(N347="PLACED",((((F347-1)*Q347)*'complete results log'!$B$2)-'complete results log'!$B$2),IF(Q347=0,-'complete results log'!$B$2,IF(Q347=0,-'complete results log'!$B$2,-('complete results log'!$B$2*2)))))))*E347</f>
        <v>0</v>
      </c>
      <c r="S347" s="28">
        <f>(IF(N347="WON-EW",((((O347-1)*Q347)*'complete results log'!$B$2)+('complete results log'!$B$2*(O347-1))),IF(N347="WON",((((O347-1)*Q347)*'complete results log'!$B$2)+('complete results log'!$B$2*(O347-1))),IF(N347="PLACED",((((O347-1)*Q347)*'complete results log'!$B$2)-'complete results log'!$B$2),IF(Q347=0,-'complete results log'!$B$2,IF(Q347=0,-'complete results log'!$B$2,-('complete results log'!$B$2*2)))))))*E347</f>
        <v>0</v>
      </c>
      <c r="T347" s="28">
        <f>(IF(N347="WON-EW",(((L347-1)*'complete results log'!$B$2)*(1-$B$3))+(((M347-1)*'complete results log'!$B$2)*(1-$B$3)),IF(N347="WON",(((L347-1)*'complete results log'!$B$2)*(1-$B$3)),IF(N347="PLACED",(((M347-1)*'complete results log'!$B$2)*(1-$B$3))-'complete results log'!$B$2,IF(Q347=0,-'complete results log'!$B$2,-('complete results log'!$B$2*2))))))*E347</f>
        <v>0</v>
      </c>
    </row>
    <row r="348" spans="3:20" x14ac:dyDescent="0.2">
      <c r="C348" s="50"/>
      <c r="D348" s="50"/>
      <c r="H348" s="22"/>
      <c r="I348" s="22"/>
      <c r="J348" s="22"/>
      <c r="K348" s="22"/>
      <c r="N348" s="18"/>
      <c r="O348" s="27">
        <f>((G348-1)*(1-(IF(H348="no",0,'complete results log'!$B$3)))+1)</f>
        <v>5.0000000000000044E-2</v>
      </c>
      <c r="P348" s="27">
        <f t="shared" si="5"/>
        <v>0</v>
      </c>
      <c r="Q348" s="39">
        <f>IF(Table1[[#This Row],[Runners]]&lt;5,0,IF(Table1[[#This Row],[Runners]]&lt;8,0.25,IF(Table1[[#This Row],[Runners]]&lt;12,0.2,IF(Table1[[#This Row],[Handicap?]]="Yes",0.25,0.2))))</f>
        <v>0</v>
      </c>
      <c r="R348" s="29">
        <f>(IF(N348="WON-EW",((((F348-1)*Q348)*'complete results log'!$B$2)+('complete results log'!$B$2*(F348-1))),IF(N348="WON",((((F348-1)*Q348)*'complete results log'!$B$2)+('complete results log'!$B$2*(F348-1))),IF(N348="PLACED",((((F348-1)*Q348)*'complete results log'!$B$2)-'complete results log'!$B$2),IF(Q348=0,-'complete results log'!$B$2,IF(Q348=0,-'complete results log'!$B$2,-('complete results log'!$B$2*2)))))))*E348</f>
        <v>0</v>
      </c>
      <c r="S348" s="28">
        <f>(IF(N348="WON-EW",((((O348-1)*Q348)*'complete results log'!$B$2)+('complete results log'!$B$2*(O348-1))),IF(N348="WON",((((O348-1)*Q348)*'complete results log'!$B$2)+('complete results log'!$B$2*(O348-1))),IF(N348="PLACED",((((O348-1)*Q348)*'complete results log'!$B$2)-'complete results log'!$B$2),IF(Q348=0,-'complete results log'!$B$2,IF(Q348=0,-'complete results log'!$B$2,-('complete results log'!$B$2*2)))))))*E348</f>
        <v>0</v>
      </c>
      <c r="T348" s="28">
        <f>(IF(N348="WON-EW",(((L348-1)*'complete results log'!$B$2)*(1-$B$3))+(((M348-1)*'complete results log'!$B$2)*(1-$B$3)),IF(N348="WON",(((L348-1)*'complete results log'!$B$2)*(1-$B$3)),IF(N348="PLACED",(((M348-1)*'complete results log'!$B$2)*(1-$B$3))-'complete results log'!$B$2,IF(Q348=0,-'complete results log'!$B$2,-('complete results log'!$B$2*2))))))*E348</f>
        <v>0</v>
      </c>
    </row>
    <row r="349" spans="3:20" x14ac:dyDescent="0.2">
      <c r="C349" s="50"/>
      <c r="D349" s="50"/>
      <c r="H349" s="22"/>
      <c r="I349" s="22"/>
      <c r="J349" s="22"/>
      <c r="K349" s="22"/>
      <c r="N349" s="18"/>
      <c r="O349" s="27">
        <f>((G349-1)*(1-(IF(H349="no",0,'complete results log'!$B$3)))+1)</f>
        <v>5.0000000000000044E-2</v>
      </c>
      <c r="P349" s="27">
        <f t="shared" si="5"/>
        <v>0</v>
      </c>
      <c r="Q349" s="39">
        <f>IF(Table1[[#This Row],[Runners]]&lt;5,0,IF(Table1[[#This Row],[Runners]]&lt;8,0.25,IF(Table1[[#This Row],[Runners]]&lt;12,0.2,IF(Table1[[#This Row],[Handicap?]]="Yes",0.25,0.2))))</f>
        <v>0</v>
      </c>
      <c r="R349" s="29">
        <f>(IF(N349="WON-EW",((((F349-1)*Q349)*'complete results log'!$B$2)+('complete results log'!$B$2*(F349-1))),IF(N349="WON",((((F349-1)*Q349)*'complete results log'!$B$2)+('complete results log'!$B$2*(F349-1))),IF(N349="PLACED",((((F349-1)*Q349)*'complete results log'!$B$2)-'complete results log'!$B$2),IF(Q349=0,-'complete results log'!$B$2,IF(Q349=0,-'complete results log'!$B$2,-('complete results log'!$B$2*2)))))))*E349</f>
        <v>0</v>
      </c>
      <c r="S349" s="28">
        <f>(IF(N349="WON-EW",((((O349-1)*Q349)*'complete results log'!$B$2)+('complete results log'!$B$2*(O349-1))),IF(N349="WON",((((O349-1)*Q349)*'complete results log'!$B$2)+('complete results log'!$B$2*(O349-1))),IF(N349="PLACED",((((O349-1)*Q349)*'complete results log'!$B$2)-'complete results log'!$B$2),IF(Q349=0,-'complete results log'!$B$2,IF(Q349=0,-'complete results log'!$B$2,-('complete results log'!$B$2*2)))))))*E349</f>
        <v>0</v>
      </c>
      <c r="T349" s="28">
        <f>(IF(N349="WON-EW",(((L349-1)*'complete results log'!$B$2)*(1-$B$3))+(((M349-1)*'complete results log'!$B$2)*(1-$B$3)),IF(N349="WON",(((L349-1)*'complete results log'!$B$2)*(1-$B$3)),IF(N349="PLACED",(((M349-1)*'complete results log'!$B$2)*(1-$B$3))-'complete results log'!$B$2,IF(Q349=0,-'complete results log'!$B$2,-('complete results log'!$B$2*2))))))*E349</f>
        <v>0</v>
      </c>
    </row>
    <row r="350" spans="3:20" x14ac:dyDescent="0.2">
      <c r="C350" s="50"/>
      <c r="D350" s="50"/>
      <c r="H350" s="22"/>
      <c r="I350" s="22"/>
      <c r="J350" s="22"/>
      <c r="K350" s="22"/>
      <c r="N350" s="18"/>
      <c r="O350" s="27">
        <f>((G350-1)*(1-(IF(H350="no",0,'complete results log'!$B$3)))+1)</f>
        <v>5.0000000000000044E-2</v>
      </c>
      <c r="P350" s="27">
        <f t="shared" si="5"/>
        <v>0</v>
      </c>
      <c r="Q350" s="39">
        <f>IF(Table1[[#This Row],[Runners]]&lt;5,0,IF(Table1[[#This Row],[Runners]]&lt;8,0.25,IF(Table1[[#This Row],[Runners]]&lt;12,0.2,IF(Table1[[#This Row],[Handicap?]]="Yes",0.25,0.2))))</f>
        <v>0</v>
      </c>
      <c r="R350" s="29">
        <f>(IF(N350="WON-EW",((((F350-1)*Q350)*'complete results log'!$B$2)+('complete results log'!$B$2*(F350-1))),IF(N350="WON",((((F350-1)*Q350)*'complete results log'!$B$2)+('complete results log'!$B$2*(F350-1))),IF(N350="PLACED",((((F350-1)*Q350)*'complete results log'!$B$2)-'complete results log'!$B$2),IF(Q350=0,-'complete results log'!$B$2,IF(Q350=0,-'complete results log'!$B$2,-('complete results log'!$B$2*2)))))))*E350</f>
        <v>0</v>
      </c>
      <c r="S350" s="28">
        <f>(IF(N350="WON-EW",((((O350-1)*Q350)*'complete results log'!$B$2)+('complete results log'!$B$2*(O350-1))),IF(N350="WON",((((O350-1)*Q350)*'complete results log'!$B$2)+('complete results log'!$B$2*(O350-1))),IF(N350="PLACED",((((O350-1)*Q350)*'complete results log'!$B$2)-'complete results log'!$B$2),IF(Q350=0,-'complete results log'!$B$2,IF(Q350=0,-'complete results log'!$B$2,-('complete results log'!$B$2*2)))))))*E350</f>
        <v>0</v>
      </c>
      <c r="T350" s="28">
        <f>(IF(N350="WON-EW",(((L350-1)*'complete results log'!$B$2)*(1-$B$3))+(((M350-1)*'complete results log'!$B$2)*(1-$B$3)),IF(N350="WON",(((L350-1)*'complete results log'!$B$2)*(1-$B$3)),IF(N350="PLACED",(((M350-1)*'complete results log'!$B$2)*(1-$B$3))-'complete results log'!$B$2,IF(Q350=0,-'complete results log'!$B$2,-('complete results log'!$B$2*2))))))*E350</f>
        <v>0</v>
      </c>
    </row>
    <row r="351" spans="3:20" x14ac:dyDescent="0.2">
      <c r="C351" s="50"/>
      <c r="D351" s="50"/>
      <c r="H351" s="22"/>
      <c r="I351" s="22"/>
      <c r="J351" s="22"/>
      <c r="K351" s="22"/>
      <c r="N351" s="18"/>
      <c r="O351" s="27">
        <f>((G351-1)*(1-(IF(H351="no",0,'complete results log'!$B$3)))+1)</f>
        <v>5.0000000000000044E-2</v>
      </c>
      <c r="P351" s="27">
        <f t="shared" si="5"/>
        <v>0</v>
      </c>
      <c r="Q351" s="39">
        <f>IF(Table1[[#This Row],[Runners]]&lt;5,0,IF(Table1[[#This Row],[Runners]]&lt;8,0.25,IF(Table1[[#This Row],[Runners]]&lt;12,0.2,IF(Table1[[#This Row],[Handicap?]]="Yes",0.25,0.2))))</f>
        <v>0</v>
      </c>
      <c r="R351" s="29">
        <f>(IF(N351="WON-EW",((((F351-1)*Q351)*'complete results log'!$B$2)+('complete results log'!$B$2*(F351-1))),IF(N351="WON",((((F351-1)*Q351)*'complete results log'!$B$2)+('complete results log'!$B$2*(F351-1))),IF(N351="PLACED",((((F351-1)*Q351)*'complete results log'!$B$2)-'complete results log'!$B$2),IF(Q351=0,-'complete results log'!$B$2,IF(Q351=0,-'complete results log'!$B$2,-('complete results log'!$B$2*2)))))))*E351</f>
        <v>0</v>
      </c>
      <c r="S351" s="28">
        <f>(IF(N351="WON-EW",((((O351-1)*Q351)*'complete results log'!$B$2)+('complete results log'!$B$2*(O351-1))),IF(N351="WON",((((O351-1)*Q351)*'complete results log'!$B$2)+('complete results log'!$B$2*(O351-1))),IF(N351="PLACED",((((O351-1)*Q351)*'complete results log'!$B$2)-'complete results log'!$B$2),IF(Q351=0,-'complete results log'!$B$2,IF(Q351=0,-'complete results log'!$B$2,-('complete results log'!$B$2*2)))))))*E351</f>
        <v>0</v>
      </c>
      <c r="T351" s="28">
        <f>(IF(N351="WON-EW",(((L351-1)*'complete results log'!$B$2)*(1-$B$3))+(((M351-1)*'complete results log'!$B$2)*(1-$B$3)),IF(N351="WON",(((L351-1)*'complete results log'!$B$2)*(1-$B$3)),IF(N351="PLACED",(((M351-1)*'complete results log'!$B$2)*(1-$B$3))-'complete results log'!$B$2,IF(Q351=0,-'complete results log'!$B$2,-('complete results log'!$B$2*2))))))*E351</f>
        <v>0</v>
      </c>
    </row>
    <row r="352" spans="3:20" x14ac:dyDescent="0.2">
      <c r="C352" s="50"/>
      <c r="D352" s="50"/>
      <c r="H352" s="22"/>
      <c r="I352" s="22"/>
      <c r="J352" s="22"/>
      <c r="K352" s="22"/>
      <c r="N352" s="18"/>
      <c r="O352" s="27">
        <f>((G352-1)*(1-(IF(H352="no",0,'complete results log'!$B$3)))+1)</f>
        <v>5.0000000000000044E-2</v>
      </c>
      <c r="P352" s="27">
        <f t="shared" si="5"/>
        <v>0</v>
      </c>
      <c r="Q352" s="39">
        <f>IF(Table1[[#This Row],[Runners]]&lt;5,0,IF(Table1[[#This Row],[Runners]]&lt;8,0.25,IF(Table1[[#This Row],[Runners]]&lt;12,0.2,IF(Table1[[#This Row],[Handicap?]]="Yes",0.25,0.2))))</f>
        <v>0</v>
      </c>
      <c r="R352" s="29">
        <f>(IF(N352="WON-EW",((((F352-1)*Q352)*'complete results log'!$B$2)+('complete results log'!$B$2*(F352-1))),IF(N352="WON",((((F352-1)*Q352)*'complete results log'!$B$2)+('complete results log'!$B$2*(F352-1))),IF(N352="PLACED",((((F352-1)*Q352)*'complete results log'!$B$2)-'complete results log'!$B$2),IF(Q352=0,-'complete results log'!$B$2,IF(Q352=0,-'complete results log'!$B$2,-('complete results log'!$B$2*2)))))))*E352</f>
        <v>0</v>
      </c>
      <c r="S352" s="28">
        <f>(IF(N352="WON-EW",((((O352-1)*Q352)*'complete results log'!$B$2)+('complete results log'!$B$2*(O352-1))),IF(N352="WON",((((O352-1)*Q352)*'complete results log'!$B$2)+('complete results log'!$B$2*(O352-1))),IF(N352="PLACED",((((O352-1)*Q352)*'complete results log'!$B$2)-'complete results log'!$B$2),IF(Q352=0,-'complete results log'!$B$2,IF(Q352=0,-'complete results log'!$B$2,-('complete results log'!$B$2*2)))))))*E352</f>
        <v>0</v>
      </c>
      <c r="T352" s="28">
        <f>(IF(N352="WON-EW",(((L352-1)*'complete results log'!$B$2)*(1-$B$3))+(((M352-1)*'complete results log'!$B$2)*(1-$B$3)),IF(N352="WON",(((L352-1)*'complete results log'!$B$2)*(1-$B$3)),IF(N352="PLACED",(((M352-1)*'complete results log'!$B$2)*(1-$B$3))-'complete results log'!$B$2,IF(Q352=0,-'complete results log'!$B$2,-('complete results log'!$B$2*2))))))*E352</f>
        <v>0</v>
      </c>
    </row>
    <row r="353" spans="3:20" x14ac:dyDescent="0.2">
      <c r="C353" s="50"/>
      <c r="D353" s="50"/>
      <c r="H353" s="22"/>
      <c r="I353" s="22"/>
      <c r="J353" s="22"/>
      <c r="K353" s="22"/>
      <c r="N353" s="18"/>
      <c r="O353" s="27">
        <f>((G353-1)*(1-(IF(H353="no",0,'complete results log'!$B$3)))+1)</f>
        <v>5.0000000000000044E-2</v>
      </c>
      <c r="P353" s="27">
        <f t="shared" si="5"/>
        <v>0</v>
      </c>
      <c r="Q353" s="39">
        <f>IF(Table1[[#This Row],[Runners]]&lt;5,0,IF(Table1[[#This Row],[Runners]]&lt;8,0.25,IF(Table1[[#This Row],[Runners]]&lt;12,0.2,IF(Table1[[#This Row],[Handicap?]]="Yes",0.25,0.2))))</f>
        <v>0</v>
      </c>
      <c r="R353" s="29">
        <f>(IF(N353="WON-EW",((((F353-1)*Q353)*'complete results log'!$B$2)+('complete results log'!$B$2*(F353-1))),IF(N353="WON",((((F353-1)*Q353)*'complete results log'!$B$2)+('complete results log'!$B$2*(F353-1))),IF(N353="PLACED",((((F353-1)*Q353)*'complete results log'!$B$2)-'complete results log'!$B$2),IF(Q353=0,-'complete results log'!$B$2,IF(Q353=0,-'complete results log'!$B$2,-('complete results log'!$B$2*2)))))))*E353</f>
        <v>0</v>
      </c>
      <c r="S353" s="28">
        <f>(IF(N353="WON-EW",((((O353-1)*Q353)*'complete results log'!$B$2)+('complete results log'!$B$2*(O353-1))),IF(N353="WON",((((O353-1)*Q353)*'complete results log'!$B$2)+('complete results log'!$B$2*(O353-1))),IF(N353="PLACED",((((O353-1)*Q353)*'complete results log'!$B$2)-'complete results log'!$B$2),IF(Q353=0,-'complete results log'!$B$2,IF(Q353=0,-'complete results log'!$B$2,-('complete results log'!$B$2*2)))))))*E353</f>
        <v>0</v>
      </c>
      <c r="T353" s="28">
        <f>(IF(N353="WON-EW",(((L353-1)*'complete results log'!$B$2)*(1-$B$3))+(((M353-1)*'complete results log'!$B$2)*(1-$B$3)),IF(N353="WON",(((L353-1)*'complete results log'!$B$2)*(1-$B$3)),IF(N353="PLACED",(((M353-1)*'complete results log'!$B$2)*(1-$B$3))-'complete results log'!$B$2,IF(Q353=0,-'complete results log'!$B$2,-('complete results log'!$B$2*2))))))*E353</f>
        <v>0</v>
      </c>
    </row>
    <row r="354" spans="3:20" x14ac:dyDescent="0.2">
      <c r="C354" s="50"/>
      <c r="D354" s="50"/>
      <c r="H354" s="22"/>
      <c r="I354" s="22"/>
      <c r="J354" s="22"/>
      <c r="K354" s="22"/>
      <c r="N354" s="18"/>
      <c r="O354" s="27">
        <f>((G354-1)*(1-(IF(H354="no",0,'complete results log'!$B$3)))+1)</f>
        <v>5.0000000000000044E-2</v>
      </c>
      <c r="P354" s="27">
        <f t="shared" si="5"/>
        <v>0</v>
      </c>
      <c r="Q354" s="39">
        <f>IF(Table1[[#This Row],[Runners]]&lt;5,0,IF(Table1[[#This Row],[Runners]]&lt;8,0.25,IF(Table1[[#This Row],[Runners]]&lt;12,0.2,IF(Table1[[#This Row],[Handicap?]]="Yes",0.25,0.2))))</f>
        <v>0</v>
      </c>
      <c r="R354" s="29">
        <f>(IF(N354="WON-EW",((((F354-1)*Q354)*'complete results log'!$B$2)+('complete results log'!$B$2*(F354-1))),IF(N354="WON",((((F354-1)*Q354)*'complete results log'!$B$2)+('complete results log'!$B$2*(F354-1))),IF(N354="PLACED",((((F354-1)*Q354)*'complete results log'!$B$2)-'complete results log'!$B$2),IF(Q354=0,-'complete results log'!$B$2,IF(Q354=0,-'complete results log'!$B$2,-('complete results log'!$B$2*2)))))))*E354</f>
        <v>0</v>
      </c>
      <c r="S354" s="28">
        <f>(IF(N354="WON-EW",((((O354-1)*Q354)*'complete results log'!$B$2)+('complete results log'!$B$2*(O354-1))),IF(N354="WON",((((O354-1)*Q354)*'complete results log'!$B$2)+('complete results log'!$B$2*(O354-1))),IF(N354="PLACED",((((O354-1)*Q354)*'complete results log'!$B$2)-'complete results log'!$B$2),IF(Q354=0,-'complete results log'!$B$2,IF(Q354=0,-'complete results log'!$B$2,-('complete results log'!$B$2*2)))))))*E354</f>
        <v>0</v>
      </c>
      <c r="T354" s="28">
        <f>(IF(N354="WON-EW",(((L354-1)*'complete results log'!$B$2)*(1-$B$3))+(((M354-1)*'complete results log'!$B$2)*(1-$B$3)),IF(N354="WON",(((L354-1)*'complete results log'!$B$2)*(1-$B$3)),IF(N354="PLACED",(((M354-1)*'complete results log'!$B$2)*(1-$B$3))-'complete results log'!$B$2,IF(Q354=0,-'complete results log'!$B$2,-('complete results log'!$B$2*2))))))*E354</f>
        <v>0</v>
      </c>
    </row>
    <row r="355" spans="3:20" x14ac:dyDescent="0.2">
      <c r="C355" s="50"/>
      <c r="D355" s="50"/>
      <c r="H355" s="22"/>
      <c r="I355" s="22"/>
      <c r="J355" s="22"/>
      <c r="K355" s="22"/>
      <c r="N355" s="18"/>
      <c r="O355" s="27">
        <f>((G355-1)*(1-(IF(H355="no",0,'complete results log'!$B$3)))+1)</f>
        <v>5.0000000000000044E-2</v>
      </c>
      <c r="P355" s="27">
        <f t="shared" si="5"/>
        <v>0</v>
      </c>
      <c r="Q355" s="39">
        <f>IF(Table1[[#This Row],[Runners]]&lt;5,0,IF(Table1[[#This Row],[Runners]]&lt;8,0.25,IF(Table1[[#This Row],[Runners]]&lt;12,0.2,IF(Table1[[#This Row],[Handicap?]]="Yes",0.25,0.2))))</f>
        <v>0</v>
      </c>
      <c r="R355" s="29">
        <f>(IF(N355="WON-EW",((((F355-1)*Q355)*'complete results log'!$B$2)+('complete results log'!$B$2*(F355-1))),IF(N355="WON",((((F355-1)*Q355)*'complete results log'!$B$2)+('complete results log'!$B$2*(F355-1))),IF(N355="PLACED",((((F355-1)*Q355)*'complete results log'!$B$2)-'complete results log'!$B$2),IF(Q355=0,-'complete results log'!$B$2,IF(Q355=0,-'complete results log'!$B$2,-('complete results log'!$B$2*2)))))))*E355</f>
        <v>0</v>
      </c>
      <c r="S355" s="28">
        <f>(IF(N355="WON-EW",((((O355-1)*Q355)*'complete results log'!$B$2)+('complete results log'!$B$2*(O355-1))),IF(N355="WON",((((O355-1)*Q355)*'complete results log'!$B$2)+('complete results log'!$B$2*(O355-1))),IF(N355="PLACED",((((O355-1)*Q355)*'complete results log'!$B$2)-'complete results log'!$B$2),IF(Q355=0,-'complete results log'!$B$2,IF(Q355=0,-'complete results log'!$B$2,-('complete results log'!$B$2*2)))))))*E355</f>
        <v>0</v>
      </c>
      <c r="T355" s="28">
        <f>(IF(N355="WON-EW",(((L355-1)*'complete results log'!$B$2)*(1-$B$3))+(((M355-1)*'complete results log'!$B$2)*(1-$B$3)),IF(N355="WON",(((L355-1)*'complete results log'!$B$2)*(1-$B$3)),IF(N355="PLACED",(((M355-1)*'complete results log'!$B$2)*(1-$B$3))-'complete results log'!$B$2,IF(Q355=0,-'complete results log'!$B$2,-('complete results log'!$B$2*2))))))*E355</f>
        <v>0</v>
      </c>
    </row>
    <row r="356" spans="3:20" x14ac:dyDescent="0.2">
      <c r="C356" s="50"/>
      <c r="D356" s="50"/>
      <c r="H356" s="22"/>
      <c r="I356" s="22"/>
      <c r="J356" s="22"/>
      <c r="K356" s="22"/>
      <c r="N356" s="18"/>
      <c r="O356" s="27">
        <f>((G356-1)*(1-(IF(H356="no",0,'complete results log'!$B$3)))+1)</f>
        <v>5.0000000000000044E-2</v>
      </c>
      <c r="P356" s="27">
        <f t="shared" si="5"/>
        <v>0</v>
      </c>
      <c r="Q356" s="39">
        <f>IF(Table1[[#This Row],[Runners]]&lt;5,0,IF(Table1[[#This Row],[Runners]]&lt;8,0.25,IF(Table1[[#This Row],[Runners]]&lt;12,0.2,IF(Table1[[#This Row],[Handicap?]]="Yes",0.25,0.2))))</f>
        <v>0</v>
      </c>
      <c r="R356" s="29">
        <f>(IF(N356="WON-EW",((((F356-1)*Q356)*'complete results log'!$B$2)+('complete results log'!$B$2*(F356-1))),IF(N356="WON",((((F356-1)*Q356)*'complete results log'!$B$2)+('complete results log'!$B$2*(F356-1))),IF(N356="PLACED",((((F356-1)*Q356)*'complete results log'!$B$2)-'complete results log'!$B$2),IF(Q356=0,-'complete results log'!$B$2,IF(Q356=0,-'complete results log'!$B$2,-('complete results log'!$B$2*2)))))))*E356</f>
        <v>0</v>
      </c>
      <c r="S356" s="28">
        <f>(IF(N356="WON-EW",((((O356-1)*Q356)*'complete results log'!$B$2)+('complete results log'!$B$2*(O356-1))),IF(N356="WON",((((O356-1)*Q356)*'complete results log'!$B$2)+('complete results log'!$B$2*(O356-1))),IF(N356="PLACED",((((O356-1)*Q356)*'complete results log'!$B$2)-'complete results log'!$B$2),IF(Q356=0,-'complete results log'!$B$2,IF(Q356=0,-'complete results log'!$B$2,-('complete results log'!$B$2*2)))))))*E356</f>
        <v>0</v>
      </c>
      <c r="T356" s="28">
        <f>(IF(N356="WON-EW",(((L356-1)*'complete results log'!$B$2)*(1-$B$3))+(((M356-1)*'complete results log'!$B$2)*(1-$B$3)),IF(N356="WON",(((L356-1)*'complete results log'!$B$2)*(1-$B$3)),IF(N356="PLACED",(((M356-1)*'complete results log'!$B$2)*(1-$B$3))-'complete results log'!$B$2,IF(Q356=0,-'complete results log'!$B$2,-('complete results log'!$B$2*2))))))*E356</f>
        <v>0</v>
      </c>
    </row>
    <row r="357" spans="3:20" x14ac:dyDescent="0.2">
      <c r="C357" s="50"/>
      <c r="D357" s="50"/>
      <c r="H357" s="22"/>
      <c r="I357" s="22"/>
      <c r="J357" s="22"/>
      <c r="K357" s="22"/>
      <c r="N357" s="18"/>
      <c r="O357" s="27">
        <f>((G357-1)*(1-(IF(H357="no",0,'complete results log'!$B$3)))+1)</f>
        <v>5.0000000000000044E-2</v>
      </c>
      <c r="P357" s="27">
        <f t="shared" si="5"/>
        <v>0</v>
      </c>
      <c r="Q357" s="39">
        <f>IF(Table1[[#This Row],[Runners]]&lt;5,0,IF(Table1[[#This Row],[Runners]]&lt;8,0.25,IF(Table1[[#This Row],[Runners]]&lt;12,0.2,IF(Table1[[#This Row],[Handicap?]]="Yes",0.25,0.2))))</f>
        <v>0</v>
      </c>
      <c r="R357" s="29">
        <f>(IF(N357="WON-EW",((((F357-1)*Q357)*'complete results log'!$B$2)+('complete results log'!$B$2*(F357-1))),IF(N357="WON",((((F357-1)*Q357)*'complete results log'!$B$2)+('complete results log'!$B$2*(F357-1))),IF(N357="PLACED",((((F357-1)*Q357)*'complete results log'!$B$2)-'complete results log'!$B$2),IF(Q357=0,-'complete results log'!$B$2,IF(Q357=0,-'complete results log'!$B$2,-('complete results log'!$B$2*2)))))))*E357</f>
        <v>0</v>
      </c>
      <c r="S357" s="28">
        <f>(IF(N357="WON-EW",((((O357-1)*Q357)*'complete results log'!$B$2)+('complete results log'!$B$2*(O357-1))),IF(N357="WON",((((O357-1)*Q357)*'complete results log'!$B$2)+('complete results log'!$B$2*(O357-1))),IF(N357="PLACED",((((O357-1)*Q357)*'complete results log'!$B$2)-'complete results log'!$B$2),IF(Q357=0,-'complete results log'!$B$2,IF(Q357=0,-'complete results log'!$B$2,-('complete results log'!$B$2*2)))))))*E357</f>
        <v>0</v>
      </c>
      <c r="T357" s="28">
        <f>(IF(N357="WON-EW",(((L357-1)*'complete results log'!$B$2)*(1-$B$3))+(((M357-1)*'complete results log'!$B$2)*(1-$B$3)),IF(N357="WON",(((L357-1)*'complete results log'!$B$2)*(1-$B$3)),IF(N357="PLACED",(((M357-1)*'complete results log'!$B$2)*(1-$B$3))-'complete results log'!$B$2,IF(Q357=0,-'complete results log'!$B$2,-('complete results log'!$B$2*2))))))*E357</f>
        <v>0</v>
      </c>
    </row>
    <row r="358" spans="3:20" x14ac:dyDescent="0.2">
      <c r="C358" s="50"/>
      <c r="D358" s="50"/>
      <c r="H358" s="22"/>
      <c r="I358" s="22"/>
      <c r="J358" s="22"/>
      <c r="K358" s="22"/>
      <c r="N358" s="18"/>
      <c r="O358" s="27">
        <f>((G358-1)*(1-(IF(H358="no",0,'complete results log'!$B$3)))+1)</f>
        <v>5.0000000000000044E-2</v>
      </c>
      <c r="P358" s="27">
        <f t="shared" si="5"/>
        <v>0</v>
      </c>
      <c r="Q358" s="39">
        <f>IF(Table1[[#This Row],[Runners]]&lt;5,0,IF(Table1[[#This Row],[Runners]]&lt;8,0.25,IF(Table1[[#This Row],[Runners]]&lt;12,0.2,IF(Table1[[#This Row],[Handicap?]]="Yes",0.25,0.2))))</f>
        <v>0</v>
      </c>
      <c r="R358" s="29">
        <f>(IF(N358="WON-EW",((((F358-1)*Q358)*'complete results log'!$B$2)+('complete results log'!$B$2*(F358-1))),IF(N358="WON",((((F358-1)*Q358)*'complete results log'!$B$2)+('complete results log'!$B$2*(F358-1))),IF(N358="PLACED",((((F358-1)*Q358)*'complete results log'!$B$2)-'complete results log'!$B$2),IF(Q358=0,-'complete results log'!$B$2,IF(Q358=0,-'complete results log'!$B$2,-('complete results log'!$B$2*2)))))))*E358</f>
        <v>0</v>
      </c>
      <c r="S358" s="28">
        <f>(IF(N358="WON-EW",((((O358-1)*Q358)*'complete results log'!$B$2)+('complete results log'!$B$2*(O358-1))),IF(N358="WON",((((O358-1)*Q358)*'complete results log'!$B$2)+('complete results log'!$B$2*(O358-1))),IF(N358="PLACED",((((O358-1)*Q358)*'complete results log'!$B$2)-'complete results log'!$B$2),IF(Q358=0,-'complete results log'!$B$2,IF(Q358=0,-'complete results log'!$B$2,-('complete results log'!$B$2*2)))))))*E358</f>
        <v>0</v>
      </c>
      <c r="T358" s="28">
        <f>(IF(N358="WON-EW",(((L358-1)*'complete results log'!$B$2)*(1-$B$3))+(((M358-1)*'complete results log'!$B$2)*(1-$B$3)),IF(N358="WON",(((L358-1)*'complete results log'!$B$2)*(1-$B$3)),IF(N358="PLACED",(((M358-1)*'complete results log'!$B$2)*(1-$B$3))-'complete results log'!$B$2,IF(Q358=0,-'complete results log'!$B$2,-('complete results log'!$B$2*2))))))*E358</f>
        <v>0</v>
      </c>
    </row>
    <row r="359" spans="3:20" x14ac:dyDescent="0.2">
      <c r="C359" s="50"/>
      <c r="D359" s="50"/>
      <c r="H359" s="22"/>
      <c r="I359" s="22"/>
      <c r="J359" s="22"/>
      <c r="K359" s="22"/>
      <c r="N359" s="18"/>
      <c r="O359" s="27">
        <f>((G359-1)*(1-(IF(H359="no",0,'complete results log'!$B$3)))+1)</f>
        <v>5.0000000000000044E-2</v>
      </c>
      <c r="P359" s="27">
        <f t="shared" si="5"/>
        <v>0</v>
      </c>
      <c r="Q359" s="39">
        <f>IF(Table1[[#This Row],[Runners]]&lt;5,0,IF(Table1[[#This Row],[Runners]]&lt;8,0.25,IF(Table1[[#This Row],[Runners]]&lt;12,0.2,IF(Table1[[#This Row],[Handicap?]]="Yes",0.25,0.2))))</f>
        <v>0</v>
      </c>
      <c r="R359" s="29">
        <f>(IF(N359="WON-EW",((((F359-1)*Q359)*'complete results log'!$B$2)+('complete results log'!$B$2*(F359-1))),IF(N359="WON",((((F359-1)*Q359)*'complete results log'!$B$2)+('complete results log'!$B$2*(F359-1))),IF(N359="PLACED",((((F359-1)*Q359)*'complete results log'!$B$2)-'complete results log'!$B$2),IF(Q359=0,-'complete results log'!$B$2,IF(Q359=0,-'complete results log'!$B$2,-('complete results log'!$B$2*2)))))))*E359</f>
        <v>0</v>
      </c>
      <c r="S359" s="28">
        <f>(IF(N359="WON-EW",((((O359-1)*Q359)*'complete results log'!$B$2)+('complete results log'!$B$2*(O359-1))),IF(N359="WON",((((O359-1)*Q359)*'complete results log'!$B$2)+('complete results log'!$B$2*(O359-1))),IF(N359="PLACED",((((O359-1)*Q359)*'complete results log'!$B$2)-'complete results log'!$B$2),IF(Q359=0,-'complete results log'!$B$2,IF(Q359=0,-'complete results log'!$B$2,-('complete results log'!$B$2*2)))))))*E359</f>
        <v>0</v>
      </c>
      <c r="T359" s="28">
        <f>(IF(N359="WON-EW",(((L359-1)*'complete results log'!$B$2)*(1-$B$3))+(((M359-1)*'complete results log'!$B$2)*(1-$B$3)),IF(N359="WON",(((L359-1)*'complete results log'!$B$2)*(1-$B$3)),IF(N359="PLACED",(((M359-1)*'complete results log'!$B$2)*(1-$B$3))-'complete results log'!$B$2,IF(Q359=0,-'complete results log'!$B$2,-('complete results log'!$B$2*2))))))*E359</f>
        <v>0</v>
      </c>
    </row>
    <row r="360" spans="3:20" x14ac:dyDescent="0.2">
      <c r="C360" s="50"/>
      <c r="D360" s="50"/>
      <c r="H360" s="22"/>
      <c r="I360" s="22"/>
      <c r="J360" s="22"/>
      <c r="K360" s="22"/>
      <c r="N360" s="18"/>
      <c r="O360" s="27">
        <f>((G360-1)*(1-(IF(H360="no",0,'complete results log'!$B$3)))+1)</f>
        <v>5.0000000000000044E-2</v>
      </c>
      <c r="P360" s="27">
        <f t="shared" si="5"/>
        <v>0</v>
      </c>
      <c r="Q360" s="39">
        <f>IF(Table1[[#This Row],[Runners]]&lt;5,0,IF(Table1[[#This Row],[Runners]]&lt;8,0.25,IF(Table1[[#This Row],[Runners]]&lt;12,0.2,IF(Table1[[#This Row],[Handicap?]]="Yes",0.25,0.2))))</f>
        <v>0</v>
      </c>
      <c r="R360" s="29">
        <f>(IF(N360="WON-EW",((((F360-1)*Q360)*'complete results log'!$B$2)+('complete results log'!$B$2*(F360-1))),IF(N360="WON",((((F360-1)*Q360)*'complete results log'!$B$2)+('complete results log'!$B$2*(F360-1))),IF(N360="PLACED",((((F360-1)*Q360)*'complete results log'!$B$2)-'complete results log'!$B$2),IF(Q360=0,-'complete results log'!$B$2,IF(Q360=0,-'complete results log'!$B$2,-('complete results log'!$B$2*2)))))))*E360</f>
        <v>0</v>
      </c>
      <c r="S360" s="28">
        <f>(IF(N360="WON-EW",((((O360-1)*Q360)*'complete results log'!$B$2)+('complete results log'!$B$2*(O360-1))),IF(N360="WON",((((O360-1)*Q360)*'complete results log'!$B$2)+('complete results log'!$B$2*(O360-1))),IF(N360="PLACED",((((O360-1)*Q360)*'complete results log'!$B$2)-'complete results log'!$B$2),IF(Q360=0,-'complete results log'!$B$2,IF(Q360=0,-'complete results log'!$B$2,-('complete results log'!$B$2*2)))))))*E360</f>
        <v>0</v>
      </c>
      <c r="T360" s="28">
        <f>(IF(N360="WON-EW",(((L360-1)*'complete results log'!$B$2)*(1-$B$3))+(((M360-1)*'complete results log'!$B$2)*(1-$B$3)),IF(N360="WON",(((L360-1)*'complete results log'!$B$2)*(1-$B$3)),IF(N360="PLACED",(((M360-1)*'complete results log'!$B$2)*(1-$B$3))-'complete results log'!$B$2,IF(Q360=0,-'complete results log'!$B$2,-('complete results log'!$B$2*2))))))*E360</f>
        <v>0</v>
      </c>
    </row>
    <row r="361" spans="3:20" x14ac:dyDescent="0.2">
      <c r="C361" s="50"/>
      <c r="D361" s="50"/>
      <c r="H361" s="22"/>
      <c r="I361" s="22"/>
      <c r="J361" s="22"/>
      <c r="K361" s="22"/>
      <c r="N361" s="18"/>
      <c r="O361" s="27">
        <f>((G361-1)*(1-(IF(H361="no",0,'complete results log'!$B$3)))+1)</f>
        <v>5.0000000000000044E-2</v>
      </c>
      <c r="P361" s="27">
        <f t="shared" si="5"/>
        <v>0</v>
      </c>
      <c r="Q361" s="39">
        <f>IF(Table1[[#This Row],[Runners]]&lt;5,0,IF(Table1[[#This Row],[Runners]]&lt;8,0.25,IF(Table1[[#This Row],[Runners]]&lt;12,0.2,IF(Table1[[#This Row],[Handicap?]]="Yes",0.25,0.2))))</f>
        <v>0</v>
      </c>
      <c r="R361" s="29">
        <f>(IF(N361="WON-EW",((((F361-1)*Q361)*'complete results log'!$B$2)+('complete results log'!$B$2*(F361-1))),IF(N361="WON",((((F361-1)*Q361)*'complete results log'!$B$2)+('complete results log'!$B$2*(F361-1))),IF(N361="PLACED",((((F361-1)*Q361)*'complete results log'!$B$2)-'complete results log'!$B$2),IF(Q361=0,-'complete results log'!$B$2,IF(Q361=0,-'complete results log'!$B$2,-('complete results log'!$B$2*2)))))))*E361</f>
        <v>0</v>
      </c>
      <c r="S361" s="28">
        <f>(IF(N361="WON-EW",((((O361-1)*Q361)*'complete results log'!$B$2)+('complete results log'!$B$2*(O361-1))),IF(N361="WON",((((O361-1)*Q361)*'complete results log'!$B$2)+('complete results log'!$B$2*(O361-1))),IF(N361="PLACED",((((O361-1)*Q361)*'complete results log'!$B$2)-'complete results log'!$B$2),IF(Q361=0,-'complete results log'!$B$2,IF(Q361=0,-'complete results log'!$B$2,-('complete results log'!$B$2*2)))))))*E361</f>
        <v>0</v>
      </c>
      <c r="T361" s="28">
        <f>(IF(N361="WON-EW",(((L361-1)*'complete results log'!$B$2)*(1-$B$3))+(((M361-1)*'complete results log'!$B$2)*(1-$B$3)),IF(N361="WON",(((L361-1)*'complete results log'!$B$2)*(1-$B$3)),IF(N361="PLACED",(((M361-1)*'complete results log'!$B$2)*(1-$B$3))-'complete results log'!$B$2,IF(Q361=0,-'complete results log'!$B$2,-('complete results log'!$B$2*2))))))*E361</f>
        <v>0</v>
      </c>
    </row>
    <row r="362" spans="3:20" x14ac:dyDescent="0.2">
      <c r="C362" s="50"/>
      <c r="D362" s="50"/>
      <c r="H362" s="22"/>
      <c r="I362" s="22"/>
      <c r="J362" s="22"/>
      <c r="K362" s="22"/>
      <c r="N362" s="18"/>
      <c r="O362" s="27">
        <f>((G362-1)*(1-(IF(H362="no",0,'complete results log'!$B$3)))+1)</f>
        <v>5.0000000000000044E-2</v>
      </c>
      <c r="P362" s="27">
        <f t="shared" si="5"/>
        <v>0</v>
      </c>
      <c r="Q362" s="39">
        <f>IF(Table1[[#This Row],[Runners]]&lt;5,0,IF(Table1[[#This Row],[Runners]]&lt;8,0.25,IF(Table1[[#This Row],[Runners]]&lt;12,0.2,IF(Table1[[#This Row],[Handicap?]]="Yes",0.25,0.2))))</f>
        <v>0</v>
      </c>
      <c r="R362" s="29">
        <f>(IF(N362="WON-EW",((((F362-1)*Q362)*'complete results log'!$B$2)+('complete results log'!$B$2*(F362-1))),IF(N362="WON",((((F362-1)*Q362)*'complete results log'!$B$2)+('complete results log'!$B$2*(F362-1))),IF(N362="PLACED",((((F362-1)*Q362)*'complete results log'!$B$2)-'complete results log'!$B$2),IF(Q362=0,-'complete results log'!$B$2,IF(Q362=0,-'complete results log'!$B$2,-('complete results log'!$B$2*2)))))))*E362</f>
        <v>0</v>
      </c>
      <c r="S362" s="28">
        <f>(IF(N362="WON-EW",((((O362-1)*Q362)*'complete results log'!$B$2)+('complete results log'!$B$2*(O362-1))),IF(N362="WON",((((O362-1)*Q362)*'complete results log'!$B$2)+('complete results log'!$B$2*(O362-1))),IF(N362="PLACED",((((O362-1)*Q362)*'complete results log'!$B$2)-'complete results log'!$B$2),IF(Q362=0,-'complete results log'!$B$2,IF(Q362=0,-'complete results log'!$B$2,-('complete results log'!$B$2*2)))))))*E362</f>
        <v>0</v>
      </c>
      <c r="T362" s="28">
        <f>(IF(N362="WON-EW",(((L362-1)*'complete results log'!$B$2)*(1-$B$3))+(((M362-1)*'complete results log'!$B$2)*(1-$B$3)),IF(N362="WON",(((L362-1)*'complete results log'!$B$2)*(1-$B$3)),IF(N362="PLACED",(((M362-1)*'complete results log'!$B$2)*(1-$B$3))-'complete results log'!$B$2,IF(Q362=0,-'complete results log'!$B$2,-('complete results log'!$B$2*2))))))*E362</f>
        <v>0</v>
      </c>
    </row>
    <row r="363" spans="3:20" x14ac:dyDescent="0.2">
      <c r="C363" s="50"/>
      <c r="D363" s="50"/>
      <c r="H363" s="22"/>
      <c r="I363" s="22"/>
      <c r="J363" s="22"/>
      <c r="K363" s="22"/>
      <c r="N363" s="18"/>
      <c r="O363" s="27">
        <f>((G363-1)*(1-(IF(H363="no",0,'complete results log'!$B$3)))+1)</f>
        <v>5.0000000000000044E-2</v>
      </c>
      <c r="P363" s="27">
        <f t="shared" si="5"/>
        <v>0</v>
      </c>
      <c r="Q363" s="39">
        <f>IF(Table1[[#This Row],[Runners]]&lt;5,0,IF(Table1[[#This Row],[Runners]]&lt;8,0.25,IF(Table1[[#This Row],[Runners]]&lt;12,0.2,IF(Table1[[#This Row],[Handicap?]]="Yes",0.25,0.2))))</f>
        <v>0</v>
      </c>
      <c r="R363" s="29">
        <f>(IF(N363="WON-EW",((((F363-1)*Q363)*'complete results log'!$B$2)+('complete results log'!$B$2*(F363-1))),IF(N363="WON",((((F363-1)*Q363)*'complete results log'!$B$2)+('complete results log'!$B$2*(F363-1))),IF(N363="PLACED",((((F363-1)*Q363)*'complete results log'!$B$2)-'complete results log'!$B$2),IF(Q363=0,-'complete results log'!$B$2,IF(Q363=0,-'complete results log'!$B$2,-('complete results log'!$B$2*2)))))))*E363</f>
        <v>0</v>
      </c>
      <c r="S363" s="28">
        <f>(IF(N363="WON-EW",((((O363-1)*Q363)*'complete results log'!$B$2)+('complete results log'!$B$2*(O363-1))),IF(N363="WON",((((O363-1)*Q363)*'complete results log'!$B$2)+('complete results log'!$B$2*(O363-1))),IF(N363="PLACED",((((O363-1)*Q363)*'complete results log'!$B$2)-'complete results log'!$B$2),IF(Q363=0,-'complete results log'!$B$2,IF(Q363=0,-'complete results log'!$B$2,-('complete results log'!$B$2*2)))))))*E363</f>
        <v>0</v>
      </c>
      <c r="T363" s="28">
        <f>(IF(N363="WON-EW",(((L363-1)*'complete results log'!$B$2)*(1-$B$3))+(((M363-1)*'complete results log'!$B$2)*(1-$B$3)),IF(N363="WON",(((L363-1)*'complete results log'!$B$2)*(1-$B$3)),IF(N363="PLACED",(((M363-1)*'complete results log'!$B$2)*(1-$B$3))-'complete results log'!$B$2,IF(Q363=0,-'complete results log'!$B$2,-('complete results log'!$B$2*2))))))*E363</f>
        <v>0</v>
      </c>
    </row>
    <row r="364" spans="3:20" x14ac:dyDescent="0.2">
      <c r="C364" s="50"/>
      <c r="D364" s="50"/>
      <c r="H364" s="22"/>
      <c r="I364" s="22"/>
      <c r="J364" s="22"/>
      <c r="K364" s="22"/>
      <c r="N364" s="18"/>
      <c r="O364" s="27">
        <f>((G364-1)*(1-(IF(H364="no",0,'complete results log'!$B$3)))+1)</f>
        <v>5.0000000000000044E-2</v>
      </c>
      <c r="P364" s="27">
        <f t="shared" si="5"/>
        <v>0</v>
      </c>
      <c r="Q364" s="39">
        <f>IF(Table1[[#This Row],[Runners]]&lt;5,0,IF(Table1[[#This Row],[Runners]]&lt;8,0.25,IF(Table1[[#This Row],[Runners]]&lt;12,0.2,IF(Table1[[#This Row],[Handicap?]]="Yes",0.25,0.2))))</f>
        <v>0</v>
      </c>
      <c r="R364" s="29">
        <f>(IF(N364="WON-EW",((((F364-1)*Q364)*'complete results log'!$B$2)+('complete results log'!$B$2*(F364-1))),IF(N364="WON",((((F364-1)*Q364)*'complete results log'!$B$2)+('complete results log'!$B$2*(F364-1))),IF(N364="PLACED",((((F364-1)*Q364)*'complete results log'!$B$2)-'complete results log'!$B$2),IF(Q364=0,-'complete results log'!$B$2,IF(Q364=0,-'complete results log'!$B$2,-('complete results log'!$B$2*2)))))))*E364</f>
        <v>0</v>
      </c>
      <c r="S364" s="28">
        <f>(IF(N364="WON-EW",((((O364-1)*Q364)*'complete results log'!$B$2)+('complete results log'!$B$2*(O364-1))),IF(N364="WON",((((O364-1)*Q364)*'complete results log'!$B$2)+('complete results log'!$B$2*(O364-1))),IF(N364="PLACED",((((O364-1)*Q364)*'complete results log'!$B$2)-'complete results log'!$B$2),IF(Q364=0,-'complete results log'!$B$2,IF(Q364=0,-'complete results log'!$B$2,-('complete results log'!$B$2*2)))))))*E364</f>
        <v>0</v>
      </c>
      <c r="T364" s="28">
        <f>(IF(N364="WON-EW",(((L364-1)*'complete results log'!$B$2)*(1-$B$3))+(((M364-1)*'complete results log'!$B$2)*(1-$B$3)),IF(N364="WON",(((L364-1)*'complete results log'!$B$2)*(1-$B$3)),IF(N364="PLACED",(((M364-1)*'complete results log'!$B$2)*(1-$B$3))-'complete results log'!$B$2,IF(Q364=0,-'complete results log'!$B$2,-('complete results log'!$B$2*2))))))*E364</f>
        <v>0</v>
      </c>
    </row>
    <row r="365" spans="3:20" x14ac:dyDescent="0.2">
      <c r="C365" s="50"/>
      <c r="D365" s="50"/>
      <c r="H365" s="22"/>
      <c r="I365" s="22"/>
      <c r="J365" s="22"/>
      <c r="K365" s="22"/>
      <c r="N365" s="18"/>
      <c r="O365" s="27">
        <f>((G365-1)*(1-(IF(H365="no",0,'complete results log'!$B$3)))+1)</f>
        <v>5.0000000000000044E-2</v>
      </c>
      <c r="P365" s="27">
        <f t="shared" si="5"/>
        <v>0</v>
      </c>
      <c r="Q365" s="39">
        <f>IF(Table1[[#This Row],[Runners]]&lt;5,0,IF(Table1[[#This Row],[Runners]]&lt;8,0.25,IF(Table1[[#This Row],[Runners]]&lt;12,0.2,IF(Table1[[#This Row],[Handicap?]]="Yes",0.25,0.2))))</f>
        <v>0</v>
      </c>
      <c r="R365" s="29">
        <f>(IF(N365="WON-EW",((((F365-1)*Q365)*'complete results log'!$B$2)+('complete results log'!$B$2*(F365-1))),IF(N365="WON",((((F365-1)*Q365)*'complete results log'!$B$2)+('complete results log'!$B$2*(F365-1))),IF(N365="PLACED",((((F365-1)*Q365)*'complete results log'!$B$2)-'complete results log'!$B$2),IF(Q365=0,-'complete results log'!$B$2,IF(Q365=0,-'complete results log'!$B$2,-('complete results log'!$B$2*2)))))))*E365</f>
        <v>0</v>
      </c>
      <c r="S365" s="28">
        <f>(IF(N365="WON-EW",((((O365-1)*Q365)*'complete results log'!$B$2)+('complete results log'!$B$2*(O365-1))),IF(N365="WON",((((O365-1)*Q365)*'complete results log'!$B$2)+('complete results log'!$B$2*(O365-1))),IF(N365="PLACED",((((O365-1)*Q365)*'complete results log'!$B$2)-'complete results log'!$B$2),IF(Q365=0,-'complete results log'!$B$2,IF(Q365=0,-'complete results log'!$B$2,-('complete results log'!$B$2*2)))))))*E365</f>
        <v>0</v>
      </c>
      <c r="T365" s="28">
        <f>(IF(N365="WON-EW",(((L365-1)*'complete results log'!$B$2)*(1-$B$3))+(((M365-1)*'complete results log'!$B$2)*(1-$B$3)),IF(N365="WON",(((L365-1)*'complete results log'!$B$2)*(1-$B$3)),IF(N365="PLACED",(((M365-1)*'complete results log'!$B$2)*(1-$B$3))-'complete results log'!$B$2,IF(Q365=0,-'complete results log'!$B$2,-('complete results log'!$B$2*2))))))*E365</f>
        <v>0</v>
      </c>
    </row>
    <row r="366" spans="3:20" x14ac:dyDescent="0.2">
      <c r="C366" s="50"/>
      <c r="D366" s="50"/>
      <c r="H366" s="22"/>
      <c r="I366" s="22"/>
      <c r="J366" s="22"/>
      <c r="K366" s="22"/>
      <c r="N366" s="18"/>
      <c r="O366" s="27">
        <f>((G366-1)*(1-(IF(H366="no",0,'complete results log'!$B$3)))+1)</f>
        <v>5.0000000000000044E-2</v>
      </c>
      <c r="P366" s="27">
        <f t="shared" si="5"/>
        <v>0</v>
      </c>
      <c r="Q366" s="39">
        <f>IF(Table1[[#This Row],[Runners]]&lt;5,0,IF(Table1[[#This Row],[Runners]]&lt;8,0.25,IF(Table1[[#This Row],[Runners]]&lt;12,0.2,IF(Table1[[#This Row],[Handicap?]]="Yes",0.25,0.2))))</f>
        <v>0</v>
      </c>
      <c r="R366" s="29">
        <f>(IF(N366="WON-EW",((((F366-1)*Q366)*'complete results log'!$B$2)+('complete results log'!$B$2*(F366-1))),IF(N366="WON",((((F366-1)*Q366)*'complete results log'!$B$2)+('complete results log'!$B$2*(F366-1))),IF(N366="PLACED",((((F366-1)*Q366)*'complete results log'!$B$2)-'complete results log'!$B$2),IF(Q366=0,-'complete results log'!$B$2,IF(Q366=0,-'complete results log'!$B$2,-('complete results log'!$B$2*2)))))))*E366</f>
        <v>0</v>
      </c>
      <c r="S366" s="28">
        <f>(IF(N366="WON-EW",((((O366-1)*Q366)*'complete results log'!$B$2)+('complete results log'!$B$2*(O366-1))),IF(N366="WON",((((O366-1)*Q366)*'complete results log'!$B$2)+('complete results log'!$B$2*(O366-1))),IF(N366="PLACED",((((O366-1)*Q366)*'complete results log'!$B$2)-'complete results log'!$B$2),IF(Q366=0,-'complete results log'!$B$2,IF(Q366=0,-'complete results log'!$B$2,-('complete results log'!$B$2*2)))))))*E366</f>
        <v>0</v>
      </c>
      <c r="T366" s="28">
        <f>(IF(N366="WON-EW",(((L366-1)*'complete results log'!$B$2)*(1-$B$3))+(((M366-1)*'complete results log'!$B$2)*(1-$B$3)),IF(N366="WON",(((L366-1)*'complete results log'!$B$2)*(1-$B$3)),IF(N366="PLACED",(((M366-1)*'complete results log'!$B$2)*(1-$B$3))-'complete results log'!$B$2,IF(Q366=0,-'complete results log'!$B$2,-('complete results log'!$B$2*2))))))*E366</f>
        <v>0</v>
      </c>
    </row>
    <row r="367" spans="3:20" x14ac:dyDescent="0.2">
      <c r="C367" s="50"/>
      <c r="D367" s="50"/>
      <c r="H367" s="22"/>
      <c r="I367" s="22"/>
      <c r="J367" s="22"/>
      <c r="K367" s="22"/>
      <c r="N367" s="18"/>
      <c r="O367" s="27">
        <f>((G367-1)*(1-(IF(H367="no",0,'complete results log'!$B$3)))+1)</f>
        <v>5.0000000000000044E-2</v>
      </c>
      <c r="P367" s="27">
        <f t="shared" si="5"/>
        <v>0</v>
      </c>
      <c r="Q367" s="39">
        <f>IF(Table1[[#This Row],[Runners]]&lt;5,0,IF(Table1[[#This Row],[Runners]]&lt;8,0.25,IF(Table1[[#This Row],[Runners]]&lt;12,0.2,IF(Table1[[#This Row],[Handicap?]]="Yes",0.25,0.2))))</f>
        <v>0</v>
      </c>
      <c r="R367" s="29">
        <f>(IF(N367="WON-EW",((((F367-1)*Q367)*'complete results log'!$B$2)+('complete results log'!$B$2*(F367-1))),IF(N367="WON",((((F367-1)*Q367)*'complete results log'!$B$2)+('complete results log'!$B$2*(F367-1))),IF(N367="PLACED",((((F367-1)*Q367)*'complete results log'!$B$2)-'complete results log'!$B$2),IF(Q367=0,-'complete results log'!$B$2,IF(Q367=0,-'complete results log'!$B$2,-('complete results log'!$B$2*2)))))))*E367</f>
        <v>0</v>
      </c>
      <c r="S367" s="28">
        <f>(IF(N367="WON-EW",((((O367-1)*Q367)*'complete results log'!$B$2)+('complete results log'!$B$2*(O367-1))),IF(N367="WON",((((O367-1)*Q367)*'complete results log'!$B$2)+('complete results log'!$B$2*(O367-1))),IF(N367="PLACED",((((O367-1)*Q367)*'complete results log'!$B$2)-'complete results log'!$B$2),IF(Q367=0,-'complete results log'!$B$2,IF(Q367=0,-'complete results log'!$B$2,-('complete results log'!$B$2*2)))))))*E367</f>
        <v>0</v>
      </c>
      <c r="T367" s="28">
        <f>(IF(N367="WON-EW",(((L367-1)*'complete results log'!$B$2)*(1-$B$3))+(((M367-1)*'complete results log'!$B$2)*(1-$B$3)),IF(N367="WON",(((L367-1)*'complete results log'!$B$2)*(1-$B$3)),IF(N367="PLACED",(((M367-1)*'complete results log'!$B$2)*(1-$B$3))-'complete results log'!$B$2,IF(Q367=0,-'complete results log'!$B$2,-('complete results log'!$B$2*2))))))*E367</f>
        <v>0</v>
      </c>
    </row>
    <row r="368" spans="3:20" x14ac:dyDescent="0.2">
      <c r="C368" s="50"/>
      <c r="D368" s="50"/>
      <c r="H368" s="22"/>
      <c r="I368" s="22"/>
      <c r="J368" s="22"/>
      <c r="K368" s="22"/>
      <c r="N368" s="18"/>
      <c r="O368" s="27">
        <f>((G368-1)*(1-(IF(H368="no",0,'complete results log'!$B$3)))+1)</f>
        <v>5.0000000000000044E-2</v>
      </c>
      <c r="P368" s="27">
        <f t="shared" si="5"/>
        <v>0</v>
      </c>
      <c r="Q368" s="39">
        <f>IF(Table1[[#This Row],[Runners]]&lt;5,0,IF(Table1[[#This Row],[Runners]]&lt;8,0.25,IF(Table1[[#This Row],[Runners]]&lt;12,0.2,IF(Table1[[#This Row],[Handicap?]]="Yes",0.25,0.2))))</f>
        <v>0</v>
      </c>
      <c r="R368" s="29">
        <f>(IF(N368="WON-EW",((((F368-1)*Q368)*'complete results log'!$B$2)+('complete results log'!$B$2*(F368-1))),IF(N368="WON",((((F368-1)*Q368)*'complete results log'!$B$2)+('complete results log'!$B$2*(F368-1))),IF(N368="PLACED",((((F368-1)*Q368)*'complete results log'!$B$2)-'complete results log'!$B$2),IF(Q368=0,-'complete results log'!$B$2,IF(Q368=0,-'complete results log'!$B$2,-('complete results log'!$B$2*2)))))))*E368</f>
        <v>0</v>
      </c>
      <c r="S368" s="28">
        <f>(IF(N368="WON-EW",((((O368-1)*Q368)*'complete results log'!$B$2)+('complete results log'!$B$2*(O368-1))),IF(N368="WON",((((O368-1)*Q368)*'complete results log'!$B$2)+('complete results log'!$B$2*(O368-1))),IF(N368="PLACED",((((O368-1)*Q368)*'complete results log'!$B$2)-'complete results log'!$B$2),IF(Q368=0,-'complete results log'!$B$2,IF(Q368=0,-'complete results log'!$B$2,-('complete results log'!$B$2*2)))))))*E368</f>
        <v>0</v>
      </c>
      <c r="T368" s="28">
        <f>(IF(N368="WON-EW",(((L368-1)*'complete results log'!$B$2)*(1-$B$3))+(((M368-1)*'complete results log'!$B$2)*(1-$B$3)),IF(N368="WON",(((L368-1)*'complete results log'!$B$2)*(1-$B$3)),IF(N368="PLACED",(((M368-1)*'complete results log'!$B$2)*(1-$B$3))-'complete results log'!$B$2,IF(Q368=0,-'complete results log'!$B$2,-('complete results log'!$B$2*2))))))*E368</f>
        <v>0</v>
      </c>
    </row>
    <row r="369" spans="3:20" x14ac:dyDescent="0.2">
      <c r="C369" s="50"/>
      <c r="D369" s="50"/>
      <c r="H369" s="22"/>
      <c r="I369" s="22"/>
      <c r="J369" s="22"/>
      <c r="K369" s="22"/>
      <c r="N369" s="18"/>
      <c r="O369" s="27">
        <f>((G369-1)*(1-(IF(H369="no",0,'complete results log'!$B$3)))+1)</f>
        <v>5.0000000000000044E-2</v>
      </c>
      <c r="P369" s="27">
        <f t="shared" si="5"/>
        <v>0</v>
      </c>
      <c r="Q369" s="39">
        <f>IF(Table1[[#This Row],[Runners]]&lt;5,0,IF(Table1[[#This Row],[Runners]]&lt;8,0.25,IF(Table1[[#This Row],[Runners]]&lt;12,0.2,IF(Table1[[#This Row],[Handicap?]]="Yes",0.25,0.2))))</f>
        <v>0</v>
      </c>
      <c r="R369" s="29">
        <f>(IF(N369="WON-EW",((((F369-1)*Q369)*'complete results log'!$B$2)+('complete results log'!$B$2*(F369-1))),IF(N369="WON",((((F369-1)*Q369)*'complete results log'!$B$2)+('complete results log'!$B$2*(F369-1))),IF(N369="PLACED",((((F369-1)*Q369)*'complete results log'!$B$2)-'complete results log'!$B$2),IF(Q369=0,-'complete results log'!$B$2,IF(Q369=0,-'complete results log'!$B$2,-('complete results log'!$B$2*2)))))))*E369</f>
        <v>0</v>
      </c>
      <c r="S369" s="28">
        <f>(IF(N369="WON-EW",((((O369-1)*Q369)*'complete results log'!$B$2)+('complete results log'!$B$2*(O369-1))),IF(N369="WON",((((O369-1)*Q369)*'complete results log'!$B$2)+('complete results log'!$B$2*(O369-1))),IF(N369="PLACED",((((O369-1)*Q369)*'complete results log'!$B$2)-'complete results log'!$B$2),IF(Q369=0,-'complete results log'!$B$2,IF(Q369=0,-'complete results log'!$B$2,-('complete results log'!$B$2*2)))))))*E369</f>
        <v>0</v>
      </c>
      <c r="T369" s="28">
        <f>(IF(N369="WON-EW",(((L369-1)*'complete results log'!$B$2)*(1-$B$3))+(((M369-1)*'complete results log'!$B$2)*(1-$B$3)),IF(N369="WON",(((L369-1)*'complete results log'!$B$2)*(1-$B$3)),IF(N369="PLACED",(((M369-1)*'complete results log'!$B$2)*(1-$B$3))-'complete results log'!$B$2,IF(Q369=0,-'complete results log'!$B$2,-('complete results log'!$B$2*2))))))*E369</f>
        <v>0</v>
      </c>
    </row>
    <row r="370" spans="3:20" x14ac:dyDescent="0.2">
      <c r="C370" s="50"/>
      <c r="D370" s="50"/>
      <c r="H370" s="22"/>
      <c r="I370" s="22"/>
      <c r="J370" s="22"/>
      <c r="K370" s="22"/>
      <c r="N370" s="18"/>
      <c r="O370" s="27">
        <f>((G370-1)*(1-(IF(H370="no",0,'complete results log'!$B$3)))+1)</f>
        <v>5.0000000000000044E-2</v>
      </c>
      <c r="P370" s="27">
        <f t="shared" si="5"/>
        <v>0</v>
      </c>
      <c r="Q370" s="39">
        <f>IF(Table1[[#This Row],[Runners]]&lt;5,0,IF(Table1[[#This Row],[Runners]]&lt;8,0.25,IF(Table1[[#This Row],[Runners]]&lt;12,0.2,IF(Table1[[#This Row],[Handicap?]]="Yes",0.25,0.2))))</f>
        <v>0</v>
      </c>
      <c r="R370" s="29">
        <f>(IF(N370="WON-EW",((((F370-1)*Q370)*'complete results log'!$B$2)+('complete results log'!$B$2*(F370-1))),IF(N370="WON",((((F370-1)*Q370)*'complete results log'!$B$2)+('complete results log'!$B$2*(F370-1))),IF(N370="PLACED",((((F370-1)*Q370)*'complete results log'!$B$2)-'complete results log'!$B$2),IF(Q370=0,-'complete results log'!$B$2,IF(Q370=0,-'complete results log'!$B$2,-('complete results log'!$B$2*2)))))))*E370</f>
        <v>0</v>
      </c>
      <c r="S370" s="28">
        <f>(IF(N370="WON-EW",((((O370-1)*Q370)*'complete results log'!$B$2)+('complete results log'!$B$2*(O370-1))),IF(N370="WON",((((O370-1)*Q370)*'complete results log'!$B$2)+('complete results log'!$B$2*(O370-1))),IF(N370="PLACED",((((O370-1)*Q370)*'complete results log'!$B$2)-'complete results log'!$B$2),IF(Q370=0,-'complete results log'!$B$2,IF(Q370=0,-'complete results log'!$B$2,-('complete results log'!$B$2*2)))))))*E370</f>
        <v>0</v>
      </c>
      <c r="T370" s="28">
        <f>(IF(N370="WON-EW",(((L370-1)*'complete results log'!$B$2)*(1-$B$3))+(((M370-1)*'complete results log'!$B$2)*(1-$B$3)),IF(N370="WON",(((L370-1)*'complete results log'!$B$2)*(1-$B$3)),IF(N370="PLACED",(((M370-1)*'complete results log'!$B$2)*(1-$B$3))-'complete results log'!$B$2,IF(Q370=0,-'complete results log'!$B$2,-('complete results log'!$B$2*2))))))*E370</f>
        <v>0</v>
      </c>
    </row>
    <row r="371" spans="3:20" x14ac:dyDescent="0.2">
      <c r="C371" s="50"/>
      <c r="D371" s="50"/>
      <c r="H371" s="22"/>
      <c r="I371" s="22"/>
      <c r="J371" s="22"/>
      <c r="K371" s="22"/>
      <c r="N371" s="18"/>
      <c r="O371" s="27">
        <f>((G371-1)*(1-(IF(H371="no",0,'complete results log'!$B$3)))+1)</f>
        <v>5.0000000000000044E-2</v>
      </c>
      <c r="P371" s="27">
        <f t="shared" si="5"/>
        <v>0</v>
      </c>
      <c r="Q371" s="39">
        <f>IF(Table1[[#This Row],[Runners]]&lt;5,0,IF(Table1[[#This Row],[Runners]]&lt;8,0.25,IF(Table1[[#This Row],[Runners]]&lt;12,0.2,IF(Table1[[#This Row],[Handicap?]]="Yes",0.25,0.2))))</f>
        <v>0</v>
      </c>
      <c r="R371" s="29">
        <f>(IF(N371="WON-EW",((((F371-1)*Q371)*'complete results log'!$B$2)+('complete results log'!$B$2*(F371-1))),IF(N371="WON",((((F371-1)*Q371)*'complete results log'!$B$2)+('complete results log'!$B$2*(F371-1))),IF(N371="PLACED",((((F371-1)*Q371)*'complete results log'!$B$2)-'complete results log'!$B$2),IF(Q371=0,-'complete results log'!$B$2,IF(Q371=0,-'complete results log'!$B$2,-('complete results log'!$B$2*2)))))))*E371</f>
        <v>0</v>
      </c>
      <c r="S371" s="28">
        <f>(IF(N371="WON-EW",((((O371-1)*Q371)*'complete results log'!$B$2)+('complete results log'!$B$2*(O371-1))),IF(N371="WON",((((O371-1)*Q371)*'complete results log'!$B$2)+('complete results log'!$B$2*(O371-1))),IF(N371="PLACED",((((O371-1)*Q371)*'complete results log'!$B$2)-'complete results log'!$B$2),IF(Q371=0,-'complete results log'!$B$2,IF(Q371=0,-'complete results log'!$B$2,-('complete results log'!$B$2*2)))))))*E371</f>
        <v>0</v>
      </c>
      <c r="T371" s="28">
        <f>(IF(N371="WON-EW",(((L371-1)*'complete results log'!$B$2)*(1-$B$3))+(((M371-1)*'complete results log'!$B$2)*(1-$B$3)),IF(N371="WON",(((L371-1)*'complete results log'!$B$2)*(1-$B$3)),IF(N371="PLACED",(((M371-1)*'complete results log'!$B$2)*(1-$B$3))-'complete results log'!$B$2,IF(Q371=0,-'complete results log'!$B$2,-('complete results log'!$B$2*2))))))*E371</f>
        <v>0</v>
      </c>
    </row>
    <row r="372" spans="3:20" x14ac:dyDescent="0.2">
      <c r="C372" s="50"/>
      <c r="D372" s="50"/>
      <c r="H372" s="22"/>
      <c r="I372" s="22"/>
      <c r="J372" s="22"/>
      <c r="K372" s="22"/>
      <c r="N372" s="18"/>
      <c r="O372" s="27">
        <f>((G372-1)*(1-(IF(H372="no",0,'complete results log'!$B$3)))+1)</f>
        <v>5.0000000000000044E-2</v>
      </c>
      <c r="P372" s="27">
        <f t="shared" ref="P372:P435" si="6">E372*IF(I372="yes",2,1)</f>
        <v>0</v>
      </c>
      <c r="Q372" s="39">
        <f>IF(Table1[[#This Row],[Runners]]&lt;5,0,IF(Table1[[#This Row],[Runners]]&lt;8,0.25,IF(Table1[[#This Row],[Runners]]&lt;12,0.2,IF(Table1[[#This Row],[Handicap?]]="Yes",0.25,0.2))))</f>
        <v>0</v>
      </c>
      <c r="R372" s="29">
        <f>(IF(N372="WON-EW",((((F372-1)*Q372)*'complete results log'!$B$2)+('complete results log'!$B$2*(F372-1))),IF(N372="WON",((((F372-1)*Q372)*'complete results log'!$B$2)+('complete results log'!$B$2*(F372-1))),IF(N372="PLACED",((((F372-1)*Q372)*'complete results log'!$B$2)-'complete results log'!$B$2),IF(Q372=0,-'complete results log'!$B$2,IF(Q372=0,-'complete results log'!$B$2,-('complete results log'!$B$2*2)))))))*E372</f>
        <v>0</v>
      </c>
      <c r="S372" s="28">
        <f>(IF(N372="WON-EW",((((O372-1)*Q372)*'complete results log'!$B$2)+('complete results log'!$B$2*(O372-1))),IF(N372="WON",((((O372-1)*Q372)*'complete results log'!$B$2)+('complete results log'!$B$2*(O372-1))),IF(N372="PLACED",((((O372-1)*Q372)*'complete results log'!$B$2)-'complete results log'!$B$2),IF(Q372=0,-'complete results log'!$B$2,IF(Q372=0,-'complete results log'!$B$2,-('complete results log'!$B$2*2)))))))*E372</f>
        <v>0</v>
      </c>
      <c r="T372" s="28">
        <f>(IF(N372="WON-EW",(((L372-1)*'complete results log'!$B$2)*(1-$B$3))+(((M372-1)*'complete results log'!$B$2)*(1-$B$3)),IF(N372="WON",(((L372-1)*'complete results log'!$B$2)*(1-$B$3)),IF(N372="PLACED",(((M372-1)*'complete results log'!$B$2)*(1-$B$3))-'complete results log'!$B$2,IF(Q372=0,-'complete results log'!$B$2,-('complete results log'!$B$2*2))))))*E372</f>
        <v>0</v>
      </c>
    </row>
    <row r="373" spans="3:20" x14ac:dyDescent="0.2">
      <c r="C373" s="50"/>
      <c r="D373" s="50"/>
      <c r="H373" s="22"/>
      <c r="I373" s="22"/>
      <c r="J373" s="22"/>
      <c r="K373" s="22"/>
      <c r="N373" s="18"/>
      <c r="O373" s="27">
        <f>((G373-1)*(1-(IF(H373="no",0,'complete results log'!$B$3)))+1)</f>
        <v>5.0000000000000044E-2</v>
      </c>
      <c r="P373" s="27">
        <f t="shared" si="6"/>
        <v>0</v>
      </c>
      <c r="Q373" s="39">
        <f>IF(Table1[[#This Row],[Runners]]&lt;5,0,IF(Table1[[#This Row],[Runners]]&lt;8,0.25,IF(Table1[[#This Row],[Runners]]&lt;12,0.2,IF(Table1[[#This Row],[Handicap?]]="Yes",0.25,0.2))))</f>
        <v>0</v>
      </c>
      <c r="R373" s="29">
        <f>(IF(N373="WON-EW",((((F373-1)*Q373)*'complete results log'!$B$2)+('complete results log'!$B$2*(F373-1))),IF(N373="WON",((((F373-1)*Q373)*'complete results log'!$B$2)+('complete results log'!$B$2*(F373-1))),IF(N373="PLACED",((((F373-1)*Q373)*'complete results log'!$B$2)-'complete results log'!$B$2),IF(Q373=0,-'complete results log'!$B$2,IF(Q373=0,-'complete results log'!$B$2,-('complete results log'!$B$2*2)))))))*E373</f>
        <v>0</v>
      </c>
      <c r="S373" s="28">
        <f>(IF(N373="WON-EW",((((O373-1)*Q373)*'complete results log'!$B$2)+('complete results log'!$B$2*(O373-1))),IF(N373="WON",((((O373-1)*Q373)*'complete results log'!$B$2)+('complete results log'!$B$2*(O373-1))),IF(N373="PLACED",((((O373-1)*Q373)*'complete results log'!$B$2)-'complete results log'!$B$2),IF(Q373=0,-'complete results log'!$B$2,IF(Q373=0,-'complete results log'!$B$2,-('complete results log'!$B$2*2)))))))*E373</f>
        <v>0</v>
      </c>
      <c r="T373" s="28">
        <f>(IF(N373="WON-EW",(((L373-1)*'complete results log'!$B$2)*(1-$B$3))+(((M373-1)*'complete results log'!$B$2)*(1-$B$3)),IF(N373="WON",(((L373-1)*'complete results log'!$B$2)*(1-$B$3)),IF(N373="PLACED",(((M373-1)*'complete results log'!$B$2)*(1-$B$3))-'complete results log'!$B$2,IF(Q373=0,-'complete results log'!$B$2,-('complete results log'!$B$2*2))))))*E373</f>
        <v>0</v>
      </c>
    </row>
    <row r="374" spans="3:20" x14ac:dyDescent="0.2">
      <c r="C374" s="50"/>
      <c r="D374" s="50"/>
      <c r="H374" s="22"/>
      <c r="I374" s="22"/>
      <c r="J374" s="22"/>
      <c r="K374" s="22"/>
      <c r="N374" s="18"/>
      <c r="O374" s="27">
        <f>((G374-1)*(1-(IF(H374="no",0,'complete results log'!$B$3)))+1)</f>
        <v>5.0000000000000044E-2</v>
      </c>
      <c r="P374" s="27">
        <f t="shared" si="6"/>
        <v>0</v>
      </c>
      <c r="Q374" s="39">
        <f>IF(Table1[[#This Row],[Runners]]&lt;5,0,IF(Table1[[#This Row],[Runners]]&lt;8,0.25,IF(Table1[[#This Row],[Runners]]&lt;12,0.2,IF(Table1[[#This Row],[Handicap?]]="Yes",0.25,0.2))))</f>
        <v>0</v>
      </c>
      <c r="R374" s="29">
        <f>(IF(N374="WON-EW",((((F374-1)*Q374)*'complete results log'!$B$2)+('complete results log'!$B$2*(F374-1))),IF(N374="WON",((((F374-1)*Q374)*'complete results log'!$B$2)+('complete results log'!$B$2*(F374-1))),IF(N374="PLACED",((((F374-1)*Q374)*'complete results log'!$B$2)-'complete results log'!$B$2),IF(Q374=0,-'complete results log'!$B$2,IF(Q374=0,-'complete results log'!$B$2,-('complete results log'!$B$2*2)))))))*E374</f>
        <v>0</v>
      </c>
      <c r="S374" s="28">
        <f>(IF(N374="WON-EW",((((O374-1)*Q374)*'complete results log'!$B$2)+('complete results log'!$B$2*(O374-1))),IF(N374="WON",((((O374-1)*Q374)*'complete results log'!$B$2)+('complete results log'!$B$2*(O374-1))),IF(N374="PLACED",((((O374-1)*Q374)*'complete results log'!$B$2)-'complete results log'!$B$2),IF(Q374=0,-'complete results log'!$B$2,IF(Q374=0,-'complete results log'!$B$2,-('complete results log'!$B$2*2)))))))*E374</f>
        <v>0</v>
      </c>
      <c r="T374" s="28">
        <f>(IF(N374="WON-EW",(((L374-1)*'complete results log'!$B$2)*(1-$B$3))+(((M374-1)*'complete results log'!$B$2)*(1-$B$3)),IF(N374="WON",(((L374-1)*'complete results log'!$B$2)*(1-$B$3)),IF(N374="PLACED",(((M374-1)*'complete results log'!$B$2)*(1-$B$3))-'complete results log'!$B$2,IF(Q374=0,-'complete results log'!$B$2,-('complete results log'!$B$2*2))))))*E374</f>
        <v>0</v>
      </c>
    </row>
    <row r="375" spans="3:20" x14ac:dyDescent="0.2">
      <c r="C375" s="50"/>
      <c r="D375" s="50"/>
      <c r="H375" s="22"/>
      <c r="I375" s="22"/>
      <c r="J375" s="22"/>
      <c r="K375" s="22"/>
      <c r="N375" s="18"/>
      <c r="O375" s="27">
        <f>((G375-1)*(1-(IF(H375="no",0,'complete results log'!$B$3)))+1)</f>
        <v>5.0000000000000044E-2</v>
      </c>
      <c r="P375" s="27">
        <f t="shared" si="6"/>
        <v>0</v>
      </c>
      <c r="Q375" s="39">
        <f>IF(Table1[[#This Row],[Runners]]&lt;5,0,IF(Table1[[#This Row],[Runners]]&lt;8,0.25,IF(Table1[[#This Row],[Runners]]&lt;12,0.2,IF(Table1[[#This Row],[Handicap?]]="Yes",0.25,0.2))))</f>
        <v>0</v>
      </c>
      <c r="R375" s="29">
        <f>(IF(N375="WON-EW",((((F375-1)*Q375)*'complete results log'!$B$2)+('complete results log'!$B$2*(F375-1))),IF(N375="WON",((((F375-1)*Q375)*'complete results log'!$B$2)+('complete results log'!$B$2*(F375-1))),IF(N375="PLACED",((((F375-1)*Q375)*'complete results log'!$B$2)-'complete results log'!$B$2),IF(Q375=0,-'complete results log'!$B$2,IF(Q375=0,-'complete results log'!$B$2,-('complete results log'!$B$2*2)))))))*E375</f>
        <v>0</v>
      </c>
      <c r="S375" s="28">
        <f>(IF(N375="WON-EW",((((O375-1)*Q375)*'complete results log'!$B$2)+('complete results log'!$B$2*(O375-1))),IF(N375="WON",((((O375-1)*Q375)*'complete results log'!$B$2)+('complete results log'!$B$2*(O375-1))),IF(N375="PLACED",((((O375-1)*Q375)*'complete results log'!$B$2)-'complete results log'!$B$2),IF(Q375=0,-'complete results log'!$B$2,IF(Q375=0,-'complete results log'!$B$2,-('complete results log'!$B$2*2)))))))*E375</f>
        <v>0</v>
      </c>
      <c r="T375" s="28">
        <f>(IF(N375="WON-EW",(((L375-1)*'complete results log'!$B$2)*(1-$B$3))+(((M375-1)*'complete results log'!$B$2)*(1-$B$3)),IF(N375="WON",(((L375-1)*'complete results log'!$B$2)*(1-$B$3)),IF(N375="PLACED",(((M375-1)*'complete results log'!$B$2)*(1-$B$3))-'complete results log'!$B$2,IF(Q375=0,-'complete results log'!$B$2,-('complete results log'!$B$2*2))))))*E375</f>
        <v>0</v>
      </c>
    </row>
    <row r="376" spans="3:20" x14ac:dyDescent="0.2">
      <c r="C376" s="50"/>
      <c r="D376" s="50"/>
      <c r="H376" s="22"/>
      <c r="I376" s="22"/>
      <c r="J376" s="22"/>
      <c r="K376" s="22"/>
      <c r="N376" s="18"/>
      <c r="O376" s="27">
        <f>((G376-1)*(1-(IF(H376="no",0,'complete results log'!$B$3)))+1)</f>
        <v>5.0000000000000044E-2</v>
      </c>
      <c r="P376" s="27">
        <f t="shared" si="6"/>
        <v>0</v>
      </c>
      <c r="Q376" s="39">
        <f>IF(Table1[[#This Row],[Runners]]&lt;5,0,IF(Table1[[#This Row],[Runners]]&lt;8,0.25,IF(Table1[[#This Row],[Runners]]&lt;12,0.2,IF(Table1[[#This Row],[Handicap?]]="Yes",0.25,0.2))))</f>
        <v>0</v>
      </c>
      <c r="R376" s="29">
        <f>(IF(N376="WON-EW",((((F376-1)*Q376)*'complete results log'!$B$2)+('complete results log'!$B$2*(F376-1))),IF(N376="WON",((((F376-1)*Q376)*'complete results log'!$B$2)+('complete results log'!$B$2*(F376-1))),IF(N376="PLACED",((((F376-1)*Q376)*'complete results log'!$B$2)-'complete results log'!$B$2),IF(Q376=0,-'complete results log'!$B$2,IF(Q376=0,-'complete results log'!$B$2,-('complete results log'!$B$2*2)))))))*E376</f>
        <v>0</v>
      </c>
      <c r="S376" s="28">
        <f>(IF(N376="WON-EW",((((O376-1)*Q376)*'complete results log'!$B$2)+('complete results log'!$B$2*(O376-1))),IF(N376="WON",((((O376-1)*Q376)*'complete results log'!$B$2)+('complete results log'!$B$2*(O376-1))),IF(N376="PLACED",((((O376-1)*Q376)*'complete results log'!$B$2)-'complete results log'!$B$2),IF(Q376=0,-'complete results log'!$B$2,IF(Q376=0,-'complete results log'!$B$2,-('complete results log'!$B$2*2)))))))*E376</f>
        <v>0</v>
      </c>
      <c r="T376" s="28">
        <f>(IF(N376="WON-EW",(((L376-1)*'complete results log'!$B$2)*(1-$B$3))+(((M376-1)*'complete results log'!$B$2)*(1-$B$3)),IF(N376="WON",(((L376-1)*'complete results log'!$B$2)*(1-$B$3)),IF(N376="PLACED",(((M376-1)*'complete results log'!$B$2)*(1-$B$3))-'complete results log'!$B$2,IF(Q376=0,-'complete results log'!$B$2,-('complete results log'!$B$2*2))))))*E376</f>
        <v>0</v>
      </c>
    </row>
    <row r="377" spans="3:20" x14ac:dyDescent="0.2">
      <c r="C377" s="50"/>
      <c r="D377" s="50"/>
      <c r="H377" s="22"/>
      <c r="I377" s="22"/>
      <c r="J377" s="22"/>
      <c r="K377" s="22"/>
      <c r="N377" s="18"/>
      <c r="O377" s="27">
        <f>((G377-1)*(1-(IF(H377="no",0,'complete results log'!$B$3)))+1)</f>
        <v>5.0000000000000044E-2</v>
      </c>
      <c r="P377" s="27">
        <f t="shared" si="6"/>
        <v>0</v>
      </c>
      <c r="Q377" s="39">
        <f>IF(Table1[[#This Row],[Runners]]&lt;5,0,IF(Table1[[#This Row],[Runners]]&lt;8,0.25,IF(Table1[[#This Row],[Runners]]&lt;12,0.2,IF(Table1[[#This Row],[Handicap?]]="Yes",0.25,0.2))))</f>
        <v>0</v>
      </c>
      <c r="R377" s="29">
        <f>(IF(N377="WON-EW",((((F377-1)*Q377)*'complete results log'!$B$2)+('complete results log'!$B$2*(F377-1))),IF(N377="WON",((((F377-1)*Q377)*'complete results log'!$B$2)+('complete results log'!$B$2*(F377-1))),IF(N377="PLACED",((((F377-1)*Q377)*'complete results log'!$B$2)-'complete results log'!$B$2),IF(Q377=0,-'complete results log'!$B$2,IF(Q377=0,-'complete results log'!$B$2,-('complete results log'!$B$2*2)))))))*E377</f>
        <v>0</v>
      </c>
      <c r="S377" s="28">
        <f>(IF(N377="WON-EW",((((O377-1)*Q377)*'complete results log'!$B$2)+('complete results log'!$B$2*(O377-1))),IF(N377="WON",((((O377-1)*Q377)*'complete results log'!$B$2)+('complete results log'!$B$2*(O377-1))),IF(N377="PLACED",((((O377-1)*Q377)*'complete results log'!$B$2)-'complete results log'!$B$2),IF(Q377=0,-'complete results log'!$B$2,IF(Q377=0,-'complete results log'!$B$2,-('complete results log'!$B$2*2)))))))*E377</f>
        <v>0</v>
      </c>
      <c r="T377" s="28">
        <f>(IF(N377="WON-EW",(((L377-1)*'complete results log'!$B$2)*(1-$B$3))+(((M377-1)*'complete results log'!$B$2)*(1-$B$3)),IF(N377="WON",(((L377-1)*'complete results log'!$B$2)*(1-$B$3)),IF(N377="PLACED",(((M377-1)*'complete results log'!$B$2)*(1-$B$3))-'complete results log'!$B$2,IF(Q377=0,-'complete results log'!$B$2,-('complete results log'!$B$2*2))))))*E377</f>
        <v>0</v>
      </c>
    </row>
    <row r="378" spans="3:20" x14ac:dyDescent="0.2">
      <c r="C378" s="50"/>
      <c r="D378" s="50"/>
      <c r="H378" s="22"/>
      <c r="I378" s="22"/>
      <c r="J378" s="22"/>
      <c r="K378" s="22"/>
      <c r="N378" s="18"/>
      <c r="O378" s="27">
        <f>((G378-1)*(1-(IF(H378="no",0,'complete results log'!$B$3)))+1)</f>
        <v>5.0000000000000044E-2</v>
      </c>
      <c r="P378" s="27">
        <f t="shared" si="6"/>
        <v>0</v>
      </c>
      <c r="Q378" s="39">
        <f>IF(Table1[[#This Row],[Runners]]&lt;5,0,IF(Table1[[#This Row],[Runners]]&lt;8,0.25,IF(Table1[[#This Row],[Runners]]&lt;12,0.2,IF(Table1[[#This Row],[Handicap?]]="Yes",0.25,0.2))))</f>
        <v>0</v>
      </c>
      <c r="R378" s="29">
        <f>(IF(N378="WON-EW",((((F378-1)*Q378)*'complete results log'!$B$2)+('complete results log'!$B$2*(F378-1))),IF(N378="WON",((((F378-1)*Q378)*'complete results log'!$B$2)+('complete results log'!$B$2*(F378-1))),IF(N378="PLACED",((((F378-1)*Q378)*'complete results log'!$B$2)-'complete results log'!$B$2),IF(Q378=0,-'complete results log'!$B$2,IF(Q378=0,-'complete results log'!$B$2,-('complete results log'!$B$2*2)))))))*E378</f>
        <v>0</v>
      </c>
      <c r="S378" s="28">
        <f>(IF(N378="WON-EW",((((O378-1)*Q378)*'complete results log'!$B$2)+('complete results log'!$B$2*(O378-1))),IF(N378="WON",((((O378-1)*Q378)*'complete results log'!$B$2)+('complete results log'!$B$2*(O378-1))),IF(N378="PLACED",((((O378-1)*Q378)*'complete results log'!$B$2)-'complete results log'!$B$2),IF(Q378=0,-'complete results log'!$B$2,IF(Q378=0,-'complete results log'!$B$2,-('complete results log'!$B$2*2)))))))*E378</f>
        <v>0</v>
      </c>
      <c r="T378" s="28">
        <f>(IF(N378="WON-EW",(((L378-1)*'complete results log'!$B$2)*(1-$B$3))+(((M378-1)*'complete results log'!$B$2)*(1-$B$3)),IF(N378="WON",(((L378-1)*'complete results log'!$B$2)*(1-$B$3)),IF(N378="PLACED",(((M378-1)*'complete results log'!$B$2)*(1-$B$3))-'complete results log'!$B$2,IF(Q378=0,-'complete results log'!$B$2,-('complete results log'!$B$2*2))))))*E378</f>
        <v>0</v>
      </c>
    </row>
    <row r="379" spans="3:20" x14ac:dyDescent="0.2">
      <c r="C379" s="50"/>
      <c r="D379" s="50"/>
      <c r="H379" s="22"/>
      <c r="I379" s="22"/>
      <c r="J379" s="22"/>
      <c r="K379" s="22"/>
      <c r="N379" s="18"/>
      <c r="O379" s="27">
        <f>((G379-1)*(1-(IF(H379="no",0,'complete results log'!$B$3)))+1)</f>
        <v>5.0000000000000044E-2</v>
      </c>
      <c r="P379" s="27">
        <f t="shared" si="6"/>
        <v>0</v>
      </c>
      <c r="Q379" s="39">
        <f>IF(Table1[[#This Row],[Runners]]&lt;5,0,IF(Table1[[#This Row],[Runners]]&lt;8,0.25,IF(Table1[[#This Row],[Runners]]&lt;12,0.2,IF(Table1[[#This Row],[Handicap?]]="Yes",0.25,0.2))))</f>
        <v>0</v>
      </c>
      <c r="R379" s="29">
        <f>(IF(N379="WON-EW",((((F379-1)*Q379)*'complete results log'!$B$2)+('complete results log'!$B$2*(F379-1))),IF(N379="WON",((((F379-1)*Q379)*'complete results log'!$B$2)+('complete results log'!$B$2*(F379-1))),IF(N379="PLACED",((((F379-1)*Q379)*'complete results log'!$B$2)-'complete results log'!$B$2),IF(Q379=0,-'complete results log'!$B$2,IF(Q379=0,-'complete results log'!$B$2,-('complete results log'!$B$2*2)))))))*E379</f>
        <v>0</v>
      </c>
      <c r="S379" s="28">
        <f>(IF(N379="WON-EW",((((O379-1)*Q379)*'complete results log'!$B$2)+('complete results log'!$B$2*(O379-1))),IF(N379="WON",((((O379-1)*Q379)*'complete results log'!$B$2)+('complete results log'!$B$2*(O379-1))),IF(N379="PLACED",((((O379-1)*Q379)*'complete results log'!$B$2)-'complete results log'!$B$2),IF(Q379=0,-'complete results log'!$B$2,IF(Q379=0,-'complete results log'!$B$2,-('complete results log'!$B$2*2)))))))*E379</f>
        <v>0</v>
      </c>
      <c r="T379" s="28">
        <f>(IF(N379="WON-EW",(((L379-1)*'complete results log'!$B$2)*(1-$B$3))+(((M379-1)*'complete results log'!$B$2)*(1-$B$3)),IF(N379="WON",(((L379-1)*'complete results log'!$B$2)*(1-$B$3)),IF(N379="PLACED",(((M379-1)*'complete results log'!$B$2)*(1-$B$3))-'complete results log'!$B$2,IF(Q379=0,-'complete results log'!$B$2,-('complete results log'!$B$2*2))))))*E379</f>
        <v>0</v>
      </c>
    </row>
    <row r="380" spans="3:20" x14ac:dyDescent="0.2">
      <c r="C380" s="50"/>
      <c r="D380" s="50"/>
      <c r="H380" s="22"/>
      <c r="I380" s="22"/>
      <c r="J380" s="22"/>
      <c r="K380" s="22"/>
      <c r="N380" s="18"/>
      <c r="O380" s="27">
        <f>((G380-1)*(1-(IF(H380="no",0,'complete results log'!$B$3)))+1)</f>
        <v>5.0000000000000044E-2</v>
      </c>
      <c r="P380" s="27">
        <f t="shared" si="6"/>
        <v>0</v>
      </c>
      <c r="Q380" s="39">
        <f>IF(Table1[[#This Row],[Runners]]&lt;5,0,IF(Table1[[#This Row],[Runners]]&lt;8,0.25,IF(Table1[[#This Row],[Runners]]&lt;12,0.2,IF(Table1[[#This Row],[Handicap?]]="Yes",0.25,0.2))))</f>
        <v>0</v>
      </c>
      <c r="R380" s="29">
        <f>(IF(N380="WON-EW",((((F380-1)*Q380)*'complete results log'!$B$2)+('complete results log'!$B$2*(F380-1))),IF(N380="WON",((((F380-1)*Q380)*'complete results log'!$B$2)+('complete results log'!$B$2*(F380-1))),IF(N380="PLACED",((((F380-1)*Q380)*'complete results log'!$B$2)-'complete results log'!$B$2),IF(Q380=0,-'complete results log'!$B$2,IF(Q380=0,-'complete results log'!$B$2,-('complete results log'!$B$2*2)))))))*E380</f>
        <v>0</v>
      </c>
      <c r="S380" s="28">
        <f>(IF(N380="WON-EW",((((O380-1)*Q380)*'complete results log'!$B$2)+('complete results log'!$B$2*(O380-1))),IF(N380="WON",((((O380-1)*Q380)*'complete results log'!$B$2)+('complete results log'!$B$2*(O380-1))),IF(N380="PLACED",((((O380-1)*Q380)*'complete results log'!$B$2)-'complete results log'!$B$2),IF(Q380=0,-'complete results log'!$B$2,IF(Q380=0,-'complete results log'!$B$2,-('complete results log'!$B$2*2)))))))*E380</f>
        <v>0</v>
      </c>
      <c r="T380" s="28">
        <f>(IF(N380="WON-EW",(((L380-1)*'complete results log'!$B$2)*(1-$B$3))+(((M380-1)*'complete results log'!$B$2)*(1-$B$3)),IF(N380="WON",(((L380-1)*'complete results log'!$B$2)*(1-$B$3)),IF(N380="PLACED",(((M380-1)*'complete results log'!$B$2)*(1-$B$3))-'complete results log'!$B$2,IF(Q380=0,-'complete results log'!$B$2,-('complete results log'!$B$2*2))))))*E380</f>
        <v>0</v>
      </c>
    </row>
    <row r="381" spans="3:20" x14ac:dyDescent="0.2">
      <c r="C381" s="50"/>
      <c r="D381" s="50"/>
      <c r="H381" s="22"/>
      <c r="I381" s="22"/>
      <c r="J381" s="22"/>
      <c r="K381" s="22"/>
      <c r="N381" s="18"/>
      <c r="O381" s="27">
        <f>((G381-1)*(1-(IF(H381="no",0,'complete results log'!$B$3)))+1)</f>
        <v>5.0000000000000044E-2</v>
      </c>
      <c r="P381" s="27">
        <f t="shared" si="6"/>
        <v>0</v>
      </c>
      <c r="Q381" s="39">
        <f>IF(Table1[[#This Row],[Runners]]&lt;5,0,IF(Table1[[#This Row],[Runners]]&lt;8,0.25,IF(Table1[[#This Row],[Runners]]&lt;12,0.2,IF(Table1[[#This Row],[Handicap?]]="Yes",0.25,0.2))))</f>
        <v>0</v>
      </c>
      <c r="R381" s="29">
        <f>(IF(N381="WON-EW",((((F381-1)*Q381)*'complete results log'!$B$2)+('complete results log'!$B$2*(F381-1))),IF(N381="WON",((((F381-1)*Q381)*'complete results log'!$B$2)+('complete results log'!$B$2*(F381-1))),IF(N381="PLACED",((((F381-1)*Q381)*'complete results log'!$B$2)-'complete results log'!$B$2),IF(Q381=0,-'complete results log'!$B$2,IF(Q381=0,-'complete results log'!$B$2,-('complete results log'!$B$2*2)))))))*E381</f>
        <v>0</v>
      </c>
      <c r="S381" s="28">
        <f>(IF(N381="WON-EW",((((O381-1)*Q381)*'complete results log'!$B$2)+('complete results log'!$B$2*(O381-1))),IF(N381="WON",((((O381-1)*Q381)*'complete results log'!$B$2)+('complete results log'!$B$2*(O381-1))),IF(N381="PLACED",((((O381-1)*Q381)*'complete results log'!$B$2)-'complete results log'!$B$2),IF(Q381=0,-'complete results log'!$B$2,IF(Q381=0,-'complete results log'!$B$2,-('complete results log'!$B$2*2)))))))*E381</f>
        <v>0</v>
      </c>
      <c r="T381" s="28">
        <f>(IF(N381="WON-EW",(((L381-1)*'complete results log'!$B$2)*(1-$B$3))+(((M381-1)*'complete results log'!$B$2)*(1-$B$3)),IF(N381="WON",(((L381-1)*'complete results log'!$B$2)*(1-$B$3)),IF(N381="PLACED",(((M381-1)*'complete results log'!$B$2)*(1-$B$3))-'complete results log'!$B$2,IF(Q381=0,-'complete results log'!$B$2,-('complete results log'!$B$2*2))))))*E381</f>
        <v>0</v>
      </c>
    </row>
    <row r="382" spans="3:20" x14ac:dyDescent="0.2">
      <c r="C382" s="50"/>
      <c r="D382" s="50"/>
      <c r="H382" s="22"/>
      <c r="I382" s="22"/>
      <c r="J382" s="22"/>
      <c r="K382" s="22"/>
      <c r="N382" s="18"/>
      <c r="O382" s="27">
        <f>((G382-1)*(1-(IF(H382="no",0,'complete results log'!$B$3)))+1)</f>
        <v>5.0000000000000044E-2</v>
      </c>
      <c r="P382" s="27">
        <f t="shared" si="6"/>
        <v>0</v>
      </c>
      <c r="Q382" s="39">
        <f>IF(Table1[[#This Row],[Runners]]&lt;5,0,IF(Table1[[#This Row],[Runners]]&lt;8,0.25,IF(Table1[[#This Row],[Runners]]&lt;12,0.2,IF(Table1[[#This Row],[Handicap?]]="Yes",0.25,0.2))))</f>
        <v>0</v>
      </c>
      <c r="R382" s="29">
        <f>(IF(N382="WON-EW",((((F382-1)*Q382)*'complete results log'!$B$2)+('complete results log'!$B$2*(F382-1))),IF(N382="WON",((((F382-1)*Q382)*'complete results log'!$B$2)+('complete results log'!$B$2*(F382-1))),IF(N382="PLACED",((((F382-1)*Q382)*'complete results log'!$B$2)-'complete results log'!$B$2),IF(Q382=0,-'complete results log'!$B$2,IF(Q382=0,-'complete results log'!$B$2,-('complete results log'!$B$2*2)))))))*E382</f>
        <v>0</v>
      </c>
      <c r="S382" s="28">
        <f>(IF(N382="WON-EW",((((O382-1)*Q382)*'complete results log'!$B$2)+('complete results log'!$B$2*(O382-1))),IF(N382="WON",((((O382-1)*Q382)*'complete results log'!$B$2)+('complete results log'!$B$2*(O382-1))),IF(N382="PLACED",((((O382-1)*Q382)*'complete results log'!$B$2)-'complete results log'!$B$2),IF(Q382=0,-'complete results log'!$B$2,IF(Q382=0,-'complete results log'!$B$2,-('complete results log'!$B$2*2)))))))*E382</f>
        <v>0</v>
      </c>
      <c r="T382" s="28">
        <f>(IF(N382="WON-EW",(((L382-1)*'complete results log'!$B$2)*(1-$B$3))+(((M382-1)*'complete results log'!$B$2)*(1-$B$3)),IF(N382="WON",(((L382-1)*'complete results log'!$B$2)*(1-$B$3)),IF(N382="PLACED",(((M382-1)*'complete results log'!$B$2)*(1-$B$3))-'complete results log'!$B$2,IF(Q382=0,-'complete results log'!$B$2,-('complete results log'!$B$2*2))))))*E382</f>
        <v>0</v>
      </c>
    </row>
    <row r="383" spans="3:20" x14ac:dyDescent="0.2">
      <c r="C383" s="50"/>
      <c r="D383" s="50"/>
      <c r="H383" s="22"/>
      <c r="I383" s="22"/>
      <c r="J383" s="22"/>
      <c r="K383" s="22"/>
      <c r="N383" s="18"/>
      <c r="O383" s="27">
        <f>((G383-1)*(1-(IF(H383="no",0,'complete results log'!$B$3)))+1)</f>
        <v>5.0000000000000044E-2</v>
      </c>
      <c r="P383" s="27">
        <f t="shared" si="6"/>
        <v>0</v>
      </c>
      <c r="Q383" s="39">
        <f>IF(Table1[[#This Row],[Runners]]&lt;5,0,IF(Table1[[#This Row],[Runners]]&lt;8,0.25,IF(Table1[[#This Row],[Runners]]&lt;12,0.2,IF(Table1[[#This Row],[Handicap?]]="Yes",0.25,0.2))))</f>
        <v>0</v>
      </c>
      <c r="R383" s="29">
        <f>(IF(N383="WON-EW",((((F383-1)*Q383)*'complete results log'!$B$2)+('complete results log'!$B$2*(F383-1))),IF(N383="WON",((((F383-1)*Q383)*'complete results log'!$B$2)+('complete results log'!$B$2*(F383-1))),IF(N383="PLACED",((((F383-1)*Q383)*'complete results log'!$B$2)-'complete results log'!$B$2),IF(Q383=0,-'complete results log'!$B$2,IF(Q383=0,-'complete results log'!$B$2,-('complete results log'!$B$2*2)))))))*E383</f>
        <v>0</v>
      </c>
      <c r="S383" s="28">
        <f>(IF(N383="WON-EW",((((O383-1)*Q383)*'complete results log'!$B$2)+('complete results log'!$B$2*(O383-1))),IF(N383="WON",((((O383-1)*Q383)*'complete results log'!$B$2)+('complete results log'!$B$2*(O383-1))),IF(N383="PLACED",((((O383-1)*Q383)*'complete results log'!$B$2)-'complete results log'!$B$2),IF(Q383=0,-'complete results log'!$B$2,IF(Q383=0,-'complete results log'!$B$2,-('complete results log'!$B$2*2)))))))*E383</f>
        <v>0</v>
      </c>
      <c r="T383" s="28">
        <f>(IF(N383="WON-EW",(((L383-1)*'complete results log'!$B$2)*(1-$B$3))+(((M383-1)*'complete results log'!$B$2)*(1-$B$3)),IF(N383="WON",(((L383-1)*'complete results log'!$B$2)*(1-$B$3)),IF(N383="PLACED",(((M383-1)*'complete results log'!$B$2)*(1-$B$3))-'complete results log'!$B$2,IF(Q383=0,-'complete results log'!$B$2,-('complete results log'!$B$2*2))))))*E383</f>
        <v>0</v>
      </c>
    </row>
    <row r="384" spans="3:20" x14ac:dyDescent="0.2">
      <c r="C384" s="50"/>
      <c r="D384" s="50"/>
      <c r="H384" s="22"/>
      <c r="I384" s="22"/>
      <c r="J384" s="22"/>
      <c r="K384" s="22"/>
      <c r="N384" s="18"/>
      <c r="O384" s="27">
        <f>((G384-1)*(1-(IF(H384="no",0,'complete results log'!$B$3)))+1)</f>
        <v>5.0000000000000044E-2</v>
      </c>
      <c r="P384" s="27">
        <f t="shared" si="6"/>
        <v>0</v>
      </c>
      <c r="Q384" s="39">
        <f>IF(Table1[[#This Row],[Runners]]&lt;5,0,IF(Table1[[#This Row],[Runners]]&lt;8,0.25,IF(Table1[[#This Row],[Runners]]&lt;12,0.2,IF(Table1[[#This Row],[Handicap?]]="Yes",0.25,0.2))))</f>
        <v>0</v>
      </c>
      <c r="R384" s="29">
        <f>(IF(N384="WON-EW",((((F384-1)*Q384)*'complete results log'!$B$2)+('complete results log'!$B$2*(F384-1))),IF(N384="WON",((((F384-1)*Q384)*'complete results log'!$B$2)+('complete results log'!$B$2*(F384-1))),IF(N384="PLACED",((((F384-1)*Q384)*'complete results log'!$B$2)-'complete results log'!$B$2),IF(Q384=0,-'complete results log'!$B$2,IF(Q384=0,-'complete results log'!$B$2,-('complete results log'!$B$2*2)))))))*E384</f>
        <v>0</v>
      </c>
      <c r="S384" s="28">
        <f>(IF(N384="WON-EW",((((O384-1)*Q384)*'complete results log'!$B$2)+('complete results log'!$B$2*(O384-1))),IF(N384="WON",((((O384-1)*Q384)*'complete results log'!$B$2)+('complete results log'!$B$2*(O384-1))),IF(N384="PLACED",((((O384-1)*Q384)*'complete results log'!$B$2)-'complete results log'!$B$2),IF(Q384=0,-'complete results log'!$B$2,IF(Q384=0,-'complete results log'!$B$2,-('complete results log'!$B$2*2)))))))*E384</f>
        <v>0</v>
      </c>
      <c r="T384" s="28">
        <f>(IF(N384="WON-EW",(((L384-1)*'complete results log'!$B$2)*(1-$B$3))+(((M384-1)*'complete results log'!$B$2)*(1-$B$3)),IF(N384="WON",(((L384-1)*'complete results log'!$B$2)*(1-$B$3)),IF(N384="PLACED",(((M384-1)*'complete results log'!$B$2)*(1-$B$3))-'complete results log'!$B$2,IF(Q384=0,-'complete results log'!$B$2,-('complete results log'!$B$2*2))))))*E384</f>
        <v>0</v>
      </c>
    </row>
    <row r="385" spans="3:20" x14ac:dyDescent="0.2">
      <c r="C385" s="50"/>
      <c r="D385" s="50"/>
      <c r="H385" s="22"/>
      <c r="I385" s="22"/>
      <c r="J385" s="22"/>
      <c r="K385" s="22"/>
      <c r="N385" s="18"/>
      <c r="O385" s="27">
        <f>((G385-1)*(1-(IF(H385="no",0,'complete results log'!$B$3)))+1)</f>
        <v>5.0000000000000044E-2</v>
      </c>
      <c r="P385" s="27">
        <f t="shared" si="6"/>
        <v>0</v>
      </c>
      <c r="Q385" s="39">
        <f>IF(Table1[[#This Row],[Runners]]&lt;5,0,IF(Table1[[#This Row],[Runners]]&lt;8,0.25,IF(Table1[[#This Row],[Runners]]&lt;12,0.2,IF(Table1[[#This Row],[Handicap?]]="Yes",0.25,0.2))))</f>
        <v>0</v>
      </c>
      <c r="R385" s="29">
        <f>(IF(N385="WON-EW",((((F385-1)*Q385)*'complete results log'!$B$2)+('complete results log'!$B$2*(F385-1))),IF(N385="WON",((((F385-1)*Q385)*'complete results log'!$B$2)+('complete results log'!$B$2*(F385-1))),IF(N385="PLACED",((((F385-1)*Q385)*'complete results log'!$B$2)-'complete results log'!$B$2),IF(Q385=0,-'complete results log'!$B$2,IF(Q385=0,-'complete results log'!$B$2,-('complete results log'!$B$2*2)))))))*E385</f>
        <v>0</v>
      </c>
      <c r="S385" s="28">
        <f>(IF(N385="WON-EW",((((O385-1)*Q385)*'complete results log'!$B$2)+('complete results log'!$B$2*(O385-1))),IF(N385="WON",((((O385-1)*Q385)*'complete results log'!$B$2)+('complete results log'!$B$2*(O385-1))),IF(N385="PLACED",((((O385-1)*Q385)*'complete results log'!$B$2)-'complete results log'!$B$2),IF(Q385=0,-'complete results log'!$B$2,IF(Q385=0,-'complete results log'!$B$2,-('complete results log'!$B$2*2)))))))*E385</f>
        <v>0</v>
      </c>
      <c r="T385" s="28">
        <f>(IF(N385="WON-EW",(((L385-1)*'complete results log'!$B$2)*(1-$B$3))+(((M385-1)*'complete results log'!$B$2)*(1-$B$3)),IF(N385="WON",(((L385-1)*'complete results log'!$B$2)*(1-$B$3)),IF(N385="PLACED",(((M385-1)*'complete results log'!$B$2)*(1-$B$3))-'complete results log'!$B$2,IF(Q385=0,-'complete results log'!$B$2,-('complete results log'!$B$2*2))))))*E385</f>
        <v>0</v>
      </c>
    </row>
    <row r="386" spans="3:20" x14ac:dyDescent="0.2">
      <c r="C386" s="50"/>
      <c r="D386" s="50"/>
      <c r="H386" s="22"/>
      <c r="I386" s="22"/>
      <c r="J386" s="22"/>
      <c r="K386" s="22"/>
      <c r="N386" s="18"/>
      <c r="O386" s="27">
        <f>((G386-1)*(1-(IF(H386="no",0,'complete results log'!$B$3)))+1)</f>
        <v>5.0000000000000044E-2</v>
      </c>
      <c r="P386" s="27">
        <f t="shared" si="6"/>
        <v>0</v>
      </c>
      <c r="Q386" s="39">
        <f>IF(Table1[[#This Row],[Runners]]&lt;5,0,IF(Table1[[#This Row],[Runners]]&lt;8,0.25,IF(Table1[[#This Row],[Runners]]&lt;12,0.2,IF(Table1[[#This Row],[Handicap?]]="Yes",0.25,0.2))))</f>
        <v>0</v>
      </c>
      <c r="R386" s="29">
        <f>(IF(N386="WON-EW",((((F386-1)*Q386)*'complete results log'!$B$2)+('complete results log'!$B$2*(F386-1))),IF(N386="WON",((((F386-1)*Q386)*'complete results log'!$B$2)+('complete results log'!$B$2*(F386-1))),IF(N386="PLACED",((((F386-1)*Q386)*'complete results log'!$B$2)-'complete results log'!$B$2),IF(Q386=0,-'complete results log'!$B$2,IF(Q386=0,-'complete results log'!$B$2,-('complete results log'!$B$2*2)))))))*E386</f>
        <v>0</v>
      </c>
      <c r="S386" s="28">
        <f>(IF(N386="WON-EW",((((O386-1)*Q386)*'complete results log'!$B$2)+('complete results log'!$B$2*(O386-1))),IF(N386="WON",((((O386-1)*Q386)*'complete results log'!$B$2)+('complete results log'!$B$2*(O386-1))),IF(N386="PLACED",((((O386-1)*Q386)*'complete results log'!$B$2)-'complete results log'!$B$2),IF(Q386=0,-'complete results log'!$B$2,IF(Q386=0,-'complete results log'!$B$2,-('complete results log'!$B$2*2)))))))*E386</f>
        <v>0</v>
      </c>
      <c r="T386" s="28">
        <f>(IF(N386="WON-EW",(((L386-1)*'complete results log'!$B$2)*(1-$B$3))+(((M386-1)*'complete results log'!$B$2)*(1-$B$3)),IF(N386="WON",(((L386-1)*'complete results log'!$B$2)*(1-$B$3)),IF(N386="PLACED",(((M386-1)*'complete results log'!$B$2)*(1-$B$3))-'complete results log'!$B$2,IF(Q386=0,-'complete results log'!$B$2,-('complete results log'!$B$2*2))))))*E386</f>
        <v>0</v>
      </c>
    </row>
    <row r="387" spans="3:20" x14ac:dyDescent="0.2">
      <c r="C387" s="50"/>
      <c r="D387" s="50"/>
      <c r="H387" s="22"/>
      <c r="I387" s="22"/>
      <c r="J387" s="22"/>
      <c r="K387" s="22"/>
      <c r="N387" s="18"/>
      <c r="O387" s="27">
        <f>((G387-1)*(1-(IF(H387="no",0,'complete results log'!$B$3)))+1)</f>
        <v>5.0000000000000044E-2</v>
      </c>
      <c r="P387" s="27">
        <f t="shared" si="6"/>
        <v>0</v>
      </c>
      <c r="Q387" s="39">
        <f>IF(Table1[[#This Row],[Runners]]&lt;5,0,IF(Table1[[#This Row],[Runners]]&lt;8,0.25,IF(Table1[[#This Row],[Runners]]&lt;12,0.2,IF(Table1[[#This Row],[Handicap?]]="Yes",0.25,0.2))))</f>
        <v>0</v>
      </c>
      <c r="R387" s="29">
        <f>(IF(N387="WON-EW",((((F387-1)*Q387)*'complete results log'!$B$2)+('complete results log'!$B$2*(F387-1))),IF(N387="WON",((((F387-1)*Q387)*'complete results log'!$B$2)+('complete results log'!$B$2*(F387-1))),IF(N387="PLACED",((((F387-1)*Q387)*'complete results log'!$B$2)-'complete results log'!$B$2),IF(Q387=0,-'complete results log'!$B$2,IF(Q387=0,-'complete results log'!$B$2,-('complete results log'!$B$2*2)))))))*E387</f>
        <v>0</v>
      </c>
      <c r="S387" s="28">
        <f>(IF(N387="WON-EW",((((O387-1)*Q387)*'complete results log'!$B$2)+('complete results log'!$B$2*(O387-1))),IF(N387="WON",((((O387-1)*Q387)*'complete results log'!$B$2)+('complete results log'!$B$2*(O387-1))),IF(N387="PLACED",((((O387-1)*Q387)*'complete results log'!$B$2)-'complete results log'!$B$2),IF(Q387=0,-'complete results log'!$B$2,IF(Q387=0,-'complete results log'!$B$2,-('complete results log'!$B$2*2)))))))*E387</f>
        <v>0</v>
      </c>
      <c r="T387" s="28">
        <f>(IF(N387="WON-EW",(((L387-1)*'complete results log'!$B$2)*(1-$B$3))+(((M387-1)*'complete results log'!$B$2)*(1-$B$3)),IF(N387="WON",(((L387-1)*'complete results log'!$B$2)*(1-$B$3)),IF(N387="PLACED",(((M387-1)*'complete results log'!$B$2)*(1-$B$3))-'complete results log'!$B$2,IF(Q387=0,-'complete results log'!$B$2,-('complete results log'!$B$2*2))))))*E387</f>
        <v>0</v>
      </c>
    </row>
    <row r="388" spans="3:20" x14ac:dyDescent="0.2">
      <c r="C388" s="50"/>
      <c r="D388" s="50"/>
      <c r="H388" s="22"/>
      <c r="I388" s="22"/>
      <c r="J388" s="22"/>
      <c r="K388" s="22"/>
      <c r="N388" s="18"/>
      <c r="O388" s="27">
        <f>((G388-1)*(1-(IF(H388="no",0,'complete results log'!$B$3)))+1)</f>
        <v>5.0000000000000044E-2</v>
      </c>
      <c r="P388" s="27">
        <f t="shared" si="6"/>
        <v>0</v>
      </c>
      <c r="Q388" s="39">
        <f>IF(Table1[[#This Row],[Runners]]&lt;5,0,IF(Table1[[#This Row],[Runners]]&lt;8,0.25,IF(Table1[[#This Row],[Runners]]&lt;12,0.2,IF(Table1[[#This Row],[Handicap?]]="Yes",0.25,0.2))))</f>
        <v>0</v>
      </c>
      <c r="R388" s="29">
        <f>(IF(N388="WON-EW",((((F388-1)*Q388)*'complete results log'!$B$2)+('complete results log'!$B$2*(F388-1))),IF(N388="WON",((((F388-1)*Q388)*'complete results log'!$B$2)+('complete results log'!$B$2*(F388-1))),IF(N388="PLACED",((((F388-1)*Q388)*'complete results log'!$B$2)-'complete results log'!$B$2),IF(Q388=0,-'complete results log'!$B$2,IF(Q388=0,-'complete results log'!$B$2,-('complete results log'!$B$2*2)))))))*E388</f>
        <v>0</v>
      </c>
      <c r="S388" s="28">
        <f>(IF(N388="WON-EW",((((O388-1)*Q388)*'complete results log'!$B$2)+('complete results log'!$B$2*(O388-1))),IF(N388="WON",((((O388-1)*Q388)*'complete results log'!$B$2)+('complete results log'!$B$2*(O388-1))),IF(N388="PLACED",((((O388-1)*Q388)*'complete results log'!$B$2)-'complete results log'!$B$2),IF(Q388=0,-'complete results log'!$B$2,IF(Q388=0,-'complete results log'!$B$2,-('complete results log'!$B$2*2)))))))*E388</f>
        <v>0</v>
      </c>
      <c r="T388" s="28">
        <f>(IF(N388="WON-EW",(((L388-1)*'complete results log'!$B$2)*(1-$B$3))+(((M388-1)*'complete results log'!$B$2)*(1-$B$3)),IF(N388="WON",(((L388-1)*'complete results log'!$B$2)*(1-$B$3)),IF(N388="PLACED",(((M388-1)*'complete results log'!$B$2)*(1-$B$3))-'complete results log'!$B$2,IF(Q388=0,-'complete results log'!$B$2,-('complete results log'!$B$2*2))))))*E388</f>
        <v>0</v>
      </c>
    </row>
    <row r="389" spans="3:20" x14ac:dyDescent="0.2">
      <c r="C389" s="50"/>
      <c r="D389" s="50"/>
      <c r="H389" s="22"/>
      <c r="I389" s="22"/>
      <c r="J389" s="22"/>
      <c r="K389" s="22"/>
      <c r="N389" s="18"/>
      <c r="O389" s="27">
        <f>((G389-1)*(1-(IF(H389="no",0,'complete results log'!$B$3)))+1)</f>
        <v>5.0000000000000044E-2</v>
      </c>
      <c r="P389" s="27">
        <f t="shared" si="6"/>
        <v>0</v>
      </c>
      <c r="Q389" s="39">
        <f>IF(Table1[[#This Row],[Runners]]&lt;5,0,IF(Table1[[#This Row],[Runners]]&lt;8,0.25,IF(Table1[[#This Row],[Runners]]&lt;12,0.2,IF(Table1[[#This Row],[Handicap?]]="Yes",0.25,0.2))))</f>
        <v>0</v>
      </c>
      <c r="R389" s="29">
        <f>(IF(N389="WON-EW",((((F389-1)*Q389)*'complete results log'!$B$2)+('complete results log'!$B$2*(F389-1))),IF(N389="WON",((((F389-1)*Q389)*'complete results log'!$B$2)+('complete results log'!$B$2*(F389-1))),IF(N389="PLACED",((((F389-1)*Q389)*'complete results log'!$B$2)-'complete results log'!$B$2),IF(Q389=0,-'complete results log'!$B$2,IF(Q389=0,-'complete results log'!$B$2,-('complete results log'!$B$2*2)))))))*E389</f>
        <v>0</v>
      </c>
      <c r="S389" s="28">
        <f>(IF(N389="WON-EW",((((O389-1)*Q389)*'complete results log'!$B$2)+('complete results log'!$B$2*(O389-1))),IF(N389="WON",((((O389-1)*Q389)*'complete results log'!$B$2)+('complete results log'!$B$2*(O389-1))),IF(N389="PLACED",((((O389-1)*Q389)*'complete results log'!$B$2)-'complete results log'!$B$2),IF(Q389=0,-'complete results log'!$B$2,IF(Q389=0,-'complete results log'!$B$2,-('complete results log'!$B$2*2)))))))*E389</f>
        <v>0</v>
      </c>
      <c r="T389" s="28">
        <f>(IF(N389="WON-EW",(((L389-1)*'complete results log'!$B$2)*(1-$B$3))+(((M389-1)*'complete results log'!$B$2)*(1-$B$3)),IF(N389="WON",(((L389-1)*'complete results log'!$B$2)*(1-$B$3)),IF(N389="PLACED",(((M389-1)*'complete results log'!$B$2)*(1-$B$3))-'complete results log'!$B$2,IF(Q389=0,-'complete results log'!$B$2,-('complete results log'!$B$2*2))))))*E389</f>
        <v>0</v>
      </c>
    </row>
    <row r="390" spans="3:20" x14ac:dyDescent="0.2">
      <c r="C390" s="50"/>
      <c r="D390" s="50"/>
      <c r="H390" s="22"/>
      <c r="I390" s="22"/>
      <c r="J390" s="22"/>
      <c r="K390" s="22"/>
      <c r="N390" s="18"/>
      <c r="O390" s="27">
        <f>((G390-1)*(1-(IF(H390="no",0,'complete results log'!$B$3)))+1)</f>
        <v>5.0000000000000044E-2</v>
      </c>
      <c r="P390" s="27">
        <f t="shared" si="6"/>
        <v>0</v>
      </c>
      <c r="Q390" s="39">
        <f>IF(Table1[[#This Row],[Runners]]&lt;5,0,IF(Table1[[#This Row],[Runners]]&lt;8,0.25,IF(Table1[[#This Row],[Runners]]&lt;12,0.2,IF(Table1[[#This Row],[Handicap?]]="Yes",0.25,0.2))))</f>
        <v>0</v>
      </c>
      <c r="R390" s="29">
        <f>(IF(N390="WON-EW",((((F390-1)*Q390)*'complete results log'!$B$2)+('complete results log'!$B$2*(F390-1))),IF(N390="WON",((((F390-1)*Q390)*'complete results log'!$B$2)+('complete results log'!$B$2*(F390-1))),IF(N390="PLACED",((((F390-1)*Q390)*'complete results log'!$B$2)-'complete results log'!$B$2),IF(Q390=0,-'complete results log'!$B$2,IF(Q390=0,-'complete results log'!$B$2,-('complete results log'!$B$2*2)))))))*E390</f>
        <v>0</v>
      </c>
      <c r="S390" s="28">
        <f>(IF(N390="WON-EW",((((O390-1)*Q390)*'complete results log'!$B$2)+('complete results log'!$B$2*(O390-1))),IF(N390="WON",((((O390-1)*Q390)*'complete results log'!$B$2)+('complete results log'!$B$2*(O390-1))),IF(N390="PLACED",((((O390-1)*Q390)*'complete results log'!$B$2)-'complete results log'!$B$2),IF(Q390=0,-'complete results log'!$B$2,IF(Q390=0,-'complete results log'!$B$2,-('complete results log'!$B$2*2)))))))*E390</f>
        <v>0</v>
      </c>
      <c r="T390" s="28">
        <f>(IF(N390="WON-EW",(((L390-1)*'complete results log'!$B$2)*(1-$B$3))+(((M390-1)*'complete results log'!$B$2)*(1-$B$3)),IF(N390="WON",(((L390-1)*'complete results log'!$B$2)*(1-$B$3)),IF(N390="PLACED",(((M390-1)*'complete results log'!$B$2)*(1-$B$3))-'complete results log'!$B$2,IF(Q390=0,-'complete results log'!$B$2,-('complete results log'!$B$2*2))))))*E390</f>
        <v>0</v>
      </c>
    </row>
    <row r="391" spans="3:20" x14ac:dyDescent="0.2">
      <c r="C391" s="50"/>
      <c r="D391" s="50"/>
      <c r="H391" s="22"/>
      <c r="I391" s="22"/>
      <c r="J391" s="22"/>
      <c r="K391" s="22"/>
      <c r="N391" s="18"/>
      <c r="O391" s="27">
        <f>((G391-1)*(1-(IF(H391="no",0,'complete results log'!$B$3)))+1)</f>
        <v>5.0000000000000044E-2</v>
      </c>
      <c r="P391" s="27">
        <f t="shared" si="6"/>
        <v>0</v>
      </c>
      <c r="Q391" s="39">
        <f>IF(Table1[[#This Row],[Runners]]&lt;5,0,IF(Table1[[#This Row],[Runners]]&lt;8,0.25,IF(Table1[[#This Row],[Runners]]&lt;12,0.2,IF(Table1[[#This Row],[Handicap?]]="Yes",0.25,0.2))))</f>
        <v>0</v>
      </c>
      <c r="R391" s="29">
        <f>(IF(N391="WON-EW",((((F391-1)*Q391)*'complete results log'!$B$2)+('complete results log'!$B$2*(F391-1))),IF(N391="WON",((((F391-1)*Q391)*'complete results log'!$B$2)+('complete results log'!$B$2*(F391-1))),IF(N391="PLACED",((((F391-1)*Q391)*'complete results log'!$B$2)-'complete results log'!$B$2),IF(Q391=0,-'complete results log'!$B$2,IF(Q391=0,-'complete results log'!$B$2,-('complete results log'!$B$2*2)))))))*E391</f>
        <v>0</v>
      </c>
      <c r="S391" s="28">
        <f>(IF(N391="WON-EW",((((O391-1)*Q391)*'complete results log'!$B$2)+('complete results log'!$B$2*(O391-1))),IF(N391="WON",((((O391-1)*Q391)*'complete results log'!$B$2)+('complete results log'!$B$2*(O391-1))),IF(N391="PLACED",((((O391-1)*Q391)*'complete results log'!$B$2)-'complete results log'!$B$2),IF(Q391=0,-'complete results log'!$B$2,IF(Q391=0,-'complete results log'!$B$2,-('complete results log'!$B$2*2)))))))*E391</f>
        <v>0</v>
      </c>
      <c r="T391" s="28">
        <f>(IF(N391="WON-EW",(((L391-1)*'complete results log'!$B$2)*(1-$B$3))+(((M391-1)*'complete results log'!$B$2)*(1-$B$3)),IF(N391="WON",(((L391-1)*'complete results log'!$B$2)*(1-$B$3)),IF(N391="PLACED",(((M391-1)*'complete results log'!$B$2)*(1-$B$3))-'complete results log'!$B$2,IF(Q391=0,-'complete results log'!$B$2,-('complete results log'!$B$2*2))))))*E391</f>
        <v>0</v>
      </c>
    </row>
    <row r="392" spans="3:20" x14ac:dyDescent="0.2">
      <c r="C392" s="50"/>
      <c r="D392" s="50"/>
      <c r="H392" s="22"/>
      <c r="I392" s="22"/>
      <c r="J392" s="22"/>
      <c r="K392" s="22"/>
      <c r="N392" s="18"/>
      <c r="O392" s="27">
        <f>((G392-1)*(1-(IF(H392="no",0,'complete results log'!$B$3)))+1)</f>
        <v>5.0000000000000044E-2</v>
      </c>
      <c r="P392" s="27">
        <f t="shared" si="6"/>
        <v>0</v>
      </c>
      <c r="Q392" s="39">
        <f>IF(Table1[[#This Row],[Runners]]&lt;5,0,IF(Table1[[#This Row],[Runners]]&lt;8,0.25,IF(Table1[[#This Row],[Runners]]&lt;12,0.2,IF(Table1[[#This Row],[Handicap?]]="Yes",0.25,0.2))))</f>
        <v>0</v>
      </c>
      <c r="R392" s="29">
        <f>(IF(N392="WON-EW",((((F392-1)*Q392)*'complete results log'!$B$2)+('complete results log'!$B$2*(F392-1))),IF(N392="WON",((((F392-1)*Q392)*'complete results log'!$B$2)+('complete results log'!$B$2*(F392-1))),IF(N392="PLACED",((((F392-1)*Q392)*'complete results log'!$B$2)-'complete results log'!$B$2),IF(Q392=0,-'complete results log'!$B$2,IF(Q392=0,-'complete results log'!$B$2,-('complete results log'!$B$2*2)))))))*E392</f>
        <v>0</v>
      </c>
      <c r="S392" s="28">
        <f>(IF(N392="WON-EW",((((O392-1)*Q392)*'complete results log'!$B$2)+('complete results log'!$B$2*(O392-1))),IF(N392="WON",((((O392-1)*Q392)*'complete results log'!$B$2)+('complete results log'!$B$2*(O392-1))),IF(N392="PLACED",((((O392-1)*Q392)*'complete results log'!$B$2)-'complete results log'!$B$2),IF(Q392=0,-'complete results log'!$B$2,IF(Q392=0,-'complete results log'!$B$2,-('complete results log'!$B$2*2)))))))*E392</f>
        <v>0</v>
      </c>
      <c r="T392" s="28">
        <f>(IF(N392="WON-EW",(((L392-1)*'complete results log'!$B$2)*(1-$B$3))+(((M392-1)*'complete results log'!$B$2)*(1-$B$3)),IF(N392="WON",(((L392-1)*'complete results log'!$B$2)*(1-$B$3)),IF(N392="PLACED",(((M392-1)*'complete results log'!$B$2)*(1-$B$3))-'complete results log'!$B$2,IF(Q392=0,-'complete results log'!$B$2,-('complete results log'!$B$2*2))))))*E392</f>
        <v>0</v>
      </c>
    </row>
    <row r="393" spans="3:20" x14ac:dyDescent="0.2">
      <c r="C393" s="50"/>
      <c r="D393" s="50"/>
      <c r="H393" s="22"/>
      <c r="I393" s="22"/>
      <c r="J393" s="22"/>
      <c r="K393" s="22"/>
      <c r="N393" s="18"/>
      <c r="O393" s="27">
        <f>((G393-1)*(1-(IF(H393="no",0,'complete results log'!$B$3)))+1)</f>
        <v>5.0000000000000044E-2</v>
      </c>
      <c r="P393" s="27">
        <f t="shared" si="6"/>
        <v>0</v>
      </c>
      <c r="Q393" s="39">
        <f>IF(Table1[[#This Row],[Runners]]&lt;5,0,IF(Table1[[#This Row],[Runners]]&lt;8,0.25,IF(Table1[[#This Row],[Runners]]&lt;12,0.2,IF(Table1[[#This Row],[Handicap?]]="Yes",0.25,0.2))))</f>
        <v>0</v>
      </c>
      <c r="R393" s="29">
        <f>(IF(N393="WON-EW",((((F393-1)*Q393)*'complete results log'!$B$2)+('complete results log'!$B$2*(F393-1))),IF(N393="WON",((((F393-1)*Q393)*'complete results log'!$B$2)+('complete results log'!$B$2*(F393-1))),IF(N393="PLACED",((((F393-1)*Q393)*'complete results log'!$B$2)-'complete results log'!$B$2),IF(Q393=0,-'complete results log'!$B$2,IF(Q393=0,-'complete results log'!$B$2,-('complete results log'!$B$2*2)))))))*E393</f>
        <v>0</v>
      </c>
      <c r="S393" s="28">
        <f>(IF(N393="WON-EW",((((O393-1)*Q393)*'complete results log'!$B$2)+('complete results log'!$B$2*(O393-1))),IF(N393="WON",((((O393-1)*Q393)*'complete results log'!$B$2)+('complete results log'!$B$2*(O393-1))),IF(N393="PLACED",((((O393-1)*Q393)*'complete results log'!$B$2)-'complete results log'!$B$2),IF(Q393=0,-'complete results log'!$B$2,IF(Q393=0,-'complete results log'!$B$2,-('complete results log'!$B$2*2)))))))*E393</f>
        <v>0</v>
      </c>
      <c r="T393" s="28">
        <f>(IF(N393="WON-EW",(((L393-1)*'complete results log'!$B$2)*(1-$B$3))+(((M393-1)*'complete results log'!$B$2)*(1-$B$3)),IF(N393="WON",(((L393-1)*'complete results log'!$B$2)*(1-$B$3)),IF(N393="PLACED",(((M393-1)*'complete results log'!$B$2)*(1-$B$3))-'complete results log'!$B$2,IF(Q393=0,-'complete results log'!$B$2,-('complete results log'!$B$2*2))))))*E393</f>
        <v>0</v>
      </c>
    </row>
    <row r="394" spans="3:20" x14ac:dyDescent="0.2">
      <c r="C394" s="50"/>
      <c r="D394" s="50"/>
      <c r="H394" s="22"/>
      <c r="I394" s="22"/>
      <c r="J394" s="22"/>
      <c r="K394" s="22"/>
      <c r="N394" s="18"/>
      <c r="O394" s="27">
        <f>((G394-1)*(1-(IF(H394="no",0,'complete results log'!$B$3)))+1)</f>
        <v>5.0000000000000044E-2</v>
      </c>
      <c r="P394" s="27">
        <f t="shared" si="6"/>
        <v>0</v>
      </c>
      <c r="Q394" s="39">
        <f>IF(Table1[[#This Row],[Runners]]&lt;5,0,IF(Table1[[#This Row],[Runners]]&lt;8,0.25,IF(Table1[[#This Row],[Runners]]&lt;12,0.2,IF(Table1[[#This Row],[Handicap?]]="Yes",0.25,0.2))))</f>
        <v>0</v>
      </c>
      <c r="R394" s="29">
        <f>(IF(N394="WON-EW",((((F394-1)*Q394)*'complete results log'!$B$2)+('complete results log'!$B$2*(F394-1))),IF(N394="WON",((((F394-1)*Q394)*'complete results log'!$B$2)+('complete results log'!$B$2*(F394-1))),IF(N394="PLACED",((((F394-1)*Q394)*'complete results log'!$B$2)-'complete results log'!$B$2),IF(Q394=0,-'complete results log'!$B$2,IF(Q394=0,-'complete results log'!$B$2,-('complete results log'!$B$2*2)))))))*E394</f>
        <v>0</v>
      </c>
      <c r="S394" s="28">
        <f>(IF(N394="WON-EW",((((O394-1)*Q394)*'complete results log'!$B$2)+('complete results log'!$B$2*(O394-1))),IF(N394="WON",((((O394-1)*Q394)*'complete results log'!$B$2)+('complete results log'!$B$2*(O394-1))),IF(N394="PLACED",((((O394-1)*Q394)*'complete results log'!$B$2)-'complete results log'!$B$2),IF(Q394=0,-'complete results log'!$B$2,IF(Q394=0,-'complete results log'!$B$2,-('complete results log'!$B$2*2)))))))*E394</f>
        <v>0</v>
      </c>
      <c r="T394" s="28">
        <f>(IF(N394="WON-EW",(((L394-1)*'complete results log'!$B$2)*(1-$B$3))+(((M394-1)*'complete results log'!$B$2)*(1-$B$3)),IF(N394="WON",(((L394-1)*'complete results log'!$B$2)*(1-$B$3)),IF(N394="PLACED",(((M394-1)*'complete results log'!$B$2)*(1-$B$3))-'complete results log'!$B$2,IF(Q394=0,-'complete results log'!$B$2,-('complete results log'!$B$2*2))))))*E394</f>
        <v>0</v>
      </c>
    </row>
    <row r="395" spans="3:20" x14ac:dyDescent="0.2">
      <c r="C395" s="50"/>
      <c r="D395" s="50"/>
      <c r="H395" s="22"/>
      <c r="I395" s="22"/>
      <c r="J395" s="22"/>
      <c r="K395" s="22"/>
      <c r="N395" s="18"/>
      <c r="O395" s="27">
        <f>((G395-1)*(1-(IF(H395="no",0,'complete results log'!$B$3)))+1)</f>
        <v>5.0000000000000044E-2</v>
      </c>
      <c r="P395" s="27">
        <f t="shared" si="6"/>
        <v>0</v>
      </c>
      <c r="Q395" s="39">
        <f>IF(Table1[[#This Row],[Runners]]&lt;5,0,IF(Table1[[#This Row],[Runners]]&lt;8,0.25,IF(Table1[[#This Row],[Runners]]&lt;12,0.2,IF(Table1[[#This Row],[Handicap?]]="Yes",0.25,0.2))))</f>
        <v>0</v>
      </c>
      <c r="R395" s="29">
        <f>(IF(N395="WON-EW",((((F395-1)*Q395)*'complete results log'!$B$2)+('complete results log'!$B$2*(F395-1))),IF(N395="WON",((((F395-1)*Q395)*'complete results log'!$B$2)+('complete results log'!$B$2*(F395-1))),IF(N395="PLACED",((((F395-1)*Q395)*'complete results log'!$B$2)-'complete results log'!$B$2),IF(Q395=0,-'complete results log'!$B$2,IF(Q395=0,-'complete results log'!$B$2,-('complete results log'!$B$2*2)))))))*E395</f>
        <v>0</v>
      </c>
      <c r="S395" s="28">
        <f>(IF(N395="WON-EW",((((O395-1)*Q395)*'complete results log'!$B$2)+('complete results log'!$B$2*(O395-1))),IF(N395="WON",((((O395-1)*Q395)*'complete results log'!$B$2)+('complete results log'!$B$2*(O395-1))),IF(N395="PLACED",((((O395-1)*Q395)*'complete results log'!$B$2)-'complete results log'!$B$2),IF(Q395=0,-'complete results log'!$B$2,IF(Q395=0,-'complete results log'!$B$2,-('complete results log'!$B$2*2)))))))*E395</f>
        <v>0</v>
      </c>
      <c r="T395" s="28">
        <f>(IF(N395="WON-EW",(((L395-1)*'complete results log'!$B$2)*(1-$B$3))+(((M395-1)*'complete results log'!$B$2)*(1-$B$3)),IF(N395="WON",(((L395-1)*'complete results log'!$B$2)*(1-$B$3)),IF(N395="PLACED",(((M395-1)*'complete results log'!$B$2)*(1-$B$3))-'complete results log'!$B$2,IF(Q395=0,-'complete results log'!$B$2,-('complete results log'!$B$2*2))))))*E395</f>
        <v>0</v>
      </c>
    </row>
    <row r="396" spans="3:20" x14ac:dyDescent="0.2">
      <c r="C396" s="50"/>
      <c r="D396" s="50"/>
      <c r="H396" s="22"/>
      <c r="I396" s="22"/>
      <c r="J396" s="22"/>
      <c r="K396" s="22"/>
      <c r="N396" s="18"/>
      <c r="O396" s="27">
        <f>((G396-1)*(1-(IF(H396="no",0,'complete results log'!$B$3)))+1)</f>
        <v>5.0000000000000044E-2</v>
      </c>
      <c r="P396" s="27">
        <f t="shared" si="6"/>
        <v>0</v>
      </c>
      <c r="Q396" s="39">
        <f>IF(Table1[[#This Row],[Runners]]&lt;5,0,IF(Table1[[#This Row],[Runners]]&lt;8,0.25,IF(Table1[[#This Row],[Runners]]&lt;12,0.2,IF(Table1[[#This Row],[Handicap?]]="Yes",0.25,0.2))))</f>
        <v>0</v>
      </c>
      <c r="R396" s="29">
        <f>(IF(N396="WON-EW",((((F396-1)*Q396)*'complete results log'!$B$2)+('complete results log'!$B$2*(F396-1))),IF(N396="WON",((((F396-1)*Q396)*'complete results log'!$B$2)+('complete results log'!$B$2*(F396-1))),IF(N396="PLACED",((((F396-1)*Q396)*'complete results log'!$B$2)-'complete results log'!$B$2),IF(Q396=0,-'complete results log'!$B$2,IF(Q396=0,-'complete results log'!$B$2,-('complete results log'!$B$2*2)))))))*E396</f>
        <v>0</v>
      </c>
      <c r="S396" s="28">
        <f>(IF(N396="WON-EW",((((O396-1)*Q396)*'complete results log'!$B$2)+('complete results log'!$B$2*(O396-1))),IF(N396="WON",((((O396-1)*Q396)*'complete results log'!$B$2)+('complete results log'!$B$2*(O396-1))),IF(N396="PLACED",((((O396-1)*Q396)*'complete results log'!$B$2)-'complete results log'!$B$2),IF(Q396=0,-'complete results log'!$B$2,IF(Q396=0,-'complete results log'!$B$2,-('complete results log'!$B$2*2)))))))*E396</f>
        <v>0</v>
      </c>
      <c r="T396" s="28">
        <f>(IF(N396="WON-EW",(((L396-1)*'complete results log'!$B$2)*(1-$B$3))+(((M396-1)*'complete results log'!$B$2)*(1-$B$3)),IF(N396="WON",(((L396-1)*'complete results log'!$B$2)*(1-$B$3)),IF(N396="PLACED",(((M396-1)*'complete results log'!$B$2)*(1-$B$3))-'complete results log'!$B$2,IF(Q396=0,-'complete results log'!$B$2,-('complete results log'!$B$2*2))))))*E396</f>
        <v>0</v>
      </c>
    </row>
    <row r="397" spans="3:20" x14ac:dyDescent="0.2">
      <c r="C397" s="50"/>
      <c r="D397" s="50"/>
      <c r="H397" s="22"/>
      <c r="I397" s="22"/>
      <c r="J397" s="22"/>
      <c r="K397" s="22"/>
      <c r="N397" s="18"/>
      <c r="O397" s="27">
        <f>((G397-1)*(1-(IF(H397="no",0,'complete results log'!$B$3)))+1)</f>
        <v>5.0000000000000044E-2</v>
      </c>
      <c r="P397" s="27">
        <f t="shared" si="6"/>
        <v>0</v>
      </c>
      <c r="Q397" s="39">
        <f>IF(Table1[[#This Row],[Runners]]&lt;5,0,IF(Table1[[#This Row],[Runners]]&lt;8,0.25,IF(Table1[[#This Row],[Runners]]&lt;12,0.2,IF(Table1[[#This Row],[Handicap?]]="Yes",0.25,0.2))))</f>
        <v>0</v>
      </c>
      <c r="R397" s="29">
        <f>(IF(N397="WON-EW",((((F397-1)*Q397)*'complete results log'!$B$2)+('complete results log'!$B$2*(F397-1))),IF(N397="WON",((((F397-1)*Q397)*'complete results log'!$B$2)+('complete results log'!$B$2*(F397-1))),IF(N397="PLACED",((((F397-1)*Q397)*'complete results log'!$B$2)-'complete results log'!$B$2),IF(Q397=0,-'complete results log'!$B$2,IF(Q397=0,-'complete results log'!$B$2,-('complete results log'!$B$2*2)))))))*E397</f>
        <v>0</v>
      </c>
      <c r="S397" s="28">
        <f>(IF(N397="WON-EW",((((O397-1)*Q397)*'complete results log'!$B$2)+('complete results log'!$B$2*(O397-1))),IF(N397="WON",((((O397-1)*Q397)*'complete results log'!$B$2)+('complete results log'!$B$2*(O397-1))),IF(N397="PLACED",((((O397-1)*Q397)*'complete results log'!$B$2)-'complete results log'!$B$2),IF(Q397=0,-'complete results log'!$B$2,IF(Q397=0,-'complete results log'!$B$2,-('complete results log'!$B$2*2)))))))*E397</f>
        <v>0</v>
      </c>
      <c r="T397" s="28">
        <f>(IF(N397="WON-EW",(((L397-1)*'complete results log'!$B$2)*(1-$B$3))+(((M397-1)*'complete results log'!$B$2)*(1-$B$3)),IF(N397="WON",(((L397-1)*'complete results log'!$B$2)*(1-$B$3)),IF(N397="PLACED",(((M397-1)*'complete results log'!$B$2)*(1-$B$3))-'complete results log'!$B$2,IF(Q397=0,-'complete results log'!$B$2,-('complete results log'!$B$2*2))))))*E397</f>
        <v>0</v>
      </c>
    </row>
    <row r="398" spans="3:20" x14ac:dyDescent="0.2">
      <c r="C398" s="50"/>
      <c r="D398" s="50"/>
      <c r="H398" s="22"/>
      <c r="I398" s="22"/>
      <c r="J398" s="22"/>
      <c r="K398" s="22"/>
      <c r="N398" s="18"/>
      <c r="O398" s="27">
        <f>((G398-1)*(1-(IF(H398="no",0,'complete results log'!$B$3)))+1)</f>
        <v>5.0000000000000044E-2</v>
      </c>
      <c r="P398" s="27">
        <f t="shared" si="6"/>
        <v>0</v>
      </c>
      <c r="Q398" s="39">
        <f>IF(Table1[[#This Row],[Runners]]&lt;5,0,IF(Table1[[#This Row],[Runners]]&lt;8,0.25,IF(Table1[[#This Row],[Runners]]&lt;12,0.2,IF(Table1[[#This Row],[Handicap?]]="Yes",0.25,0.2))))</f>
        <v>0</v>
      </c>
      <c r="R398" s="29">
        <f>(IF(N398="WON-EW",((((F398-1)*Q398)*'complete results log'!$B$2)+('complete results log'!$B$2*(F398-1))),IF(N398="WON",((((F398-1)*Q398)*'complete results log'!$B$2)+('complete results log'!$B$2*(F398-1))),IF(N398="PLACED",((((F398-1)*Q398)*'complete results log'!$B$2)-'complete results log'!$B$2),IF(Q398=0,-'complete results log'!$B$2,IF(Q398=0,-'complete results log'!$B$2,-('complete results log'!$B$2*2)))))))*E398</f>
        <v>0</v>
      </c>
      <c r="S398" s="28">
        <f>(IF(N398="WON-EW",((((O398-1)*Q398)*'complete results log'!$B$2)+('complete results log'!$B$2*(O398-1))),IF(N398="WON",((((O398-1)*Q398)*'complete results log'!$B$2)+('complete results log'!$B$2*(O398-1))),IF(N398="PLACED",((((O398-1)*Q398)*'complete results log'!$B$2)-'complete results log'!$B$2),IF(Q398=0,-'complete results log'!$B$2,IF(Q398=0,-'complete results log'!$B$2,-('complete results log'!$B$2*2)))))))*E398</f>
        <v>0</v>
      </c>
      <c r="T398" s="28">
        <f>(IF(N398="WON-EW",(((L398-1)*'complete results log'!$B$2)*(1-$B$3))+(((M398-1)*'complete results log'!$B$2)*(1-$B$3)),IF(N398="WON",(((L398-1)*'complete results log'!$B$2)*(1-$B$3)),IF(N398="PLACED",(((M398-1)*'complete results log'!$B$2)*(1-$B$3))-'complete results log'!$B$2,IF(Q398=0,-'complete results log'!$B$2,-('complete results log'!$B$2*2))))))*E398</f>
        <v>0</v>
      </c>
    </row>
    <row r="399" spans="3:20" x14ac:dyDescent="0.2">
      <c r="C399" s="50"/>
      <c r="D399" s="50"/>
      <c r="H399" s="22"/>
      <c r="I399" s="22"/>
      <c r="J399" s="22"/>
      <c r="K399" s="22"/>
      <c r="N399" s="18"/>
      <c r="O399" s="27">
        <f>((G399-1)*(1-(IF(H399="no",0,'complete results log'!$B$3)))+1)</f>
        <v>5.0000000000000044E-2</v>
      </c>
      <c r="P399" s="27">
        <f t="shared" si="6"/>
        <v>0</v>
      </c>
      <c r="Q399" s="39">
        <f>IF(Table1[[#This Row],[Runners]]&lt;5,0,IF(Table1[[#This Row],[Runners]]&lt;8,0.25,IF(Table1[[#This Row],[Runners]]&lt;12,0.2,IF(Table1[[#This Row],[Handicap?]]="Yes",0.25,0.2))))</f>
        <v>0</v>
      </c>
      <c r="R399" s="29">
        <f>(IF(N399="WON-EW",((((F399-1)*Q399)*'complete results log'!$B$2)+('complete results log'!$B$2*(F399-1))),IF(N399="WON",((((F399-1)*Q399)*'complete results log'!$B$2)+('complete results log'!$B$2*(F399-1))),IF(N399="PLACED",((((F399-1)*Q399)*'complete results log'!$B$2)-'complete results log'!$B$2),IF(Q399=0,-'complete results log'!$B$2,IF(Q399=0,-'complete results log'!$B$2,-('complete results log'!$B$2*2)))))))*E399</f>
        <v>0</v>
      </c>
      <c r="S399" s="28">
        <f>(IF(N399="WON-EW",((((O399-1)*Q399)*'complete results log'!$B$2)+('complete results log'!$B$2*(O399-1))),IF(N399="WON",((((O399-1)*Q399)*'complete results log'!$B$2)+('complete results log'!$B$2*(O399-1))),IF(N399="PLACED",((((O399-1)*Q399)*'complete results log'!$B$2)-'complete results log'!$B$2),IF(Q399=0,-'complete results log'!$B$2,IF(Q399=0,-'complete results log'!$B$2,-('complete results log'!$B$2*2)))))))*E399</f>
        <v>0</v>
      </c>
      <c r="T399" s="28">
        <f>(IF(N399="WON-EW",(((L399-1)*'complete results log'!$B$2)*(1-$B$3))+(((M399-1)*'complete results log'!$B$2)*(1-$B$3)),IF(N399="WON",(((L399-1)*'complete results log'!$B$2)*(1-$B$3)),IF(N399="PLACED",(((M399-1)*'complete results log'!$B$2)*(1-$B$3))-'complete results log'!$B$2,IF(Q399=0,-'complete results log'!$B$2,-('complete results log'!$B$2*2))))))*E399</f>
        <v>0</v>
      </c>
    </row>
    <row r="400" spans="3:20" x14ac:dyDescent="0.2">
      <c r="C400" s="50"/>
      <c r="D400" s="50"/>
      <c r="H400" s="22"/>
      <c r="I400" s="22"/>
      <c r="J400" s="22"/>
      <c r="K400" s="22"/>
      <c r="N400" s="18"/>
      <c r="O400" s="27">
        <f>((G400-1)*(1-(IF(H400="no",0,'complete results log'!$B$3)))+1)</f>
        <v>5.0000000000000044E-2</v>
      </c>
      <c r="P400" s="27">
        <f t="shared" si="6"/>
        <v>0</v>
      </c>
      <c r="Q400" s="39">
        <f>IF(Table1[[#This Row],[Runners]]&lt;5,0,IF(Table1[[#This Row],[Runners]]&lt;8,0.25,IF(Table1[[#This Row],[Runners]]&lt;12,0.2,IF(Table1[[#This Row],[Handicap?]]="Yes",0.25,0.2))))</f>
        <v>0</v>
      </c>
      <c r="R400" s="29">
        <f>(IF(N400="WON-EW",((((F400-1)*Q400)*'complete results log'!$B$2)+('complete results log'!$B$2*(F400-1))),IF(N400="WON",((((F400-1)*Q400)*'complete results log'!$B$2)+('complete results log'!$B$2*(F400-1))),IF(N400="PLACED",((((F400-1)*Q400)*'complete results log'!$B$2)-'complete results log'!$B$2),IF(Q400=0,-'complete results log'!$B$2,IF(Q400=0,-'complete results log'!$B$2,-('complete results log'!$B$2*2)))))))*E400</f>
        <v>0</v>
      </c>
      <c r="S400" s="28">
        <f>(IF(N400="WON-EW",((((O400-1)*Q400)*'complete results log'!$B$2)+('complete results log'!$B$2*(O400-1))),IF(N400="WON",((((O400-1)*Q400)*'complete results log'!$B$2)+('complete results log'!$B$2*(O400-1))),IF(N400="PLACED",((((O400-1)*Q400)*'complete results log'!$B$2)-'complete results log'!$B$2),IF(Q400=0,-'complete results log'!$B$2,IF(Q400=0,-'complete results log'!$B$2,-('complete results log'!$B$2*2)))))))*E400</f>
        <v>0</v>
      </c>
      <c r="T400" s="28">
        <f>(IF(N400="WON-EW",(((L400-1)*'complete results log'!$B$2)*(1-$B$3))+(((M400-1)*'complete results log'!$B$2)*(1-$B$3)),IF(N400="WON",(((L400-1)*'complete results log'!$B$2)*(1-$B$3)),IF(N400="PLACED",(((M400-1)*'complete results log'!$B$2)*(1-$B$3))-'complete results log'!$B$2,IF(Q400=0,-'complete results log'!$B$2,-('complete results log'!$B$2*2))))))*E400</f>
        <v>0</v>
      </c>
    </row>
    <row r="401" spans="3:20" x14ac:dyDescent="0.2">
      <c r="C401" s="50"/>
      <c r="D401" s="50"/>
      <c r="H401" s="22"/>
      <c r="I401" s="22"/>
      <c r="J401" s="22"/>
      <c r="K401" s="22"/>
      <c r="N401" s="18"/>
      <c r="O401" s="27">
        <f>((G401-1)*(1-(IF(H401="no",0,'complete results log'!$B$3)))+1)</f>
        <v>5.0000000000000044E-2</v>
      </c>
      <c r="P401" s="27">
        <f t="shared" si="6"/>
        <v>0</v>
      </c>
      <c r="Q401" s="39">
        <f>IF(Table1[[#This Row],[Runners]]&lt;5,0,IF(Table1[[#This Row],[Runners]]&lt;8,0.25,IF(Table1[[#This Row],[Runners]]&lt;12,0.2,IF(Table1[[#This Row],[Handicap?]]="Yes",0.25,0.2))))</f>
        <v>0</v>
      </c>
      <c r="R401" s="29">
        <f>(IF(N401="WON-EW",((((F401-1)*Q401)*'complete results log'!$B$2)+('complete results log'!$B$2*(F401-1))),IF(N401="WON",((((F401-1)*Q401)*'complete results log'!$B$2)+('complete results log'!$B$2*(F401-1))),IF(N401="PLACED",((((F401-1)*Q401)*'complete results log'!$B$2)-'complete results log'!$B$2),IF(Q401=0,-'complete results log'!$B$2,IF(Q401=0,-'complete results log'!$B$2,-('complete results log'!$B$2*2)))))))*E401</f>
        <v>0</v>
      </c>
      <c r="S401" s="28">
        <f>(IF(N401="WON-EW",((((O401-1)*Q401)*'complete results log'!$B$2)+('complete results log'!$B$2*(O401-1))),IF(N401="WON",((((O401-1)*Q401)*'complete results log'!$B$2)+('complete results log'!$B$2*(O401-1))),IF(N401="PLACED",((((O401-1)*Q401)*'complete results log'!$B$2)-'complete results log'!$B$2),IF(Q401=0,-'complete results log'!$B$2,IF(Q401=0,-'complete results log'!$B$2,-('complete results log'!$B$2*2)))))))*E401</f>
        <v>0</v>
      </c>
      <c r="T401" s="28">
        <f>(IF(N401="WON-EW",(((L401-1)*'complete results log'!$B$2)*(1-$B$3))+(((M401-1)*'complete results log'!$B$2)*(1-$B$3)),IF(N401="WON",(((L401-1)*'complete results log'!$B$2)*(1-$B$3)),IF(N401="PLACED",(((M401-1)*'complete results log'!$B$2)*(1-$B$3))-'complete results log'!$B$2,IF(Q401=0,-'complete results log'!$B$2,-('complete results log'!$B$2*2))))))*E401</f>
        <v>0</v>
      </c>
    </row>
    <row r="402" spans="3:20" x14ac:dyDescent="0.2">
      <c r="C402" s="50"/>
      <c r="D402" s="50"/>
      <c r="H402" s="22"/>
      <c r="I402" s="22"/>
      <c r="J402" s="22"/>
      <c r="K402" s="22"/>
      <c r="N402" s="18"/>
      <c r="O402" s="27">
        <f>((G402-1)*(1-(IF(H402="no",0,'complete results log'!$B$3)))+1)</f>
        <v>5.0000000000000044E-2</v>
      </c>
      <c r="P402" s="27">
        <f t="shared" si="6"/>
        <v>0</v>
      </c>
      <c r="Q402" s="39">
        <f>IF(Table1[[#This Row],[Runners]]&lt;5,0,IF(Table1[[#This Row],[Runners]]&lt;8,0.25,IF(Table1[[#This Row],[Runners]]&lt;12,0.2,IF(Table1[[#This Row],[Handicap?]]="Yes",0.25,0.2))))</f>
        <v>0</v>
      </c>
      <c r="R402" s="29">
        <f>(IF(N402="WON-EW",((((F402-1)*Q402)*'complete results log'!$B$2)+('complete results log'!$B$2*(F402-1))),IF(N402="WON",((((F402-1)*Q402)*'complete results log'!$B$2)+('complete results log'!$B$2*(F402-1))),IF(N402="PLACED",((((F402-1)*Q402)*'complete results log'!$B$2)-'complete results log'!$B$2),IF(Q402=0,-'complete results log'!$B$2,IF(Q402=0,-'complete results log'!$B$2,-('complete results log'!$B$2*2)))))))*E402</f>
        <v>0</v>
      </c>
      <c r="S402" s="28">
        <f>(IF(N402="WON-EW",((((O402-1)*Q402)*'complete results log'!$B$2)+('complete results log'!$B$2*(O402-1))),IF(N402="WON",((((O402-1)*Q402)*'complete results log'!$B$2)+('complete results log'!$B$2*(O402-1))),IF(N402="PLACED",((((O402-1)*Q402)*'complete results log'!$B$2)-'complete results log'!$B$2),IF(Q402=0,-'complete results log'!$B$2,IF(Q402=0,-'complete results log'!$B$2,-('complete results log'!$B$2*2)))))))*E402</f>
        <v>0</v>
      </c>
      <c r="T402" s="28">
        <f>(IF(N402="WON-EW",(((L402-1)*'complete results log'!$B$2)*(1-$B$3))+(((M402-1)*'complete results log'!$B$2)*(1-$B$3)),IF(N402="WON",(((L402-1)*'complete results log'!$B$2)*(1-$B$3)),IF(N402="PLACED",(((M402-1)*'complete results log'!$B$2)*(1-$B$3))-'complete results log'!$B$2,IF(Q402=0,-'complete results log'!$B$2,-('complete results log'!$B$2*2))))))*E402</f>
        <v>0</v>
      </c>
    </row>
    <row r="403" spans="3:20" x14ac:dyDescent="0.2">
      <c r="C403" s="50"/>
      <c r="D403" s="50"/>
      <c r="H403" s="22"/>
      <c r="I403" s="22"/>
      <c r="J403" s="22"/>
      <c r="K403" s="22"/>
      <c r="N403" s="18"/>
      <c r="O403" s="27">
        <f>((G403-1)*(1-(IF(H403="no",0,'complete results log'!$B$3)))+1)</f>
        <v>5.0000000000000044E-2</v>
      </c>
      <c r="P403" s="27">
        <f t="shared" si="6"/>
        <v>0</v>
      </c>
      <c r="Q403" s="39">
        <f>IF(Table1[[#This Row],[Runners]]&lt;5,0,IF(Table1[[#This Row],[Runners]]&lt;8,0.25,IF(Table1[[#This Row],[Runners]]&lt;12,0.2,IF(Table1[[#This Row],[Handicap?]]="Yes",0.25,0.2))))</f>
        <v>0</v>
      </c>
      <c r="R403" s="29">
        <f>(IF(N403="WON-EW",((((F403-1)*Q403)*'complete results log'!$B$2)+('complete results log'!$B$2*(F403-1))),IF(N403="WON",((((F403-1)*Q403)*'complete results log'!$B$2)+('complete results log'!$B$2*(F403-1))),IF(N403="PLACED",((((F403-1)*Q403)*'complete results log'!$B$2)-'complete results log'!$B$2),IF(Q403=0,-'complete results log'!$B$2,IF(Q403=0,-'complete results log'!$B$2,-('complete results log'!$B$2*2)))))))*E403</f>
        <v>0</v>
      </c>
      <c r="S403" s="28">
        <f>(IF(N403="WON-EW",((((O403-1)*Q403)*'complete results log'!$B$2)+('complete results log'!$B$2*(O403-1))),IF(N403="WON",((((O403-1)*Q403)*'complete results log'!$B$2)+('complete results log'!$B$2*(O403-1))),IF(N403="PLACED",((((O403-1)*Q403)*'complete results log'!$B$2)-'complete results log'!$B$2),IF(Q403=0,-'complete results log'!$B$2,IF(Q403=0,-'complete results log'!$B$2,-('complete results log'!$B$2*2)))))))*E403</f>
        <v>0</v>
      </c>
      <c r="T403" s="28">
        <f>(IF(N403="WON-EW",(((L403-1)*'complete results log'!$B$2)*(1-$B$3))+(((M403-1)*'complete results log'!$B$2)*(1-$B$3)),IF(N403="WON",(((L403-1)*'complete results log'!$B$2)*(1-$B$3)),IF(N403="PLACED",(((M403-1)*'complete results log'!$B$2)*(1-$B$3))-'complete results log'!$B$2,IF(Q403=0,-'complete results log'!$B$2,-('complete results log'!$B$2*2))))))*E403</f>
        <v>0</v>
      </c>
    </row>
    <row r="404" spans="3:20" x14ac:dyDescent="0.2">
      <c r="C404" s="50"/>
      <c r="D404" s="50"/>
      <c r="H404" s="22"/>
      <c r="I404" s="22"/>
      <c r="J404" s="22"/>
      <c r="K404" s="22"/>
      <c r="N404" s="18"/>
      <c r="O404" s="27">
        <f>((G404-1)*(1-(IF(H404="no",0,'complete results log'!$B$3)))+1)</f>
        <v>5.0000000000000044E-2</v>
      </c>
      <c r="P404" s="27">
        <f t="shared" si="6"/>
        <v>0</v>
      </c>
      <c r="Q404" s="39">
        <f>IF(Table1[[#This Row],[Runners]]&lt;5,0,IF(Table1[[#This Row],[Runners]]&lt;8,0.25,IF(Table1[[#This Row],[Runners]]&lt;12,0.2,IF(Table1[[#This Row],[Handicap?]]="Yes",0.25,0.2))))</f>
        <v>0</v>
      </c>
      <c r="R404" s="29">
        <f>(IF(N404="WON-EW",((((F404-1)*Q404)*'complete results log'!$B$2)+('complete results log'!$B$2*(F404-1))),IF(N404="WON",((((F404-1)*Q404)*'complete results log'!$B$2)+('complete results log'!$B$2*(F404-1))),IF(N404="PLACED",((((F404-1)*Q404)*'complete results log'!$B$2)-'complete results log'!$B$2),IF(Q404=0,-'complete results log'!$B$2,IF(Q404=0,-'complete results log'!$B$2,-('complete results log'!$B$2*2)))))))*E404</f>
        <v>0</v>
      </c>
      <c r="S404" s="28">
        <f>(IF(N404="WON-EW",((((O404-1)*Q404)*'complete results log'!$B$2)+('complete results log'!$B$2*(O404-1))),IF(N404="WON",((((O404-1)*Q404)*'complete results log'!$B$2)+('complete results log'!$B$2*(O404-1))),IF(N404="PLACED",((((O404-1)*Q404)*'complete results log'!$B$2)-'complete results log'!$B$2),IF(Q404=0,-'complete results log'!$B$2,IF(Q404=0,-'complete results log'!$B$2,-('complete results log'!$B$2*2)))))))*E404</f>
        <v>0</v>
      </c>
      <c r="T404" s="28">
        <f>(IF(N404="WON-EW",(((L404-1)*'complete results log'!$B$2)*(1-$B$3))+(((M404-1)*'complete results log'!$B$2)*(1-$B$3)),IF(N404="WON",(((L404-1)*'complete results log'!$B$2)*(1-$B$3)),IF(N404="PLACED",(((M404-1)*'complete results log'!$B$2)*(1-$B$3))-'complete results log'!$B$2,IF(Q404=0,-'complete results log'!$B$2,-('complete results log'!$B$2*2))))))*E404</f>
        <v>0</v>
      </c>
    </row>
    <row r="405" spans="3:20" x14ac:dyDescent="0.2">
      <c r="C405" s="50"/>
      <c r="D405" s="50"/>
      <c r="H405" s="22"/>
      <c r="I405" s="22"/>
      <c r="J405" s="22"/>
      <c r="K405" s="22"/>
      <c r="N405" s="18"/>
      <c r="O405" s="27">
        <f>((G405-1)*(1-(IF(H405="no",0,'complete results log'!$B$3)))+1)</f>
        <v>5.0000000000000044E-2</v>
      </c>
      <c r="P405" s="27">
        <f t="shared" si="6"/>
        <v>0</v>
      </c>
      <c r="Q405" s="39">
        <f>IF(Table1[[#This Row],[Runners]]&lt;5,0,IF(Table1[[#This Row],[Runners]]&lt;8,0.25,IF(Table1[[#This Row],[Runners]]&lt;12,0.2,IF(Table1[[#This Row],[Handicap?]]="Yes",0.25,0.2))))</f>
        <v>0</v>
      </c>
      <c r="R405" s="29">
        <f>(IF(N405="WON-EW",((((F405-1)*Q405)*'complete results log'!$B$2)+('complete results log'!$B$2*(F405-1))),IF(N405="WON",((((F405-1)*Q405)*'complete results log'!$B$2)+('complete results log'!$B$2*(F405-1))),IF(N405="PLACED",((((F405-1)*Q405)*'complete results log'!$B$2)-'complete results log'!$B$2),IF(Q405=0,-'complete results log'!$B$2,IF(Q405=0,-'complete results log'!$B$2,-('complete results log'!$B$2*2)))))))*E405</f>
        <v>0</v>
      </c>
      <c r="S405" s="28">
        <f>(IF(N405="WON-EW",((((O405-1)*Q405)*'complete results log'!$B$2)+('complete results log'!$B$2*(O405-1))),IF(N405="WON",((((O405-1)*Q405)*'complete results log'!$B$2)+('complete results log'!$B$2*(O405-1))),IF(N405="PLACED",((((O405-1)*Q405)*'complete results log'!$B$2)-'complete results log'!$B$2),IF(Q405=0,-'complete results log'!$B$2,IF(Q405=0,-'complete results log'!$B$2,-('complete results log'!$B$2*2)))))))*E405</f>
        <v>0</v>
      </c>
      <c r="T405" s="28">
        <f>(IF(N405="WON-EW",(((L405-1)*'complete results log'!$B$2)*(1-$B$3))+(((M405-1)*'complete results log'!$B$2)*(1-$B$3)),IF(N405="WON",(((L405-1)*'complete results log'!$B$2)*(1-$B$3)),IF(N405="PLACED",(((M405-1)*'complete results log'!$B$2)*(1-$B$3))-'complete results log'!$B$2,IF(Q405=0,-'complete results log'!$B$2,-('complete results log'!$B$2*2))))))*E405</f>
        <v>0</v>
      </c>
    </row>
    <row r="406" spans="3:20" x14ac:dyDescent="0.2">
      <c r="C406" s="50"/>
      <c r="D406" s="50"/>
      <c r="H406" s="22"/>
      <c r="I406" s="22"/>
      <c r="J406" s="22"/>
      <c r="K406" s="22"/>
      <c r="N406" s="18"/>
      <c r="O406" s="27">
        <f>((G406-1)*(1-(IF(H406="no",0,'complete results log'!$B$3)))+1)</f>
        <v>5.0000000000000044E-2</v>
      </c>
      <c r="P406" s="27">
        <f t="shared" si="6"/>
        <v>0</v>
      </c>
      <c r="Q406" s="39">
        <f>IF(Table1[[#This Row],[Runners]]&lt;5,0,IF(Table1[[#This Row],[Runners]]&lt;8,0.25,IF(Table1[[#This Row],[Runners]]&lt;12,0.2,IF(Table1[[#This Row],[Handicap?]]="Yes",0.25,0.2))))</f>
        <v>0</v>
      </c>
      <c r="R406" s="29">
        <f>(IF(N406="WON-EW",((((F406-1)*Q406)*'complete results log'!$B$2)+('complete results log'!$B$2*(F406-1))),IF(N406="WON",((((F406-1)*Q406)*'complete results log'!$B$2)+('complete results log'!$B$2*(F406-1))),IF(N406="PLACED",((((F406-1)*Q406)*'complete results log'!$B$2)-'complete results log'!$B$2),IF(Q406=0,-'complete results log'!$B$2,IF(Q406=0,-'complete results log'!$B$2,-('complete results log'!$B$2*2)))))))*E406</f>
        <v>0</v>
      </c>
      <c r="S406" s="28">
        <f>(IF(N406="WON-EW",((((O406-1)*Q406)*'complete results log'!$B$2)+('complete results log'!$B$2*(O406-1))),IF(N406="WON",((((O406-1)*Q406)*'complete results log'!$B$2)+('complete results log'!$B$2*(O406-1))),IF(N406="PLACED",((((O406-1)*Q406)*'complete results log'!$B$2)-'complete results log'!$B$2),IF(Q406=0,-'complete results log'!$B$2,IF(Q406=0,-'complete results log'!$B$2,-('complete results log'!$B$2*2)))))))*E406</f>
        <v>0</v>
      </c>
      <c r="T406" s="28">
        <f>(IF(N406="WON-EW",(((L406-1)*'complete results log'!$B$2)*(1-$B$3))+(((M406-1)*'complete results log'!$B$2)*(1-$B$3)),IF(N406="WON",(((L406-1)*'complete results log'!$B$2)*(1-$B$3)),IF(N406="PLACED",(((M406-1)*'complete results log'!$B$2)*(1-$B$3))-'complete results log'!$B$2,IF(Q406=0,-'complete results log'!$B$2,-('complete results log'!$B$2*2))))))*E406</f>
        <v>0</v>
      </c>
    </row>
    <row r="407" spans="3:20" x14ac:dyDescent="0.2">
      <c r="C407" s="50"/>
      <c r="D407" s="50"/>
      <c r="H407" s="22"/>
      <c r="I407" s="22"/>
      <c r="J407" s="22"/>
      <c r="K407" s="22"/>
      <c r="N407" s="18"/>
      <c r="O407" s="27">
        <f>((G407-1)*(1-(IF(H407="no",0,'complete results log'!$B$3)))+1)</f>
        <v>5.0000000000000044E-2</v>
      </c>
      <c r="P407" s="27">
        <f t="shared" si="6"/>
        <v>0</v>
      </c>
      <c r="Q407" s="39">
        <f>IF(Table1[[#This Row],[Runners]]&lt;5,0,IF(Table1[[#This Row],[Runners]]&lt;8,0.25,IF(Table1[[#This Row],[Runners]]&lt;12,0.2,IF(Table1[[#This Row],[Handicap?]]="Yes",0.25,0.2))))</f>
        <v>0</v>
      </c>
      <c r="R407" s="29">
        <f>(IF(N407="WON-EW",((((F407-1)*Q407)*'complete results log'!$B$2)+('complete results log'!$B$2*(F407-1))),IF(N407="WON",((((F407-1)*Q407)*'complete results log'!$B$2)+('complete results log'!$B$2*(F407-1))),IF(N407="PLACED",((((F407-1)*Q407)*'complete results log'!$B$2)-'complete results log'!$B$2),IF(Q407=0,-'complete results log'!$B$2,IF(Q407=0,-'complete results log'!$B$2,-('complete results log'!$B$2*2)))))))*E407</f>
        <v>0</v>
      </c>
      <c r="S407" s="28">
        <f>(IF(N407="WON-EW",((((O407-1)*Q407)*'complete results log'!$B$2)+('complete results log'!$B$2*(O407-1))),IF(N407="WON",((((O407-1)*Q407)*'complete results log'!$B$2)+('complete results log'!$B$2*(O407-1))),IF(N407="PLACED",((((O407-1)*Q407)*'complete results log'!$B$2)-'complete results log'!$B$2),IF(Q407=0,-'complete results log'!$B$2,IF(Q407=0,-'complete results log'!$B$2,-('complete results log'!$B$2*2)))))))*E407</f>
        <v>0</v>
      </c>
      <c r="T407" s="28">
        <f>(IF(N407="WON-EW",(((L407-1)*'complete results log'!$B$2)*(1-$B$3))+(((M407-1)*'complete results log'!$B$2)*(1-$B$3)),IF(N407="WON",(((L407-1)*'complete results log'!$B$2)*(1-$B$3)),IF(N407="PLACED",(((M407-1)*'complete results log'!$B$2)*(1-$B$3))-'complete results log'!$B$2,IF(Q407=0,-'complete results log'!$B$2,-('complete results log'!$B$2*2))))))*E407</f>
        <v>0</v>
      </c>
    </row>
    <row r="408" spans="3:20" x14ac:dyDescent="0.2">
      <c r="C408" s="50"/>
      <c r="D408" s="50"/>
      <c r="H408" s="22"/>
      <c r="I408" s="22"/>
      <c r="J408" s="22"/>
      <c r="K408" s="22"/>
      <c r="N408" s="18"/>
      <c r="O408" s="27">
        <f>((G408-1)*(1-(IF(H408="no",0,'complete results log'!$B$3)))+1)</f>
        <v>5.0000000000000044E-2</v>
      </c>
      <c r="P408" s="27">
        <f t="shared" si="6"/>
        <v>0</v>
      </c>
      <c r="Q408" s="39">
        <f>IF(Table1[[#This Row],[Runners]]&lt;5,0,IF(Table1[[#This Row],[Runners]]&lt;8,0.25,IF(Table1[[#This Row],[Runners]]&lt;12,0.2,IF(Table1[[#This Row],[Handicap?]]="Yes",0.25,0.2))))</f>
        <v>0</v>
      </c>
      <c r="R408" s="29">
        <f>(IF(N408="WON-EW",((((F408-1)*Q408)*'complete results log'!$B$2)+('complete results log'!$B$2*(F408-1))),IF(N408="WON",((((F408-1)*Q408)*'complete results log'!$B$2)+('complete results log'!$B$2*(F408-1))),IF(N408="PLACED",((((F408-1)*Q408)*'complete results log'!$B$2)-'complete results log'!$B$2),IF(Q408=0,-'complete results log'!$B$2,IF(Q408=0,-'complete results log'!$B$2,-('complete results log'!$B$2*2)))))))*E408</f>
        <v>0</v>
      </c>
      <c r="S408" s="28">
        <f>(IF(N408="WON-EW",((((O408-1)*Q408)*'complete results log'!$B$2)+('complete results log'!$B$2*(O408-1))),IF(N408="WON",((((O408-1)*Q408)*'complete results log'!$B$2)+('complete results log'!$B$2*(O408-1))),IF(N408="PLACED",((((O408-1)*Q408)*'complete results log'!$B$2)-'complete results log'!$B$2),IF(Q408=0,-'complete results log'!$B$2,IF(Q408=0,-'complete results log'!$B$2,-('complete results log'!$B$2*2)))))))*E408</f>
        <v>0</v>
      </c>
      <c r="T408" s="28">
        <f>(IF(N408="WON-EW",(((L408-1)*'complete results log'!$B$2)*(1-$B$3))+(((M408-1)*'complete results log'!$B$2)*(1-$B$3)),IF(N408="WON",(((L408-1)*'complete results log'!$B$2)*(1-$B$3)),IF(N408="PLACED",(((M408-1)*'complete results log'!$B$2)*(1-$B$3))-'complete results log'!$B$2,IF(Q408=0,-'complete results log'!$B$2,-('complete results log'!$B$2*2))))))*E408</f>
        <v>0</v>
      </c>
    </row>
    <row r="409" spans="3:20" x14ac:dyDescent="0.2">
      <c r="C409" s="50"/>
      <c r="D409" s="50"/>
      <c r="H409" s="22"/>
      <c r="I409" s="22"/>
      <c r="J409" s="22"/>
      <c r="K409" s="22"/>
      <c r="N409" s="18"/>
      <c r="O409" s="27">
        <f>((G409-1)*(1-(IF(H409="no",0,'complete results log'!$B$3)))+1)</f>
        <v>5.0000000000000044E-2</v>
      </c>
      <c r="P409" s="27">
        <f t="shared" si="6"/>
        <v>0</v>
      </c>
      <c r="Q409" s="39">
        <f>IF(Table1[[#This Row],[Runners]]&lt;5,0,IF(Table1[[#This Row],[Runners]]&lt;8,0.25,IF(Table1[[#This Row],[Runners]]&lt;12,0.2,IF(Table1[[#This Row],[Handicap?]]="Yes",0.25,0.2))))</f>
        <v>0</v>
      </c>
      <c r="R409" s="29">
        <f>(IF(N409="WON-EW",((((F409-1)*Q409)*'complete results log'!$B$2)+('complete results log'!$B$2*(F409-1))),IF(N409="WON",((((F409-1)*Q409)*'complete results log'!$B$2)+('complete results log'!$B$2*(F409-1))),IF(N409="PLACED",((((F409-1)*Q409)*'complete results log'!$B$2)-'complete results log'!$B$2),IF(Q409=0,-'complete results log'!$B$2,IF(Q409=0,-'complete results log'!$B$2,-('complete results log'!$B$2*2)))))))*E409</f>
        <v>0</v>
      </c>
      <c r="S409" s="28">
        <f>(IF(N409="WON-EW",((((O409-1)*Q409)*'complete results log'!$B$2)+('complete results log'!$B$2*(O409-1))),IF(N409="WON",((((O409-1)*Q409)*'complete results log'!$B$2)+('complete results log'!$B$2*(O409-1))),IF(N409="PLACED",((((O409-1)*Q409)*'complete results log'!$B$2)-'complete results log'!$B$2),IF(Q409=0,-'complete results log'!$B$2,IF(Q409=0,-'complete results log'!$B$2,-('complete results log'!$B$2*2)))))))*E409</f>
        <v>0</v>
      </c>
      <c r="T409" s="28">
        <f>(IF(N409="WON-EW",(((L409-1)*'complete results log'!$B$2)*(1-$B$3))+(((M409-1)*'complete results log'!$B$2)*(1-$B$3)),IF(N409="WON",(((L409-1)*'complete results log'!$B$2)*(1-$B$3)),IF(N409="PLACED",(((M409-1)*'complete results log'!$B$2)*(1-$B$3))-'complete results log'!$B$2,IF(Q409=0,-'complete results log'!$B$2,-('complete results log'!$B$2*2))))))*E409</f>
        <v>0</v>
      </c>
    </row>
    <row r="410" spans="3:20" x14ac:dyDescent="0.2">
      <c r="C410" s="50"/>
      <c r="D410" s="50"/>
      <c r="H410" s="22"/>
      <c r="I410" s="22"/>
      <c r="J410" s="22"/>
      <c r="K410" s="22"/>
      <c r="N410" s="18"/>
      <c r="O410" s="27">
        <f>((G410-1)*(1-(IF(H410="no",0,'complete results log'!$B$3)))+1)</f>
        <v>5.0000000000000044E-2</v>
      </c>
      <c r="P410" s="27">
        <f t="shared" si="6"/>
        <v>0</v>
      </c>
      <c r="Q410" s="39">
        <f>IF(Table1[[#This Row],[Runners]]&lt;5,0,IF(Table1[[#This Row],[Runners]]&lt;8,0.25,IF(Table1[[#This Row],[Runners]]&lt;12,0.2,IF(Table1[[#This Row],[Handicap?]]="Yes",0.25,0.2))))</f>
        <v>0</v>
      </c>
      <c r="R410" s="29">
        <f>(IF(N410="WON-EW",((((F410-1)*Q410)*'complete results log'!$B$2)+('complete results log'!$B$2*(F410-1))),IF(N410="WON",((((F410-1)*Q410)*'complete results log'!$B$2)+('complete results log'!$B$2*(F410-1))),IF(N410="PLACED",((((F410-1)*Q410)*'complete results log'!$B$2)-'complete results log'!$B$2),IF(Q410=0,-'complete results log'!$B$2,IF(Q410=0,-'complete results log'!$B$2,-('complete results log'!$B$2*2)))))))*E410</f>
        <v>0</v>
      </c>
      <c r="S410" s="28">
        <f>(IF(N410="WON-EW",((((O410-1)*Q410)*'complete results log'!$B$2)+('complete results log'!$B$2*(O410-1))),IF(N410="WON",((((O410-1)*Q410)*'complete results log'!$B$2)+('complete results log'!$B$2*(O410-1))),IF(N410="PLACED",((((O410-1)*Q410)*'complete results log'!$B$2)-'complete results log'!$B$2),IF(Q410=0,-'complete results log'!$B$2,IF(Q410=0,-'complete results log'!$B$2,-('complete results log'!$B$2*2)))))))*E410</f>
        <v>0</v>
      </c>
      <c r="T410" s="28">
        <f>(IF(N410="WON-EW",(((L410-1)*'complete results log'!$B$2)*(1-$B$3))+(((M410-1)*'complete results log'!$B$2)*(1-$B$3)),IF(N410="WON",(((L410-1)*'complete results log'!$B$2)*(1-$B$3)),IF(N410="PLACED",(((M410-1)*'complete results log'!$B$2)*(1-$B$3))-'complete results log'!$B$2,IF(Q410=0,-'complete results log'!$B$2,-('complete results log'!$B$2*2))))))*E410</f>
        <v>0</v>
      </c>
    </row>
    <row r="411" spans="3:20" x14ac:dyDescent="0.2">
      <c r="C411" s="50"/>
      <c r="D411" s="50"/>
      <c r="H411" s="22"/>
      <c r="I411" s="22"/>
      <c r="J411" s="22"/>
      <c r="K411" s="22"/>
      <c r="N411" s="18"/>
      <c r="O411" s="27">
        <f>((G411-1)*(1-(IF(H411="no",0,'complete results log'!$B$3)))+1)</f>
        <v>5.0000000000000044E-2</v>
      </c>
      <c r="P411" s="27">
        <f t="shared" si="6"/>
        <v>0</v>
      </c>
      <c r="Q411" s="39">
        <f>IF(Table1[[#This Row],[Runners]]&lt;5,0,IF(Table1[[#This Row],[Runners]]&lt;8,0.25,IF(Table1[[#This Row],[Runners]]&lt;12,0.2,IF(Table1[[#This Row],[Handicap?]]="Yes",0.25,0.2))))</f>
        <v>0</v>
      </c>
      <c r="R411" s="29">
        <f>(IF(N411="WON-EW",((((F411-1)*Q411)*'complete results log'!$B$2)+('complete results log'!$B$2*(F411-1))),IF(N411="WON",((((F411-1)*Q411)*'complete results log'!$B$2)+('complete results log'!$B$2*(F411-1))),IF(N411="PLACED",((((F411-1)*Q411)*'complete results log'!$B$2)-'complete results log'!$B$2),IF(Q411=0,-'complete results log'!$B$2,IF(Q411=0,-'complete results log'!$B$2,-('complete results log'!$B$2*2)))))))*E411</f>
        <v>0</v>
      </c>
      <c r="S411" s="28">
        <f>(IF(N411="WON-EW",((((O411-1)*Q411)*'complete results log'!$B$2)+('complete results log'!$B$2*(O411-1))),IF(N411="WON",((((O411-1)*Q411)*'complete results log'!$B$2)+('complete results log'!$B$2*(O411-1))),IF(N411="PLACED",((((O411-1)*Q411)*'complete results log'!$B$2)-'complete results log'!$B$2),IF(Q411=0,-'complete results log'!$B$2,IF(Q411=0,-'complete results log'!$B$2,-('complete results log'!$B$2*2)))))))*E411</f>
        <v>0</v>
      </c>
      <c r="T411" s="28">
        <f>(IF(N411="WON-EW",(((L411-1)*'complete results log'!$B$2)*(1-$B$3))+(((M411-1)*'complete results log'!$B$2)*(1-$B$3)),IF(N411="WON",(((L411-1)*'complete results log'!$B$2)*(1-$B$3)),IF(N411="PLACED",(((M411-1)*'complete results log'!$B$2)*(1-$B$3))-'complete results log'!$B$2,IF(Q411=0,-'complete results log'!$B$2,-('complete results log'!$B$2*2))))))*E411</f>
        <v>0</v>
      </c>
    </row>
    <row r="412" spans="3:20" x14ac:dyDescent="0.2">
      <c r="C412" s="50"/>
      <c r="D412" s="50"/>
      <c r="H412" s="22"/>
      <c r="I412" s="22"/>
      <c r="J412" s="22"/>
      <c r="K412" s="22"/>
      <c r="N412" s="18"/>
      <c r="O412" s="27">
        <f>((G412-1)*(1-(IF(H412="no",0,'complete results log'!$B$3)))+1)</f>
        <v>5.0000000000000044E-2</v>
      </c>
      <c r="P412" s="27">
        <f t="shared" si="6"/>
        <v>0</v>
      </c>
      <c r="Q412" s="39">
        <f>IF(Table1[[#This Row],[Runners]]&lt;5,0,IF(Table1[[#This Row],[Runners]]&lt;8,0.25,IF(Table1[[#This Row],[Runners]]&lt;12,0.2,IF(Table1[[#This Row],[Handicap?]]="Yes",0.25,0.2))))</f>
        <v>0</v>
      </c>
      <c r="R412" s="29">
        <f>(IF(N412="WON-EW",((((F412-1)*Q412)*'complete results log'!$B$2)+('complete results log'!$B$2*(F412-1))),IF(N412="WON",((((F412-1)*Q412)*'complete results log'!$B$2)+('complete results log'!$B$2*(F412-1))),IF(N412="PLACED",((((F412-1)*Q412)*'complete results log'!$B$2)-'complete results log'!$B$2),IF(Q412=0,-'complete results log'!$B$2,IF(Q412=0,-'complete results log'!$B$2,-('complete results log'!$B$2*2)))))))*E412</f>
        <v>0</v>
      </c>
      <c r="S412" s="28">
        <f>(IF(N412="WON-EW",((((O412-1)*Q412)*'complete results log'!$B$2)+('complete results log'!$B$2*(O412-1))),IF(N412="WON",((((O412-1)*Q412)*'complete results log'!$B$2)+('complete results log'!$B$2*(O412-1))),IF(N412="PLACED",((((O412-1)*Q412)*'complete results log'!$B$2)-'complete results log'!$B$2),IF(Q412=0,-'complete results log'!$B$2,IF(Q412=0,-'complete results log'!$B$2,-('complete results log'!$B$2*2)))))))*E412</f>
        <v>0</v>
      </c>
      <c r="T412" s="28">
        <f>(IF(N412="WON-EW",(((L412-1)*'complete results log'!$B$2)*(1-$B$3))+(((M412-1)*'complete results log'!$B$2)*(1-$B$3)),IF(N412="WON",(((L412-1)*'complete results log'!$B$2)*(1-$B$3)),IF(N412="PLACED",(((M412-1)*'complete results log'!$B$2)*(1-$B$3))-'complete results log'!$B$2,IF(Q412=0,-'complete results log'!$B$2,-('complete results log'!$B$2*2))))))*E412</f>
        <v>0</v>
      </c>
    </row>
    <row r="413" spans="3:20" x14ac:dyDescent="0.2">
      <c r="C413" s="50"/>
      <c r="D413" s="50"/>
      <c r="H413" s="22"/>
      <c r="I413" s="22"/>
      <c r="J413" s="22"/>
      <c r="K413" s="22"/>
      <c r="N413" s="18"/>
      <c r="O413" s="27">
        <f>((G413-1)*(1-(IF(H413="no",0,'complete results log'!$B$3)))+1)</f>
        <v>5.0000000000000044E-2</v>
      </c>
      <c r="P413" s="27">
        <f t="shared" si="6"/>
        <v>0</v>
      </c>
      <c r="Q413" s="39">
        <f>IF(Table1[[#This Row],[Runners]]&lt;5,0,IF(Table1[[#This Row],[Runners]]&lt;8,0.25,IF(Table1[[#This Row],[Runners]]&lt;12,0.2,IF(Table1[[#This Row],[Handicap?]]="Yes",0.25,0.2))))</f>
        <v>0</v>
      </c>
      <c r="R413" s="29">
        <f>(IF(N413="WON-EW",((((F413-1)*Q413)*'complete results log'!$B$2)+('complete results log'!$B$2*(F413-1))),IF(N413="WON",((((F413-1)*Q413)*'complete results log'!$B$2)+('complete results log'!$B$2*(F413-1))),IF(N413="PLACED",((((F413-1)*Q413)*'complete results log'!$B$2)-'complete results log'!$B$2),IF(Q413=0,-'complete results log'!$B$2,IF(Q413=0,-'complete results log'!$B$2,-('complete results log'!$B$2*2)))))))*E413</f>
        <v>0</v>
      </c>
      <c r="S413" s="28">
        <f>(IF(N413="WON-EW",((((O413-1)*Q413)*'complete results log'!$B$2)+('complete results log'!$B$2*(O413-1))),IF(N413="WON",((((O413-1)*Q413)*'complete results log'!$B$2)+('complete results log'!$B$2*(O413-1))),IF(N413="PLACED",((((O413-1)*Q413)*'complete results log'!$B$2)-'complete results log'!$B$2),IF(Q413=0,-'complete results log'!$B$2,IF(Q413=0,-'complete results log'!$B$2,-('complete results log'!$B$2*2)))))))*E413</f>
        <v>0</v>
      </c>
      <c r="T413" s="28">
        <f>(IF(N413="WON-EW",(((L413-1)*'complete results log'!$B$2)*(1-$B$3))+(((M413-1)*'complete results log'!$B$2)*(1-$B$3)),IF(N413="WON",(((L413-1)*'complete results log'!$B$2)*(1-$B$3)),IF(N413="PLACED",(((M413-1)*'complete results log'!$B$2)*(1-$B$3))-'complete results log'!$B$2,IF(Q413=0,-'complete results log'!$B$2,-('complete results log'!$B$2*2))))))*E413</f>
        <v>0</v>
      </c>
    </row>
    <row r="414" spans="3:20" x14ac:dyDescent="0.2">
      <c r="C414" s="50"/>
      <c r="D414" s="50"/>
      <c r="H414" s="22"/>
      <c r="I414" s="22"/>
      <c r="J414" s="22"/>
      <c r="K414" s="22"/>
      <c r="N414" s="18"/>
      <c r="O414" s="27">
        <f>((G414-1)*(1-(IF(H414="no",0,'complete results log'!$B$3)))+1)</f>
        <v>5.0000000000000044E-2</v>
      </c>
      <c r="P414" s="27">
        <f t="shared" si="6"/>
        <v>0</v>
      </c>
      <c r="Q414" s="39">
        <f>IF(Table1[[#This Row],[Runners]]&lt;5,0,IF(Table1[[#This Row],[Runners]]&lt;8,0.25,IF(Table1[[#This Row],[Runners]]&lt;12,0.2,IF(Table1[[#This Row],[Handicap?]]="Yes",0.25,0.2))))</f>
        <v>0</v>
      </c>
      <c r="R414" s="29">
        <f>(IF(N414="WON-EW",((((F414-1)*Q414)*'complete results log'!$B$2)+('complete results log'!$B$2*(F414-1))),IF(N414="WON",((((F414-1)*Q414)*'complete results log'!$B$2)+('complete results log'!$B$2*(F414-1))),IF(N414="PLACED",((((F414-1)*Q414)*'complete results log'!$B$2)-'complete results log'!$B$2),IF(Q414=0,-'complete results log'!$B$2,IF(Q414=0,-'complete results log'!$B$2,-('complete results log'!$B$2*2)))))))*E414</f>
        <v>0</v>
      </c>
      <c r="S414" s="28">
        <f>(IF(N414="WON-EW",((((O414-1)*Q414)*'complete results log'!$B$2)+('complete results log'!$B$2*(O414-1))),IF(N414="WON",((((O414-1)*Q414)*'complete results log'!$B$2)+('complete results log'!$B$2*(O414-1))),IF(N414="PLACED",((((O414-1)*Q414)*'complete results log'!$B$2)-'complete results log'!$B$2),IF(Q414=0,-'complete results log'!$B$2,IF(Q414=0,-'complete results log'!$B$2,-('complete results log'!$B$2*2)))))))*E414</f>
        <v>0</v>
      </c>
      <c r="T414" s="28">
        <f>(IF(N414="WON-EW",(((L414-1)*'complete results log'!$B$2)*(1-$B$3))+(((M414-1)*'complete results log'!$B$2)*(1-$B$3)),IF(N414="WON",(((L414-1)*'complete results log'!$B$2)*(1-$B$3)),IF(N414="PLACED",(((M414-1)*'complete results log'!$B$2)*(1-$B$3))-'complete results log'!$B$2,IF(Q414=0,-'complete results log'!$B$2,-('complete results log'!$B$2*2))))))*E414</f>
        <v>0</v>
      </c>
    </row>
    <row r="415" spans="3:20" x14ac:dyDescent="0.2">
      <c r="C415" s="50"/>
      <c r="D415" s="50"/>
      <c r="H415" s="22"/>
      <c r="I415" s="22"/>
      <c r="J415" s="22"/>
      <c r="K415" s="22"/>
      <c r="N415" s="18"/>
      <c r="O415" s="27">
        <f>((G415-1)*(1-(IF(H415="no",0,'complete results log'!$B$3)))+1)</f>
        <v>5.0000000000000044E-2</v>
      </c>
      <c r="P415" s="27">
        <f t="shared" si="6"/>
        <v>0</v>
      </c>
      <c r="Q415" s="39">
        <f>IF(Table1[[#This Row],[Runners]]&lt;5,0,IF(Table1[[#This Row],[Runners]]&lt;8,0.25,IF(Table1[[#This Row],[Runners]]&lt;12,0.2,IF(Table1[[#This Row],[Handicap?]]="Yes",0.25,0.2))))</f>
        <v>0</v>
      </c>
      <c r="R415" s="29">
        <f>(IF(N415="WON-EW",((((F415-1)*Q415)*'complete results log'!$B$2)+('complete results log'!$B$2*(F415-1))),IF(N415="WON",((((F415-1)*Q415)*'complete results log'!$B$2)+('complete results log'!$B$2*(F415-1))),IF(N415="PLACED",((((F415-1)*Q415)*'complete results log'!$B$2)-'complete results log'!$B$2),IF(Q415=0,-'complete results log'!$B$2,IF(Q415=0,-'complete results log'!$B$2,-('complete results log'!$B$2*2)))))))*E415</f>
        <v>0</v>
      </c>
      <c r="S415" s="28">
        <f>(IF(N415="WON-EW",((((O415-1)*Q415)*'complete results log'!$B$2)+('complete results log'!$B$2*(O415-1))),IF(N415="WON",((((O415-1)*Q415)*'complete results log'!$B$2)+('complete results log'!$B$2*(O415-1))),IF(N415="PLACED",((((O415-1)*Q415)*'complete results log'!$B$2)-'complete results log'!$B$2),IF(Q415=0,-'complete results log'!$B$2,IF(Q415=0,-'complete results log'!$B$2,-('complete results log'!$B$2*2)))))))*E415</f>
        <v>0</v>
      </c>
      <c r="T415" s="28">
        <f>(IF(N415="WON-EW",(((L415-1)*'complete results log'!$B$2)*(1-$B$3))+(((M415-1)*'complete results log'!$B$2)*(1-$B$3)),IF(N415="WON",(((L415-1)*'complete results log'!$B$2)*(1-$B$3)),IF(N415="PLACED",(((M415-1)*'complete results log'!$B$2)*(1-$B$3))-'complete results log'!$B$2,IF(Q415=0,-'complete results log'!$B$2,-('complete results log'!$B$2*2))))))*E415</f>
        <v>0</v>
      </c>
    </row>
    <row r="416" spans="3:20" x14ac:dyDescent="0.2">
      <c r="C416" s="50"/>
      <c r="D416" s="50"/>
      <c r="H416" s="22"/>
      <c r="I416" s="22"/>
      <c r="J416" s="22"/>
      <c r="K416" s="22"/>
      <c r="N416" s="18"/>
      <c r="O416" s="27">
        <f>((G416-1)*(1-(IF(H416="no",0,'complete results log'!$B$3)))+1)</f>
        <v>5.0000000000000044E-2</v>
      </c>
      <c r="P416" s="27">
        <f t="shared" si="6"/>
        <v>0</v>
      </c>
      <c r="Q416" s="39">
        <f>IF(Table1[[#This Row],[Runners]]&lt;5,0,IF(Table1[[#This Row],[Runners]]&lt;8,0.25,IF(Table1[[#This Row],[Runners]]&lt;12,0.2,IF(Table1[[#This Row],[Handicap?]]="Yes",0.25,0.2))))</f>
        <v>0</v>
      </c>
      <c r="R416" s="29">
        <f>(IF(N416="WON-EW",((((F416-1)*Q416)*'complete results log'!$B$2)+('complete results log'!$B$2*(F416-1))),IF(N416="WON",((((F416-1)*Q416)*'complete results log'!$B$2)+('complete results log'!$B$2*(F416-1))),IF(N416="PLACED",((((F416-1)*Q416)*'complete results log'!$B$2)-'complete results log'!$B$2),IF(Q416=0,-'complete results log'!$B$2,IF(Q416=0,-'complete results log'!$B$2,-('complete results log'!$B$2*2)))))))*E416</f>
        <v>0</v>
      </c>
      <c r="S416" s="28">
        <f>(IF(N416="WON-EW",((((O416-1)*Q416)*'complete results log'!$B$2)+('complete results log'!$B$2*(O416-1))),IF(N416="WON",((((O416-1)*Q416)*'complete results log'!$B$2)+('complete results log'!$B$2*(O416-1))),IF(N416="PLACED",((((O416-1)*Q416)*'complete results log'!$B$2)-'complete results log'!$B$2),IF(Q416=0,-'complete results log'!$B$2,IF(Q416=0,-'complete results log'!$B$2,-('complete results log'!$B$2*2)))))))*E416</f>
        <v>0</v>
      </c>
      <c r="T416" s="28">
        <f>(IF(N416="WON-EW",(((L416-1)*'complete results log'!$B$2)*(1-$B$3))+(((M416-1)*'complete results log'!$B$2)*(1-$B$3)),IF(N416="WON",(((L416-1)*'complete results log'!$B$2)*(1-$B$3)),IF(N416="PLACED",(((M416-1)*'complete results log'!$B$2)*(1-$B$3))-'complete results log'!$B$2,IF(Q416=0,-'complete results log'!$B$2,-('complete results log'!$B$2*2))))))*E416</f>
        <v>0</v>
      </c>
    </row>
    <row r="417" spans="3:20" x14ac:dyDescent="0.2">
      <c r="C417" s="50"/>
      <c r="D417" s="50"/>
      <c r="H417" s="22"/>
      <c r="I417" s="22"/>
      <c r="J417" s="22"/>
      <c r="K417" s="22"/>
      <c r="N417" s="18"/>
      <c r="O417" s="27">
        <f>((G417-1)*(1-(IF(H417="no",0,'complete results log'!$B$3)))+1)</f>
        <v>5.0000000000000044E-2</v>
      </c>
      <c r="P417" s="27">
        <f t="shared" si="6"/>
        <v>0</v>
      </c>
      <c r="Q417" s="39">
        <f>IF(Table1[[#This Row],[Runners]]&lt;5,0,IF(Table1[[#This Row],[Runners]]&lt;8,0.25,IF(Table1[[#This Row],[Runners]]&lt;12,0.2,IF(Table1[[#This Row],[Handicap?]]="Yes",0.25,0.2))))</f>
        <v>0</v>
      </c>
      <c r="R417" s="29">
        <f>(IF(N417="WON-EW",((((F417-1)*Q417)*'complete results log'!$B$2)+('complete results log'!$B$2*(F417-1))),IF(N417="WON",((((F417-1)*Q417)*'complete results log'!$B$2)+('complete results log'!$B$2*(F417-1))),IF(N417="PLACED",((((F417-1)*Q417)*'complete results log'!$B$2)-'complete results log'!$B$2),IF(Q417=0,-'complete results log'!$B$2,IF(Q417=0,-'complete results log'!$B$2,-('complete results log'!$B$2*2)))))))*E417</f>
        <v>0</v>
      </c>
      <c r="S417" s="28">
        <f>(IF(N417="WON-EW",((((O417-1)*Q417)*'complete results log'!$B$2)+('complete results log'!$B$2*(O417-1))),IF(N417="WON",((((O417-1)*Q417)*'complete results log'!$B$2)+('complete results log'!$B$2*(O417-1))),IF(N417="PLACED",((((O417-1)*Q417)*'complete results log'!$B$2)-'complete results log'!$B$2),IF(Q417=0,-'complete results log'!$B$2,IF(Q417=0,-'complete results log'!$B$2,-('complete results log'!$B$2*2)))))))*E417</f>
        <v>0</v>
      </c>
      <c r="T417" s="28">
        <f>(IF(N417="WON-EW",(((L417-1)*'complete results log'!$B$2)*(1-$B$3))+(((M417-1)*'complete results log'!$B$2)*(1-$B$3)),IF(N417="WON",(((L417-1)*'complete results log'!$B$2)*(1-$B$3)),IF(N417="PLACED",(((M417-1)*'complete results log'!$B$2)*(1-$B$3))-'complete results log'!$B$2,IF(Q417=0,-'complete results log'!$B$2,-('complete results log'!$B$2*2))))))*E417</f>
        <v>0</v>
      </c>
    </row>
    <row r="418" spans="3:20" x14ac:dyDescent="0.2">
      <c r="C418" s="50"/>
      <c r="D418" s="50"/>
      <c r="H418" s="22"/>
      <c r="I418" s="22"/>
      <c r="J418" s="22"/>
      <c r="K418" s="22"/>
      <c r="N418" s="18"/>
      <c r="O418" s="27">
        <f>((G418-1)*(1-(IF(H418="no",0,'complete results log'!$B$3)))+1)</f>
        <v>5.0000000000000044E-2</v>
      </c>
      <c r="P418" s="27">
        <f t="shared" si="6"/>
        <v>0</v>
      </c>
      <c r="Q418" s="39">
        <f>IF(Table1[[#This Row],[Runners]]&lt;5,0,IF(Table1[[#This Row],[Runners]]&lt;8,0.25,IF(Table1[[#This Row],[Runners]]&lt;12,0.2,IF(Table1[[#This Row],[Handicap?]]="Yes",0.25,0.2))))</f>
        <v>0</v>
      </c>
      <c r="R418" s="29">
        <f>(IF(N418="WON-EW",((((F418-1)*Q418)*'complete results log'!$B$2)+('complete results log'!$B$2*(F418-1))),IF(N418="WON",((((F418-1)*Q418)*'complete results log'!$B$2)+('complete results log'!$B$2*(F418-1))),IF(N418="PLACED",((((F418-1)*Q418)*'complete results log'!$B$2)-'complete results log'!$B$2),IF(Q418=0,-'complete results log'!$B$2,IF(Q418=0,-'complete results log'!$B$2,-('complete results log'!$B$2*2)))))))*E418</f>
        <v>0</v>
      </c>
      <c r="S418" s="28">
        <f>(IF(N418="WON-EW",((((O418-1)*Q418)*'complete results log'!$B$2)+('complete results log'!$B$2*(O418-1))),IF(N418="WON",((((O418-1)*Q418)*'complete results log'!$B$2)+('complete results log'!$B$2*(O418-1))),IF(N418="PLACED",((((O418-1)*Q418)*'complete results log'!$B$2)-'complete results log'!$B$2),IF(Q418=0,-'complete results log'!$B$2,IF(Q418=0,-'complete results log'!$B$2,-('complete results log'!$B$2*2)))))))*E418</f>
        <v>0</v>
      </c>
      <c r="T418" s="28">
        <f>(IF(N418="WON-EW",(((L418-1)*'complete results log'!$B$2)*(1-$B$3))+(((M418-1)*'complete results log'!$B$2)*(1-$B$3)),IF(N418="WON",(((L418-1)*'complete results log'!$B$2)*(1-$B$3)),IF(N418="PLACED",(((M418-1)*'complete results log'!$B$2)*(1-$B$3))-'complete results log'!$B$2,IF(Q418=0,-'complete results log'!$B$2,-('complete results log'!$B$2*2))))))*E418</f>
        <v>0</v>
      </c>
    </row>
    <row r="419" spans="3:20" x14ac:dyDescent="0.2">
      <c r="C419" s="50"/>
      <c r="D419" s="50"/>
      <c r="H419" s="22"/>
      <c r="I419" s="22"/>
      <c r="J419" s="22"/>
      <c r="K419" s="22"/>
      <c r="N419" s="18"/>
      <c r="O419" s="27">
        <f>((G419-1)*(1-(IF(H419="no",0,'complete results log'!$B$3)))+1)</f>
        <v>5.0000000000000044E-2</v>
      </c>
      <c r="P419" s="27">
        <f t="shared" si="6"/>
        <v>0</v>
      </c>
      <c r="Q419" s="39">
        <f>IF(Table1[[#This Row],[Runners]]&lt;5,0,IF(Table1[[#This Row],[Runners]]&lt;8,0.25,IF(Table1[[#This Row],[Runners]]&lt;12,0.2,IF(Table1[[#This Row],[Handicap?]]="Yes",0.25,0.2))))</f>
        <v>0</v>
      </c>
      <c r="R419" s="29">
        <f>(IF(N419="WON-EW",((((F419-1)*Q419)*'complete results log'!$B$2)+('complete results log'!$B$2*(F419-1))),IF(N419="WON",((((F419-1)*Q419)*'complete results log'!$B$2)+('complete results log'!$B$2*(F419-1))),IF(N419="PLACED",((((F419-1)*Q419)*'complete results log'!$B$2)-'complete results log'!$B$2),IF(Q419=0,-'complete results log'!$B$2,IF(Q419=0,-'complete results log'!$B$2,-('complete results log'!$B$2*2)))))))*E419</f>
        <v>0</v>
      </c>
      <c r="S419" s="28">
        <f>(IF(N419="WON-EW",((((O419-1)*Q419)*'complete results log'!$B$2)+('complete results log'!$B$2*(O419-1))),IF(N419="WON",((((O419-1)*Q419)*'complete results log'!$B$2)+('complete results log'!$B$2*(O419-1))),IF(N419="PLACED",((((O419-1)*Q419)*'complete results log'!$B$2)-'complete results log'!$B$2),IF(Q419=0,-'complete results log'!$B$2,IF(Q419=0,-'complete results log'!$B$2,-('complete results log'!$B$2*2)))))))*E419</f>
        <v>0</v>
      </c>
      <c r="T419" s="28">
        <f>(IF(N419="WON-EW",(((L419-1)*'complete results log'!$B$2)*(1-$B$3))+(((M419-1)*'complete results log'!$B$2)*(1-$B$3)),IF(N419="WON",(((L419-1)*'complete results log'!$B$2)*(1-$B$3)),IF(N419="PLACED",(((M419-1)*'complete results log'!$B$2)*(1-$B$3))-'complete results log'!$B$2,IF(Q419=0,-'complete results log'!$B$2,-('complete results log'!$B$2*2))))))*E419</f>
        <v>0</v>
      </c>
    </row>
    <row r="420" spans="3:20" x14ac:dyDescent="0.2">
      <c r="C420" s="50"/>
      <c r="D420" s="50"/>
      <c r="H420" s="22"/>
      <c r="I420" s="22"/>
      <c r="J420" s="22"/>
      <c r="K420" s="22"/>
      <c r="N420" s="18"/>
      <c r="O420" s="27">
        <f>((G420-1)*(1-(IF(H420="no",0,'complete results log'!$B$3)))+1)</f>
        <v>5.0000000000000044E-2</v>
      </c>
      <c r="P420" s="27">
        <f t="shared" si="6"/>
        <v>0</v>
      </c>
      <c r="Q420" s="39">
        <f>IF(Table1[[#This Row],[Runners]]&lt;5,0,IF(Table1[[#This Row],[Runners]]&lt;8,0.25,IF(Table1[[#This Row],[Runners]]&lt;12,0.2,IF(Table1[[#This Row],[Handicap?]]="Yes",0.25,0.2))))</f>
        <v>0</v>
      </c>
      <c r="R420" s="29">
        <f>(IF(N420="WON-EW",((((F420-1)*Q420)*'complete results log'!$B$2)+('complete results log'!$B$2*(F420-1))),IF(N420="WON",((((F420-1)*Q420)*'complete results log'!$B$2)+('complete results log'!$B$2*(F420-1))),IF(N420="PLACED",((((F420-1)*Q420)*'complete results log'!$B$2)-'complete results log'!$B$2),IF(Q420=0,-'complete results log'!$B$2,IF(Q420=0,-'complete results log'!$B$2,-('complete results log'!$B$2*2)))))))*E420</f>
        <v>0</v>
      </c>
      <c r="S420" s="28">
        <f>(IF(N420="WON-EW",((((O420-1)*Q420)*'complete results log'!$B$2)+('complete results log'!$B$2*(O420-1))),IF(N420="WON",((((O420-1)*Q420)*'complete results log'!$B$2)+('complete results log'!$B$2*(O420-1))),IF(N420="PLACED",((((O420-1)*Q420)*'complete results log'!$B$2)-'complete results log'!$B$2),IF(Q420=0,-'complete results log'!$B$2,IF(Q420=0,-'complete results log'!$B$2,-('complete results log'!$B$2*2)))))))*E420</f>
        <v>0</v>
      </c>
      <c r="T420" s="28">
        <f>(IF(N420="WON-EW",(((L420-1)*'complete results log'!$B$2)*(1-$B$3))+(((M420-1)*'complete results log'!$B$2)*(1-$B$3)),IF(N420="WON",(((L420-1)*'complete results log'!$B$2)*(1-$B$3)),IF(N420="PLACED",(((M420-1)*'complete results log'!$B$2)*(1-$B$3))-'complete results log'!$B$2,IF(Q420=0,-'complete results log'!$B$2,-('complete results log'!$B$2*2))))))*E420</f>
        <v>0</v>
      </c>
    </row>
    <row r="421" spans="3:20" x14ac:dyDescent="0.2">
      <c r="C421" s="50"/>
      <c r="D421" s="50"/>
      <c r="H421" s="22"/>
      <c r="I421" s="22"/>
      <c r="J421" s="22"/>
      <c r="K421" s="22"/>
      <c r="N421" s="18"/>
      <c r="O421" s="27">
        <f>((G421-1)*(1-(IF(H421="no",0,'complete results log'!$B$3)))+1)</f>
        <v>5.0000000000000044E-2</v>
      </c>
      <c r="P421" s="27">
        <f t="shared" si="6"/>
        <v>0</v>
      </c>
      <c r="Q421" s="39">
        <f>IF(Table1[[#This Row],[Runners]]&lt;5,0,IF(Table1[[#This Row],[Runners]]&lt;8,0.25,IF(Table1[[#This Row],[Runners]]&lt;12,0.2,IF(Table1[[#This Row],[Handicap?]]="Yes",0.25,0.2))))</f>
        <v>0</v>
      </c>
      <c r="R421" s="29">
        <f>(IF(N421="WON-EW",((((F421-1)*Q421)*'complete results log'!$B$2)+('complete results log'!$B$2*(F421-1))),IF(N421="WON",((((F421-1)*Q421)*'complete results log'!$B$2)+('complete results log'!$B$2*(F421-1))),IF(N421="PLACED",((((F421-1)*Q421)*'complete results log'!$B$2)-'complete results log'!$B$2),IF(Q421=0,-'complete results log'!$B$2,IF(Q421=0,-'complete results log'!$B$2,-('complete results log'!$B$2*2)))))))*E421</f>
        <v>0</v>
      </c>
      <c r="S421" s="28">
        <f>(IF(N421="WON-EW",((((O421-1)*Q421)*'complete results log'!$B$2)+('complete results log'!$B$2*(O421-1))),IF(N421="WON",((((O421-1)*Q421)*'complete results log'!$B$2)+('complete results log'!$B$2*(O421-1))),IF(N421="PLACED",((((O421-1)*Q421)*'complete results log'!$B$2)-'complete results log'!$B$2),IF(Q421=0,-'complete results log'!$B$2,IF(Q421=0,-'complete results log'!$B$2,-('complete results log'!$B$2*2)))))))*E421</f>
        <v>0</v>
      </c>
      <c r="T421" s="28">
        <f>(IF(N421="WON-EW",(((L421-1)*'complete results log'!$B$2)*(1-$B$3))+(((M421-1)*'complete results log'!$B$2)*(1-$B$3)),IF(N421="WON",(((L421-1)*'complete results log'!$B$2)*(1-$B$3)),IF(N421="PLACED",(((M421-1)*'complete results log'!$B$2)*(1-$B$3))-'complete results log'!$B$2,IF(Q421=0,-'complete results log'!$B$2,-('complete results log'!$B$2*2))))))*E421</f>
        <v>0</v>
      </c>
    </row>
    <row r="422" spans="3:20" x14ac:dyDescent="0.2">
      <c r="C422" s="50"/>
      <c r="D422" s="50"/>
      <c r="H422" s="22"/>
      <c r="I422" s="22"/>
      <c r="J422" s="22"/>
      <c r="K422" s="22"/>
      <c r="N422" s="18"/>
      <c r="O422" s="27">
        <f>((G422-1)*(1-(IF(H422="no",0,'complete results log'!$B$3)))+1)</f>
        <v>5.0000000000000044E-2</v>
      </c>
      <c r="P422" s="27">
        <f t="shared" si="6"/>
        <v>0</v>
      </c>
      <c r="Q422" s="39">
        <f>IF(Table1[[#This Row],[Runners]]&lt;5,0,IF(Table1[[#This Row],[Runners]]&lt;8,0.25,IF(Table1[[#This Row],[Runners]]&lt;12,0.2,IF(Table1[[#This Row],[Handicap?]]="Yes",0.25,0.2))))</f>
        <v>0</v>
      </c>
      <c r="R422" s="29">
        <f>(IF(N422="WON-EW",((((F422-1)*Q422)*'complete results log'!$B$2)+('complete results log'!$B$2*(F422-1))),IF(N422="WON",((((F422-1)*Q422)*'complete results log'!$B$2)+('complete results log'!$B$2*(F422-1))),IF(N422="PLACED",((((F422-1)*Q422)*'complete results log'!$B$2)-'complete results log'!$B$2),IF(Q422=0,-'complete results log'!$B$2,IF(Q422=0,-'complete results log'!$B$2,-('complete results log'!$B$2*2)))))))*E422</f>
        <v>0</v>
      </c>
      <c r="S422" s="28">
        <f>(IF(N422="WON-EW",((((O422-1)*Q422)*'complete results log'!$B$2)+('complete results log'!$B$2*(O422-1))),IF(N422="WON",((((O422-1)*Q422)*'complete results log'!$B$2)+('complete results log'!$B$2*(O422-1))),IF(N422="PLACED",((((O422-1)*Q422)*'complete results log'!$B$2)-'complete results log'!$B$2),IF(Q422=0,-'complete results log'!$B$2,IF(Q422=0,-'complete results log'!$B$2,-('complete results log'!$B$2*2)))))))*E422</f>
        <v>0</v>
      </c>
      <c r="T422" s="28">
        <f>(IF(N422="WON-EW",(((L422-1)*'complete results log'!$B$2)*(1-$B$3))+(((M422-1)*'complete results log'!$B$2)*(1-$B$3)),IF(N422="WON",(((L422-1)*'complete results log'!$B$2)*(1-$B$3)),IF(N422="PLACED",(((M422-1)*'complete results log'!$B$2)*(1-$B$3))-'complete results log'!$B$2,IF(Q422=0,-'complete results log'!$B$2,-('complete results log'!$B$2*2))))))*E422</f>
        <v>0</v>
      </c>
    </row>
    <row r="423" spans="3:20" x14ac:dyDescent="0.2">
      <c r="C423" s="50"/>
      <c r="D423" s="50"/>
      <c r="H423" s="22"/>
      <c r="I423" s="22"/>
      <c r="J423" s="22"/>
      <c r="K423" s="22"/>
      <c r="N423" s="18"/>
      <c r="O423" s="27">
        <f>((G423-1)*(1-(IF(H423="no",0,'complete results log'!$B$3)))+1)</f>
        <v>5.0000000000000044E-2</v>
      </c>
      <c r="P423" s="27">
        <f t="shared" si="6"/>
        <v>0</v>
      </c>
      <c r="Q423" s="39">
        <f>IF(Table1[[#This Row],[Runners]]&lt;5,0,IF(Table1[[#This Row],[Runners]]&lt;8,0.25,IF(Table1[[#This Row],[Runners]]&lt;12,0.2,IF(Table1[[#This Row],[Handicap?]]="Yes",0.25,0.2))))</f>
        <v>0</v>
      </c>
      <c r="R423" s="29">
        <f>(IF(N423="WON-EW",((((F423-1)*Q423)*'complete results log'!$B$2)+('complete results log'!$B$2*(F423-1))),IF(N423="WON",((((F423-1)*Q423)*'complete results log'!$B$2)+('complete results log'!$B$2*(F423-1))),IF(N423="PLACED",((((F423-1)*Q423)*'complete results log'!$B$2)-'complete results log'!$B$2),IF(Q423=0,-'complete results log'!$B$2,IF(Q423=0,-'complete results log'!$B$2,-('complete results log'!$B$2*2)))))))*E423</f>
        <v>0</v>
      </c>
      <c r="S423" s="28">
        <f>(IF(N423="WON-EW",((((O423-1)*Q423)*'complete results log'!$B$2)+('complete results log'!$B$2*(O423-1))),IF(N423="WON",((((O423-1)*Q423)*'complete results log'!$B$2)+('complete results log'!$B$2*(O423-1))),IF(N423="PLACED",((((O423-1)*Q423)*'complete results log'!$B$2)-'complete results log'!$B$2),IF(Q423=0,-'complete results log'!$B$2,IF(Q423=0,-'complete results log'!$B$2,-('complete results log'!$B$2*2)))))))*E423</f>
        <v>0</v>
      </c>
      <c r="T423" s="28">
        <f>(IF(N423="WON-EW",(((L423-1)*'complete results log'!$B$2)*(1-$B$3))+(((M423-1)*'complete results log'!$B$2)*(1-$B$3)),IF(N423="WON",(((L423-1)*'complete results log'!$B$2)*(1-$B$3)),IF(N423="PLACED",(((M423-1)*'complete results log'!$B$2)*(1-$B$3))-'complete results log'!$B$2,IF(Q423=0,-'complete results log'!$B$2,-('complete results log'!$B$2*2))))))*E423</f>
        <v>0</v>
      </c>
    </row>
    <row r="424" spans="3:20" x14ac:dyDescent="0.2">
      <c r="C424" s="50"/>
      <c r="D424" s="50"/>
      <c r="H424" s="22"/>
      <c r="I424" s="22"/>
      <c r="J424" s="22"/>
      <c r="K424" s="22"/>
      <c r="N424" s="18"/>
      <c r="O424" s="27">
        <f>((G424-1)*(1-(IF(H424="no",0,'complete results log'!$B$3)))+1)</f>
        <v>5.0000000000000044E-2</v>
      </c>
      <c r="P424" s="27">
        <f t="shared" si="6"/>
        <v>0</v>
      </c>
      <c r="Q424" s="39">
        <f>IF(Table1[[#This Row],[Runners]]&lt;5,0,IF(Table1[[#This Row],[Runners]]&lt;8,0.25,IF(Table1[[#This Row],[Runners]]&lt;12,0.2,IF(Table1[[#This Row],[Handicap?]]="Yes",0.25,0.2))))</f>
        <v>0</v>
      </c>
      <c r="R424" s="29">
        <f>(IF(N424="WON-EW",((((F424-1)*Q424)*'complete results log'!$B$2)+('complete results log'!$B$2*(F424-1))),IF(N424="WON",((((F424-1)*Q424)*'complete results log'!$B$2)+('complete results log'!$B$2*(F424-1))),IF(N424="PLACED",((((F424-1)*Q424)*'complete results log'!$B$2)-'complete results log'!$B$2),IF(Q424=0,-'complete results log'!$B$2,IF(Q424=0,-'complete results log'!$B$2,-('complete results log'!$B$2*2)))))))*E424</f>
        <v>0</v>
      </c>
      <c r="S424" s="28">
        <f>(IF(N424="WON-EW",((((O424-1)*Q424)*'complete results log'!$B$2)+('complete results log'!$B$2*(O424-1))),IF(N424="WON",((((O424-1)*Q424)*'complete results log'!$B$2)+('complete results log'!$B$2*(O424-1))),IF(N424="PLACED",((((O424-1)*Q424)*'complete results log'!$B$2)-'complete results log'!$B$2),IF(Q424=0,-'complete results log'!$B$2,IF(Q424=0,-'complete results log'!$B$2,-('complete results log'!$B$2*2)))))))*E424</f>
        <v>0</v>
      </c>
      <c r="T424" s="28">
        <f>(IF(N424="WON-EW",(((L424-1)*'complete results log'!$B$2)*(1-$B$3))+(((M424-1)*'complete results log'!$B$2)*(1-$B$3)),IF(N424="WON",(((L424-1)*'complete results log'!$B$2)*(1-$B$3)),IF(N424="PLACED",(((M424-1)*'complete results log'!$B$2)*(1-$B$3))-'complete results log'!$B$2,IF(Q424=0,-'complete results log'!$B$2,-('complete results log'!$B$2*2))))))*E424</f>
        <v>0</v>
      </c>
    </row>
    <row r="425" spans="3:20" x14ac:dyDescent="0.2">
      <c r="C425" s="50"/>
      <c r="D425" s="50"/>
      <c r="H425" s="22"/>
      <c r="I425" s="22"/>
      <c r="J425" s="22"/>
      <c r="K425" s="22"/>
      <c r="N425" s="18"/>
      <c r="O425" s="27">
        <f>((G425-1)*(1-(IF(H425="no",0,'complete results log'!$B$3)))+1)</f>
        <v>5.0000000000000044E-2</v>
      </c>
      <c r="P425" s="27">
        <f t="shared" si="6"/>
        <v>0</v>
      </c>
      <c r="Q425" s="39">
        <f>IF(Table1[[#This Row],[Runners]]&lt;5,0,IF(Table1[[#This Row],[Runners]]&lt;8,0.25,IF(Table1[[#This Row],[Runners]]&lt;12,0.2,IF(Table1[[#This Row],[Handicap?]]="Yes",0.25,0.2))))</f>
        <v>0</v>
      </c>
      <c r="R425" s="29">
        <f>(IF(N425="WON-EW",((((F425-1)*Q425)*'complete results log'!$B$2)+('complete results log'!$B$2*(F425-1))),IF(N425="WON",((((F425-1)*Q425)*'complete results log'!$B$2)+('complete results log'!$B$2*(F425-1))),IF(N425="PLACED",((((F425-1)*Q425)*'complete results log'!$B$2)-'complete results log'!$B$2),IF(Q425=0,-'complete results log'!$B$2,IF(Q425=0,-'complete results log'!$B$2,-('complete results log'!$B$2*2)))))))*E425</f>
        <v>0</v>
      </c>
      <c r="S425" s="28">
        <f>(IF(N425="WON-EW",((((O425-1)*Q425)*'complete results log'!$B$2)+('complete results log'!$B$2*(O425-1))),IF(N425="WON",((((O425-1)*Q425)*'complete results log'!$B$2)+('complete results log'!$B$2*(O425-1))),IF(N425="PLACED",((((O425-1)*Q425)*'complete results log'!$B$2)-'complete results log'!$B$2),IF(Q425=0,-'complete results log'!$B$2,IF(Q425=0,-'complete results log'!$B$2,-('complete results log'!$B$2*2)))))))*E425</f>
        <v>0</v>
      </c>
      <c r="T425" s="28">
        <f>(IF(N425="WON-EW",(((L425-1)*'complete results log'!$B$2)*(1-$B$3))+(((M425-1)*'complete results log'!$B$2)*(1-$B$3)),IF(N425="WON",(((L425-1)*'complete results log'!$B$2)*(1-$B$3)),IF(N425="PLACED",(((M425-1)*'complete results log'!$B$2)*(1-$B$3))-'complete results log'!$B$2,IF(Q425=0,-'complete results log'!$B$2,-('complete results log'!$B$2*2))))))*E425</f>
        <v>0</v>
      </c>
    </row>
    <row r="426" spans="3:20" x14ac:dyDescent="0.2">
      <c r="C426" s="50"/>
      <c r="D426" s="50"/>
      <c r="H426" s="22"/>
      <c r="I426" s="22"/>
      <c r="J426" s="22"/>
      <c r="K426" s="22"/>
      <c r="N426" s="18"/>
      <c r="O426" s="27">
        <f>((G426-1)*(1-(IF(H426="no",0,'complete results log'!$B$3)))+1)</f>
        <v>5.0000000000000044E-2</v>
      </c>
      <c r="P426" s="27">
        <f t="shared" si="6"/>
        <v>0</v>
      </c>
      <c r="Q426" s="39">
        <f>IF(Table1[[#This Row],[Runners]]&lt;5,0,IF(Table1[[#This Row],[Runners]]&lt;8,0.25,IF(Table1[[#This Row],[Runners]]&lt;12,0.2,IF(Table1[[#This Row],[Handicap?]]="Yes",0.25,0.2))))</f>
        <v>0</v>
      </c>
      <c r="R426" s="29">
        <f>(IF(N426="WON-EW",((((F426-1)*Q426)*'complete results log'!$B$2)+('complete results log'!$B$2*(F426-1))),IF(N426="WON",((((F426-1)*Q426)*'complete results log'!$B$2)+('complete results log'!$B$2*(F426-1))),IF(N426="PLACED",((((F426-1)*Q426)*'complete results log'!$B$2)-'complete results log'!$B$2),IF(Q426=0,-'complete results log'!$B$2,IF(Q426=0,-'complete results log'!$B$2,-('complete results log'!$B$2*2)))))))*E426</f>
        <v>0</v>
      </c>
      <c r="S426" s="28">
        <f>(IF(N426="WON-EW",((((O426-1)*Q426)*'complete results log'!$B$2)+('complete results log'!$B$2*(O426-1))),IF(N426="WON",((((O426-1)*Q426)*'complete results log'!$B$2)+('complete results log'!$B$2*(O426-1))),IF(N426="PLACED",((((O426-1)*Q426)*'complete results log'!$B$2)-'complete results log'!$B$2),IF(Q426=0,-'complete results log'!$B$2,IF(Q426=0,-'complete results log'!$B$2,-('complete results log'!$B$2*2)))))))*E426</f>
        <v>0</v>
      </c>
      <c r="T426" s="28">
        <f>(IF(N426="WON-EW",(((L426-1)*'complete results log'!$B$2)*(1-$B$3))+(((M426-1)*'complete results log'!$B$2)*(1-$B$3)),IF(N426="WON",(((L426-1)*'complete results log'!$B$2)*(1-$B$3)),IF(N426="PLACED",(((M426-1)*'complete results log'!$B$2)*(1-$B$3))-'complete results log'!$B$2,IF(Q426=0,-'complete results log'!$B$2,-('complete results log'!$B$2*2))))))*E426</f>
        <v>0</v>
      </c>
    </row>
    <row r="427" spans="3:20" x14ac:dyDescent="0.2">
      <c r="C427" s="50"/>
      <c r="D427" s="50"/>
      <c r="H427" s="22"/>
      <c r="I427" s="22"/>
      <c r="J427" s="22"/>
      <c r="K427" s="22"/>
      <c r="N427" s="18"/>
      <c r="O427" s="27">
        <f>((G427-1)*(1-(IF(H427="no",0,'complete results log'!$B$3)))+1)</f>
        <v>5.0000000000000044E-2</v>
      </c>
      <c r="P427" s="27">
        <f t="shared" si="6"/>
        <v>0</v>
      </c>
      <c r="Q427" s="39">
        <f>IF(Table1[[#This Row],[Runners]]&lt;5,0,IF(Table1[[#This Row],[Runners]]&lt;8,0.25,IF(Table1[[#This Row],[Runners]]&lt;12,0.2,IF(Table1[[#This Row],[Handicap?]]="Yes",0.25,0.2))))</f>
        <v>0</v>
      </c>
      <c r="R427" s="29">
        <f>(IF(N427="WON-EW",((((F427-1)*Q427)*'complete results log'!$B$2)+('complete results log'!$B$2*(F427-1))),IF(N427="WON",((((F427-1)*Q427)*'complete results log'!$B$2)+('complete results log'!$B$2*(F427-1))),IF(N427="PLACED",((((F427-1)*Q427)*'complete results log'!$B$2)-'complete results log'!$B$2),IF(Q427=0,-'complete results log'!$B$2,IF(Q427=0,-'complete results log'!$B$2,-('complete results log'!$B$2*2)))))))*E427</f>
        <v>0</v>
      </c>
      <c r="S427" s="28">
        <f>(IF(N427="WON-EW",((((O427-1)*Q427)*'complete results log'!$B$2)+('complete results log'!$B$2*(O427-1))),IF(N427="WON",((((O427-1)*Q427)*'complete results log'!$B$2)+('complete results log'!$B$2*(O427-1))),IF(N427="PLACED",((((O427-1)*Q427)*'complete results log'!$B$2)-'complete results log'!$B$2),IF(Q427=0,-'complete results log'!$B$2,IF(Q427=0,-'complete results log'!$B$2,-('complete results log'!$B$2*2)))))))*E427</f>
        <v>0</v>
      </c>
      <c r="T427" s="28">
        <f>(IF(N427="WON-EW",(((L427-1)*'complete results log'!$B$2)*(1-$B$3))+(((M427-1)*'complete results log'!$B$2)*(1-$B$3)),IF(N427="WON",(((L427-1)*'complete results log'!$B$2)*(1-$B$3)),IF(N427="PLACED",(((M427-1)*'complete results log'!$B$2)*(1-$B$3))-'complete results log'!$B$2,IF(Q427=0,-'complete results log'!$B$2,-('complete results log'!$B$2*2))))))*E427</f>
        <v>0</v>
      </c>
    </row>
    <row r="428" spans="3:20" x14ac:dyDescent="0.2">
      <c r="C428" s="50"/>
      <c r="D428" s="50"/>
      <c r="H428" s="22"/>
      <c r="I428" s="22"/>
      <c r="J428" s="22"/>
      <c r="K428" s="22"/>
      <c r="N428" s="18"/>
      <c r="O428" s="27">
        <f>((G428-1)*(1-(IF(H428="no",0,'complete results log'!$B$3)))+1)</f>
        <v>5.0000000000000044E-2</v>
      </c>
      <c r="P428" s="27">
        <f t="shared" si="6"/>
        <v>0</v>
      </c>
      <c r="Q428" s="39">
        <f>IF(Table1[[#This Row],[Runners]]&lt;5,0,IF(Table1[[#This Row],[Runners]]&lt;8,0.25,IF(Table1[[#This Row],[Runners]]&lt;12,0.2,IF(Table1[[#This Row],[Handicap?]]="Yes",0.25,0.2))))</f>
        <v>0</v>
      </c>
      <c r="R428" s="29">
        <f>(IF(N428="WON-EW",((((F428-1)*Q428)*'complete results log'!$B$2)+('complete results log'!$B$2*(F428-1))),IF(N428="WON",((((F428-1)*Q428)*'complete results log'!$B$2)+('complete results log'!$B$2*(F428-1))),IF(N428="PLACED",((((F428-1)*Q428)*'complete results log'!$B$2)-'complete results log'!$B$2),IF(Q428=0,-'complete results log'!$B$2,IF(Q428=0,-'complete results log'!$B$2,-('complete results log'!$B$2*2)))))))*E428</f>
        <v>0</v>
      </c>
      <c r="S428" s="28">
        <f>(IF(N428="WON-EW",((((O428-1)*Q428)*'complete results log'!$B$2)+('complete results log'!$B$2*(O428-1))),IF(N428="WON",((((O428-1)*Q428)*'complete results log'!$B$2)+('complete results log'!$B$2*(O428-1))),IF(N428="PLACED",((((O428-1)*Q428)*'complete results log'!$B$2)-'complete results log'!$B$2),IF(Q428=0,-'complete results log'!$B$2,IF(Q428=0,-'complete results log'!$B$2,-('complete results log'!$B$2*2)))))))*E428</f>
        <v>0</v>
      </c>
      <c r="T428" s="28">
        <f>(IF(N428="WON-EW",(((L428-1)*'complete results log'!$B$2)*(1-$B$3))+(((M428-1)*'complete results log'!$B$2)*(1-$B$3)),IF(N428="WON",(((L428-1)*'complete results log'!$B$2)*(1-$B$3)),IF(N428="PLACED",(((M428-1)*'complete results log'!$B$2)*(1-$B$3))-'complete results log'!$B$2,IF(Q428=0,-'complete results log'!$B$2,-('complete results log'!$B$2*2))))))*E428</f>
        <v>0</v>
      </c>
    </row>
    <row r="429" spans="3:20" x14ac:dyDescent="0.2">
      <c r="C429" s="50"/>
      <c r="D429" s="50"/>
      <c r="H429" s="22"/>
      <c r="I429" s="22"/>
      <c r="J429" s="22"/>
      <c r="K429" s="22"/>
      <c r="N429" s="18"/>
      <c r="O429" s="27">
        <f>((G429-1)*(1-(IF(H429="no",0,'complete results log'!$B$3)))+1)</f>
        <v>5.0000000000000044E-2</v>
      </c>
      <c r="P429" s="27">
        <f t="shared" si="6"/>
        <v>0</v>
      </c>
      <c r="Q429" s="39">
        <f>IF(Table1[[#This Row],[Runners]]&lt;5,0,IF(Table1[[#This Row],[Runners]]&lt;8,0.25,IF(Table1[[#This Row],[Runners]]&lt;12,0.2,IF(Table1[[#This Row],[Handicap?]]="Yes",0.25,0.2))))</f>
        <v>0</v>
      </c>
      <c r="R429" s="29">
        <f>(IF(N429="WON-EW",((((F429-1)*Q429)*'complete results log'!$B$2)+('complete results log'!$B$2*(F429-1))),IF(N429="WON",((((F429-1)*Q429)*'complete results log'!$B$2)+('complete results log'!$B$2*(F429-1))),IF(N429="PLACED",((((F429-1)*Q429)*'complete results log'!$B$2)-'complete results log'!$B$2),IF(Q429=0,-'complete results log'!$B$2,IF(Q429=0,-'complete results log'!$B$2,-('complete results log'!$B$2*2)))))))*E429</f>
        <v>0</v>
      </c>
      <c r="S429" s="28">
        <f>(IF(N429="WON-EW",((((O429-1)*Q429)*'complete results log'!$B$2)+('complete results log'!$B$2*(O429-1))),IF(N429="WON",((((O429-1)*Q429)*'complete results log'!$B$2)+('complete results log'!$B$2*(O429-1))),IF(N429="PLACED",((((O429-1)*Q429)*'complete results log'!$B$2)-'complete results log'!$B$2),IF(Q429=0,-'complete results log'!$B$2,IF(Q429=0,-'complete results log'!$B$2,-('complete results log'!$B$2*2)))))))*E429</f>
        <v>0</v>
      </c>
      <c r="T429" s="28">
        <f>(IF(N429="WON-EW",(((L429-1)*'complete results log'!$B$2)*(1-$B$3))+(((M429-1)*'complete results log'!$B$2)*(1-$B$3)),IF(N429="WON",(((L429-1)*'complete results log'!$B$2)*(1-$B$3)),IF(N429="PLACED",(((M429-1)*'complete results log'!$B$2)*(1-$B$3))-'complete results log'!$B$2,IF(Q429=0,-'complete results log'!$B$2,-('complete results log'!$B$2*2))))))*E429</f>
        <v>0</v>
      </c>
    </row>
    <row r="430" spans="3:20" x14ac:dyDescent="0.2">
      <c r="C430" s="50"/>
      <c r="D430" s="50"/>
      <c r="H430" s="22"/>
      <c r="I430" s="22"/>
      <c r="J430" s="22"/>
      <c r="K430" s="22"/>
      <c r="N430" s="18"/>
      <c r="O430" s="27">
        <f>((G430-1)*(1-(IF(H430="no",0,'complete results log'!$B$3)))+1)</f>
        <v>5.0000000000000044E-2</v>
      </c>
      <c r="P430" s="27">
        <f t="shared" si="6"/>
        <v>0</v>
      </c>
      <c r="Q430" s="39">
        <f>IF(Table1[[#This Row],[Runners]]&lt;5,0,IF(Table1[[#This Row],[Runners]]&lt;8,0.25,IF(Table1[[#This Row],[Runners]]&lt;12,0.2,IF(Table1[[#This Row],[Handicap?]]="Yes",0.25,0.2))))</f>
        <v>0</v>
      </c>
      <c r="R430" s="29">
        <f>(IF(N430="WON-EW",((((F430-1)*Q430)*'complete results log'!$B$2)+('complete results log'!$B$2*(F430-1))),IF(N430="WON",((((F430-1)*Q430)*'complete results log'!$B$2)+('complete results log'!$B$2*(F430-1))),IF(N430="PLACED",((((F430-1)*Q430)*'complete results log'!$B$2)-'complete results log'!$B$2),IF(Q430=0,-'complete results log'!$B$2,IF(Q430=0,-'complete results log'!$B$2,-('complete results log'!$B$2*2)))))))*E430</f>
        <v>0</v>
      </c>
      <c r="S430" s="28">
        <f>(IF(N430="WON-EW",((((O430-1)*Q430)*'complete results log'!$B$2)+('complete results log'!$B$2*(O430-1))),IF(N430="WON",((((O430-1)*Q430)*'complete results log'!$B$2)+('complete results log'!$B$2*(O430-1))),IF(N430="PLACED",((((O430-1)*Q430)*'complete results log'!$B$2)-'complete results log'!$B$2),IF(Q430=0,-'complete results log'!$B$2,IF(Q430=0,-'complete results log'!$B$2,-('complete results log'!$B$2*2)))))))*E430</f>
        <v>0</v>
      </c>
      <c r="T430" s="28">
        <f>(IF(N430="WON-EW",(((L430-1)*'complete results log'!$B$2)*(1-$B$3))+(((M430-1)*'complete results log'!$B$2)*(1-$B$3)),IF(N430="WON",(((L430-1)*'complete results log'!$B$2)*(1-$B$3)),IF(N430="PLACED",(((M430-1)*'complete results log'!$B$2)*(1-$B$3))-'complete results log'!$B$2,IF(Q430=0,-'complete results log'!$B$2,-('complete results log'!$B$2*2))))))*E430</f>
        <v>0</v>
      </c>
    </row>
    <row r="431" spans="3:20" x14ac:dyDescent="0.2">
      <c r="C431" s="50"/>
      <c r="D431" s="50"/>
      <c r="H431" s="22"/>
      <c r="I431" s="22"/>
      <c r="J431" s="22"/>
      <c r="K431" s="22"/>
      <c r="N431" s="18"/>
      <c r="O431" s="27">
        <f>((G431-1)*(1-(IF(H431="no",0,'complete results log'!$B$3)))+1)</f>
        <v>5.0000000000000044E-2</v>
      </c>
      <c r="P431" s="27">
        <f t="shared" si="6"/>
        <v>0</v>
      </c>
      <c r="Q431" s="39">
        <f>IF(Table1[[#This Row],[Runners]]&lt;5,0,IF(Table1[[#This Row],[Runners]]&lt;8,0.25,IF(Table1[[#This Row],[Runners]]&lt;12,0.2,IF(Table1[[#This Row],[Handicap?]]="Yes",0.25,0.2))))</f>
        <v>0</v>
      </c>
      <c r="R431" s="29">
        <f>(IF(N431="WON-EW",((((F431-1)*Q431)*'complete results log'!$B$2)+('complete results log'!$B$2*(F431-1))),IF(N431="WON",((((F431-1)*Q431)*'complete results log'!$B$2)+('complete results log'!$B$2*(F431-1))),IF(N431="PLACED",((((F431-1)*Q431)*'complete results log'!$B$2)-'complete results log'!$B$2),IF(Q431=0,-'complete results log'!$B$2,IF(Q431=0,-'complete results log'!$B$2,-('complete results log'!$B$2*2)))))))*E431</f>
        <v>0</v>
      </c>
      <c r="S431" s="28">
        <f>(IF(N431="WON-EW",((((O431-1)*Q431)*'complete results log'!$B$2)+('complete results log'!$B$2*(O431-1))),IF(N431="WON",((((O431-1)*Q431)*'complete results log'!$B$2)+('complete results log'!$B$2*(O431-1))),IF(N431="PLACED",((((O431-1)*Q431)*'complete results log'!$B$2)-'complete results log'!$B$2),IF(Q431=0,-'complete results log'!$B$2,IF(Q431=0,-'complete results log'!$B$2,-('complete results log'!$B$2*2)))))))*E431</f>
        <v>0</v>
      </c>
      <c r="T431" s="28">
        <f>(IF(N431="WON-EW",(((L431-1)*'complete results log'!$B$2)*(1-$B$3))+(((M431-1)*'complete results log'!$B$2)*(1-$B$3)),IF(N431="WON",(((L431-1)*'complete results log'!$B$2)*(1-$B$3)),IF(N431="PLACED",(((M431-1)*'complete results log'!$B$2)*(1-$B$3))-'complete results log'!$B$2,IF(Q431=0,-'complete results log'!$B$2,-('complete results log'!$B$2*2))))))*E431</f>
        <v>0</v>
      </c>
    </row>
    <row r="432" spans="3:20" x14ac:dyDescent="0.2">
      <c r="C432" s="50"/>
      <c r="D432" s="50"/>
      <c r="H432" s="22"/>
      <c r="I432" s="22"/>
      <c r="J432" s="22"/>
      <c r="K432" s="22"/>
      <c r="N432" s="18"/>
      <c r="O432" s="27">
        <f>((G432-1)*(1-(IF(H432="no",0,'complete results log'!$B$3)))+1)</f>
        <v>5.0000000000000044E-2</v>
      </c>
      <c r="P432" s="27">
        <f t="shared" si="6"/>
        <v>0</v>
      </c>
      <c r="Q432" s="39">
        <f>IF(Table1[[#This Row],[Runners]]&lt;5,0,IF(Table1[[#This Row],[Runners]]&lt;8,0.25,IF(Table1[[#This Row],[Runners]]&lt;12,0.2,IF(Table1[[#This Row],[Handicap?]]="Yes",0.25,0.2))))</f>
        <v>0</v>
      </c>
      <c r="R432" s="29">
        <f>(IF(N432="WON-EW",((((F432-1)*Q432)*'complete results log'!$B$2)+('complete results log'!$B$2*(F432-1))),IF(N432="WON",((((F432-1)*Q432)*'complete results log'!$B$2)+('complete results log'!$B$2*(F432-1))),IF(N432="PLACED",((((F432-1)*Q432)*'complete results log'!$B$2)-'complete results log'!$B$2),IF(Q432=0,-'complete results log'!$B$2,IF(Q432=0,-'complete results log'!$B$2,-('complete results log'!$B$2*2)))))))*E432</f>
        <v>0</v>
      </c>
      <c r="S432" s="28">
        <f>(IF(N432="WON-EW",((((O432-1)*Q432)*'complete results log'!$B$2)+('complete results log'!$B$2*(O432-1))),IF(N432="WON",((((O432-1)*Q432)*'complete results log'!$B$2)+('complete results log'!$B$2*(O432-1))),IF(N432="PLACED",((((O432-1)*Q432)*'complete results log'!$B$2)-'complete results log'!$B$2),IF(Q432=0,-'complete results log'!$B$2,IF(Q432=0,-'complete results log'!$B$2,-('complete results log'!$B$2*2)))))))*E432</f>
        <v>0</v>
      </c>
      <c r="T432" s="28">
        <f>(IF(N432="WON-EW",(((L432-1)*'complete results log'!$B$2)*(1-$B$3))+(((M432-1)*'complete results log'!$B$2)*(1-$B$3)),IF(N432="WON",(((L432-1)*'complete results log'!$B$2)*(1-$B$3)),IF(N432="PLACED",(((M432-1)*'complete results log'!$B$2)*(1-$B$3))-'complete results log'!$B$2,IF(Q432=0,-'complete results log'!$B$2,-('complete results log'!$B$2*2))))))*E432</f>
        <v>0</v>
      </c>
    </row>
    <row r="433" spans="3:20" x14ac:dyDescent="0.2">
      <c r="C433" s="50"/>
      <c r="D433" s="50"/>
      <c r="H433" s="22"/>
      <c r="I433" s="22"/>
      <c r="J433" s="22"/>
      <c r="K433" s="22"/>
      <c r="N433" s="18"/>
      <c r="O433" s="27">
        <f>((G433-1)*(1-(IF(H433="no",0,'complete results log'!$B$3)))+1)</f>
        <v>5.0000000000000044E-2</v>
      </c>
      <c r="P433" s="27">
        <f t="shared" si="6"/>
        <v>0</v>
      </c>
      <c r="Q433" s="39">
        <f>IF(Table1[[#This Row],[Runners]]&lt;5,0,IF(Table1[[#This Row],[Runners]]&lt;8,0.25,IF(Table1[[#This Row],[Runners]]&lt;12,0.2,IF(Table1[[#This Row],[Handicap?]]="Yes",0.25,0.2))))</f>
        <v>0</v>
      </c>
      <c r="R433" s="29">
        <f>(IF(N433="WON-EW",((((F433-1)*Q433)*'complete results log'!$B$2)+('complete results log'!$B$2*(F433-1))),IF(N433="WON",((((F433-1)*Q433)*'complete results log'!$B$2)+('complete results log'!$B$2*(F433-1))),IF(N433="PLACED",((((F433-1)*Q433)*'complete results log'!$B$2)-'complete results log'!$B$2),IF(Q433=0,-'complete results log'!$B$2,IF(Q433=0,-'complete results log'!$B$2,-('complete results log'!$B$2*2)))))))*E433</f>
        <v>0</v>
      </c>
      <c r="S433" s="28">
        <f>(IF(N433="WON-EW",((((O433-1)*Q433)*'complete results log'!$B$2)+('complete results log'!$B$2*(O433-1))),IF(N433="WON",((((O433-1)*Q433)*'complete results log'!$B$2)+('complete results log'!$B$2*(O433-1))),IF(N433="PLACED",((((O433-1)*Q433)*'complete results log'!$B$2)-'complete results log'!$B$2),IF(Q433=0,-'complete results log'!$B$2,IF(Q433=0,-'complete results log'!$B$2,-('complete results log'!$B$2*2)))))))*E433</f>
        <v>0</v>
      </c>
      <c r="T433" s="28">
        <f>(IF(N433="WON-EW",(((L433-1)*'complete results log'!$B$2)*(1-$B$3))+(((M433-1)*'complete results log'!$B$2)*(1-$B$3)),IF(N433="WON",(((L433-1)*'complete results log'!$B$2)*(1-$B$3)),IF(N433="PLACED",(((M433-1)*'complete results log'!$B$2)*(1-$B$3))-'complete results log'!$B$2,IF(Q433=0,-'complete results log'!$B$2,-('complete results log'!$B$2*2))))))*E433</f>
        <v>0</v>
      </c>
    </row>
    <row r="434" spans="3:20" x14ac:dyDescent="0.2">
      <c r="C434" s="50"/>
      <c r="D434" s="50"/>
      <c r="H434" s="22"/>
      <c r="I434" s="22"/>
      <c r="J434" s="22"/>
      <c r="K434" s="22"/>
      <c r="N434" s="18"/>
      <c r="O434" s="27">
        <f>((G434-1)*(1-(IF(H434="no",0,'complete results log'!$B$3)))+1)</f>
        <v>5.0000000000000044E-2</v>
      </c>
      <c r="P434" s="27">
        <f t="shared" si="6"/>
        <v>0</v>
      </c>
      <c r="Q434" s="39">
        <f>IF(Table1[[#This Row],[Runners]]&lt;5,0,IF(Table1[[#This Row],[Runners]]&lt;8,0.25,IF(Table1[[#This Row],[Runners]]&lt;12,0.2,IF(Table1[[#This Row],[Handicap?]]="Yes",0.25,0.2))))</f>
        <v>0</v>
      </c>
      <c r="R434" s="29">
        <f>(IF(N434="WON-EW",((((F434-1)*Q434)*'complete results log'!$B$2)+('complete results log'!$B$2*(F434-1))),IF(N434="WON",((((F434-1)*Q434)*'complete results log'!$B$2)+('complete results log'!$B$2*(F434-1))),IF(N434="PLACED",((((F434-1)*Q434)*'complete results log'!$B$2)-'complete results log'!$B$2),IF(Q434=0,-'complete results log'!$B$2,IF(Q434=0,-'complete results log'!$B$2,-('complete results log'!$B$2*2)))))))*E434</f>
        <v>0</v>
      </c>
      <c r="S434" s="28">
        <f>(IF(N434="WON-EW",((((O434-1)*Q434)*'complete results log'!$B$2)+('complete results log'!$B$2*(O434-1))),IF(N434="WON",((((O434-1)*Q434)*'complete results log'!$B$2)+('complete results log'!$B$2*(O434-1))),IF(N434="PLACED",((((O434-1)*Q434)*'complete results log'!$B$2)-'complete results log'!$B$2),IF(Q434=0,-'complete results log'!$B$2,IF(Q434=0,-'complete results log'!$B$2,-('complete results log'!$B$2*2)))))))*E434</f>
        <v>0</v>
      </c>
      <c r="T434" s="28">
        <f>(IF(N434="WON-EW",(((L434-1)*'complete results log'!$B$2)*(1-$B$3))+(((M434-1)*'complete results log'!$B$2)*(1-$B$3)),IF(N434="WON",(((L434-1)*'complete results log'!$B$2)*(1-$B$3)),IF(N434="PLACED",(((M434-1)*'complete results log'!$B$2)*(1-$B$3))-'complete results log'!$B$2,IF(Q434=0,-'complete results log'!$B$2,-('complete results log'!$B$2*2))))))*E434</f>
        <v>0</v>
      </c>
    </row>
    <row r="435" spans="3:20" x14ac:dyDescent="0.2">
      <c r="C435" s="50"/>
      <c r="D435" s="50"/>
      <c r="H435" s="22"/>
      <c r="I435" s="22"/>
      <c r="J435" s="22"/>
      <c r="K435" s="22"/>
      <c r="N435" s="18"/>
      <c r="O435" s="27">
        <f>((G435-1)*(1-(IF(H435="no",0,'complete results log'!$B$3)))+1)</f>
        <v>5.0000000000000044E-2</v>
      </c>
      <c r="P435" s="27">
        <f t="shared" si="6"/>
        <v>0</v>
      </c>
      <c r="Q435" s="39">
        <f>IF(Table1[[#This Row],[Runners]]&lt;5,0,IF(Table1[[#This Row],[Runners]]&lt;8,0.25,IF(Table1[[#This Row],[Runners]]&lt;12,0.2,IF(Table1[[#This Row],[Handicap?]]="Yes",0.25,0.2))))</f>
        <v>0</v>
      </c>
      <c r="R435" s="29">
        <f>(IF(N435="WON-EW",((((F435-1)*Q435)*'complete results log'!$B$2)+('complete results log'!$B$2*(F435-1))),IF(N435="WON",((((F435-1)*Q435)*'complete results log'!$B$2)+('complete results log'!$B$2*(F435-1))),IF(N435="PLACED",((((F435-1)*Q435)*'complete results log'!$B$2)-'complete results log'!$B$2),IF(Q435=0,-'complete results log'!$B$2,IF(Q435=0,-'complete results log'!$B$2,-('complete results log'!$B$2*2)))))))*E435</f>
        <v>0</v>
      </c>
      <c r="S435" s="28">
        <f>(IF(N435="WON-EW",((((O435-1)*Q435)*'complete results log'!$B$2)+('complete results log'!$B$2*(O435-1))),IF(N435="WON",((((O435-1)*Q435)*'complete results log'!$B$2)+('complete results log'!$B$2*(O435-1))),IF(N435="PLACED",((((O435-1)*Q435)*'complete results log'!$B$2)-'complete results log'!$B$2),IF(Q435=0,-'complete results log'!$B$2,IF(Q435=0,-'complete results log'!$B$2,-('complete results log'!$B$2*2)))))))*E435</f>
        <v>0</v>
      </c>
      <c r="T435" s="28">
        <f>(IF(N435="WON-EW",(((L435-1)*'complete results log'!$B$2)*(1-$B$3))+(((M435-1)*'complete results log'!$B$2)*(1-$B$3)),IF(N435="WON",(((L435-1)*'complete results log'!$B$2)*(1-$B$3)),IF(N435="PLACED",(((M435-1)*'complete results log'!$B$2)*(1-$B$3))-'complete results log'!$B$2,IF(Q435=0,-'complete results log'!$B$2,-('complete results log'!$B$2*2))))))*E435</f>
        <v>0</v>
      </c>
    </row>
    <row r="436" spans="3:20" x14ac:dyDescent="0.2">
      <c r="C436" s="50"/>
      <c r="D436" s="50"/>
      <c r="H436" s="22"/>
      <c r="I436" s="22"/>
      <c r="J436" s="22"/>
      <c r="K436" s="22"/>
      <c r="N436" s="18"/>
      <c r="O436" s="27">
        <f>((G436-1)*(1-(IF(H436="no",0,'complete results log'!$B$3)))+1)</f>
        <v>5.0000000000000044E-2</v>
      </c>
      <c r="P436" s="27">
        <f t="shared" ref="P436:P499" si="7">E436*IF(I436="yes",2,1)</f>
        <v>0</v>
      </c>
      <c r="Q436" s="39">
        <f>IF(Table1[[#This Row],[Runners]]&lt;5,0,IF(Table1[[#This Row],[Runners]]&lt;8,0.25,IF(Table1[[#This Row],[Runners]]&lt;12,0.2,IF(Table1[[#This Row],[Handicap?]]="Yes",0.25,0.2))))</f>
        <v>0</v>
      </c>
      <c r="R436" s="29">
        <f>(IF(N436="WON-EW",((((F436-1)*Q436)*'complete results log'!$B$2)+('complete results log'!$B$2*(F436-1))),IF(N436="WON",((((F436-1)*Q436)*'complete results log'!$B$2)+('complete results log'!$B$2*(F436-1))),IF(N436="PLACED",((((F436-1)*Q436)*'complete results log'!$B$2)-'complete results log'!$B$2),IF(Q436=0,-'complete results log'!$B$2,IF(Q436=0,-'complete results log'!$B$2,-('complete results log'!$B$2*2)))))))*E436</f>
        <v>0</v>
      </c>
      <c r="S436" s="28">
        <f>(IF(N436="WON-EW",((((O436-1)*Q436)*'complete results log'!$B$2)+('complete results log'!$B$2*(O436-1))),IF(N436="WON",((((O436-1)*Q436)*'complete results log'!$B$2)+('complete results log'!$B$2*(O436-1))),IF(N436="PLACED",((((O436-1)*Q436)*'complete results log'!$B$2)-'complete results log'!$B$2),IF(Q436=0,-'complete results log'!$B$2,IF(Q436=0,-'complete results log'!$B$2,-('complete results log'!$B$2*2)))))))*E436</f>
        <v>0</v>
      </c>
      <c r="T436" s="28">
        <f>(IF(N436="WON-EW",(((L436-1)*'complete results log'!$B$2)*(1-$B$3))+(((M436-1)*'complete results log'!$B$2)*(1-$B$3)),IF(N436="WON",(((L436-1)*'complete results log'!$B$2)*(1-$B$3)),IF(N436="PLACED",(((M436-1)*'complete results log'!$B$2)*(1-$B$3))-'complete results log'!$B$2,IF(Q436=0,-'complete results log'!$B$2,-('complete results log'!$B$2*2))))))*E436</f>
        <v>0</v>
      </c>
    </row>
    <row r="437" spans="3:20" x14ac:dyDescent="0.2">
      <c r="C437" s="50"/>
      <c r="D437" s="50"/>
      <c r="H437" s="22"/>
      <c r="I437" s="22"/>
      <c r="J437" s="22"/>
      <c r="K437" s="22"/>
      <c r="N437" s="18"/>
      <c r="O437" s="27">
        <f>((G437-1)*(1-(IF(H437="no",0,'complete results log'!$B$3)))+1)</f>
        <v>5.0000000000000044E-2</v>
      </c>
      <c r="P437" s="27">
        <f t="shared" si="7"/>
        <v>0</v>
      </c>
      <c r="Q437" s="39">
        <f>IF(Table1[[#This Row],[Runners]]&lt;5,0,IF(Table1[[#This Row],[Runners]]&lt;8,0.25,IF(Table1[[#This Row],[Runners]]&lt;12,0.2,IF(Table1[[#This Row],[Handicap?]]="Yes",0.25,0.2))))</f>
        <v>0</v>
      </c>
      <c r="R437" s="29">
        <f>(IF(N437="WON-EW",((((F437-1)*Q437)*'complete results log'!$B$2)+('complete results log'!$B$2*(F437-1))),IF(N437="WON",((((F437-1)*Q437)*'complete results log'!$B$2)+('complete results log'!$B$2*(F437-1))),IF(N437="PLACED",((((F437-1)*Q437)*'complete results log'!$B$2)-'complete results log'!$B$2),IF(Q437=0,-'complete results log'!$B$2,IF(Q437=0,-'complete results log'!$B$2,-('complete results log'!$B$2*2)))))))*E437</f>
        <v>0</v>
      </c>
      <c r="S437" s="28">
        <f>(IF(N437="WON-EW",((((O437-1)*Q437)*'complete results log'!$B$2)+('complete results log'!$B$2*(O437-1))),IF(N437="WON",((((O437-1)*Q437)*'complete results log'!$B$2)+('complete results log'!$B$2*(O437-1))),IF(N437="PLACED",((((O437-1)*Q437)*'complete results log'!$B$2)-'complete results log'!$B$2),IF(Q437=0,-'complete results log'!$B$2,IF(Q437=0,-'complete results log'!$B$2,-('complete results log'!$B$2*2)))))))*E437</f>
        <v>0</v>
      </c>
      <c r="T437" s="28">
        <f>(IF(N437="WON-EW",(((L437-1)*'complete results log'!$B$2)*(1-$B$3))+(((M437-1)*'complete results log'!$B$2)*(1-$B$3)),IF(N437="WON",(((L437-1)*'complete results log'!$B$2)*(1-$B$3)),IF(N437="PLACED",(((M437-1)*'complete results log'!$B$2)*(1-$B$3))-'complete results log'!$B$2,IF(Q437=0,-'complete results log'!$B$2,-('complete results log'!$B$2*2))))))*E437</f>
        <v>0</v>
      </c>
    </row>
    <row r="438" spans="3:20" x14ac:dyDescent="0.2">
      <c r="C438" s="50"/>
      <c r="D438" s="50"/>
      <c r="H438" s="22"/>
      <c r="I438" s="22"/>
      <c r="J438" s="22"/>
      <c r="K438" s="22"/>
      <c r="N438" s="18"/>
      <c r="O438" s="27">
        <f>((G438-1)*(1-(IF(H438="no",0,'complete results log'!$B$3)))+1)</f>
        <v>5.0000000000000044E-2</v>
      </c>
      <c r="P438" s="27">
        <f t="shared" si="7"/>
        <v>0</v>
      </c>
      <c r="Q438" s="39">
        <f>IF(Table1[[#This Row],[Runners]]&lt;5,0,IF(Table1[[#This Row],[Runners]]&lt;8,0.25,IF(Table1[[#This Row],[Runners]]&lt;12,0.2,IF(Table1[[#This Row],[Handicap?]]="Yes",0.25,0.2))))</f>
        <v>0</v>
      </c>
      <c r="R438" s="29">
        <f>(IF(N438="WON-EW",((((F438-1)*Q438)*'complete results log'!$B$2)+('complete results log'!$B$2*(F438-1))),IF(N438="WON",((((F438-1)*Q438)*'complete results log'!$B$2)+('complete results log'!$B$2*(F438-1))),IF(N438="PLACED",((((F438-1)*Q438)*'complete results log'!$B$2)-'complete results log'!$B$2),IF(Q438=0,-'complete results log'!$B$2,IF(Q438=0,-'complete results log'!$B$2,-('complete results log'!$B$2*2)))))))*E438</f>
        <v>0</v>
      </c>
      <c r="S438" s="28">
        <f>(IF(N438="WON-EW",((((O438-1)*Q438)*'complete results log'!$B$2)+('complete results log'!$B$2*(O438-1))),IF(N438="WON",((((O438-1)*Q438)*'complete results log'!$B$2)+('complete results log'!$B$2*(O438-1))),IF(N438="PLACED",((((O438-1)*Q438)*'complete results log'!$B$2)-'complete results log'!$B$2),IF(Q438=0,-'complete results log'!$B$2,IF(Q438=0,-'complete results log'!$B$2,-('complete results log'!$B$2*2)))))))*E438</f>
        <v>0</v>
      </c>
      <c r="T438" s="28">
        <f>(IF(N438="WON-EW",(((L438-1)*'complete results log'!$B$2)*(1-$B$3))+(((M438-1)*'complete results log'!$B$2)*(1-$B$3)),IF(N438="WON",(((L438-1)*'complete results log'!$B$2)*(1-$B$3)),IF(N438="PLACED",(((M438-1)*'complete results log'!$B$2)*(1-$B$3))-'complete results log'!$B$2,IF(Q438=0,-'complete results log'!$B$2,-('complete results log'!$B$2*2))))))*E438</f>
        <v>0</v>
      </c>
    </row>
    <row r="439" spans="3:20" x14ac:dyDescent="0.2">
      <c r="C439" s="50"/>
      <c r="D439" s="50"/>
      <c r="H439" s="22"/>
      <c r="I439" s="22"/>
      <c r="J439" s="22"/>
      <c r="K439" s="22"/>
      <c r="N439" s="18"/>
      <c r="O439" s="27">
        <f>((G439-1)*(1-(IF(H439="no",0,'complete results log'!$B$3)))+1)</f>
        <v>5.0000000000000044E-2</v>
      </c>
      <c r="P439" s="27">
        <f t="shared" si="7"/>
        <v>0</v>
      </c>
      <c r="Q439" s="39">
        <f>IF(Table1[[#This Row],[Runners]]&lt;5,0,IF(Table1[[#This Row],[Runners]]&lt;8,0.25,IF(Table1[[#This Row],[Runners]]&lt;12,0.2,IF(Table1[[#This Row],[Handicap?]]="Yes",0.25,0.2))))</f>
        <v>0</v>
      </c>
      <c r="R439" s="29">
        <f>(IF(N439="WON-EW",((((F439-1)*Q439)*'complete results log'!$B$2)+('complete results log'!$B$2*(F439-1))),IF(N439="WON",((((F439-1)*Q439)*'complete results log'!$B$2)+('complete results log'!$B$2*(F439-1))),IF(N439="PLACED",((((F439-1)*Q439)*'complete results log'!$B$2)-'complete results log'!$B$2),IF(Q439=0,-'complete results log'!$B$2,IF(Q439=0,-'complete results log'!$B$2,-('complete results log'!$B$2*2)))))))*E439</f>
        <v>0</v>
      </c>
      <c r="S439" s="28">
        <f>(IF(N439="WON-EW",((((O439-1)*Q439)*'complete results log'!$B$2)+('complete results log'!$B$2*(O439-1))),IF(N439="WON",((((O439-1)*Q439)*'complete results log'!$B$2)+('complete results log'!$B$2*(O439-1))),IF(N439="PLACED",((((O439-1)*Q439)*'complete results log'!$B$2)-'complete results log'!$B$2),IF(Q439=0,-'complete results log'!$B$2,IF(Q439=0,-'complete results log'!$B$2,-('complete results log'!$B$2*2)))))))*E439</f>
        <v>0</v>
      </c>
      <c r="T439" s="28">
        <f>(IF(N439="WON-EW",(((L439-1)*'complete results log'!$B$2)*(1-$B$3))+(((M439-1)*'complete results log'!$B$2)*(1-$B$3)),IF(N439="WON",(((L439-1)*'complete results log'!$B$2)*(1-$B$3)),IF(N439="PLACED",(((M439-1)*'complete results log'!$B$2)*(1-$B$3))-'complete results log'!$B$2,IF(Q439=0,-'complete results log'!$B$2,-('complete results log'!$B$2*2))))))*E439</f>
        <v>0</v>
      </c>
    </row>
    <row r="440" spans="3:20" x14ac:dyDescent="0.2">
      <c r="C440" s="50"/>
      <c r="D440" s="50"/>
      <c r="H440" s="22"/>
      <c r="I440" s="22"/>
      <c r="J440" s="22"/>
      <c r="K440" s="22"/>
      <c r="N440" s="18"/>
      <c r="O440" s="27">
        <f>((G440-1)*(1-(IF(H440="no",0,'complete results log'!$B$3)))+1)</f>
        <v>5.0000000000000044E-2</v>
      </c>
      <c r="P440" s="27">
        <f t="shared" si="7"/>
        <v>0</v>
      </c>
      <c r="Q440" s="39">
        <f>IF(Table1[[#This Row],[Runners]]&lt;5,0,IF(Table1[[#This Row],[Runners]]&lt;8,0.25,IF(Table1[[#This Row],[Runners]]&lt;12,0.2,IF(Table1[[#This Row],[Handicap?]]="Yes",0.25,0.2))))</f>
        <v>0</v>
      </c>
      <c r="R440" s="29">
        <f>(IF(N440="WON-EW",((((F440-1)*Q440)*'complete results log'!$B$2)+('complete results log'!$B$2*(F440-1))),IF(N440="WON",((((F440-1)*Q440)*'complete results log'!$B$2)+('complete results log'!$B$2*(F440-1))),IF(N440="PLACED",((((F440-1)*Q440)*'complete results log'!$B$2)-'complete results log'!$B$2),IF(Q440=0,-'complete results log'!$B$2,IF(Q440=0,-'complete results log'!$B$2,-('complete results log'!$B$2*2)))))))*E440</f>
        <v>0</v>
      </c>
      <c r="S440" s="28">
        <f>(IF(N440="WON-EW",((((O440-1)*Q440)*'complete results log'!$B$2)+('complete results log'!$B$2*(O440-1))),IF(N440="WON",((((O440-1)*Q440)*'complete results log'!$B$2)+('complete results log'!$B$2*(O440-1))),IF(N440="PLACED",((((O440-1)*Q440)*'complete results log'!$B$2)-'complete results log'!$B$2),IF(Q440=0,-'complete results log'!$B$2,IF(Q440=0,-'complete results log'!$B$2,-('complete results log'!$B$2*2)))))))*E440</f>
        <v>0</v>
      </c>
      <c r="T440" s="28">
        <f>(IF(N440="WON-EW",(((L440-1)*'complete results log'!$B$2)*(1-$B$3))+(((M440-1)*'complete results log'!$B$2)*(1-$B$3)),IF(N440="WON",(((L440-1)*'complete results log'!$B$2)*(1-$B$3)),IF(N440="PLACED",(((M440-1)*'complete results log'!$B$2)*(1-$B$3))-'complete results log'!$B$2,IF(Q440=0,-'complete results log'!$B$2,-('complete results log'!$B$2*2))))))*E440</f>
        <v>0</v>
      </c>
    </row>
    <row r="441" spans="3:20" x14ac:dyDescent="0.2">
      <c r="C441" s="50"/>
      <c r="D441" s="50"/>
      <c r="H441" s="22"/>
      <c r="I441" s="22"/>
      <c r="J441" s="22"/>
      <c r="K441" s="22"/>
      <c r="N441" s="18"/>
      <c r="O441" s="27">
        <f>((G441-1)*(1-(IF(H441="no",0,'complete results log'!$B$3)))+1)</f>
        <v>5.0000000000000044E-2</v>
      </c>
      <c r="P441" s="27">
        <f t="shared" si="7"/>
        <v>0</v>
      </c>
      <c r="Q441" s="39">
        <f>IF(Table1[[#This Row],[Runners]]&lt;5,0,IF(Table1[[#This Row],[Runners]]&lt;8,0.25,IF(Table1[[#This Row],[Runners]]&lt;12,0.2,IF(Table1[[#This Row],[Handicap?]]="Yes",0.25,0.2))))</f>
        <v>0</v>
      </c>
      <c r="R441" s="29">
        <f>(IF(N441="WON-EW",((((F441-1)*Q441)*'complete results log'!$B$2)+('complete results log'!$B$2*(F441-1))),IF(N441="WON",((((F441-1)*Q441)*'complete results log'!$B$2)+('complete results log'!$B$2*(F441-1))),IF(N441="PLACED",((((F441-1)*Q441)*'complete results log'!$B$2)-'complete results log'!$B$2),IF(Q441=0,-'complete results log'!$B$2,IF(Q441=0,-'complete results log'!$B$2,-('complete results log'!$B$2*2)))))))*E441</f>
        <v>0</v>
      </c>
      <c r="S441" s="28">
        <f>(IF(N441="WON-EW",((((O441-1)*Q441)*'complete results log'!$B$2)+('complete results log'!$B$2*(O441-1))),IF(N441="WON",((((O441-1)*Q441)*'complete results log'!$B$2)+('complete results log'!$B$2*(O441-1))),IF(N441="PLACED",((((O441-1)*Q441)*'complete results log'!$B$2)-'complete results log'!$B$2),IF(Q441=0,-'complete results log'!$B$2,IF(Q441=0,-'complete results log'!$B$2,-('complete results log'!$B$2*2)))))))*E441</f>
        <v>0</v>
      </c>
      <c r="T441" s="28">
        <f>(IF(N441="WON-EW",(((L441-1)*'complete results log'!$B$2)*(1-$B$3))+(((M441-1)*'complete results log'!$B$2)*(1-$B$3)),IF(N441="WON",(((L441-1)*'complete results log'!$B$2)*(1-$B$3)),IF(N441="PLACED",(((M441-1)*'complete results log'!$B$2)*(1-$B$3))-'complete results log'!$B$2,IF(Q441=0,-'complete results log'!$B$2,-('complete results log'!$B$2*2))))))*E441</f>
        <v>0</v>
      </c>
    </row>
    <row r="442" spans="3:20" x14ac:dyDescent="0.2">
      <c r="C442" s="50"/>
      <c r="D442" s="50"/>
      <c r="H442" s="22"/>
      <c r="I442" s="22"/>
      <c r="J442" s="22"/>
      <c r="K442" s="22"/>
      <c r="N442" s="18"/>
      <c r="O442" s="27">
        <f>((G442-1)*(1-(IF(H442="no",0,'complete results log'!$B$3)))+1)</f>
        <v>5.0000000000000044E-2</v>
      </c>
      <c r="P442" s="27">
        <f t="shared" si="7"/>
        <v>0</v>
      </c>
      <c r="Q442" s="39">
        <f>IF(Table1[[#This Row],[Runners]]&lt;5,0,IF(Table1[[#This Row],[Runners]]&lt;8,0.25,IF(Table1[[#This Row],[Runners]]&lt;12,0.2,IF(Table1[[#This Row],[Handicap?]]="Yes",0.25,0.2))))</f>
        <v>0</v>
      </c>
      <c r="R442" s="29">
        <f>(IF(N442="WON-EW",((((F442-1)*Q442)*'complete results log'!$B$2)+('complete results log'!$B$2*(F442-1))),IF(N442="WON",((((F442-1)*Q442)*'complete results log'!$B$2)+('complete results log'!$B$2*(F442-1))),IF(N442="PLACED",((((F442-1)*Q442)*'complete results log'!$B$2)-'complete results log'!$B$2),IF(Q442=0,-'complete results log'!$B$2,IF(Q442=0,-'complete results log'!$B$2,-('complete results log'!$B$2*2)))))))*E442</f>
        <v>0</v>
      </c>
      <c r="S442" s="28">
        <f>(IF(N442="WON-EW",((((O442-1)*Q442)*'complete results log'!$B$2)+('complete results log'!$B$2*(O442-1))),IF(N442="WON",((((O442-1)*Q442)*'complete results log'!$B$2)+('complete results log'!$B$2*(O442-1))),IF(N442="PLACED",((((O442-1)*Q442)*'complete results log'!$B$2)-'complete results log'!$B$2),IF(Q442=0,-'complete results log'!$B$2,IF(Q442=0,-'complete results log'!$B$2,-('complete results log'!$B$2*2)))))))*E442</f>
        <v>0</v>
      </c>
      <c r="T442" s="28">
        <f>(IF(N442="WON-EW",(((L442-1)*'complete results log'!$B$2)*(1-$B$3))+(((M442-1)*'complete results log'!$B$2)*(1-$B$3)),IF(N442="WON",(((L442-1)*'complete results log'!$B$2)*(1-$B$3)),IF(N442="PLACED",(((M442-1)*'complete results log'!$B$2)*(1-$B$3))-'complete results log'!$B$2,IF(Q442=0,-'complete results log'!$B$2,-('complete results log'!$B$2*2))))))*E442</f>
        <v>0</v>
      </c>
    </row>
    <row r="443" spans="3:20" x14ac:dyDescent="0.2">
      <c r="C443" s="50"/>
      <c r="D443" s="50"/>
      <c r="H443" s="22"/>
      <c r="I443" s="22"/>
      <c r="J443" s="22"/>
      <c r="K443" s="22"/>
      <c r="N443" s="18"/>
      <c r="O443" s="27">
        <f>((G443-1)*(1-(IF(H443="no",0,'complete results log'!$B$3)))+1)</f>
        <v>5.0000000000000044E-2</v>
      </c>
      <c r="P443" s="27">
        <f t="shared" si="7"/>
        <v>0</v>
      </c>
      <c r="Q443" s="39">
        <f>IF(Table1[[#This Row],[Runners]]&lt;5,0,IF(Table1[[#This Row],[Runners]]&lt;8,0.25,IF(Table1[[#This Row],[Runners]]&lt;12,0.2,IF(Table1[[#This Row],[Handicap?]]="Yes",0.25,0.2))))</f>
        <v>0</v>
      </c>
      <c r="R443" s="29">
        <f>(IF(N443="WON-EW",((((F443-1)*Q443)*'complete results log'!$B$2)+('complete results log'!$B$2*(F443-1))),IF(N443="WON",((((F443-1)*Q443)*'complete results log'!$B$2)+('complete results log'!$B$2*(F443-1))),IF(N443="PLACED",((((F443-1)*Q443)*'complete results log'!$B$2)-'complete results log'!$B$2),IF(Q443=0,-'complete results log'!$B$2,IF(Q443=0,-'complete results log'!$B$2,-('complete results log'!$B$2*2)))))))*E443</f>
        <v>0</v>
      </c>
      <c r="S443" s="28">
        <f>(IF(N443="WON-EW",((((O443-1)*Q443)*'complete results log'!$B$2)+('complete results log'!$B$2*(O443-1))),IF(N443="WON",((((O443-1)*Q443)*'complete results log'!$B$2)+('complete results log'!$B$2*(O443-1))),IF(N443="PLACED",((((O443-1)*Q443)*'complete results log'!$B$2)-'complete results log'!$B$2),IF(Q443=0,-'complete results log'!$B$2,IF(Q443=0,-'complete results log'!$B$2,-('complete results log'!$B$2*2)))))))*E443</f>
        <v>0</v>
      </c>
      <c r="T443" s="28">
        <f>(IF(N443="WON-EW",(((L443-1)*'complete results log'!$B$2)*(1-$B$3))+(((M443-1)*'complete results log'!$B$2)*(1-$B$3)),IF(N443="WON",(((L443-1)*'complete results log'!$B$2)*(1-$B$3)),IF(N443="PLACED",(((M443-1)*'complete results log'!$B$2)*(1-$B$3))-'complete results log'!$B$2,IF(Q443=0,-'complete results log'!$B$2,-('complete results log'!$B$2*2))))))*E443</f>
        <v>0</v>
      </c>
    </row>
    <row r="444" spans="3:20" x14ac:dyDescent="0.2">
      <c r="C444" s="50"/>
      <c r="D444" s="50"/>
      <c r="H444" s="22"/>
      <c r="I444" s="22"/>
      <c r="J444" s="22"/>
      <c r="K444" s="22"/>
      <c r="N444" s="18"/>
      <c r="O444" s="27">
        <f>((G444-1)*(1-(IF(H444="no",0,'complete results log'!$B$3)))+1)</f>
        <v>5.0000000000000044E-2</v>
      </c>
      <c r="P444" s="27">
        <f t="shared" si="7"/>
        <v>0</v>
      </c>
      <c r="Q444" s="39">
        <f>IF(Table1[[#This Row],[Runners]]&lt;5,0,IF(Table1[[#This Row],[Runners]]&lt;8,0.25,IF(Table1[[#This Row],[Runners]]&lt;12,0.2,IF(Table1[[#This Row],[Handicap?]]="Yes",0.25,0.2))))</f>
        <v>0</v>
      </c>
      <c r="R444" s="29">
        <f>(IF(N444="WON-EW",((((F444-1)*Q444)*'complete results log'!$B$2)+('complete results log'!$B$2*(F444-1))),IF(N444="WON",((((F444-1)*Q444)*'complete results log'!$B$2)+('complete results log'!$B$2*(F444-1))),IF(N444="PLACED",((((F444-1)*Q444)*'complete results log'!$B$2)-'complete results log'!$B$2),IF(Q444=0,-'complete results log'!$B$2,IF(Q444=0,-'complete results log'!$B$2,-('complete results log'!$B$2*2)))))))*E444</f>
        <v>0</v>
      </c>
      <c r="S444" s="28">
        <f>(IF(N444="WON-EW",((((O444-1)*Q444)*'complete results log'!$B$2)+('complete results log'!$B$2*(O444-1))),IF(N444="WON",((((O444-1)*Q444)*'complete results log'!$B$2)+('complete results log'!$B$2*(O444-1))),IF(N444="PLACED",((((O444-1)*Q444)*'complete results log'!$B$2)-'complete results log'!$B$2),IF(Q444=0,-'complete results log'!$B$2,IF(Q444=0,-'complete results log'!$B$2,-('complete results log'!$B$2*2)))))))*E444</f>
        <v>0</v>
      </c>
      <c r="T444" s="28">
        <f>(IF(N444="WON-EW",(((L444-1)*'complete results log'!$B$2)*(1-$B$3))+(((M444-1)*'complete results log'!$B$2)*(1-$B$3)),IF(N444="WON",(((L444-1)*'complete results log'!$B$2)*(1-$B$3)),IF(N444="PLACED",(((M444-1)*'complete results log'!$B$2)*(1-$B$3))-'complete results log'!$B$2,IF(Q444=0,-'complete results log'!$B$2,-('complete results log'!$B$2*2))))))*E444</f>
        <v>0</v>
      </c>
    </row>
    <row r="445" spans="3:20" x14ac:dyDescent="0.2">
      <c r="C445" s="50"/>
      <c r="D445" s="50"/>
      <c r="H445" s="22"/>
      <c r="I445" s="22"/>
      <c r="J445" s="22"/>
      <c r="K445" s="22"/>
      <c r="N445" s="18"/>
      <c r="O445" s="27">
        <f>((G445-1)*(1-(IF(H445="no",0,'complete results log'!$B$3)))+1)</f>
        <v>5.0000000000000044E-2</v>
      </c>
      <c r="P445" s="27">
        <f t="shared" si="7"/>
        <v>0</v>
      </c>
      <c r="Q445" s="39">
        <f>IF(Table1[[#This Row],[Runners]]&lt;5,0,IF(Table1[[#This Row],[Runners]]&lt;8,0.25,IF(Table1[[#This Row],[Runners]]&lt;12,0.2,IF(Table1[[#This Row],[Handicap?]]="Yes",0.25,0.2))))</f>
        <v>0</v>
      </c>
      <c r="R445" s="29">
        <f>(IF(N445="WON-EW",((((F445-1)*Q445)*'complete results log'!$B$2)+('complete results log'!$B$2*(F445-1))),IF(N445="WON",((((F445-1)*Q445)*'complete results log'!$B$2)+('complete results log'!$B$2*(F445-1))),IF(N445="PLACED",((((F445-1)*Q445)*'complete results log'!$B$2)-'complete results log'!$B$2),IF(Q445=0,-'complete results log'!$B$2,IF(Q445=0,-'complete results log'!$B$2,-('complete results log'!$B$2*2)))))))*E445</f>
        <v>0</v>
      </c>
      <c r="S445" s="28">
        <f>(IF(N445="WON-EW",((((O445-1)*Q445)*'complete results log'!$B$2)+('complete results log'!$B$2*(O445-1))),IF(N445="WON",((((O445-1)*Q445)*'complete results log'!$B$2)+('complete results log'!$B$2*(O445-1))),IF(N445="PLACED",((((O445-1)*Q445)*'complete results log'!$B$2)-'complete results log'!$B$2),IF(Q445=0,-'complete results log'!$B$2,IF(Q445=0,-'complete results log'!$B$2,-('complete results log'!$B$2*2)))))))*E445</f>
        <v>0</v>
      </c>
      <c r="T445" s="28">
        <f>(IF(N445="WON-EW",(((L445-1)*'complete results log'!$B$2)*(1-$B$3))+(((M445-1)*'complete results log'!$B$2)*(1-$B$3)),IF(N445="WON",(((L445-1)*'complete results log'!$B$2)*(1-$B$3)),IF(N445="PLACED",(((M445-1)*'complete results log'!$B$2)*(1-$B$3))-'complete results log'!$B$2,IF(Q445=0,-'complete results log'!$B$2,-('complete results log'!$B$2*2))))))*E445</f>
        <v>0</v>
      </c>
    </row>
    <row r="446" spans="3:20" x14ac:dyDescent="0.2">
      <c r="C446" s="50"/>
      <c r="D446" s="50"/>
      <c r="H446" s="22"/>
      <c r="I446" s="22"/>
      <c r="J446" s="22"/>
      <c r="K446" s="22"/>
      <c r="N446" s="18"/>
      <c r="O446" s="27">
        <f>((G446-1)*(1-(IF(H446="no",0,'complete results log'!$B$3)))+1)</f>
        <v>5.0000000000000044E-2</v>
      </c>
      <c r="P446" s="27">
        <f t="shared" si="7"/>
        <v>0</v>
      </c>
      <c r="Q446" s="39">
        <f>IF(Table1[[#This Row],[Runners]]&lt;5,0,IF(Table1[[#This Row],[Runners]]&lt;8,0.25,IF(Table1[[#This Row],[Runners]]&lt;12,0.2,IF(Table1[[#This Row],[Handicap?]]="Yes",0.25,0.2))))</f>
        <v>0</v>
      </c>
      <c r="R446" s="29">
        <f>(IF(N446="WON-EW",((((F446-1)*Q446)*'complete results log'!$B$2)+('complete results log'!$B$2*(F446-1))),IF(N446="WON",((((F446-1)*Q446)*'complete results log'!$B$2)+('complete results log'!$B$2*(F446-1))),IF(N446="PLACED",((((F446-1)*Q446)*'complete results log'!$B$2)-'complete results log'!$B$2),IF(Q446=0,-'complete results log'!$B$2,IF(Q446=0,-'complete results log'!$B$2,-('complete results log'!$B$2*2)))))))*E446</f>
        <v>0</v>
      </c>
      <c r="S446" s="28">
        <f>(IF(N446="WON-EW",((((O446-1)*Q446)*'complete results log'!$B$2)+('complete results log'!$B$2*(O446-1))),IF(N446="WON",((((O446-1)*Q446)*'complete results log'!$B$2)+('complete results log'!$B$2*(O446-1))),IF(N446="PLACED",((((O446-1)*Q446)*'complete results log'!$B$2)-'complete results log'!$B$2),IF(Q446=0,-'complete results log'!$B$2,IF(Q446=0,-'complete results log'!$B$2,-('complete results log'!$B$2*2)))))))*E446</f>
        <v>0</v>
      </c>
      <c r="T446" s="28">
        <f>(IF(N446="WON-EW",(((L446-1)*'complete results log'!$B$2)*(1-$B$3))+(((M446-1)*'complete results log'!$B$2)*(1-$B$3)),IF(N446="WON",(((L446-1)*'complete results log'!$B$2)*(1-$B$3)),IF(N446="PLACED",(((M446-1)*'complete results log'!$B$2)*(1-$B$3))-'complete results log'!$B$2,IF(Q446=0,-'complete results log'!$B$2,-('complete results log'!$B$2*2))))))*E446</f>
        <v>0</v>
      </c>
    </row>
    <row r="447" spans="3:20" x14ac:dyDescent="0.2">
      <c r="C447" s="50"/>
      <c r="D447" s="50"/>
      <c r="H447" s="22"/>
      <c r="I447" s="22"/>
      <c r="J447" s="22"/>
      <c r="K447" s="22"/>
      <c r="N447" s="18"/>
      <c r="O447" s="27">
        <f>((G447-1)*(1-(IF(H447="no",0,'complete results log'!$B$3)))+1)</f>
        <v>5.0000000000000044E-2</v>
      </c>
      <c r="P447" s="27">
        <f t="shared" si="7"/>
        <v>0</v>
      </c>
      <c r="Q447" s="39">
        <f>IF(Table1[[#This Row],[Runners]]&lt;5,0,IF(Table1[[#This Row],[Runners]]&lt;8,0.25,IF(Table1[[#This Row],[Runners]]&lt;12,0.2,IF(Table1[[#This Row],[Handicap?]]="Yes",0.25,0.2))))</f>
        <v>0</v>
      </c>
      <c r="R447" s="29">
        <f>(IF(N447="WON-EW",((((F447-1)*Q447)*'complete results log'!$B$2)+('complete results log'!$B$2*(F447-1))),IF(N447="WON",((((F447-1)*Q447)*'complete results log'!$B$2)+('complete results log'!$B$2*(F447-1))),IF(N447="PLACED",((((F447-1)*Q447)*'complete results log'!$B$2)-'complete results log'!$B$2),IF(Q447=0,-'complete results log'!$B$2,IF(Q447=0,-'complete results log'!$B$2,-('complete results log'!$B$2*2)))))))*E447</f>
        <v>0</v>
      </c>
      <c r="S447" s="28">
        <f>(IF(N447="WON-EW",((((O447-1)*Q447)*'complete results log'!$B$2)+('complete results log'!$B$2*(O447-1))),IF(N447="WON",((((O447-1)*Q447)*'complete results log'!$B$2)+('complete results log'!$B$2*(O447-1))),IF(N447="PLACED",((((O447-1)*Q447)*'complete results log'!$B$2)-'complete results log'!$B$2),IF(Q447=0,-'complete results log'!$B$2,IF(Q447=0,-'complete results log'!$B$2,-('complete results log'!$B$2*2)))))))*E447</f>
        <v>0</v>
      </c>
      <c r="T447" s="28">
        <f>(IF(N447="WON-EW",(((L447-1)*'complete results log'!$B$2)*(1-$B$3))+(((M447-1)*'complete results log'!$B$2)*(1-$B$3)),IF(N447="WON",(((L447-1)*'complete results log'!$B$2)*(1-$B$3)),IF(N447="PLACED",(((M447-1)*'complete results log'!$B$2)*(1-$B$3))-'complete results log'!$B$2,IF(Q447=0,-'complete results log'!$B$2,-('complete results log'!$B$2*2))))))*E447</f>
        <v>0</v>
      </c>
    </row>
    <row r="448" spans="3:20" x14ac:dyDescent="0.2">
      <c r="C448" s="50"/>
      <c r="D448" s="50"/>
      <c r="H448" s="22"/>
      <c r="I448" s="22"/>
      <c r="J448" s="22"/>
      <c r="K448" s="22"/>
      <c r="N448" s="18"/>
      <c r="O448" s="27">
        <f>((G448-1)*(1-(IF(H448="no",0,'complete results log'!$B$3)))+1)</f>
        <v>5.0000000000000044E-2</v>
      </c>
      <c r="P448" s="27">
        <f t="shared" si="7"/>
        <v>0</v>
      </c>
      <c r="Q448" s="39">
        <f>IF(Table1[[#This Row],[Runners]]&lt;5,0,IF(Table1[[#This Row],[Runners]]&lt;8,0.25,IF(Table1[[#This Row],[Runners]]&lt;12,0.2,IF(Table1[[#This Row],[Handicap?]]="Yes",0.25,0.2))))</f>
        <v>0</v>
      </c>
      <c r="R448" s="29">
        <f>(IF(N448="WON-EW",((((F448-1)*Q448)*'complete results log'!$B$2)+('complete results log'!$B$2*(F448-1))),IF(N448="WON",((((F448-1)*Q448)*'complete results log'!$B$2)+('complete results log'!$B$2*(F448-1))),IF(N448="PLACED",((((F448-1)*Q448)*'complete results log'!$B$2)-'complete results log'!$B$2),IF(Q448=0,-'complete results log'!$B$2,IF(Q448=0,-'complete results log'!$B$2,-('complete results log'!$B$2*2)))))))*E448</f>
        <v>0</v>
      </c>
      <c r="S448" s="28">
        <f>(IF(N448="WON-EW",((((O448-1)*Q448)*'complete results log'!$B$2)+('complete results log'!$B$2*(O448-1))),IF(N448="WON",((((O448-1)*Q448)*'complete results log'!$B$2)+('complete results log'!$B$2*(O448-1))),IF(N448="PLACED",((((O448-1)*Q448)*'complete results log'!$B$2)-'complete results log'!$B$2),IF(Q448=0,-'complete results log'!$B$2,IF(Q448=0,-'complete results log'!$B$2,-('complete results log'!$B$2*2)))))))*E448</f>
        <v>0</v>
      </c>
      <c r="T448" s="28">
        <f>(IF(N448="WON-EW",(((L448-1)*'complete results log'!$B$2)*(1-$B$3))+(((M448-1)*'complete results log'!$B$2)*(1-$B$3)),IF(N448="WON",(((L448-1)*'complete results log'!$B$2)*(1-$B$3)),IF(N448="PLACED",(((M448-1)*'complete results log'!$B$2)*(1-$B$3))-'complete results log'!$B$2,IF(Q448=0,-'complete results log'!$B$2,-('complete results log'!$B$2*2))))))*E448</f>
        <v>0</v>
      </c>
    </row>
    <row r="449" spans="3:20" x14ac:dyDescent="0.2">
      <c r="C449" s="50"/>
      <c r="D449" s="50"/>
      <c r="H449" s="22"/>
      <c r="I449" s="22"/>
      <c r="J449" s="22"/>
      <c r="K449" s="22"/>
      <c r="N449" s="18"/>
      <c r="O449" s="27">
        <f>((G449-1)*(1-(IF(H449="no",0,'complete results log'!$B$3)))+1)</f>
        <v>5.0000000000000044E-2</v>
      </c>
      <c r="P449" s="27">
        <f t="shared" si="7"/>
        <v>0</v>
      </c>
      <c r="Q449" s="39">
        <f>IF(Table1[[#This Row],[Runners]]&lt;5,0,IF(Table1[[#This Row],[Runners]]&lt;8,0.25,IF(Table1[[#This Row],[Runners]]&lt;12,0.2,IF(Table1[[#This Row],[Handicap?]]="Yes",0.25,0.2))))</f>
        <v>0</v>
      </c>
      <c r="R449" s="29">
        <f>(IF(N449="WON-EW",((((F449-1)*Q449)*'complete results log'!$B$2)+('complete results log'!$B$2*(F449-1))),IF(N449="WON",((((F449-1)*Q449)*'complete results log'!$B$2)+('complete results log'!$B$2*(F449-1))),IF(N449="PLACED",((((F449-1)*Q449)*'complete results log'!$B$2)-'complete results log'!$B$2),IF(Q449=0,-'complete results log'!$B$2,IF(Q449=0,-'complete results log'!$B$2,-('complete results log'!$B$2*2)))))))*E449</f>
        <v>0</v>
      </c>
      <c r="S449" s="28">
        <f>(IF(N449="WON-EW",((((O449-1)*Q449)*'complete results log'!$B$2)+('complete results log'!$B$2*(O449-1))),IF(N449="WON",((((O449-1)*Q449)*'complete results log'!$B$2)+('complete results log'!$B$2*(O449-1))),IF(N449="PLACED",((((O449-1)*Q449)*'complete results log'!$B$2)-'complete results log'!$B$2),IF(Q449=0,-'complete results log'!$B$2,IF(Q449=0,-'complete results log'!$B$2,-('complete results log'!$B$2*2)))))))*E449</f>
        <v>0</v>
      </c>
      <c r="T449" s="28">
        <f>(IF(N449="WON-EW",(((L449-1)*'complete results log'!$B$2)*(1-$B$3))+(((M449-1)*'complete results log'!$B$2)*(1-$B$3)),IF(N449="WON",(((L449-1)*'complete results log'!$B$2)*(1-$B$3)),IF(N449="PLACED",(((M449-1)*'complete results log'!$B$2)*(1-$B$3))-'complete results log'!$B$2,IF(Q449=0,-'complete results log'!$B$2,-('complete results log'!$B$2*2))))))*E449</f>
        <v>0</v>
      </c>
    </row>
    <row r="450" spans="3:20" x14ac:dyDescent="0.2">
      <c r="C450" s="50"/>
      <c r="D450" s="50"/>
      <c r="H450" s="22"/>
      <c r="I450" s="22"/>
      <c r="J450" s="22"/>
      <c r="K450" s="22"/>
      <c r="N450" s="18"/>
      <c r="O450" s="27">
        <f>((G450-1)*(1-(IF(H450="no",0,'complete results log'!$B$3)))+1)</f>
        <v>5.0000000000000044E-2</v>
      </c>
      <c r="P450" s="27">
        <f t="shared" si="7"/>
        <v>0</v>
      </c>
      <c r="Q450" s="39">
        <f>IF(Table1[[#This Row],[Runners]]&lt;5,0,IF(Table1[[#This Row],[Runners]]&lt;8,0.25,IF(Table1[[#This Row],[Runners]]&lt;12,0.2,IF(Table1[[#This Row],[Handicap?]]="Yes",0.25,0.2))))</f>
        <v>0</v>
      </c>
      <c r="R450" s="29">
        <f>(IF(N450="WON-EW",((((F450-1)*Q450)*'complete results log'!$B$2)+('complete results log'!$B$2*(F450-1))),IF(N450="WON",((((F450-1)*Q450)*'complete results log'!$B$2)+('complete results log'!$B$2*(F450-1))),IF(N450="PLACED",((((F450-1)*Q450)*'complete results log'!$B$2)-'complete results log'!$B$2),IF(Q450=0,-'complete results log'!$B$2,IF(Q450=0,-'complete results log'!$B$2,-('complete results log'!$B$2*2)))))))*E450</f>
        <v>0</v>
      </c>
      <c r="S450" s="28">
        <f>(IF(N450="WON-EW",((((O450-1)*Q450)*'complete results log'!$B$2)+('complete results log'!$B$2*(O450-1))),IF(N450="WON",((((O450-1)*Q450)*'complete results log'!$B$2)+('complete results log'!$B$2*(O450-1))),IF(N450="PLACED",((((O450-1)*Q450)*'complete results log'!$B$2)-'complete results log'!$B$2),IF(Q450=0,-'complete results log'!$B$2,IF(Q450=0,-'complete results log'!$B$2,-('complete results log'!$B$2*2)))))))*E450</f>
        <v>0</v>
      </c>
      <c r="T450" s="28">
        <f>(IF(N450="WON-EW",(((L450-1)*'complete results log'!$B$2)*(1-$B$3))+(((M450-1)*'complete results log'!$B$2)*(1-$B$3)),IF(N450="WON",(((L450-1)*'complete results log'!$B$2)*(1-$B$3)),IF(N450="PLACED",(((M450-1)*'complete results log'!$B$2)*(1-$B$3))-'complete results log'!$B$2,IF(Q450=0,-'complete results log'!$B$2,-('complete results log'!$B$2*2))))))*E450</f>
        <v>0</v>
      </c>
    </row>
    <row r="451" spans="3:20" x14ac:dyDescent="0.2">
      <c r="C451" s="50"/>
      <c r="D451" s="50"/>
      <c r="H451" s="22"/>
      <c r="I451" s="22"/>
      <c r="J451" s="22"/>
      <c r="K451" s="22"/>
      <c r="N451" s="18"/>
      <c r="O451" s="27">
        <f>((G451-1)*(1-(IF(H451="no",0,'complete results log'!$B$3)))+1)</f>
        <v>5.0000000000000044E-2</v>
      </c>
      <c r="P451" s="27">
        <f t="shared" si="7"/>
        <v>0</v>
      </c>
      <c r="Q451" s="39">
        <f>IF(Table1[[#This Row],[Runners]]&lt;5,0,IF(Table1[[#This Row],[Runners]]&lt;8,0.25,IF(Table1[[#This Row],[Runners]]&lt;12,0.2,IF(Table1[[#This Row],[Handicap?]]="Yes",0.25,0.2))))</f>
        <v>0</v>
      </c>
      <c r="R451" s="29">
        <f>(IF(N451="WON-EW",((((F451-1)*Q451)*'complete results log'!$B$2)+('complete results log'!$B$2*(F451-1))),IF(N451="WON",((((F451-1)*Q451)*'complete results log'!$B$2)+('complete results log'!$B$2*(F451-1))),IF(N451="PLACED",((((F451-1)*Q451)*'complete results log'!$B$2)-'complete results log'!$B$2),IF(Q451=0,-'complete results log'!$B$2,IF(Q451=0,-'complete results log'!$B$2,-('complete results log'!$B$2*2)))))))*E451</f>
        <v>0</v>
      </c>
      <c r="S451" s="28">
        <f>(IF(N451="WON-EW",((((O451-1)*Q451)*'complete results log'!$B$2)+('complete results log'!$B$2*(O451-1))),IF(N451="WON",((((O451-1)*Q451)*'complete results log'!$B$2)+('complete results log'!$B$2*(O451-1))),IF(N451="PLACED",((((O451-1)*Q451)*'complete results log'!$B$2)-'complete results log'!$B$2),IF(Q451=0,-'complete results log'!$B$2,IF(Q451=0,-'complete results log'!$B$2,-('complete results log'!$B$2*2)))))))*E451</f>
        <v>0</v>
      </c>
      <c r="T451" s="28">
        <f>(IF(N451="WON-EW",(((L451-1)*'complete results log'!$B$2)*(1-$B$3))+(((M451-1)*'complete results log'!$B$2)*(1-$B$3)),IF(N451="WON",(((L451-1)*'complete results log'!$B$2)*(1-$B$3)),IF(N451="PLACED",(((M451-1)*'complete results log'!$B$2)*(1-$B$3))-'complete results log'!$B$2,IF(Q451=0,-'complete results log'!$B$2,-('complete results log'!$B$2*2))))))*E451</f>
        <v>0</v>
      </c>
    </row>
    <row r="452" spans="3:20" x14ac:dyDescent="0.2">
      <c r="C452" s="50"/>
      <c r="D452" s="50"/>
      <c r="H452" s="22"/>
      <c r="I452" s="22"/>
      <c r="J452" s="22"/>
      <c r="K452" s="22"/>
      <c r="N452" s="18"/>
      <c r="O452" s="27">
        <f>((G452-1)*(1-(IF(H452="no",0,'complete results log'!$B$3)))+1)</f>
        <v>5.0000000000000044E-2</v>
      </c>
      <c r="P452" s="27">
        <f t="shared" si="7"/>
        <v>0</v>
      </c>
      <c r="Q452" s="39">
        <f>IF(Table1[[#This Row],[Runners]]&lt;5,0,IF(Table1[[#This Row],[Runners]]&lt;8,0.25,IF(Table1[[#This Row],[Runners]]&lt;12,0.2,IF(Table1[[#This Row],[Handicap?]]="Yes",0.25,0.2))))</f>
        <v>0</v>
      </c>
      <c r="R452" s="29">
        <f>(IF(N452="WON-EW",((((F452-1)*Q452)*'complete results log'!$B$2)+('complete results log'!$B$2*(F452-1))),IF(N452="WON",((((F452-1)*Q452)*'complete results log'!$B$2)+('complete results log'!$B$2*(F452-1))),IF(N452="PLACED",((((F452-1)*Q452)*'complete results log'!$B$2)-'complete results log'!$B$2),IF(Q452=0,-'complete results log'!$B$2,IF(Q452=0,-'complete results log'!$B$2,-('complete results log'!$B$2*2)))))))*E452</f>
        <v>0</v>
      </c>
      <c r="S452" s="28">
        <f>(IF(N452="WON-EW",((((O452-1)*Q452)*'complete results log'!$B$2)+('complete results log'!$B$2*(O452-1))),IF(N452="WON",((((O452-1)*Q452)*'complete results log'!$B$2)+('complete results log'!$B$2*(O452-1))),IF(N452="PLACED",((((O452-1)*Q452)*'complete results log'!$B$2)-'complete results log'!$B$2),IF(Q452=0,-'complete results log'!$B$2,IF(Q452=0,-'complete results log'!$B$2,-('complete results log'!$B$2*2)))))))*E452</f>
        <v>0</v>
      </c>
      <c r="T452" s="28">
        <f>(IF(N452="WON-EW",(((L452-1)*'complete results log'!$B$2)*(1-$B$3))+(((M452-1)*'complete results log'!$B$2)*(1-$B$3)),IF(N452="WON",(((L452-1)*'complete results log'!$B$2)*(1-$B$3)),IF(N452="PLACED",(((M452-1)*'complete results log'!$B$2)*(1-$B$3))-'complete results log'!$B$2,IF(Q452=0,-'complete results log'!$B$2,-('complete results log'!$B$2*2))))))*E452</f>
        <v>0</v>
      </c>
    </row>
    <row r="453" spans="3:20" x14ac:dyDescent="0.2">
      <c r="C453" s="50"/>
      <c r="D453" s="50"/>
      <c r="H453" s="22"/>
      <c r="I453" s="22"/>
      <c r="J453" s="22"/>
      <c r="K453" s="22"/>
      <c r="N453" s="18"/>
      <c r="O453" s="27">
        <f>((G453-1)*(1-(IF(H453="no",0,'complete results log'!$B$3)))+1)</f>
        <v>5.0000000000000044E-2</v>
      </c>
      <c r="P453" s="27">
        <f t="shared" si="7"/>
        <v>0</v>
      </c>
      <c r="Q453" s="39">
        <f>IF(Table1[[#This Row],[Runners]]&lt;5,0,IF(Table1[[#This Row],[Runners]]&lt;8,0.25,IF(Table1[[#This Row],[Runners]]&lt;12,0.2,IF(Table1[[#This Row],[Handicap?]]="Yes",0.25,0.2))))</f>
        <v>0</v>
      </c>
      <c r="R453" s="29">
        <f>(IF(N453="WON-EW",((((F453-1)*Q453)*'complete results log'!$B$2)+('complete results log'!$B$2*(F453-1))),IF(N453="WON",((((F453-1)*Q453)*'complete results log'!$B$2)+('complete results log'!$B$2*(F453-1))),IF(N453="PLACED",((((F453-1)*Q453)*'complete results log'!$B$2)-'complete results log'!$B$2),IF(Q453=0,-'complete results log'!$B$2,IF(Q453=0,-'complete results log'!$B$2,-('complete results log'!$B$2*2)))))))*E453</f>
        <v>0</v>
      </c>
      <c r="S453" s="28">
        <f>(IF(N453="WON-EW",((((O453-1)*Q453)*'complete results log'!$B$2)+('complete results log'!$B$2*(O453-1))),IF(N453="WON",((((O453-1)*Q453)*'complete results log'!$B$2)+('complete results log'!$B$2*(O453-1))),IF(N453="PLACED",((((O453-1)*Q453)*'complete results log'!$B$2)-'complete results log'!$B$2),IF(Q453=0,-'complete results log'!$B$2,IF(Q453=0,-'complete results log'!$B$2,-('complete results log'!$B$2*2)))))))*E453</f>
        <v>0</v>
      </c>
      <c r="T453" s="28">
        <f>(IF(N453="WON-EW",(((L453-1)*'complete results log'!$B$2)*(1-$B$3))+(((M453-1)*'complete results log'!$B$2)*(1-$B$3)),IF(N453="WON",(((L453-1)*'complete results log'!$B$2)*(1-$B$3)),IF(N453="PLACED",(((M453-1)*'complete results log'!$B$2)*(1-$B$3))-'complete results log'!$B$2,IF(Q453=0,-'complete results log'!$B$2,-('complete results log'!$B$2*2))))))*E453</f>
        <v>0</v>
      </c>
    </row>
    <row r="454" spans="3:20" x14ac:dyDescent="0.2">
      <c r="C454" s="50"/>
      <c r="D454" s="50"/>
      <c r="H454" s="22"/>
      <c r="I454" s="22"/>
      <c r="J454" s="22"/>
      <c r="K454" s="22"/>
      <c r="N454" s="18"/>
      <c r="O454" s="27">
        <f>((G454-1)*(1-(IF(H454="no",0,'complete results log'!$B$3)))+1)</f>
        <v>5.0000000000000044E-2</v>
      </c>
      <c r="P454" s="27">
        <f t="shared" si="7"/>
        <v>0</v>
      </c>
      <c r="Q454" s="39">
        <f>IF(Table1[[#This Row],[Runners]]&lt;5,0,IF(Table1[[#This Row],[Runners]]&lt;8,0.25,IF(Table1[[#This Row],[Runners]]&lt;12,0.2,IF(Table1[[#This Row],[Handicap?]]="Yes",0.25,0.2))))</f>
        <v>0</v>
      </c>
      <c r="R454" s="29">
        <f>(IF(N454="WON-EW",((((F454-1)*Q454)*'complete results log'!$B$2)+('complete results log'!$B$2*(F454-1))),IF(N454="WON",((((F454-1)*Q454)*'complete results log'!$B$2)+('complete results log'!$B$2*(F454-1))),IF(N454="PLACED",((((F454-1)*Q454)*'complete results log'!$B$2)-'complete results log'!$B$2),IF(Q454=0,-'complete results log'!$B$2,IF(Q454=0,-'complete results log'!$B$2,-('complete results log'!$B$2*2)))))))*E454</f>
        <v>0</v>
      </c>
      <c r="S454" s="28">
        <f>(IF(N454="WON-EW",((((O454-1)*Q454)*'complete results log'!$B$2)+('complete results log'!$B$2*(O454-1))),IF(N454="WON",((((O454-1)*Q454)*'complete results log'!$B$2)+('complete results log'!$B$2*(O454-1))),IF(N454="PLACED",((((O454-1)*Q454)*'complete results log'!$B$2)-'complete results log'!$B$2),IF(Q454=0,-'complete results log'!$B$2,IF(Q454=0,-'complete results log'!$B$2,-('complete results log'!$B$2*2)))))))*E454</f>
        <v>0</v>
      </c>
      <c r="T454" s="28">
        <f>(IF(N454="WON-EW",(((L454-1)*'complete results log'!$B$2)*(1-$B$3))+(((M454-1)*'complete results log'!$B$2)*(1-$B$3)),IF(N454="WON",(((L454-1)*'complete results log'!$B$2)*(1-$B$3)),IF(N454="PLACED",(((M454-1)*'complete results log'!$B$2)*(1-$B$3))-'complete results log'!$B$2,IF(Q454=0,-'complete results log'!$B$2,-('complete results log'!$B$2*2))))))*E454</f>
        <v>0</v>
      </c>
    </row>
    <row r="455" spans="3:20" x14ac:dyDescent="0.2">
      <c r="C455" s="50"/>
      <c r="D455" s="50"/>
      <c r="H455" s="22"/>
      <c r="I455" s="22"/>
      <c r="J455" s="22"/>
      <c r="K455" s="22"/>
      <c r="N455" s="18"/>
      <c r="O455" s="27">
        <f>((G455-1)*(1-(IF(H455="no",0,'complete results log'!$B$3)))+1)</f>
        <v>5.0000000000000044E-2</v>
      </c>
      <c r="P455" s="27">
        <f t="shared" si="7"/>
        <v>0</v>
      </c>
      <c r="Q455" s="39">
        <f>IF(Table1[[#This Row],[Runners]]&lt;5,0,IF(Table1[[#This Row],[Runners]]&lt;8,0.25,IF(Table1[[#This Row],[Runners]]&lt;12,0.2,IF(Table1[[#This Row],[Handicap?]]="Yes",0.25,0.2))))</f>
        <v>0</v>
      </c>
      <c r="R455" s="29">
        <f>(IF(N455="WON-EW",((((F455-1)*Q455)*'complete results log'!$B$2)+('complete results log'!$B$2*(F455-1))),IF(N455="WON",((((F455-1)*Q455)*'complete results log'!$B$2)+('complete results log'!$B$2*(F455-1))),IF(N455="PLACED",((((F455-1)*Q455)*'complete results log'!$B$2)-'complete results log'!$B$2),IF(Q455=0,-'complete results log'!$B$2,IF(Q455=0,-'complete results log'!$B$2,-('complete results log'!$B$2*2)))))))*E455</f>
        <v>0</v>
      </c>
      <c r="S455" s="28">
        <f>(IF(N455="WON-EW",((((O455-1)*Q455)*'complete results log'!$B$2)+('complete results log'!$B$2*(O455-1))),IF(N455="WON",((((O455-1)*Q455)*'complete results log'!$B$2)+('complete results log'!$B$2*(O455-1))),IF(N455="PLACED",((((O455-1)*Q455)*'complete results log'!$B$2)-'complete results log'!$B$2),IF(Q455=0,-'complete results log'!$B$2,IF(Q455=0,-'complete results log'!$B$2,-('complete results log'!$B$2*2)))))))*E455</f>
        <v>0</v>
      </c>
      <c r="T455" s="28">
        <f>(IF(N455="WON-EW",(((L455-1)*'complete results log'!$B$2)*(1-$B$3))+(((M455-1)*'complete results log'!$B$2)*(1-$B$3)),IF(N455="WON",(((L455-1)*'complete results log'!$B$2)*(1-$B$3)),IF(N455="PLACED",(((M455-1)*'complete results log'!$B$2)*(1-$B$3))-'complete results log'!$B$2,IF(Q455=0,-'complete results log'!$B$2,-('complete results log'!$B$2*2))))))*E455</f>
        <v>0</v>
      </c>
    </row>
    <row r="456" spans="3:20" x14ac:dyDescent="0.2">
      <c r="C456" s="50"/>
      <c r="D456" s="50"/>
      <c r="H456" s="22"/>
      <c r="I456" s="22"/>
      <c r="J456" s="22"/>
      <c r="K456" s="22"/>
      <c r="N456" s="18"/>
      <c r="O456" s="27">
        <f>((G456-1)*(1-(IF(H456="no",0,'complete results log'!$B$3)))+1)</f>
        <v>5.0000000000000044E-2</v>
      </c>
      <c r="P456" s="27">
        <f t="shared" si="7"/>
        <v>0</v>
      </c>
      <c r="Q456" s="39">
        <f>IF(Table1[[#This Row],[Runners]]&lt;5,0,IF(Table1[[#This Row],[Runners]]&lt;8,0.25,IF(Table1[[#This Row],[Runners]]&lt;12,0.2,IF(Table1[[#This Row],[Handicap?]]="Yes",0.25,0.2))))</f>
        <v>0</v>
      </c>
      <c r="R456" s="29">
        <f>(IF(N456="WON-EW",((((F456-1)*Q456)*'complete results log'!$B$2)+('complete results log'!$B$2*(F456-1))),IF(N456="WON",((((F456-1)*Q456)*'complete results log'!$B$2)+('complete results log'!$B$2*(F456-1))),IF(N456="PLACED",((((F456-1)*Q456)*'complete results log'!$B$2)-'complete results log'!$B$2),IF(Q456=0,-'complete results log'!$B$2,IF(Q456=0,-'complete results log'!$B$2,-('complete results log'!$B$2*2)))))))*E456</f>
        <v>0</v>
      </c>
      <c r="S456" s="28">
        <f>(IF(N456="WON-EW",((((O456-1)*Q456)*'complete results log'!$B$2)+('complete results log'!$B$2*(O456-1))),IF(N456="WON",((((O456-1)*Q456)*'complete results log'!$B$2)+('complete results log'!$B$2*(O456-1))),IF(N456="PLACED",((((O456-1)*Q456)*'complete results log'!$B$2)-'complete results log'!$B$2),IF(Q456=0,-'complete results log'!$B$2,IF(Q456=0,-'complete results log'!$B$2,-('complete results log'!$B$2*2)))))))*E456</f>
        <v>0</v>
      </c>
      <c r="T456" s="28">
        <f>(IF(N456="WON-EW",(((L456-1)*'complete results log'!$B$2)*(1-$B$3))+(((M456-1)*'complete results log'!$B$2)*(1-$B$3)),IF(N456="WON",(((L456-1)*'complete results log'!$B$2)*(1-$B$3)),IF(N456="PLACED",(((M456-1)*'complete results log'!$B$2)*(1-$B$3))-'complete results log'!$B$2,IF(Q456=0,-'complete results log'!$B$2,-('complete results log'!$B$2*2))))))*E456</f>
        <v>0</v>
      </c>
    </row>
    <row r="457" spans="3:20" x14ac:dyDescent="0.2">
      <c r="C457" s="50"/>
      <c r="D457" s="50"/>
      <c r="H457" s="22"/>
      <c r="I457" s="22"/>
      <c r="J457" s="22"/>
      <c r="K457" s="22"/>
      <c r="N457" s="18"/>
      <c r="O457" s="27">
        <f>((G457-1)*(1-(IF(H457="no",0,'complete results log'!$B$3)))+1)</f>
        <v>5.0000000000000044E-2</v>
      </c>
      <c r="P457" s="27">
        <f t="shared" si="7"/>
        <v>0</v>
      </c>
      <c r="Q457" s="39">
        <f>IF(Table1[[#This Row],[Runners]]&lt;5,0,IF(Table1[[#This Row],[Runners]]&lt;8,0.25,IF(Table1[[#This Row],[Runners]]&lt;12,0.2,IF(Table1[[#This Row],[Handicap?]]="Yes",0.25,0.2))))</f>
        <v>0</v>
      </c>
      <c r="R457" s="29">
        <f>(IF(N457="WON-EW",((((F457-1)*Q457)*'complete results log'!$B$2)+('complete results log'!$B$2*(F457-1))),IF(N457="WON",((((F457-1)*Q457)*'complete results log'!$B$2)+('complete results log'!$B$2*(F457-1))),IF(N457="PLACED",((((F457-1)*Q457)*'complete results log'!$B$2)-'complete results log'!$B$2),IF(Q457=0,-'complete results log'!$B$2,IF(Q457=0,-'complete results log'!$B$2,-('complete results log'!$B$2*2)))))))*E457</f>
        <v>0</v>
      </c>
      <c r="S457" s="28">
        <f>(IF(N457="WON-EW",((((O457-1)*Q457)*'complete results log'!$B$2)+('complete results log'!$B$2*(O457-1))),IF(N457="WON",((((O457-1)*Q457)*'complete results log'!$B$2)+('complete results log'!$B$2*(O457-1))),IF(N457="PLACED",((((O457-1)*Q457)*'complete results log'!$B$2)-'complete results log'!$B$2),IF(Q457=0,-'complete results log'!$B$2,IF(Q457=0,-'complete results log'!$B$2,-('complete results log'!$B$2*2)))))))*E457</f>
        <v>0</v>
      </c>
      <c r="T457" s="28">
        <f>(IF(N457="WON-EW",(((L457-1)*'complete results log'!$B$2)*(1-$B$3))+(((M457-1)*'complete results log'!$B$2)*(1-$B$3)),IF(N457="WON",(((L457-1)*'complete results log'!$B$2)*(1-$B$3)),IF(N457="PLACED",(((M457-1)*'complete results log'!$B$2)*(1-$B$3))-'complete results log'!$B$2,IF(Q457=0,-'complete results log'!$B$2,-('complete results log'!$B$2*2))))))*E457</f>
        <v>0</v>
      </c>
    </row>
    <row r="458" spans="3:20" x14ac:dyDescent="0.2">
      <c r="C458" s="50"/>
      <c r="D458" s="50"/>
      <c r="H458" s="22"/>
      <c r="I458" s="22"/>
      <c r="J458" s="22"/>
      <c r="K458" s="22"/>
      <c r="N458" s="18"/>
      <c r="O458" s="27">
        <f>((G458-1)*(1-(IF(H458="no",0,'complete results log'!$B$3)))+1)</f>
        <v>5.0000000000000044E-2</v>
      </c>
      <c r="P458" s="27">
        <f t="shared" si="7"/>
        <v>0</v>
      </c>
      <c r="Q458" s="39">
        <f>IF(Table1[[#This Row],[Runners]]&lt;5,0,IF(Table1[[#This Row],[Runners]]&lt;8,0.25,IF(Table1[[#This Row],[Runners]]&lt;12,0.2,IF(Table1[[#This Row],[Handicap?]]="Yes",0.25,0.2))))</f>
        <v>0</v>
      </c>
      <c r="R458" s="29">
        <f>(IF(N458="WON-EW",((((F458-1)*Q458)*'complete results log'!$B$2)+('complete results log'!$B$2*(F458-1))),IF(N458="WON",((((F458-1)*Q458)*'complete results log'!$B$2)+('complete results log'!$B$2*(F458-1))),IF(N458="PLACED",((((F458-1)*Q458)*'complete results log'!$B$2)-'complete results log'!$B$2),IF(Q458=0,-'complete results log'!$B$2,IF(Q458=0,-'complete results log'!$B$2,-('complete results log'!$B$2*2)))))))*E458</f>
        <v>0</v>
      </c>
      <c r="S458" s="28">
        <f>(IF(N458="WON-EW",((((O458-1)*Q458)*'complete results log'!$B$2)+('complete results log'!$B$2*(O458-1))),IF(N458="WON",((((O458-1)*Q458)*'complete results log'!$B$2)+('complete results log'!$B$2*(O458-1))),IF(N458="PLACED",((((O458-1)*Q458)*'complete results log'!$B$2)-'complete results log'!$B$2),IF(Q458=0,-'complete results log'!$B$2,IF(Q458=0,-'complete results log'!$B$2,-('complete results log'!$B$2*2)))))))*E458</f>
        <v>0</v>
      </c>
      <c r="T458" s="28">
        <f>(IF(N458="WON-EW",(((L458-1)*'complete results log'!$B$2)*(1-$B$3))+(((M458-1)*'complete results log'!$B$2)*(1-$B$3)),IF(N458="WON",(((L458-1)*'complete results log'!$B$2)*(1-$B$3)),IF(N458="PLACED",(((M458-1)*'complete results log'!$B$2)*(1-$B$3))-'complete results log'!$B$2,IF(Q458=0,-'complete results log'!$B$2,-('complete results log'!$B$2*2))))))*E458</f>
        <v>0</v>
      </c>
    </row>
    <row r="459" spans="3:20" x14ac:dyDescent="0.2">
      <c r="C459" s="50"/>
      <c r="D459" s="50"/>
      <c r="H459" s="22"/>
      <c r="I459" s="22"/>
      <c r="J459" s="22"/>
      <c r="K459" s="22"/>
      <c r="N459" s="18"/>
      <c r="O459" s="27">
        <f>((G459-1)*(1-(IF(H459="no",0,'complete results log'!$B$3)))+1)</f>
        <v>5.0000000000000044E-2</v>
      </c>
      <c r="P459" s="27">
        <f t="shared" si="7"/>
        <v>0</v>
      </c>
      <c r="Q459" s="39">
        <f>IF(Table1[[#This Row],[Runners]]&lt;5,0,IF(Table1[[#This Row],[Runners]]&lt;8,0.25,IF(Table1[[#This Row],[Runners]]&lt;12,0.2,IF(Table1[[#This Row],[Handicap?]]="Yes",0.25,0.2))))</f>
        <v>0</v>
      </c>
      <c r="R459" s="29">
        <f>(IF(N459="WON-EW",((((F459-1)*Q459)*'complete results log'!$B$2)+('complete results log'!$B$2*(F459-1))),IF(N459="WON",((((F459-1)*Q459)*'complete results log'!$B$2)+('complete results log'!$B$2*(F459-1))),IF(N459="PLACED",((((F459-1)*Q459)*'complete results log'!$B$2)-'complete results log'!$B$2),IF(Q459=0,-'complete results log'!$B$2,IF(Q459=0,-'complete results log'!$B$2,-('complete results log'!$B$2*2)))))))*E459</f>
        <v>0</v>
      </c>
      <c r="S459" s="28">
        <f>(IF(N459="WON-EW",((((O459-1)*Q459)*'complete results log'!$B$2)+('complete results log'!$B$2*(O459-1))),IF(N459="WON",((((O459-1)*Q459)*'complete results log'!$B$2)+('complete results log'!$B$2*(O459-1))),IF(N459="PLACED",((((O459-1)*Q459)*'complete results log'!$B$2)-'complete results log'!$B$2),IF(Q459=0,-'complete results log'!$B$2,IF(Q459=0,-'complete results log'!$B$2,-('complete results log'!$B$2*2)))))))*E459</f>
        <v>0</v>
      </c>
      <c r="T459" s="28">
        <f>(IF(N459="WON-EW",(((L459-1)*'complete results log'!$B$2)*(1-$B$3))+(((M459-1)*'complete results log'!$B$2)*(1-$B$3)),IF(N459="WON",(((L459-1)*'complete results log'!$B$2)*(1-$B$3)),IF(N459="PLACED",(((M459-1)*'complete results log'!$B$2)*(1-$B$3))-'complete results log'!$B$2,IF(Q459=0,-'complete results log'!$B$2,-('complete results log'!$B$2*2))))))*E459</f>
        <v>0</v>
      </c>
    </row>
    <row r="460" spans="3:20" x14ac:dyDescent="0.2">
      <c r="C460" s="50"/>
      <c r="D460" s="50"/>
      <c r="H460" s="22"/>
      <c r="I460" s="22"/>
      <c r="J460" s="22"/>
      <c r="K460" s="22"/>
      <c r="N460" s="18"/>
      <c r="O460" s="27">
        <f>((G460-1)*(1-(IF(H460="no",0,'complete results log'!$B$3)))+1)</f>
        <v>5.0000000000000044E-2</v>
      </c>
      <c r="P460" s="27">
        <f t="shared" si="7"/>
        <v>0</v>
      </c>
      <c r="Q460" s="39">
        <f>IF(Table1[[#This Row],[Runners]]&lt;5,0,IF(Table1[[#This Row],[Runners]]&lt;8,0.25,IF(Table1[[#This Row],[Runners]]&lt;12,0.2,IF(Table1[[#This Row],[Handicap?]]="Yes",0.25,0.2))))</f>
        <v>0</v>
      </c>
      <c r="R460" s="29">
        <f>(IF(N460="WON-EW",((((F460-1)*Q460)*'complete results log'!$B$2)+('complete results log'!$B$2*(F460-1))),IF(N460="WON",((((F460-1)*Q460)*'complete results log'!$B$2)+('complete results log'!$B$2*(F460-1))),IF(N460="PLACED",((((F460-1)*Q460)*'complete results log'!$B$2)-'complete results log'!$B$2),IF(Q460=0,-'complete results log'!$B$2,IF(Q460=0,-'complete results log'!$B$2,-('complete results log'!$B$2*2)))))))*E460</f>
        <v>0</v>
      </c>
      <c r="S460" s="28">
        <f>(IF(N460="WON-EW",((((O460-1)*Q460)*'complete results log'!$B$2)+('complete results log'!$B$2*(O460-1))),IF(N460="WON",((((O460-1)*Q460)*'complete results log'!$B$2)+('complete results log'!$B$2*(O460-1))),IF(N460="PLACED",((((O460-1)*Q460)*'complete results log'!$B$2)-'complete results log'!$B$2),IF(Q460=0,-'complete results log'!$B$2,IF(Q460=0,-'complete results log'!$B$2,-('complete results log'!$B$2*2)))))))*E460</f>
        <v>0</v>
      </c>
      <c r="T460" s="28">
        <f>(IF(N460="WON-EW",(((L460-1)*'complete results log'!$B$2)*(1-$B$3))+(((M460-1)*'complete results log'!$B$2)*(1-$B$3)),IF(N460="WON",(((L460-1)*'complete results log'!$B$2)*(1-$B$3)),IF(N460="PLACED",(((M460-1)*'complete results log'!$B$2)*(1-$B$3))-'complete results log'!$B$2,IF(Q460=0,-'complete results log'!$B$2,-('complete results log'!$B$2*2))))))*E460</f>
        <v>0</v>
      </c>
    </row>
    <row r="461" spans="3:20" x14ac:dyDescent="0.2">
      <c r="C461" s="50"/>
      <c r="D461" s="50"/>
      <c r="H461" s="22"/>
      <c r="I461" s="22"/>
      <c r="J461" s="22"/>
      <c r="K461" s="22"/>
      <c r="N461" s="18"/>
      <c r="O461" s="27">
        <f>((G461-1)*(1-(IF(H461="no",0,'complete results log'!$B$3)))+1)</f>
        <v>5.0000000000000044E-2</v>
      </c>
      <c r="P461" s="27">
        <f t="shared" si="7"/>
        <v>0</v>
      </c>
      <c r="Q461" s="39">
        <f>IF(Table1[[#This Row],[Runners]]&lt;5,0,IF(Table1[[#This Row],[Runners]]&lt;8,0.25,IF(Table1[[#This Row],[Runners]]&lt;12,0.2,IF(Table1[[#This Row],[Handicap?]]="Yes",0.25,0.2))))</f>
        <v>0</v>
      </c>
      <c r="R461" s="29">
        <f>(IF(N461="WON-EW",((((F461-1)*Q461)*'complete results log'!$B$2)+('complete results log'!$B$2*(F461-1))),IF(N461="WON",((((F461-1)*Q461)*'complete results log'!$B$2)+('complete results log'!$B$2*(F461-1))),IF(N461="PLACED",((((F461-1)*Q461)*'complete results log'!$B$2)-'complete results log'!$B$2),IF(Q461=0,-'complete results log'!$B$2,IF(Q461=0,-'complete results log'!$B$2,-('complete results log'!$B$2*2)))))))*E461</f>
        <v>0</v>
      </c>
      <c r="S461" s="28">
        <f>(IF(N461="WON-EW",((((O461-1)*Q461)*'complete results log'!$B$2)+('complete results log'!$B$2*(O461-1))),IF(N461="WON",((((O461-1)*Q461)*'complete results log'!$B$2)+('complete results log'!$B$2*(O461-1))),IF(N461="PLACED",((((O461-1)*Q461)*'complete results log'!$B$2)-'complete results log'!$B$2),IF(Q461=0,-'complete results log'!$B$2,IF(Q461=0,-'complete results log'!$B$2,-('complete results log'!$B$2*2)))))))*E461</f>
        <v>0</v>
      </c>
      <c r="T461" s="28">
        <f>(IF(N461="WON-EW",(((L461-1)*'complete results log'!$B$2)*(1-$B$3))+(((M461-1)*'complete results log'!$B$2)*(1-$B$3)),IF(N461="WON",(((L461-1)*'complete results log'!$B$2)*(1-$B$3)),IF(N461="PLACED",(((M461-1)*'complete results log'!$B$2)*(1-$B$3))-'complete results log'!$B$2,IF(Q461=0,-'complete results log'!$B$2,-('complete results log'!$B$2*2))))))*E461</f>
        <v>0</v>
      </c>
    </row>
    <row r="462" spans="3:20" x14ac:dyDescent="0.2">
      <c r="C462" s="50"/>
      <c r="D462" s="50"/>
      <c r="H462" s="22"/>
      <c r="I462" s="22"/>
      <c r="J462" s="22"/>
      <c r="K462" s="22"/>
      <c r="N462" s="18"/>
      <c r="O462" s="27">
        <f>((G462-1)*(1-(IF(H462="no",0,'complete results log'!$B$3)))+1)</f>
        <v>5.0000000000000044E-2</v>
      </c>
      <c r="P462" s="27">
        <f t="shared" si="7"/>
        <v>0</v>
      </c>
      <c r="Q462" s="39">
        <f>IF(Table1[[#This Row],[Runners]]&lt;5,0,IF(Table1[[#This Row],[Runners]]&lt;8,0.25,IF(Table1[[#This Row],[Runners]]&lt;12,0.2,IF(Table1[[#This Row],[Handicap?]]="Yes",0.25,0.2))))</f>
        <v>0</v>
      </c>
      <c r="R462" s="29">
        <f>(IF(N462="WON-EW",((((F462-1)*Q462)*'complete results log'!$B$2)+('complete results log'!$B$2*(F462-1))),IF(N462="WON",((((F462-1)*Q462)*'complete results log'!$B$2)+('complete results log'!$B$2*(F462-1))),IF(N462="PLACED",((((F462-1)*Q462)*'complete results log'!$B$2)-'complete results log'!$B$2),IF(Q462=0,-'complete results log'!$B$2,IF(Q462=0,-'complete results log'!$B$2,-('complete results log'!$B$2*2)))))))*E462</f>
        <v>0</v>
      </c>
      <c r="S462" s="28">
        <f>(IF(N462="WON-EW",((((O462-1)*Q462)*'complete results log'!$B$2)+('complete results log'!$B$2*(O462-1))),IF(N462="WON",((((O462-1)*Q462)*'complete results log'!$B$2)+('complete results log'!$B$2*(O462-1))),IF(N462="PLACED",((((O462-1)*Q462)*'complete results log'!$B$2)-'complete results log'!$B$2),IF(Q462=0,-'complete results log'!$B$2,IF(Q462=0,-'complete results log'!$B$2,-('complete results log'!$B$2*2)))))))*E462</f>
        <v>0</v>
      </c>
      <c r="T462" s="28">
        <f>(IF(N462="WON-EW",(((L462-1)*'complete results log'!$B$2)*(1-$B$3))+(((M462-1)*'complete results log'!$B$2)*(1-$B$3)),IF(N462="WON",(((L462-1)*'complete results log'!$B$2)*(1-$B$3)),IF(N462="PLACED",(((M462-1)*'complete results log'!$B$2)*(1-$B$3))-'complete results log'!$B$2,IF(Q462=0,-'complete results log'!$B$2,-('complete results log'!$B$2*2))))))*E462</f>
        <v>0</v>
      </c>
    </row>
    <row r="463" spans="3:20" x14ac:dyDescent="0.2">
      <c r="C463" s="50"/>
      <c r="D463" s="50"/>
      <c r="H463" s="22"/>
      <c r="I463" s="22"/>
      <c r="J463" s="22"/>
      <c r="K463" s="22"/>
      <c r="N463" s="18"/>
      <c r="O463" s="27">
        <f>((G463-1)*(1-(IF(H463="no",0,'complete results log'!$B$3)))+1)</f>
        <v>5.0000000000000044E-2</v>
      </c>
      <c r="P463" s="27">
        <f t="shared" si="7"/>
        <v>0</v>
      </c>
      <c r="Q463" s="39">
        <f>IF(Table1[[#This Row],[Runners]]&lt;5,0,IF(Table1[[#This Row],[Runners]]&lt;8,0.25,IF(Table1[[#This Row],[Runners]]&lt;12,0.2,IF(Table1[[#This Row],[Handicap?]]="Yes",0.25,0.2))))</f>
        <v>0</v>
      </c>
      <c r="R463" s="29">
        <f>(IF(N463="WON-EW",((((F463-1)*Q463)*'complete results log'!$B$2)+('complete results log'!$B$2*(F463-1))),IF(N463="WON",((((F463-1)*Q463)*'complete results log'!$B$2)+('complete results log'!$B$2*(F463-1))),IF(N463="PLACED",((((F463-1)*Q463)*'complete results log'!$B$2)-'complete results log'!$B$2),IF(Q463=0,-'complete results log'!$B$2,IF(Q463=0,-'complete results log'!$B$2,-('complete results log'!$B$2*2)))))))*E463</f>
        <v>0</v>
      </c>
      <c r="S463" s="28">
        <f>(IF(N463="WON-EW",((((O463-1)*Q463)*'complete results log'!$B$2)+('complete results log'!$B$2*(O463-1))),IF(N463="WON",((((O463-1)*Q463)*'complete results log'!$B$2)+('complete results log'!$B$2*(O463-1))),IF(N463="PLACED",((((O463-1)*Q463)*'complete results log'!$B$2)-'complete results log'!$B$2),IF(Q463=0,-'complete results log'!$B$2,IF(Q463=0,-'complete results log'!$B$2,-('complete results log'!$B$2*2)))))))*E463</f>
        <v>0</v>
      </c>
      <c r="T463" s="28">
        <f>(IF(N463="WON-EW",(((L463-1)*'complete results log'!$B$2)*(1-$B$3))+(((M463-1)*'complete results log'!$B$2)*(1-$B$3)),IF(N463="WON",(((L463-1)*'complete results log'!$B$2)*(1-$B$3)),IF(N463="PLACED",(((M463-1)*'complete results log'!$B$2)*(1-$B$3))-'complete results log'!$B$2,IF(Q463=0,-'complete results log'!$B$2,-('complete results log'!$B$2*2))))))*E463</f>
        <v>0</v>
      </c>
    </row>
    <row r="464" spans="3:20" x14ac:dyDescent="0.2">
      <c r="C464" s="50"/>
      <c r="D464" s="50"/>
      <c r="H464" s="22"/>
      <c r="I464" s="22"/>
      <c r="J464" s="22"/>
      <c r="K464" s="22"/>
      <c r="N464" s="18"/>
      <c r="O464" s="27">
        <f>((G464-1)*(1-(IF(H464="no",0,'complete results log'!$B$3)))+1)</f>
        <v>5.0000000000000044E-2</v>
      </c>
      <c r="P464" s="27">
        <f t="shared" si="7"/>
        <v>0</v>
      </c>
      <c r="Q464" s="39">
        <f>IF(Table1[[#This Row],[Runners]]&lt;5,0,IF(Table1[[#This Row],[Runners]]&lt;8,0.25,IF(Table1[[#This Row],[Runners]]&lt;12,0.2,IF(Table1[[#This Row],[Handicap?]]="Yes",0.25,0.2))))</f>
        <v>0</v>
      </c>
      <c r="R464" s="29">
        <f>(IF(N464="WON-EW",((((F464-1)*Q464)*'complete results log'!$B$2)+('complete results log'!$B$2*(F464-1))),IF(N464="WON",((((F464-1)*Q464)*'complete results log'!$B$2)+('complete results log'!$B$2*(F464-1))),IF(N464="PLACED",((((F464-1)*Q464)*'complete results log'!$B$2)-'complete results log'!$B$2),IF(Q464=0,-'complete results log'!$B$2,IF(Q464=0,-'complete results log'!$B$2,-('complete results log'!$B$2*2)))))))*E464</f>
        <v>0</v>
      </c>
      <c r="S464" s="28">
        <f>(IF(N464="WON-EW",((((O464-1)*Q464)*'complete results log'!$B$2)+('complete results log'!$B$2*(O464-1))),IF(N464="WON",((((O464-1)*Q464)*'complete results log'!$B$2)+('complete results log'!$B$2*(O464-1))),IF(N464="PLACED",((((O464-1)*Q464)*'complete results log'!$B$2)-'complete results log'!$B$2),IF(Q464=0,-'complete results log'!$B$2,IF(Q464=0,-'complete results log'!$B$2,-('complete results log'!$B$2*2)))))))*E464</f>
        <v>0</v>
      </c>
      <c r="T464" s="28">
        <f>(IF(N464="WON-EW",(((L464-1)*'complete results log'!$B$2)*(1-$B$3))+(((M464-1)*'complete results log'!$B$2)*(1-$B$3)),IF(N464="WON",(((L464-1)*'complete results log'!$B$2)*(1-$B$3)),IF(N464="PLACED",(((M464-1)*'complete results log'!$B$2)*(1-$B$3))-'complete results log'!$B$2,IF(Q464=0,-'complete results log'!$B$2,-('complete results log'!$B$2*2))))))*E464</f>
        <v>0</v>
      </c>
    </row>
    <row r="465" spans="3:20" x14ac:dyDescent="0.2">
      <c r="C465" s="50"/>
      <c r="D465" s="50"/>
      <c r="H465" s="22"/>
      <c r="I465" s="22"/>
      <c r="J465" s="22"/>
      <c r="K465" s="22"/>
      <c r="N465" s="18"/>
      <c r="O465" s="27">
        <f>((G465-1)*(1-(IF(H465="no",0,'complete results log'!$B$3)))+1)</f>
        <v>5.0000000000000044E-2</v>
      </c>
      <c r="P465" s="27">
        <f t="shared" si="7"/>
        <v>0</v>
      </c>
      <c r="Q465" s="39">
        <f>IF(Table1[[#This Row],[Runners]]&lt;5,0,IF(Table1[[#This Row],[Runners]]&lt;8,0.25,IF(Table1[[#This Row],[Runners]]&lt;12,0.2,IF(Table1[[#This Row],[Handicap?]]="Yes",0.25,0.2))))</f>
        <v>0</v>
      </c>
      <c r="R465" s="29">
        <f>(IF(N465="WON-EW",((((F465-1)*Q465)*'complete results log'!$B$2)+('complete results log'!$B$2*(F465-1))),IF(N465="WON",((((F465-1)*Q465)*'complete results log'!$B$2)+('complete results log'!$B$2*(F465-1))),IF(N465="PLACED",((((F465-1)*Q465)*'complete results log'!$B$2)-'complete results log'!$B$2),IF(Q465=0,-'complete results log'!$B$2,IF(Q465=0,-'complete results log'!$B$2,-('complete results log'!$B$2*2)))))))*E465</f>
        <v>0</v>
      </c>
      <c r="S465" s="28">
        <f>(IF(N465="WON-EW",((((O465-1)*Q465)*'complete results log'!$B$2)+('complete results log'!$B$2*(O465-1))),IF(N465="WON",((((O465-1)*Q465)*'complete results log'!$B$2)+('complete results log'!$B$2*(O465-1))),IF(N465="PLACED",((((O465-1)*Q465)*'complete results log'!$B$2)-'complete results log'!$B$2),IF(Q465=0,-'complete results log'!$B$2,IF(Q465=0,-'complete results log'!$B$2,-('complete results log'!$B$2*2)))))))*E465</f>
        <v>0</v>
      </c>
      <c r="T465" s="28">
        <f>(IF(N465="WON-EW",(((L465-1)*'complete results log'!$B$2)*(1-$B$3))+(((M465-1)*'complete results log'!$B$2)*(1-$B$3)),IF(N465="WON",(((L465-1)*'complete results log'!$B$2)*(1-$B$3)),IF(N465="PLACED",(((M465-1)*'complete results log'!$B$2)*(1-$B$3))-'complete results log'!$B$2,IF(Q465=0,-'complete results log'!$B$2,-('complete results log'!$B$2*2))))))*E465</f>
        <v>0</v>
      </c>
    </row>
    <row r="466" spans="3:20" x14ac:dyDescent="0.2">
      <c r="C466" s="50"/>
      <c r="D466" s="50"/>
      <c r="H466" s="22"/>
      <c r="I466" s="22"/>
      <c r="J466" s="22"/>
      <c r="K466" s="22"/>
      <c r="N466" s="18"/>
      <c r="O466" s="27">
        <f>((G466-1)*(1-(IF(H466="no",0,'complete results log'!$B$3)))+1)</f>
        <v>5.0000000000000044E-2</v>
      </c>
      <c r="P466" s="27">
        <f t="shared" si="7"/>
        <v>0</v>
      </c>
      <c r="Q466" s="39">
        <f>IF(Table1[[#This Row],[Runners]]&lt;5,0,IF(Table1[[#This Row],[Runners]]&lt;8,0.25,IF(Table1[[#This Row],[Runners]]&lt;12,0.2,IF(Table1[[#This Row],[Handicap?]]="Yes",0.25,0.2))))</f>
        <v>0</v>
      </c>
      <c r="R466" s="29">
        <f>(IF(N466="WON-EW",((((F466-1)*Q466)*'complete results log'!$B$2)+('complete results log'!$B$2*(F466-1))),IF(N466="WON",((((F466-1)*Q466)*'complete results log'!$B$2)+('complete results log'!$B$2*(F466-1))),IF(N466="PLACED",((((F466-1)*Q466)*'complete results log'!$B$2)-'complete results log'!$B$2),IF(Q466=0,-'complete results log'!$B$2,IF(Q466=0,-'complete results log'!$B$2,-('complete results log'!$B$2*2)))))))*E466</f>
        <v>0</v>
      </c>
      <c r="S466" s="28">
        <f>(IF(N466="WON-EW",((((O466-1)*Q466)*'complete results log'!$B$2)+('complete results log'!$B$2*(O466-1))),IF(N466="WON",((((O466-1)*Q466)*'complete results log'!$B$2)+('complete results log'!$B$2*(O466-1))),IF(N466="PLACED",((((O466-1)*Q466)*'complete results log'!$B$2)-'complete results log'!$B$2),IF(Q466=0,-'complete results log'!$B$2,IF(Q466=0,-'complete results log'!$B$2,-('complete results log'!$B$2*2)))))))*E466</f>
        <v>0</v>
      </c>
      <c r="T466" s="28">
        <f>(IF(N466="WON-EW",(((L466-1)*'complete results log'!$B$2)*(1-$B$3))+(((M466-1)*'complete results log'!$B$2)*(1-$B$3)),IF(N466="WON",(((L466-1)*'complete results log'!$B$2)*(1-$B$3)),IF(N466="PLACED",(((M466-1)*'complete results log'!$B$2)*(1-$B$3))-'complete results log'!$B$2,IF(Q466=0,-'complete results log'!$B$2,-('complete results log'!$B$2*2))))))*E466</f>
        <v>0</v>
      </c>
    </row>
    <row r="467" spans="3:20" x14ac:dyDescent="0.2">
      <c r="C467" s="50"/>
      <c r="D467" s="50"/>
      <c r="H467" s="22"/>
      <c r="I467" s="22"/>
      <c r="J467" s="22"/>
      <c r="K467" s="22"/>
      <c r="N467" s="18"/>
      <c r="O467" s="27">
        <f>((G467-1)*(1-(IF(H467="no",0,'complete results log'!$B$3)))+1)</f>
        <v>5.0000000000000044E-2</v>
      </c>
      <c r="P467" s="27">
        <f t="shared" si="7"/>
        <v>0</v>
      </c>
      <c r="Q467" s="39">
        <f>IF(Table1[[#This Row],[Runners]]&lt;5,0,IF(Table1[[#This Row],[Runners]]&lt;8,0.25,IF(Table1[[#This Row],[Runners]]&lt;12,0.2,IF(Table1[[#This Row],[Handicap?]]="Yes",0.25,0.2))))</f>
        <v>0</v>
      </c>
      <c r="R467" s="29">
        <f>(IF(N467="WON-EW",((((F467-1)*Q467)*'complete results log'!$B$2)+('complete results log'!$B$2*(F467-1))),IF(N467="WON",((((F467-1)*Q467)*'complete results log'!$B$2)+('complete results log'!$B$2*(F467-1))),IF(N467="PLACED",((((F467-1)*Q467)*'complete results log'!$B$2)-'complete results log'!$B$2),IF(Q467=0,-'complete results log'!$B$2,IF(Q467=0,-'complete results log'!$B$2,-('complete results log'!$B$2*2)))))))*E467</f>
        <v>0</v>
      </c>
      <c r="S467" s="28">
        <f>(IF(N467="WON-EW",((((O467-1)*Q467)*'complete results log'!$B$2)+('complete results log'!$B$2*(O467-1))),IF(N467="WON",((((O467-1)*Q467)*'complete results log'!$B$2)+('complete results log'!$B$2*(O467-1))),IF(N467="PLACED",((((O467-1)*Q467)*'complete results log'!$B$2)-'complete results log'!$B$2),IF(Q467=0,-'complete results log'!$B$2,IF(Q467=0,-'complete results log'!$B$2,-('complete results log'!$B$2*2)))))))*E467</f>
        <v>0</v>
      </c>
      <c r="T467" s="28">
        <f>(IF(N467="WON-EW",(((L467-1)*'complete results log'!$B$2)*(1-$B$3))+(((M467-1)*'complete results log'!$B$2)*(1-$B$3)),IF(N467="WON",(((L467-1)*'complete results log'!$B$2)*(1-$B$3)),IF(N467="PLACED",(((M467-1)*'complete results log'!$B$2)*(1-$B$3))-'complete results log'!$B$2,IF(Q467=0,-'complete results log'!$B$2,-('complete results log'!$B$2*2))))))*E467</f>
        <v>0</v>
      </c>
    </row>
    <row r="468" spans="3:20" x14ac:dyDescent="0.2">
      <c r="C468" s="50"/>
      <c r="D468" s="50"/>
      <c r="H468" s="22"/>
      <c r="I468" s="22"/>
      <c r="J468" s="22"/>
      <c r="K468" s="22"/>
      <c r="N468" s="18"/>
      <c r="O468" s="27">
        <f>((G468-1)*(1-(IF(H468="no",0,'complete results log'!$B$3)))+1)</f>
        <v>5.0000000000000044E-2</v>
      </c>
      <c r="P468" s="27">
        <f t="shared" si="7"/>
        <v>0</v>
      </c>
      <c r="Q468" s="39">
        <f>IF(Table1[[#This Row],[Runners]]&lt;5,0,IF(Table1[[#This Row],[Runners]]&lt;8,0.25,IF(Table1[[#This Row],[Runners]]&lt;12,0.2,IF(Table1[[#This Row],[Handicap?]]="Yes",0.25,0.2))))</f>
        <v>0</v>
      </c>
      <c r="R468" s="29">
        <f>(IF(N468="WON-EW",((((F468-1)*Q468)*'complete results log'!$B$2)+('complete results log'!$B$2*(F468-1))),IF(N468="WON",((((F468-1)*Q468)*'complete results log'!$B$2)+('complete results log'!$B$2*(F468-1))),IF(N468="PLACED",((((F468-1)*Q468)*'complete results log'!$B$2)-'complete results log'!$B$2),IF(Q468=0,-'complete results log'!$B$2,IF(Q468=0,-'complete results log'!$B$2,-('complete results log'!$B$2*2)))))))*E468</f>
        <v>0</v>
      </c>
      <c r="S468" s="28">
        <f>(IF(N468="WON-EW",((((O468-1)*Q468)*'complete results log'!$B$2)+('complete results log'!$B$2*(O468-1))),IF(N468="WON",((((O468-1)*Q468)*'complete results log'!$B$2)+('complete results log'!$B$2*(O468-1))),IF(N468="PLACED",((((O468-1)*Q468)*'complete results log'!$B$2)-'complete results log'!$B$2),IF(Q468=0,-'complete results log'!$B$2,IF(Q468=0,-'complete results log'!$B$2,-('complete results log'!$B$2*2)))))))*E468</f>
        <v>0</v>
      </c>
      <c r="T468" s="28">
        <f>(IF(N468="WON-EW",(((L468-1)*'complete results log'!$B$2)*(1-$B$3))+(((M468-1)*'complete results log'!$B$2)*(1-$B$3)),IF(N468="WON",(((L468-1)*'complete results log'!$B$2)*(1-$B$3)),IF(N468="PLACED",(((M468-1)*'complete results log'!$B$2)*(1-$B$3))-'complete results log'!$B$2,IF(Q468=0,-'complete results log'!$B$2,-('complete results log'!$B$2*2))))))*E468</f>
        <v>0</v>
      </c>
    </row>
    <row r="469" spans="3:20" x14ac:dyDescent="0.2">
      <c r="C469" s="50"/>
      <c r="D469" s="50"/>
      <c r="H469" s="22"/>
      <c r="I469" s="22"/>
      <c r="J469" s="22"/>
      <c r="K469" s="22"/>
      <c r="N469" s="18"/>
      <c r="O469" s="27">
        <f>((G469-1)*(1-(IF(H469="no",0,'complete results log'!$B$3)))+1)</f>
        <v>5.0000000000000044E-2</v>
      </c>
      <c r="P469" s="27">
        <f t="shared" si="7"/>
        <v>0</v>
      </c>
      <c r="Q469" s="39">
        <f>IF(Table1[[#This Row],[Runners]]&lt;5,0,IF(Table1[[#This Row],[Runners]]&lt;8,0.25,IF(Table1[[#This Row],[Runners]]&lt;12,0.2,IF(Table1[[#This Row],[Handicap?]]="Yes",0.25,0.2))))</f>
        <v>0</v>
      </c>
      <c r="R469" s="29">
        <f>(IF(N469="WON-EW",((((F469-1)*Q469)*'complete results log'!$B$2)+('complete results log'!$B$2*(F469-1))),IF(N469="WON",((((F469-1)*Q469)*'complete results log'!$B$2)+('complete results log'!$B$2*(F469-1))),IF(N469="PLACED",((((F469-1)*Q469)*'complete results log'!$B$2)-'complete results log'!$B$2),IF(Q469=0,-'complete results log'!$B$2,IF(Q469=0,-'complete results log'!$B$2,-('complete results log'!$B$2*2)))))))*E469</f>
        <v>0</v>
      </c>
      <c r="S469" s="28">
        <f>(IF(N469="WON-EW",((((O469-1)*Q469)*'complete results log'!$B$2)+('complete results log'!$B$2*(O469-1))),IF(N469="WON",((((O469-1)*Q469)*'complete results log'!$B$2)+('complete results log'!$B$2*(O469-1))),IF(N469="PLACED",((((O469-1)*Q469)*'complete results log'!$B$2)-'complete results log'!$B$2),IF(Q469=0,-'complete results log'!$B$2,IF(Q469=0,-'complete results log'!$B$2,-('complete results log'!$B$2*2)))))))*E469</f>
        <v>0</v>
      </c>
      <c r="T469" s="28">
        <f>(IF(N469="WON-EW",(((L469-1)*'complete results log'!$B$2)*(1-$B$3))+(((M469-1)*'complete results log'!$B$2)*(1-$B$3)),IF(N469="WON",(((L469-1)*'complete results log'!$B$2)*(1-$B$3)),IF(N469="PLACED",(((M469-1)*'complete results log'!$B$2)*(1-$B$3))-'complete results log'!$B$2,IF(Q469=0,-'complete results log'!$B$2,-('complete results log'!$B$2*2))))))*E469</f>
        <v>0</v>
      </c>
    </row>
    <row r="470" spans="3:20" x14ac:dyDescent="0.2">
      <c r="C470" s="50"/>
      <c r="D470" s="50"/>
      <c r="H470" s="22"/>
      <c r="I470" s="22"/>
      <c r="J470" s="22"/>
      <c r="K470" s="22"/>
      <c r="N470" s="18"/>
      <c r="O470" s="27">
        <f>((G470-1)*(1-(IF(H470="no",0,'complete results log'!$B$3)))+1)</f>
        <v>5.0000000000000044E-2</v>
      </c>
      <c r="P470" s="27">
        <f t="shared" si="7"/>
        <v>0</v>
      </c>
      <c r="Q470" s="39">
        <f>IF(Table1[[#This Row],[Runners]]&lt;5,0,IF(Table1[[#This Row],[Runners]]&lt;8,0.25,IF(Table1[[#This Row],[Runners]]&lt;12,0.2,IF(Table1[[#This Row],[Handicap?]]="Yes",0.25,0.2))))</f>
        <v>0</v>
      </c>
      <c r="R470" s="29">
        <f>(IF(N470="WON-EW",((((F470-1)*Q470)*'complete results log'!$B$2)+('complete results log'!$B$2*(F470-1))),IF(N470="WON",((((F470-1)*Q470)*'complete results log'!$B$2)+('complete results log'!$B$2*(F470-1))),IF(N470="PLACED",((((F470-1)*Q470)*'complete results log'!$B$2)-'complete results log'!$B$2),IF(Q470=0,-'complete results log'!$B$2,IF(Q470=0,-'complete results log'!$B$2,-('complete results log'!$B$2*2)))))))*E470</f>
        <v>0</v>
      </c>
      <c r="S470" s="28">
        <f>(IF(N470="WON-EW",((((O470-1)*Q470)*'complete results log'!$B$2)+('complete results log'!$B$2*(O470-1))),IF(N470="WON",((((O470-1)*Q470)*'complete results log'!$B$2)+('complete results log'!$B$2*(O470-1))),IF(N470="PLACED",((((O470-1)*Q470)*'complete results log'!$B$2)-'complete results log'!$B$2),IF(Q470=0,-'complete results log'!$B$2,IF(Q470=0,-'complete results log'!$B$2,-('complete results log'!$B$2*2)))))))*E470</f>
        <v>0</v>
      </c>
      <c r="T470" s="28">
        <f>(IF(N470="WON-EW",(((L470-1)*'complete results log'!$B$2)*(1-$B$3))+(((M470-1)*'complete results log'!$B$2)*(1-$B$3)),IF(N470="WON",(((L470-1)*'complete results log'!$B$2)*(1-$B$3)),IF(N470="PLACED",(((M470-1)*'complete results log'!$B$2)*(1-$B$3))-'complete results log'!$B$2,IF(Q470=0,-'complete results log'!$B$2,-('complete results log'!$B$2*2))))))*E470</f>
        <v>0</v>
      </c>
    </row>
    <row r="471" spans="3:20" x14ac:dyDescent="0.2">
      <c r="C471" s="50"/>
      <c r="D471" s="50"/>
      <c r="H471" s="22"/>
      <c r="I471" s="22"/>
      <c r="J471" s="22"/>
      <c r="K471" s="22"/>
      <c r="N471" s="18"/>
      <c r="O471" s="27">
        <f>((G471-1)*(1-(IF(H471="no",0,'complete results log'!$B$3)))+1)</f>
        <v>5.0000000000000044E-2</v>
      </c>
      <c r="P471" s="27">
        <f t="shared" si="7"/>
        <v>0</v>
      </c>
      <c r="Q471" s="39">
        <f>IF(Table1[[#This Row],[Runners]]&lt;5,0,IF(Table1[[#This Row],[Runners]]&lt;8,0.25,IF(Table1[[#This Row],[Runners]]&lt;12,0.2,IF(Table1[[#This Row],[Handicap?]]="Yes",0.25,0.2))))</f>
        <v>0</v>
      </c>
      <c r="R471" s="29">
        <f>(IF(N471="WON-EW",((((F471-1)*Q471)*'complete results log'!$B$2)+('complete results log'!$B$2*(F471-1))),IF(N471="WON",((((F471-1)*Q471)*'complete results log'!$B$2)+('complete results log'!$B$2*(F471-1))),IF(N471="PLACED",((((F471-1)*Q471)*'complete results log'!$B$2)-'complete results log'!$B$2),IF(Q471=0,-'complete results log'!$B$2,IF(Q471=0,-'complete results log'!$B$2,-('complete results log'!$B$2*2)))))))*E471</f>
        <v>0</v>
      </c>
      <c r="S471" s="28">
        <f>(IF(N471="WON-EW",((((O471-1)*Q471)*'complete results log'!$B$2)+('complete results log'!$B$2*(O471-1))),IF(N471="WON",((((O471-1)*Q471)*'complete results log'!$B$2)+('complete results log'!$B$2*(O471-1))),IF(N471="PLACED",((((O471-1)*Q471)*'complete results log'!$B$2)-'complete results log'!$B$2),IF(Q471=0,-'complete results log'!$B$2,IF(Q471=0,-'complete results log'!$B$2,-('complete results log'!$B$2*2)))))))*E471</f>
        <v>0</v>
      </c>
      <c r="T471" s="28">
        <f>(IF(N471="WON-EW",(((L471-1)*'complete results log'!$B$2)*(1-$B$3))+(((M471-1)*'complete results log'!$B$2)*(1-$B$3)),IF(N471="WON",(((L471-1)*'complete results log'!$B$2)*(1-$B$3)),IF(N471="PLACED",(((M471-1)*'complete results log'!$B$2)*(1-$B$3))-'complete results log'!$B$2,IF(Q471=0,-'complete results log'!$B$2,-('complete results log'!$B$2*2))))))*E471</f>
        <v>0</v>
      </c>
    </row>
    <row r="472" spans="3:20" x14ac:dyDescent="0.2">
      <c r="C472" s="50"/>
      <c r="D472" s="50"/>
      <c r="H472" s="22"/>
      <c r="I472" s="22"/>
      <c r="J472" s="22"/>
      <c r="K472" s="22"/>
      <c r="N472" s="18"/>
      <c r="O472" s="27">
        <f>((G472-1)*(1-(IF(H472="no",0,'complete results log'!$B$3)))+1)</f>
        <v>5.0000000000000044E-2</v>
      </c>
      <c r="P472" s="27">
        <f t="shared" si="7"/>
        <v>0</v>
      </c>
      <c r="Q472" s="39">
        <f>IF(Table1[[#This Row],[Runners]]&lt;5,0,IF(Table1[[#This Row],[Runners]]&lt;8,0.25,IF(Table1[[#This Row],[Runners]]&lt;12,0.2,IF(Table1[[#This Row],[Handicap?]]="Yes",0.25,0.2))))</f>
        <v>0</v>
      </c>
      <c r="R472" s="29">
        <f>(IF(N472="WON-EW",((((F472-1)*Q472)*'complete results log'!$B$2)+('complete results log'!$B$2*(F472-1))),IF(N472="WON",((((F472-1)*Q472)*'complete results log'!$B$2)+('complete results log'!$B$2*(F472-1))),IF(N472="PLACED",((((F472-1)*Q472)*'complete results log'!$B$2)-'complete results log'!$B$2),IF(Q472=0,-'complete results log'!$B$2,IF(Q472=0,-'complete results log'!$B$2,-('complete results log'!$B$2*2)))))))*E472</f>
        <v>0</v>
      </c>
      <c r="S472" s="28">
        <f>(IF(N472="WON-EW",((((O472-1)*Q472)*'complete results log'!$B$2)+('complete results log'!$B$2*(O472-1))),IF(N472="WON",((((O472-1)*Q472)*'complete results log'!$B$2)+('complete results log'!$B$2*(O472-1))),IF(N472="PLACED",((((O472-1)*Q472)*'complete results log'!$B$2)-'complete results log'!$B$2),IF(Q472=0,-'complete results log'!$B$2,IF(Q472=0,-'complete results log'!$B$2,-('complete results log'!$B$2*2)))))))*E472</f>
        <v>0</v>
      </c>
      <c r="T472" s="28">
        <f>(IF(N472="WON-EW",(((L472-1)*'complete results log'!$B$2)*(1-$B$3))+(((M472-1)*'complete results log'!$B$2)*(1-$B$3)),IF(N472="WON",(((L472-1)*'complete results log'!$B$2)*(1-$B$3)),IF(N472="PLACED",(((M472-1)*'complete results log'!$B$2)*(1-$B$3))-'complete results log'!$B$2,IF(Q472=0,-'complete results log'!$B$2,-('complete results log'!$B$2*2))))))*E472</f>
        <v>0</v>
      </c>
    </row>
    <row r="473" spans="3:20" x14ac:dyDescent="0.2">
      <c r="C473" s="50"/>
      <c r="D473" s="50"/>
      <c r="H473" s="22"/>
      <c r="I473" s="22"/>
      <c r="J473" s="22"/>
      <c r="K473" s="22"/>
      <c r="N473" s="18"/>
      <c r="O473" s="27">
        <f>((G473-1)*(1-(IF(H473="no",0,'complete results log'!$B$3)))+1)</f>
        <v>5.0000000000000044E-2</v>
      </c>
      <c r="P473" s="27">
        <f t="shared" si="7"/>
        <v>0</v>
      </c>
      <c r="Q473" s="39">
        <f>IF(Table1[[#This Row],[Runners]]&lt;5,0,IF(Table1[[#This Row],[Runners]]&lt;8,0.25,IF(Table1[[#This Row],[Runners]]&lt;12,0.2,IF(Table1[[#This Row],[Handicap?]]="Yes",0.25,0.2))))</f>
        <v>0</v>
      </c>
      <c r="R473" s="29">
        <f>(IF(N473="WON-EW",((((F473-1)*Q473)*'complete results log'!$B$2)+('complete results log'!$B$2*(F473-1))),IF(N473="WON",((((F473-1)*Q473)*'complete results log'!$B$2)+('complete results log'!$B$2*(F473-1))),IF(N473="PLACED",((((F473-1)*Q473)*'complete results log'!$B$2)-'complete results log'!$B$2),IF(Q473=0,-'complete results log'!$B$2,IF(Q473=0,-'complete results log'!$B$2,-('complete results log'!$B$2*2)))))))*E473</f>
        <v>0</v>
      </c>
      <c r="S473" s="28">
        <f>(IF(N473="WON-EW",((((O473-1)*Q473)*'complete results log'!$B$2)+('complete results log'!$B$2*(O473-1))),IF(N473="WON",((((O473-1)*Q473)*'complete results log'!$B$2)+('complete results log'!$B$2*(O473-1))),IF(N473="PLACED",((((O473-1)*Q473)*'complete results log'!$B$2)-'complete results log'!$B$2),IF(Q473=0,-'complete results log'!$B$2,IF(Q473=0,-'complete results log'!$B$2,-('complete results log'!$B$2*2)))))))*E473</f>
        <v>0</v>
      </c>
      <c r="T473" s="28">
        <f>(IF(N473="WON-EW",(((L473-1)*'complete results log'!$B$2)*(1-$B$3))+(((M473-1)*'complete results log'!$B$2)*(1-$B$3)),IF(N473="WON",(((L473-1)*'complete results log'!$B$2)*(1-$B$3)),IF(N473="PLACED",(((M473-1)*'complete results log'!$B$2)*(1-$B$3))-'complete results log'!$B$2,IF(Q473=0,-'complete results log'!$B$2,-('complete results log'!$B$2*2))))))*E473</f>
        <v>0</v>
      </c>
    </row>
    <row r="474" spans="3:20" x14ac:dyDescent="0.2">
      <c r="C474" s="50"/>
      <c r="D474" s="50"/>
      <c r="H474" s="22"/>
      <c r="I474" s="22"/>
      <c r="J474" s="22"/>
      <c r="K474" s="22"/>
      <c r="N474" s="18"/>
      <c r="O474" s="27">
        <f>((G474-1)*(1-(IF(H474="no",0,'complete results log'!$B$3)))+1)</f>
        <v>5.0000000000000044E-2</v>
      </c>
      <c r="P474" s="27">
        <f t="shared" si="7"/>
        <v>0</v>
      </c>
      <c r="Q474" s="39">
        <f>IF(Table1[[#This Row],[Runners]]&lt;5,0,IF(Table1[[#This Row],[Runners]]&lt;8,0.25,IF(Table1[[#This Row],[Runners]]&lt;12,0.2,IF(Table1[[#This Row],[Handicap?]]="Yes",0.25,0.2))))</f>
        <v>0</v>
      </c>
      <c r="R474" s="29">
        <f>(IF(N474="WON-EW",((((F474-1)*Q474)*'complete results log'!$B$2)+('complete results log'!$B$2*(F474-1))),IF(N474="WON",((((F474-1)*Q474)*'complete results log'!$B$2)+('complete results log'!$B$2*(F474-1))),IF(N474="PLACED",((((F474-1)*Q474)*'complete results log'!$B$2)-'complete results log'!$B$2),IF(Q474=0,-'complete results log'!$B$2,IF(Q474=0,-'complete results log'!$B$2,-('complete results log'!$B$2*2)))))))*E474</f>
        <v>0</v>
      </c>
      <c r="S474" s="28">
        <f>(IF(N474="WON-EW",((((O474-1)*Q474)*'complete results log'!$B$2)+('complete results log'!$B$2*(O474-1))),IF(N474="WON",((((O474-1)*Q474)*'complete results log'!$B$2)+('complete results log'!$B$2*(O474-1))),IF(N474="PLACED",((((O474-1)*Q474)*'complete results log'!$B$2)-'complete results log'!$B$2),IF(Q474=0,-'complete results log'!$B$2,IF(Q474=0,-'complete results log'!$B$2,-('complete results log'!$B$2*2)))))))*E474</f>
        <v>0</v>
      </c>
      <c r="T474" s="28">
        <f>(IF(N474="WON-EW",(((L474-1)*'complete results log'!$B$2)*(1-$B$3))+(((M474-1)*'complete results log'!$B$2)*(1-$B$3)),IF(N474="WON",(((L474-1)*'complete results log'!$B$2)*(1-$B$3)),IF(N474="PLACED",(((M474-1)*'complete results log'!$B$2)*(1-$B$3))-'complete results log'!$B$2,IF(Q474=0,-'complete results log'!$B$2,-('complete results log'!$B$2*2))))))*E474</f>
        <v>0</v>
      </c>
    </row>
    <row r="475" spans="3:20" x14ac:dyDescent="0.2">
      <c r="C475" s="50"/>
      <c r="D475" s="50"/>
      <c r="H475" s="22"/>
      <c r="I475" s="22"/>
      <c r="J475" s="22"/>
      <c r="K475" s="22"/>
      <c r="N475" s="18"/>
      <c r="O475" s="27">
        <f>((G475-1)*(1-(IF(H475="no",0,'complete results log'!$B$3)))+1)</f>
        <v>5.0000000000000044E-2</v>
      </c>
      <c r="P475" s="27">
        <f t="shared" si="7"/>
        <v>0</v>
      </c>
      <c r="Q475" s="39">
        <f>IF(Table1[[#This Row],[Runners]]&lt;5,0,IF(Table1[[#This Row],[Runners]]&lt;8,0.25,IF(Table1[[#This Row],[Runners]]&lt;12,0.2,IF(Table1[[#This Row],[Handicap?]]="Yes",0.25,0.2))))</f>
        <v>0</v>
      </c>
      <c r="R475" s="29">
        <f>(IF(N475="WON-EW",((((F475-1)*Q475)*'complete results log'!$B$2)+('complete results log'!$B$2*(F475-1))),IF(N475="WON",((((F475-1)*Q475)*'complete results log'!$B$2)+('complete results log'!$B$2*(F475-1))),IF(N475="PLACED",((((F475-1)*Q475)*'complete results log'!$B$2)-'complete results log'!$B$2),IF(Q475=0,-'complete results log'!$B$2,IF(Q475=0,-'complete results log'!$B$2,-('complete results log'!$B$2*2)))))))*E475</f>
        <v>0</v>
      </c>
      <c r="S475" s="28">
        <f>(IF(N475="WON-EW",((((O475-1)*Q475)*'complete results log'!$B$2)+('complete results log'!$B$2*(O475-1))),IF(N475="WON",((((O475-1)*Q475)*'complete results log'!$B$2)+('complete results log'!$B$2*(O475-1))),IF(N475="PLACED",((((O475-1)*Q475)*'complete results log'!$B$2)-'complete results log'!$B$2),IF(Q475=0,-'complete results log'!$B$2,IF(Q475=0,-'complete results log'!$B$2,-('complete results log'!$B$2*2)))))))*E475</f>
        <v>0</v>
      </c>
      <c r="T475" s="28">
        <f>(IF(N475="WON-EW",(((L475-1)*'complete results log'!$B$2)*(1-$B$3))+(((M475-1)*'complete results log'!$B$2)*(1-$B$3)),IF(N475="WON",(((L475-1)*'complete results log'!$B$2)*(1-$B$3)),IF(N475="PLACED",(((M475-1)*'complete results log'!$B$2)*(1-$B$3))-'complete results log'!$B$2,IF(Q475=0,-'complete results log'!$B$2,-('complete results log'!$B$2*2))))))*E475</f>
        <v>0</v>
      </c>
    </row>
    <row r="476" spans="3:20" x14ac:dyDescent="0.2">
      <c r="C476" s="50"/>
      <c r="D476" s="50"/>
      <c r="H476" s="22"/>
      <c r="I476" s="22"/>
      <c r="J476" s="22"/>
      <c r="K476" s="22"/>
      <c r="N476" s="18"/>
      <c r="O476" s="27">
        <f>((G476-1)*(1-(IF(H476="no",0,'complete results log'!$B$3)))+1)</f>
        <v>5.0000000000000044E-2</v>
      </c>
      <c r="P476" s="27">
        <f t="shared" si="7"/>
        <v>0</v>
      </c>
      <c r="Q476" s="39">
        <f>IF(Table1[[#This Row],[Runners]]&lt;5,0,IF(Table1[[#This Row],[Runners]]&lt;8,0.25,IF(Table1[[#This Row],[Runners]]&lt;12,0.2,IF(Table1[[#This Row],[Handicap?]]="Yes",0.25,0.2))))</f>
        <v>0</v>
      </c>
      <c r="R476" s="29">
        <f>(IF(N476="WON-EW",((((F476-1)*Q476)*'complete results log'!$B$2)+('complete results log'!$B$2*(F476-1))),IF(N476="WON",((((F476-1)*Q476)*'complete results log'!$B$2)+('complete results log'!$B$2*(F476-1))),IF(N476="PLACED",((((F476-1)*Q476)*'complete results log'!$B$2)-'complete results log'!$B$2),IF(Q476=0,-'complete results log'!$B$2,IF(Q476=0,-'complete results log'!$B$2,-('complete results log'!$B$2*2)))))))*E476</f>
        <v>0</v>
      </c>
      <c r="S476" s="28">
        <f>(IF(N476="WON-EW",((((O476-1)*Q476)*'complete results log'!$B$2)+('complete results log'!$B$2*(O476-1))),IF(N476="WON",((((O476-1)*Q476)*'complete results log'!$B$2)+('complete results log'!$B$2*(O476-1))),IF(N476="PLACED",((((O476-1)*Q476)*'complete results log'!$B$2)-'complete results log'!$B$2),IF(Q476=0,-'complete results log'!$B$2,IF(Q476=0,-'complete results log'!$B$2,-('complete results log'!$B$2*2)))))))*E476</f>
        <v>0</v>
      </c>
      <c r="T476" s="28">
        <f>(IF(N476="WON-EW",(((L476-1)*'complete results log'!$B$2)*(1-$B$3))+(((M476-1)*'complete results log'!$B$2)*(1-$B$3)),IF(N476="WON",(((L476-1)*'complete results log'!$B$2)*(1-$B$3)),IF(N476="PLACED",(((M476-1)*'complete results log'!$B$2)*(1-$B$3))-'complete results log'!$B$2,IF(Q476=0,-'complete results log'!$B$2,-('complete results log'!$B$2*2))))))*E476</f>
        <v>0</v>
      </c>
    </row>
    <row r="477" spans="3:20" x14ac:dyDescent="0.2">
      <c r="C477" s="50"/>
      <c r="D477" s="50"/>
      <c r="H477" s="22"/>
      <c r="I477" s="22"/>
      <c r="J477" s="22"/>
      <c r="K477" s="22"/>
      <c r="N477" s="18"/>
      <c r="O477" s="27">
        <f>((G477-1)*(1-(IF(H477="no",0,'complete results log'!$B$3)))+1)</f>
        <v>5.0000000000000044E-2</v>
      </c>
      <c r="P477" s="27">
        <f t="shared" si="7"/>
        <v>0</v>
      </c>
      <c r="Q477" s="39">
        <f>IF(Table1[[#This Row],[Runners]]&lt;5,0,IF(Table1[[#This Row],[Runners]]&lt;8,0.25,IF(Table1[[#This Row],[Runners]]&lt;12,0.2,IF(Table1[[#This Row],[Handicap?]]="Yes",0.25,0.2))))</f>
        <v>0</v>
      </c>
      <c r="R477" s="29">
        <f>(IF(N477="WON-EW",((((F477-1)*Q477)*'complete results log'!$B$2)+('complete results log'!$B$2*(F477-1))),IF(N477="WON",((((F477-1)*Q477)*'complete results log'!$B$2)+('complete results log'!$B$2*(F477-1))),IF(N477="PLACED",((((F477-1)*Q477)*'complete results log'!$B$2)-'complete results log'!$B$2),IF(Q477=0,-'complete results log'!$B$2,IF(Q477=0,-'complete results log'!$B$2,-('complete results log'!$B$2*2)))))))*E477</f>
        <v>0</v>
      </c>
      <c r="S477" s="28">
        <f>(IF(N477="WON-EW",((((O477-1)*Q477)*'complete results log'!$B$2)+('complete results log'!$B$2*(O477-1))),IF(N477="WON",((((O477-1)*Q477)*'complete results log'!$B$2)+('complete results log'!$B$2*(O477-1))),IF(N477="PLACED",((((O477-1)*Q477)*'complete results log'!$B$2)-'complete results log'!$B$2),IF(Q477=0,-'complete results log'!$B$2,IF(Q477=0,-'complete results log'!$B$2,-('complete results log'!$B$2*2)))))))*E477</f>
        <v>0</v>
      </c>
      <c r="T477" s="28">
        <f>(IF(N477="WON-EW",(((L477-1)*'complete results log'!$B$2)*(1-$B$3))+(((M477-1)*'complete results log'!$B$2)*(1-$B$3)),IF(N477="WON",(((L477-1)*'complete results log'!$B$2)*(1-$B$3)),IF(N477="PLACED",(((M477-1)*'complete results log'!$B$2)*(1-$B$3))-'complete results log'!$B$2,IF(Q477=0,-'complete results log'!$B$2,-('complete results log'!$B$2*2))))))*E477</f>
        <v>0</v>
      </c>
    </row>
    <row r="478" spans="3:20" x14ac:dyDescent="0.2">
      <c r="C478" s="50"/>
      <c r="D478" s="50"/>
      <c r="H478" s="22"/>
      <c r="I478" s="22"/>
      <c r="J478" s="22"/>
      <c r="K478" s="22"/>
      <c r="N478" s="18"/>
      <c r="O478" s="27">
        <f>((G478-1)*(1-(IF(H478="no",0,'complete results log'!$B$3)))+1)</f>
        <v>5.0000000000000044E-2</v>
      </c>
      <c r="P478" s="27">
        <f t="shared" si="7"/>
        <v>0</v>
      </c>
      <c r="Q478" s="39">
        <f>IF(Table1[[#This Row],[Runners]]&lt;5,0,IF(Table1[[#This Row],[Runners]]&lt;8,0.25,IF(Table1[[#This Row],[Runners]]&lt;12,0.2,IF(Table1[[#This Row],[Handicap?]]="Yes",0.25,0.2))))</f>
        <v>0</v>
      </c>
      <c r="R478" s="29">
        <f>(IF(N478="WON-EW",((((F478-1)*Q478)*'complete results log'!$B$2)+('complete results log'!$B$2*(F478-1))),IF(N478="WON",((((F478-1)*Q478)*'complete results log'!$B$2)+('complete results log'!$B$2*(F478-1))),IF(N478="PLACED",((((F478-1)*Q478)*'complete results log'!$B$2)-'complete results log'!$B$2),IF(Q478=0,-'complete results log'!$B$2,IF(Q478=0,-'complete results log'!$B$2,-('complete results log'!$B$2*2)))))))*E478</f>
        <v>0</v>
      </c>
      <c r="S478" s="28">
        <f>(IF(N478="WON-EW",((((O478-1)*Q478)*'complete results log'!$B$2)+('complete results log'!$B$2*(O478-1))),IF(N478="WON",((((O478-1)*Q478)*'complete results log'!$B$2)+('complete results log'!$B$2*(O478-1))),IF(N478="PLACED",((((O478-1)*Q478)*'complete results log'!$B$2)-'complete results log'!$B$2),IF(Q478=0,-'complete results log'!$B$2,IF(Q478=0,-'complete results log'!$B$2,-('complete results log'!$B$2*2)))))))*E478</f>
        <v>0</v>
      </c>
      <c r="T478" s="28">
        <f>(IF(N478="WON-EW",(((L478-1)*'complete results log'!$B$2)*(1-$B$3))+(((M478-1)*'complete results log'!$B$2)*(1-$B$3)),IF(N478="WON",(((L478-1)*'complete results log'!$B$2)*(1-$B$3)),IF(N478="PLACED",(((M478-1)*'complete results log'!$B$2)*(1-$B$3))-'complete results log'!$B$2,IF(Q478=0,-'complete results log'!$B$2,-('complete results log'!$B$2*2))))))*E478</f>
        <v>0</v>
      </c>
    </row>
    <row r="479" spans="3:20" x14ac:dyDescent="0.2">
      <c r="C479" s="50"/>
      <c r="D479" s="50"/>
      <c r="H479" s="22"/>
      <c r="I479" s="22"/>
      <c r="J479" s="22"/>
      <c r="K479" s="22"/>
      <c r="N479" s="18"/>
      <c r="O479" s="27">
        <f>((G479-1)*(1-(IF(H479="no",0,'complete results log'!$B$3)))+1)</f>
        <v>5.0000000000000044E-2</v>
      </c>
      <c r="P479" s="27">
        <f t="shared" si="7"/>
        <v>0</v>
      </c>
      <c r="Q479" s="39">
        <f>IF(Table1[[#This Row],[Runners]]&lt;5,0,IF(Table1[[#This Row],[Runners]]&lt;8,0.25,IF(Table1[[#This Row],[Runners]]&lt;12,0.2,IF(Table1[[#This Row],[Handicap?]]="Yes",0.25,0.2))))</f>
        <v>0</v>
      </c>
      <c r="R479" s="29">
        <f>(IF(N479="WON-EW",((((F479-1)*Q479)*'complete results log'!$B$2)+('complete results log'!$B$2*(F479-1))),IF(N479="WON",((((F479-1)*Q479)*'complete results log'!$B$2)+('complete results log'!$B$2*(F479-1))),IF(N479="PLACED",((((F479-1)*Q479)*'complete results log'!$B$2)-'complete results log'!$B$2),IF(Q479=0,-'complete results log'!$B$2,IF(Q479=0,-'complete results log'!$B$2,-('complete results log'!$B$2*2)))))))*E479</f>
        <v>0</v>
      </c>
      <c r="S479" s="28">
        <f>(IF(N479="WON-EW",((((O479-1)*Q479)*'complete results log'!$B$2)+('complete results log'!$B$2*(O479-1))),IF(N479="WON",((((O479-1)*Q479)*'complete results log'!$B$2)+('complete results log'!$B$2*(O479-1))),IF(N479="PLACED",((((O479-1)*Q479)*'complete results log'!$B$2)-'complete results log'!$B$2),IF(Q479=0,-'complete results log'!$B$2,IF(Q479=0,-'complete results log'!$B$2,-('complete results log'!$B$2*2)))))))*E479</f>
        <v>0</v>
      </c>
      <c r="T479" s="28">
        <f>(IF(N479="WON-EW",(((L479-1)*'complete results log'!$B$2)*(1-$B$3))+(((M479-1)*'complete results log'!$B$2)*(1-$B$3)),IF(N479="WON",(((L479-1)*'complete results log'!$B$2)*(1-$B$3)),IF(N479="PLACED",(((M479-1)*'complete results log'!$B$2)*(1-$B$3))-'complete results log'!$B$2,IF(Q479=0,-'complete results log'!$B$2,-('complete results log'!$B$2*2))))))*E479</f>
        <v>0</v>
      </c>
    </row>
    <row r="480" spans="3:20" x14ac:dyDescent="0.2">
      <c r="C480" s="50"/>
      <c r="D480" s="50"/>
      <c r="H480" s="22"/>
      <c r="I480" s="22"/>
      <c r="J480" s="22"/>
      <c r="K480" s="22"/>
      <c r="N480" s="18"/>
      <c r="O480" s="27">
        <f>((G480-1)*(1-(IF(H480="no",0,'complete results log'!$B$3)))+1)</f>
        <v>5.0000000000000044E-2</v>
      </c>
      <c r="P480" s="27">
        <f t="shared" si="7"/>
        <v>0</v>
      </c>
      <c r="Q480" s="39">
        <f>IF(Table1[[#This Row],[Runners]]&lt;5,0,IF(Table1[[#This Row],[Runners]]&lt;8,0.25,IF(Table1[[#This Row],[Runners]]&lt;12,0.2,IF(Table1[[#This Row],[Handicap?]]="Yes",0.25,0.2))))</f>
        <v>0</v>
      </c>
      <c r="R480" s="29">
        <f>(IF(N480="WON-EW",((((F480-1)*Q480)*'complete results log'!$B$2)+('complete results log'!$B$2*(F480-1))),IF(N480="WON",((((F480-1)*Q480)*'complete results log'!$B$2)+('complete results log'!$B$2*(F480-1))),IF(N480="PLACED",((((F480-1)*Q480)*'complete results log'!$B$2)-'complete results log'!$B$2),IF(Q480=0,-'complete results log'!$B$2,IF(Q480=0,-'complete results log'!$B$2,-('complete results log'!$B$2*2)))))))*E480</f>
        <v>0</v>
      </c>
      <c r="S480" s="28">
        <f>(IF(N480="WON-EW",((((O480-1)*Q480)*'complete results log'!$B$2)+('complete results log'!$B$2*(O480-1))),IF(N480="WON",((((O480-1)*Q480)*'complete results log'!$B$2)+('complete results log'!$B$2*(O480-1))),IF(N480="PLACED",((((O480-1)*Q480)*'complete results log'!$B$2)-'complete results log'!$B$2),IF(Q480=0,-'complete results log'!$B$2,IF(Q480=0,-'complete results log'!$B$2,-('complete results log'!$B$2*2)))))))*E480</f>
        <v>0</v>
      </c>
      <c r="T480" s="28">
        <f>(IF(N480="WON-EW",(((L480-1)*'complete results log'!$B$2)*(1-$B$3))+(((M480-1)*'complete results log'!$B$2)*(1-$B$3)),IF(N480="WON",(((L480-1)*'complete results log'!$B$2)*(1-$B$3)),IF(N480="PLACED",(((M480-1)*'complete results log'!$B$2)*(1-$B$3))-'complete results log'!$B$2,IF(Q480=0,-'complete results log'!$B$2,-('complete results log'!$B$2*2))))))*E480</f>
        <v>0</v>
      </c>
    </row>
    <row r="481" spans="3:20" x14ac:dyDescent="0.2">
      <c r="C481" s="50"/>
      <c r="D481" s="50"/>
      <c r="H481" s="22"/>
      <c r="I481" s="22"/>
      <c r="J481" s="22"/>
      <c r="K481" s="22"/>
      <c r="N481" s="18"/>
      <c r="O481" s="27">
        <f>((G481-1)*(1-(IF(H481="no",0,'complete results log'!$B$3)))+1)</f>
        <v>5.0000000000000044E-2</v>
      </c>
      <c r="P481" s="27">
        <f t="shared" si="7"/>
        <v>0</v>
      </c>
      <c r="Q481" s="39">
        <f>IF(Table1[[#This Row],[Runners]]&lt;5,0,IF(Table1[[#This Row],[Runners]]&lt;8,0.25,IF(Table1[[#This Row],[Runners]]&lt;12,0.2,IF(Table1[[#This Row],[Handicap?]]="Yes",0.25,0.2))))</f>
        <v>0</v>
      </c>
      <c r="R481" s="29">
        <f>(IF(N481="WON-EW",((((F481-1)*Q481)*'complete results log'!$B$2)+('complete results log'!$B$2*(F481-1))),IF(N481="WON",((((F481-1)*Q481)*'complete results log'!$B$2)+('complete results log'!$B$2*(F481-1))),IF(N481="PLACED",((((F481-1)*Q481)*'complete results log'!$B$2)-'complete results log'!$B$2),IF(Q481=0,-'complete results log'!$B$2,IF(Q481=0,-'complete results log'!$B$2,-('complete results log'!$B$2*2)))))))*E481</f>
        <v>0</v>
      </c>
      <c r="S481" s="28">
        <f>(IF(N481="WON-EW",((((O481-1)*Q481)*'complete results log'!$B$2)+('complete results log'!$B$2*(O481-1))),IF(N481="WON",((((O481-1)*Q481)*'complete results log'!$B$2)+('complete results log'!$B$2*(O481-1))),IF(N481="PLACED",((((O481-1)*Q481)*'complete results log'!$B$2)-'complete results log'!$B$2),IF(Q481=0,-'complete results log'!$B$2,IF(Q481=0,-'complete results log'!$B$2,-('complete results log'!$B$2*2)))))))*E481</f>
        <v>0</v>
      </c>
      <c r="T481" s="28">
        <f>(IF(N481="WON-EW",(((L481-1)*'complete results log'!$B$2)*(1-$B$3))+(((M481-1)*'complete results log'!$B$2)*(1-$B$3)),IF(N481="WON",(((L481-1)*'complete results log'!$B$2)*(1-$B$3)),IF(N481="PLACED",(((M481-1)*'complete results log'!$B$2)*(1-$B$3))-'complete results log'!$B$2,IF(Q481=0,-'complete results log'!$B$2,-('complete results log'!$B$2*2))))))*E481</f>
        <v>0</v>
      </c>
    </row>
    <row r="482" spans="3:20" x14ac:dyDescent="0.2">
      <c r="C482" s="50"/>
      <c r="D482" s="50"/>
      <c r="H482" s="22"/>
      <c r="I482" s="22"/>
      <c r="J482" s="22"/>
      <c r="K482" s="22"/>
      <c r="N482" s="18"/>
      <c r="O482" s="27">
        <f>((G482-1)*(1-(IF(H482="no",0,'complete results log'!$B$3)))+1)</f>
        <v>5.0000000000000044E-2</v>
      </c>
      <c r="P482" s="27">
        <f t="shared" si="7"/>
        <v>0</v>
      </c>
      <c r="Q482" s="39">
        <f>IF(Table1[[#This Row],[Runners]]&lt;5,0,IF(Table1[[#This Row],[Runners]]&lt;8,0.25,IF(Table1[[#This Row],[Runners]]&lt;12,0.2,IF(Table1[[#This Row],[Handicap?]]="Yes",0.25,0.2))))</f>
        <v>0</v>
      </c>
      <c r="R482" s="29">
        <f>(IF(N482="WON-EW",((((F482-1)*Q482)*'complete results log'!$B$2)+('complete results log'!$B$2*(F482-1))),IF(N482="WON",((((F482-1)*Q482)*'complete results log'!$B$2)+('complete results log'!$B$2*(F482-1))),IF(N482="PLACED",((((F482-1)*Q482)*'complete results log'!$B$2)-'complete results log'!$B$2),IF(Q482=0,-'complete results log'!$B$2,IF(Q482=0,-'complete results log'!$B$2,-('complete results log'!$B$2*2)))))))*E482</f>
        <v>0</v>
      </c>
      <c r="S482" s="28">
        <f>(IF(N482="WON-EW",((((O482-1)*Q482)*'complete results log'!$B$2)+('complete results log'!$B$2*(O482-1))),IF(N482="WON",((((O482-1)*Q482)*'complete results log'!$B$2)+('complete results log'!$B$2*(O482-1))),IF(N482="PLACED",((((O482-1)*Q482)*'complete results log'!$B$2)-'complete results log'!$B$2),IF(Q482=0,-'complete results log'!$B$2,IF(Q482=0,-'complete results log'!$B$2,-('complete results log'!$B$2*2)))))))*E482</f>
        <v>0</v>
      </c>
      <c r="T482" s="28">
        <f>(IF(N482="WON-EW",(((L482-1)*'complete results log'!$B$2)*(1-$B$3))+(((M482-1)*'complete results log'!$B$2)*(1-$B$3)),IF(N482="WON",(((L482-1)*'complete results log'!$B$2)*(1-$B$3)),IF(N482="PLACED",(((M482-1)*'complete results log'!$B$2)*(1-$B$3))-'complete results log'!$B$2,IF(Q482=0,-'complete results log'!$B$2,-('complete results log'!$B$2*2))))))*E482</f>
        <v>0</v>
      </c>
    </row>
    <row r="483" spans="3:20" x14ac:dyDescent="0.2">
      <c r="C483" s="50"/>
      <c r="D483" s="50"/>
      <c r="H483" s="22"/>
      <c r="I483" s="22"/>
      <c r="J483" s="22"/>
      <c r="K483" s="22"/>
      <c r="N483" s="18"/>
      <c r="O483" s="27">
        <f>((G483-1)*(1-(IF(H483="no",0,'complete results log'!$B$3)))+1)</f>
        <v>5.0000000000000044E-2</v>
      </c>
      <c r="P483" s="27">
        <f t="shared" si="7"/>
        <v>0</v>
      </c>
      <c r="Q483" s="39">
        <f>IF(Table1[[#This Row],[Runners]]&lt;5,0,IF(Table1[[#This Row],[Runners]]&lt;8,0.25,IF(Table1[[#This Row],[Runners]]&lt;12,0.2,IF(Table1[[#This Row],[Handicap?]]="Yes",0.25,0.2))))</f>
        <v>0</v>
      </c>
      <c r="R483" s="29">
        <f>(IF(N483="WON-EW",((((F483-1)*Q483)*'complete results log'!$B$2)+('complete results log'!$B$2*(F483-1))),IF(N483="WON",((((F483-1)*Q483)*'complete results log'!$B$2)+('complete results log'!$B$2*(F483-1))),IF(N483="PLACED",((((F483-1)*Q483)*'complete results log'!$B$2)-'complete results log'!$B$2),IF(Q483=0,-'complete results log'!$B$2,IF(Q483=0,-'complete results log'!$B$2,-('complete results log'!$B$2*2)))))))*E483</f>
        <v>0</v>
      </c>
      <c r="S483" s="28">
        <f>(IF(N483="WON-EW",((((O483-1)*Q483)*'complete results log'!$B$2)+('complete results log'!$B$2*(O483-1))),IF(N483="WON",((((O483-1)*Q483)*'complete results log'!$B$2)+('complete results log'!$B$2*(O483-1))),IF(N483="PLACED",((((O483-1)*Q483)*'complete results log'!$B$2)-'complete results log'!$B$2),IF(Q483=0,-'complete results log'!$B$2,IF(Q483=0,-'complete results log'!$B$2,-('complete results log'!$B$2*2)))))))*E483</f>
        <v>0</v>
      </c>
      <c r="T483" s="28">
        <f>(IF(N483="WON-EW",(((L483-1)*'complete results log'!$B$2)*(1-$B$3))+(((M483-1)*'complete results log'!$B$2)*(1-$B$3)),IF(N483="WON",(((L483-1)*'complete results log'!$B$2)*(1-$B$3)),IF(N483="PLACED",(((M483-1)*'complete results log'!$B$2)*(1-$B$3))-'complete results log'!$B$2,IF(Q483=0,-'complete results log'!$B$2,-('complete results log'!$B$2*2))))))*E483</f>
        <v>0</v>
      </c>
    </row>
    <row r="484" spans="3:20" x14ac:dyDescent="0.2">
      <c r="C484" s="50"/>
      <c r="D484" s="50"/>
      <c r="H484" s="22"/>
      <c r="I484" s="22"/>
      <c r="J484" s="22"/>
      <c r="K484" s="22"/>
      <c r="N484" s="18"/>
      <c r="O484" s="27">
        <f>((G484-1)*(1-(IF(H484="no",0,'complete results log'!$B$3)))+1)</f>
        <v>5.0000000000000044E-2</v>
      </c>
      <c r="P484" s="27">
        <f t="shared" si="7"/>
        <v>0</v>
      </c>
      <c r="Q484" s="39">
        <f>IF(Table1[[#This Row],[Runners]]&lt;5,0,IF(Table1[[#This Row],[Runners]]&lt;8,0.25,IF(Table1[[#This Row],[Runners]]&lt;12,0.2,IF(Table1[[#This Row],[Handicap?]]="Yes",0.25,0.2))))</f>
        <v>0</v>
      </c>
      <c r="R484" s="29">
        <f>(IF(N484="WON-EW",((((F484-1)*Q484)*'complete results log'!$B$2)+('complete results log'!$B$2*(F484-1))),IF(N484="WON",((((F484-1)*Q484)*'complete results log'!$B$2)+('complete results log'!$B$2*(F484-1))),IF(N484="PLACED",((((F484-1)*Q484)*'complete results log'!$B$2)-'complete results log'!$B$2),IF(Q484=0,-'complete results log'!$B$2,IF(Q484=0,-'complete results log'!$B$2,-('complete results log'!$B$2*2)))))))*E484</f>
        <v>0</v>
      </c>
      <c r="S484" s="28">
        <f>(IF(N484="WON-EW",((((O484-1)*Q484)*'complete results log'!$B$2)+('complete results log'!$B$2*(O484-1))),IF(N484="WON",((((O484-1)*Q484)*'complete results log'!$B$2)+('complete results log'!$B$2*(O484-1))),IF(N484="PLACED",((((O484-1)*Q484)*'complete results log'!$B$2)-'complete results log'!$B$2),IF(Q484=0,-'complete results log'!$B$2,IF(Q484=0,-'complete results log'!$B$2,-('complete results log'!$B$2*2)))))))*E484</f>
        <v>0</v>
      </c>
      <c r="T484" s="28">
        <f>(IF(N484="WON-EW",(((L484-1)*'complete results log'!$B$2)*(1-$B$3))+(((M484-1)*'complete results log'!$B$2)*(1-$B$3)),IF(N484="WON",(((L484-1)*'complete results log'!$B$2)*(1-$B$3)),IF(N484="PLACED",(((M484-1)*'complete results log'!$B$2)*(1-$B$3))-'complete results log'!$B$2,IF(Q484=0,-'complete results log'!$B$2,-('complete results log'!$B$2*2))))))*E484</f>
        <v>0</v>
      </c>
    </row>
    <row r="485" spans="3:20" x14ac:dyDescent="0.2">
      <c r="C485" s="50"/>
      <c r="D485" s="50"/>
      <c r="H485" s="22"/>
      <c r="I485" s="22"/>
      <c r="J485" s="22"/>
      <c r="K485" s="22"/>
      <c r="N485" s="18"/>
      <c r="O485" s="27">
        <f>((G485-1)*(1-(IF(H485="no",0,'complete results log'!$B$3)))+1)</f>
        <v>5.0000000000000044E-2</v>
      </c>
      <c r="P485" s="27">
        <f t="shared" si="7"/>
        <v>0</v>
      </c>
      <c r="Q485" s="39">
        <f>IF(Table1[[#This Row],[Runners]]&lt;5,0,IF(Table1[[#This Row],[Runners]]&lt;8,0.25,IF(Table1[[#This Row],[Runners]]&lt;12,0.2,IF(Table1[[#This Row],[Handicap?]]="Yes",0.25,0.2))))</f>
        <v>0</v>
      </c>
      <c r="R485" s="29">
        <f>(IF(N485="WON-EW",((((F485-1)*Q485)*'complete results log'!$B$2)+('complete results log'!$B$2*(F485-1))),IF(N485="WON",((((F485-1)*Q485)*'complete results log'!$B$2)+('complete results log'!$B$2*(F485-1))),IF(N485="PLACED",((((F485-1)*Q485)*'complete results log'!$B$2)-'complete results log'!$B$2),IF(Q485=0,-'complete results log'!$B$2,IF(Q485=0,-'complete results log'!$B$2,-('complete results log'!$B$2*2)))))))*E485</f>
        <v>0</v>
      </c>
      <c r="S485" s="28">
        <f>(IF(N485="WON-EW",((((O485-1)*Q485)*'complete results log'!$B$2)+('complete results log'!$B$2*(O485-1))),IF(N485="WON",((((O485-1)*Q485)*'complete results log'!$B$2)+('complete results log'!$B$2*(O485-1))),IF(N485="PLACED",((((O485-1)*Q485)*'complete results log'!$B$2)-'complete results log'!$B$2),IF(Q485=0,-'complete results log'!$B$2,IF(Q485=0,-'complete results log'!$B$2,-('complete results log'!$B$2*2)))))))*E485</f>
        <v>0</v>
      </c>
      <c r="T485" s="28">
        <f>(IF(N485="WON-EW",(((L485-1)*'complete results log'!$B$2)*(1-$B$3))+(((M485-1)*'complete results log'!$B$2)*(1-$B$3)),IF(N485="WON",(((L485-1)*'complete results log'!$B$2)*(1-$B$3)),IF(N485="PLACED",(((M485-1)*'complete results log'!$B$2)*(1-$B$3))-'complete results log'!$B$2,IF(Q485=0,-'complete results log'!$B$2,-('complete results log'!$B$2*2))))))*E485</f>
        <v>0</v>
      </c>
    </row>
    <row r="486" spans="3:20" x14ac:dyDescent="0.2">
      <c r="C486" s="50"/>
      <c r="D486" s="50"/>
      <c r="H486" s="22"/>
      <c r="I486" s="22"/>
      <c r="J486" s="22"/>
      <c r="K486" s="22"/>
      <c r="N486" s="18"/>
      <c r="O486" s="27">
        <f>((G486-1)*(1-(IF(H486="no",0,'complete results log'!$B$3)))+1)</f>
        <v>5.0000000000000044E-2</v>
      </c>
      <c r="P486" s="27">
        <f t="shared" si="7"/>
        <v>0</v>
      </c>
      <c r="Q486" s="39">
        <f>IF(Table1[[#This Row],[Runners]]&lt;5,0,IF(Table1[[#This Row],[Runners]]&lt;8,0.25,IF(Table1[[#This Row],[Runners]]&lt;12,0.2,IF(Table1[[#This Row],[Handicap?]]="Yes",0.25,0.2))))</f>
        <v>0</v>
      </c>
      <c r="R486" s="29">
        <f>(IF(N486="WON-EW",((((F486-1)*Q486)*'complete results log'!$B$2)+('complete results log'!$B$2*(F486-1))),IF(N486="WON",((((F486-1)*Q486)*'complete results log'!$B$2)+('complete results log'!$B$2*(F486-1))),IF(N486="PLACED",((((F486-1)*Q486)*'complete results log'!$B$2)-'complete results log'!$B$2),IF(Q486=0,-'complete results log'!$B$2,IF(Q486=0,-'complete results log'!$B$2,-('complete results log'!$B$2*2)))))))*E486</f>
        <v>0</v>
      </c>
      <c r="S486" s="28">
        <f>(IF(N486="WON-EW",((((O486-1)*Q486)*'complete results log'!$B$2)+('complete results log'!$B$2*(O486-1))),IF(N486="WON",((((O486-1)*Q486)*'complete results log'!$B$2)+('complete results log'!$B$2*(O486-1))),IF(N486="PLACED",((((O486-1)*Q486)*'complete results log'!$B$2)-'complete results log'!$B$2),IF(Q486=0,-'complete results log'!$B$2,IF(Q486=0,-'complete results log'!$B$2,-('complete results log'!$B$2*2)))))))*E486</f>
        <v>0</v>
      </c>
      <c r="T486" s="28">
        <f>(IF(N486="WON-EW",(((L486-1)*'complete results log'!$B$2)*(1-$B$3))+(((M486-1)*'complete results log'!$B$2)*(1-$B$3)),IF(N486="WON",(((L486-1)*'complete results log'!$B$2)*(1-$B$3)),IF(N486="PLACED",(((M486-1)*'complete results log'!$B$2)*(1-$B$3))-'complete results log'!$B$2,IF(Q486=0,-'complete results log'!$B$2,-('complete results log'!$B$2*2))))))*E486</f>
        <v>0</v>
      </c>
    </row>
    <row r="487" spans="3:20" x14ac:dyDescent="0.2">
      <c r="C487" s="50"/>
      <c r="D487" s="50"/>
      <c r="H487" s="22"/>
      <c r="I487" s="22"/>
      <c r="J487" s="22"/>
      <c r="K487" s="22"/>
      <c r="N487" s="18"/>
      <c r="O487" s="27">
        <f>((G487-1)*(1-(IF(H487="no",0,'complete results log'!$B$3)))+1)</f>
        <v>5.0000000000000044E-2</v>
      </c>
      <c r="P487" s="27">
        <f t="shared" si="7"/>
        <v>0</v>
      </c>
      <c r="Q487" s="39">
        <f>IF(Table1[[#This Row],[Runners]]&lt;5,0,IF(Table1[[#This Row],[Runners]]&lt;8,0.25,IF(Table1[[#This Row],[Runners]]&lt;12,0.2,IF(Table1[[#This Row],[Handicap?]]="Yes",0.25,0.2))))</f>
        <v>0</v>
      </c>
      <c r="R487" s="29">
        <f>(IF(N487="WON-EW",((((F487-1)*Q487)*'complete results log'!$B$2)+('complete results log'!$B$2*(F487-1))),IF(N487="WON",((((F487-1)*Q487)*'complete results log'!$B$2)+('complete results log'!$B$2*(F487-1))),IF(N487="PLACED",((((F487-1)*Q487)*'complete results log'!$B$2)-'complete results log'!$B$2),IF(Q487=0,-'complete results log'!$B$2,IF(Q487=0,-'complete results log'!$B$2,-('complete results log'!$B$2*2)))))))*E487</f>
        <v>0</v>
      </c>
      <c r="S487" s="28">
        <f>(IF(N487="WON-EW",((((O487-1)*Q487)*'complete results log'!$B$2)+('complete results log'!$B$2*(O487-1))),IF(N487="WON",((((O487-1)*Q487)*'complete results log'!$B$2)+('complete results log'!$B$2*(O487-1))),IF(N487="PLACED",((((O487-1)*Q487)*'complete results log'!$B$2)-'complete results log'!$B$2),IF(Q487=0,-'complete results log'!$B$2,IF(Q487=0,-'complete results log'!$B$2,-('complete results log'!$B$2*2)))))))*E487</f>
        <v>0</v>
      </c>
      <c r="T487" s="28">
        <f>(IF(N487="WON-EW",(((L487-1)*'complete results log'!$B$2)*(1-$B$3))+(((M487-1)*'complete results log'!$B$2)*(1-$B$3)),IF(N487="WON",(((L487-1)*'complete results log'!$B$2)*(1-$B$3)),IF(N487="PLACED",(((M487-1)*'complete results log'!$B$2)*(1-$B$3))-'complete results log'!$B$2,IF(Q487=0,-'complete results log'!$B$2,-('complete results log'!$B$2*2))))))*E487</f>
        <v>0</v>
      </c>
    </row>
    <row r="488" spans="3:20" x14ac:dyDescent="0.2">
      <c r="C488" s="50"/>
      <c r="D488" s="50"/>
      <c r="H488" s="22"/>
      <c r="I488" s="22"/>
      <c r="J488" s="22"/>
      <c r="K488" s="22"/>
      <c r="N488" s="18"/>
      <c r="O488" s="27">
        <f>((G488-1)*(1-(IF(H488="no",0,'complete results log'!$B$3)))+1)</f>
        <v>5.0000000000000044E-2</v>
      </c>
      <c r="P488" s="27">
        <f t="shared" si="7"/>
        <v>0</v>
      </c>
      <c r="Q488" s="39">
        <f>IF(Table1[[#This Row],[Runners]]&lt;5,0,IF(Table1[[#This Row],[Runners]]&lt;8,0.25,IF(Table1[[#This Row],[Runners]]&lt;12,0.2,IF(Table1[[#This Row],[Handicap?]]="Yes",0.25,0.2))))</f>
        <v>0</v>
      </c>
      <c r="R488" s="29">
        <f>(IF(N488="WON-EW",((((F488-1)*Q488)*'complete results log'!$B$2)+('complete results log'!$B$2*(F488-1))),IF(N488="WON",((((F488-1)*Q488)*'complete results log'!$B$2)+('complete results log'!$B$2*(F488-1))),IF(N488="PLACED",((((F488-1)*Q488)*'complete results log'!$B$2)-'complete results log'!$B$2),IF(Q488=0,-'complete results log'!$B$2,IF(Q488=0,-'complete results log'!$B$2,-('complete results log'!$B$2*2)))))))*E488</f>
        <v>0</v>
      </c>
      <c r="S488" s="28">
        <f>(IF(N488="WON-EW",((((O488-1)*Q488)*'complete results log'!$B$2)+('complete results log'!$B$2*(O488-1))),IF(N488="WON",((((O488-1)*Q488)*'complete results log'!$B$2)+('complete results log'!$B$2*(O488-1))),IF(N488="PLACED",((((O488-1)*Q488)*'complete results log'!$B$2)-'complete results log'!$B$2),IF(Q488=0,-'complete results log'!$B$2,IF(Q488=0,-'complete results log'!$B$2,-('complete results log'!$B$2*2)))))))*E488</f>
        <v>0</v>
      </c>
      <c r="T488" s="28">
        <f>(IF(N488="WON-EW",(((L488-1)*'complete results log'!$B$2)*(1-$B$3))+(((M488-1)*'complete results log'!$B$2)*(1-$B$3)),IF(N488="WON",(((L488-1)*'complete results log'!$B$2)*(1-$B$3)),IF(N488="PLACED",(((M488-1)*'complete results log'!$B$2)*(1-$B$3))-'complete results log'!$B$2,IF(Q488=0,-'complete results log'!$B$2,-('complete results log'!$B$2*2))))))*E488</f>
        <v>0</v>
      </c>
    </row>
    <row r="489" spans="3:20" x14ac:dyDescent="0.2">
      <c r="C489" s="50"/>
      <c r="D489" s="50"/>
      <c r="H489" s="22"/>
      <c r="I489" s="22"/>
      <c r="J489" s="22"/>
      <c r="K489" s="22"/>
      <c r="N489" s="18"/>
      <c r="O489" s="27">
        <f>((G489-1)*(1-(IF(H489="no",0,'complete results log'!$B$3)))+1)</f>
        <v>5.0000000000000044E-2</v>
      </c>
      <c r="P489" s="27">
        <f t="shared" si="7"/>
        <v>0</v>
      </c>
      <c r="Q489" s="39">
        <f>IF(Table1[[#This Row],[Runners]]&lt;5,0,IF(Table1[[#This Row],[Runners]]&lt;8,0.25,IF(Table1[[#This Row],[Runners]]&lt;12,0.2,IF(Table1[[#This Row],[Handicap?]]="Yes",0.25,0.2))))</f>
        <v>0</v>
      </c>
      <c r="R489" s="29">
        <f>(IF(N489="WON-EW",((((F489-1)*Q489)*'complete results log'!$B$2)+('complete results log'!$B$2*(F489-1))),IF(N489="WON",((((F489-1)*Q489)*'complete results log'!$B$2)+('complete results log'!$B$2*(F489-1))),IF(N489="PLACED",((((F489-1)*Q489)*'complete results log'!$B$2)-'complete results log'!$B$2),IF(Q489=0,-'complete results log'!$B$2,IF(Q489=0,-'complete results log'!$B$2,-('complete results log'!$B$2*2)))))))*E489</f>
        <v>0</v>
      </c>
      <c r="S489" s="28">
        <f>(IF(N489="WON-EW",((((O489-1)*Q489)*'complete results log'!$B$2)+('complete results log'!$B$2*(O489-1))),IF(N489="WON",((((O489-1)*Q489)*'complete results log'!$B$2)+('complete results log'!$B$2*(O489-1))),IF(N489="PLACED",((((O489-1)*Q489)*'complete results log'!$B$2)-'complete results log'!$B$2),IF(Q489=0,-'complete results log'!$B$2,IF(Q489=0,-'complete results log'!$B$2,-('complete results log'!$B$2*2)))))))*E489</f>
        <v>0</v>
      </c>
      <c r="T489" s="28">
        <f>(IF(N489="WON-EW",(((L489-1)*'complete results log'!$B$2)*(1-$B$3))+(((M489-1)*'complete results log'!$B$2)*(1-$B$3)),IF(N489="WON",(((L489-1)*'complete results log'!$B$2)*(1-$B$3)),IF(N489="PLACED",(((M489-1)*'complete results log'!$B$2)*(1-$B$3))-'complete results log'!$B$2,IF(Q489=0,-'complete results log'!$B$2,-('complete results log'!$B$2*2))))))*E489</f>
        <v>0</v>
      </c>
    </row>
    <row r="490" spans="3:20" x14ac:dyDescent="0.2">
      <c r="C490" s="50"/>
      <c r="D490" s="50"/>
      <c r="H490" s="22"/>
      <c r="I490" s="22"/>
      <c r="J490" s="22"/>
      <c r="K490" s="22"/>
      <c r="N490" s="18"/>
      <c r="O490" s="27">
        <f>((G490-1)*(1-(IF(H490="no",0,'complete results log'!$B$3)))+1)</f>
        <v>5.0000000000000044E-2</v>
      </c>
      <c r="P490" s="27">
        <f t="shared" si="7"/>
        <v>0</v>
      </c>
      <c r="Q490" s="39">
        <f>IF(Table1[[#This Row],[Runners]]&lt;5,0,IF(Table1[[#This Row],[Runners]]&lt;8,0.25,IF(Table1[[#This Row],[Runners]]&lt;12,0.2,IF(Table1[[#This Row],[Handicap?]]="Yes",0.25,0.2))))</f>
        <v>0</v>
      </c>
      <c r="R490" s="29">
        <f>(IF(N490="WON-EW",((((F490-1)*Q490)*'complete results log'!$B$2)+('complete results log'!$B$2*(F490-1))),IF(N490="WON",((((F490-1)*Q490)*'complete results log'!$B$2)+('complete results log'!$B$2*(F490-1))),IF(N490="PLACED",((((F490-1)*Q490)*'complete results log'!$B$2)-'complete results log'!$B$2),IF(Q490=0,-'complete results log'!$B$2,IF(Q490=0,-'complete results log'!$B$2,-('complete results log'!$B$2*2)))))))*E490</f>
        <v>0</v>
      </c>
      <c r="S490" s="28">
        <f>(IF(N490="WON-EW",((((O490-1)*Q490)*'complete results log'!$B$2)+('complete results log'!$B$2*(O490-1))),IF(N490="WON",((((O490-1)*Q490)*'complete results log'!$B$2)+('complete results log'!$B$2*(O490-1))),IF(N490="PLACED",((((O490-1)*Q490)*'complete results log'!$B$2)-'complete results log'!$B$2),IF(Q490=0,-'complete results log'!$B$2,IF(Q490=0,-'complete results log'!$B$2,-('complete results log'!$B$2*2)))))))*E490</f>
        <v>0</v>
      </c>
      <c r="T490" s="28">
        <f>(IF(N490="WON-EW",(((L490-1)*'complete results log'!$B$2)*(1-$B$3))+(((M490-1)*'complete results log'!$B$2)*(1-$B$3)),IF(N490="WON",(((L490-1)*'complete results log'!$B$2)*(1-$B$3)),IF(N490="PLACED",(((M490-1)*'complete results log'!$B$2)*(1-$B$3))-'complete results log'!$B$2,IF(Q490=0,-'complete results log'!$B$2,-('complete results log'!$B$2*2))))))*E490</f>
        <v>0</v>
      </c>
    </row>
    <row r="491" spans="3:20" x14ac:dyDescent="0.2">
      <c r="C491" s="50"/>
      <c r="D491" s="50"/>
      <c r="H491" s="22"/>
      <c r="I491" s="22"/>
      <c r="J491" s="22"/>
      <c r="K491" s="22"/>
      <c r="N491" s="18"/>
      <c r="O491" s="27">
        <f>((G491-1)*(1-(IF(H491="no",0,'complete results log'!$B$3)))+1)</f>
        <v>5.0000000000000044E-2</v>
      </c>
      <c r="P491" s="27">
        <f t="shared" si="7"/>
        <v>0</v>
      </c>
      <c r="Q491" s="39">
        <f>IF(Table1[[#This Row],[Runners]]&lt;5,0,IF(Table1[[#This Row],[Runners]]&lt;8,0.25,IF(Table1[[#This Row],[Runners]]&lt;12,0.2,IF(Table1[[#This Row],[Handicap?]]="Yes",0.25,0.2))))</f>
        <v>0</v>
      </c>
      <c r="R491" s="29">
        <f>(IF(N491="WON-EW",((((F491-1)*Q491)*'complete results log'!$B$2)+('complete results log'!$B$2*(F491-1))),IF(N491="WON",((((F491-1)*Q491)*'complete results log'!$B$2)+('complete results log'!$B$2*(F491-1))),IF(N491="PLACED",((((F491-1)*Q491)*'complete results log'!$B$2)-'complete results log'!$B$2),IF(Q491=0,-'complete results log'!$B$2,IF(Q491=0,-'complete results log'!$B$2,-('complete results log'!$B$2*2)))))))*E491</f>
        <v>0</v>
      </c>
      <c r="S491" s="28">
        <f>(IF(N491="WON-EW",((((O491-1)*Q491)*'complete results log'!$B$2)+('complete results log'!$B$2*(O491-1))),IF(N491="WON",((((O491-1)*Q491)*'complete results log'!$B$2)+('complete results log'!$B$2*(O491-1))),IF(N491="PLACED",((((O491-1)*Q491)*'complete results log'!$B$2)-'complete results log'!$B$2),IF(Q491=0,-'complete results log'!$B$2,IF(Q491=0,-'complete results log'!$B$2,-('complete results log'!$B$2*2)))))))*E491</f>
        <v>0</v>
      </c>
      <c r="T491" s="28">
        <f>(IF(N491="WON-EW",(((L491-1)*'complete results log'!$B$2)*(1-$B$3))+(((M491-1)*'complete results log'!$B$2)*(1-$B$3)),IF(N491="WON",(((L491-1)*'complete results log'!$B$2)*(1-$B$3)),IF(N491="PLACED",(((M491-1)*'complete results log'!$B$2)*(1-$B$3))-'complete results log'!$B$2,IF(Q491=0,-'complete results log'!$B$2,-('complete results log'!$B$2*2))))))*E491</f>
        <v>0</v>
      </c>
    </row>
    <row r="492" spans="3:20" x14ac:dyDescent="0.2">
      <c r="C492" s="50"/>
      <c r="D492" s="50"/>
      <c r="H492" s="22"/>
      <c r="I492" s="22"/>
      <c r="J492" s="22"/>
      <c r="K492" s="22"/>
      <c r="N492" s="18"/>
      <c r="O492" s="27">
        <f>((G492-1)*(1-(IF(H492="no",0,'complete results log'!$B$3)))+1)</f>
        <v>5.0000000000000044E-2</v>
      </c>
      <c r="P492" s="27">
        <f t="shared" si="7"/>
        <v>0</v>
      </c>
      <c r="Q492" s="39">
        <f>IF(Table1[[#This Row],[Runners]]&lt;5,0,IF(Table1[[#This Row],[Runners]]&lt;8,0.25,IF(Table1[[#This Row],[Runners]]&lt;12,0.2,IF(Table1[[#This Row],[Handicap?]]="Yes",0.25,0.2))))</f>
        <v>0</v>
      </c>
      <c r="R492" s="29">
        <f>(IF(N492="WON-EW",((((F492-1)*Q492)*'complete results log'!$B$2)+('complete results log'!$B$2*(F492-1))),IF(N492="WON",((((F492-1)*Q492)*'complete results log'!$B$2)+('complete results log'!$B$2*(F492-1))),IF(N492="PLACED",((((F492-1)*Q492)*'complete results log'!$B$2)-'complete results log'!$B$2),IF(Q492=0,-'complete results log'!$B$2,IF(Q492=0,-'complete results log'!$B$2,-('complete results log'!$B$2*2)))))))*E492</f>
        <v>0</v>
      </c>
      <c r="S492" s="28">
        <f>(IF(N492="WON-EW",((((O492-1)*Q492)*'complete results log'!$B$2)+('complete results log'!$B$2*(O492-1))),IF(N492="WON",((((O492-1)*Q492)*'complete results log'!$B$2)+('complete results log'!$B$2*(O492-1))),IF(N492="PLACED",((((O492-1)*Q492)*'complete results log'!$B$2)-'complete results log'!$B$2),IF(Q492=0,-'complete results log'!$B$2,IF(Q492=0,-'complete results log'!$B$2,-('complete results log'!$B$2*2)))))))*E492</f>
        <v>0</v>
      </c>
      <c r="T492" s="28">
        <f>(IF(N492="WON-EW",(((L492-1)*'complete results log'!$B$2)*(1-$B$3))+(((M492-1)*'complete results log'!$B$2)*(1-$B$3)),IF(N492="WON",(((L492-1)*'complete results log'!$B$2)*(1-$B$3)),IF(N492="PLACED",(((M492-1)*'complete results log'!$B$2)*(1-$B$3))-'complete results log'!$B$2,IF(Q492=0,-'complete results log'!$B$2,-('complete results log'!$B$2*2))))))*E492</f>
        <v>0</v>
      </c>
    </row>
    <row r="493" spans="3:20" x14ac:dyDescent="0.2">
      <c r="C493" s="50"/>
      <c r="D493" s="50"/>
      <c r="H493" s="22"/>
      <c r="I493" s="22"/>
      <c r="J493" s="22"/>
      <c r="K493" s="22"/>
      <c r="N493" s="18"/>
      <c r="O493" s="27">
        <f>((G493-1)*(1-(IF(H493="no",0,'complete results log'!$B$3)))+1)</f>
        <v>5.0000000000000044E-2</v>
      </c>
      <c r="P493" s="27">
        <f t="shared" si="7"/>
        <v>0</v>
      </c>
      <c r="Q493" s="39">
        <f>IF(Table1[[#This Row],[Runners]]&lt;5,0,IF(Table1[[#This Row],[Runners]]&lt;8,0.25,IF(Table1[[#This Row],[Runners]]&lt;12,0.2,IF(Table1[[#This Row],[Handicap?]]="Yes",0.25,0.2))))</f>
        <v>0</v>
      </c>
      <c r="R493" s="29">
        <f>(IF(N493="WON-EW",((((F493-1)*Q493)*'complete results log'!$B$2)+('complete results log'!$B$2*(F493-1))),IF(N493="WON",((((F493-1)*Q493)*'complete results log'!$B$2)+('complete results log'!$B$2*(F493-1))),IF(N493="PLACED",((((F493-1)*Q493)*'complete results log'!$B$2)-'complete results log'!$B$2),IF(Q493=0,-'complete results log'!$B$2,IF(Q493=0,-'complete results log'!$B$2,-('complete results log'!$B$2*2)))))))*E493</f>
        <v>0</v>
      </c>
      <c r="S493" s="28">
        <f>(IF(N493="WON-EW",((((O493-1)*Q493)*'complete results log'!$B$2)+('complete results log'!$B$2*(O493-1))),IF(N493="WON",((((O493-1)*Q493)*'complete results log'!$B$2)+('complete results log'!$B$2*(O493-1))),IF(N493="PLACED",((((O493-1)*Q493)*'complete results log'!$B$2)-'complete results log'!$B$2),IF(Q493=0,-'complete results log'!$B$2,IF(Q493=0,-'complete results log'!$B$2,-('complete results log'!$B$2*2)))))))*E493</f>
        <v>0</v>
      </c>
      <c r="T493" s="28">
        <f>(IF(N493="WON-EW",(((L493-1)*'complete results log'!$B$2)*(1-$B$3))+(((M493-1)*'complete results log'!$B$2)*(1-$B$3)),IF(N493="WON",(((L493-1)*'complete results log'!$B$2)*(1-$B$3)),IF(N493="PLACED",(((M493-1)*'complete results log'!$B$2)*(1-$B$3))-'complete results log'!$B$2,IF(Q493=0,-'complete results log'!$B$2,-('complete results log'!$B$2*2))))))*E493</f>
        <v>0</v>
      </c>
    </row>
    <row r="494" spans="3:20" x14ac:dyDescent="0.2">
      <c r="C494" s="50"/>
      <c r="D494" s="50"/>
      <c r="H494" s="22"/>
      <c r="I494" s="22"/>
      <c r="J494" s="22"/>
      <c r="K494" s="22"/>
      <c r="N494" s="18"/>
      <c r="O494" s="27">
        <f>((G494-1)*(1-(IF(H494="no",0,'complete results log'!$B$3)))+1)</f>
        <v>5.0000000000000044E-2</v>
      </c>
      <c r="P494" s="27">
        <f t="shared" si="7"/>
        <v>0</v>
      </c>
      <c r="Q494" s="39">
        <f>IF(Table1[[#This Row],[Runners]]&lt;5,0,IF(Table1[[#This Row],[Runners]]&lt;8,0.25,IF(Table1[[#This Row],[Runners]]&lt;12,0.2,IF(Table1[[#This Row],[Handicap?]]="Yes",0.25,0.2))))</f>
        <v>0</v>
      </c>
      <c r="R494" s="29">
        <f>(IF(N494="WON-EW",((((F494-1)*Q494)*'complete results log'!$B$2)+('complete results log'!$B$2*(F494-1))),IF(N494="WON",((((F494-1)*Q494)*'complete results log'!$B$2)+('complete results log'!$B$2*(F494-1))),IF(N494="PLACED",((((F494-1)*Q494)*'complete results log'!$B$2)-'complete results log'!$B$2),IF(Q494=0,-'complete results log'!$B$2,IF(Q494=0,-'complete results log'!$B$2,-('complete results log'!$B$2*2)))))))*E494</f>
        <v>0</v>
      </c>
      <c r="S494" s="28">
        <f>(IF(N494="WON-EW",((((O494-1)*Q494)*'complete results log'!$B$2)+('complete results log'!$B$2*(O494-1))),IF(N494="WON",((((O494-1)*Q494)*'complete results log'!$B$2)+('complete results log'!$B$2*(O494-1))),IF(N494="PLACED",((((O494-1)*Q494)*'complete results log'!$B$2)-'complete results log'!$B$2),IF(Q494=0,-'complete results log'!$B$2,IF(Q494=0,-'complete results log'!$B$2,-('complete results log'!$B$2*2)))))))*E494</f>
        <v>0</v>
      </c>
      <c r="T494" s="28">
        <f>(IF(N494="WON-EW",(((L494-1)*'complete results log'!$B$2)*(1-$B$3))+(((M494-1)*'complete results log'!$B$2)*(1-$B$3)),IF(N494="WON",(((L494-1)*'complete results log'!$B$2)*(1-$B$3)),IF(N494="PLACED",(((M494-1)*'complete results log'!$B$2)*(1-$B$3))-'complete results log'!$B$2,IF(Q494=0,-'complete results log'!$B$2,-('complete results log'!$B$2*2))))))*E494</f>
        <v>0</v>
      </c>
    </row>
    <row r="495" spans="3:20" x14ac:dyDescent="0.2">
      <c r="C495" s="50"/>
      <c r="D495" s="50"/>
      <c r="H495" s="22"/>
      <c r="I495" s="22"/>
      <c r="J495" s="22"/>
      <c r="K495" s="22"/>
      <c r="N495" s="18"/>
      <c r="O495" s="27">
        <f>((G495-1)*(1-(IF(H495="no",0,'complete results log'!$B$3)))+1)</f>
        <v>5.0000000000000044E-2</v>
      </c>
      <c r="P495" s="27">
        <f t="shared" si="7"/>
        <v>0</v>
      </c>
      <c r="Q495" s="39">
        <f>IF(Table1[[#This Row],[Runners]]&lt;5,0,IF(Table1[[#This Row],[Runners]]&lt;8,0.25,IF(Table1[[#This Row],[Runners]]&lt;12,0.2,IF(Table1[[#This Row],[Handicap?]]="Yes",0.25,0.2))))</f>
        <v>0</v>
      </c>
      <c r="R495" s="29">
        <f>(IF(N495="WON-EW",((((F495-1)*Q495)*'complete results log'!$B$2)+('complete results log'!$B$2*(F495-1))),IF(N495="WON",((((F495-1)*Q495)*'complete results log'!$B$2)+('complete results log'!$B$2*(F495-1))),IF(N495="PLACED",((((F495-1)*Q495)*'complete results log'!$B$2)-'complete results log'!$B$2),IF(Q495=0,-'complete results log'!$B$2,IF(Q495=0,-'complete results log'!$B$2,-('complete results log'!$B$2*2)))))))*E495</f>
        <v>0</v>
      </c>
      <c r="S495" s="28">
        <f>(IF(N495="WON-EW",((((O495-1)*Q495)*'complete results log'!$B$2)+('complete results log'!$B$2*(O495-1))),IF(N495="WON",((((O495-1)*Q495)*'complete results log'!$B$2)+('complete results log'!$B$2*(O495-1))),IF(N495="PLACED",((((O495-1)*Q495)*'complete results log'!$B$2)-'complete results log'!$B$2),IF(Q495=0,-'complete results log'!$B$2,IF(Q495=0,-'complete results log'!$B$2,-('complete results log'!$B$2*2)))))))*E495</f>
        <v>0</v>
      </c>
      <c r="T495" s="28">
        <f>(IF(N495="WON-EW",(((L495-1)*'complete results log'!$B$2)*(1-$B$3))+(((M495-1)*'complete results log'!$B$2)*(1-$B$3)),IF(N495="WON",(((L495-1)*'complete results log'!$B$2)*(1-$B$3)),IF(N495="PLACED",(((M495-1)*'complete results log'!$B$2)*(1-$B$3))-'complete results log'!$B$2,IF(Q495=0,-'complete results log'!$B$2,-('complete results log'!$B$2*2))))))*E495</f>
        <v>0</v>
      </c>
    </row>
    <row r="496" spans="3:20" x14ac:dyDescent="0.2">
      <c r="C496" s="50"/>
      <c r="D496" s="50"/>
      <c r="H496" s="22"/>
      <c r="I496" s="22"/>
      <c r="J496" s="22"/>
      <c r="K496" s="22"/>
      <c r="N496" s="18"/>
      <c r="O496" s="27">
        <f>((G496-1)*(1-(IF(H496="no",0,'complete results log'!$B$3)))+1)</f>
        <v>5.0000000000000044E-2</v>
      </c>
      <c r="P496" s="27">
        <f t="shared" si="7"/>
        <v>0</v>
      </c>
      <c r="Q496" s="39">
        <f>IF(Table1[[#This Row],[Runners]]&lt;5,0,IF(Table1[[#This Row],[Runners]]&lt;8,0.25,IF(Table1[[#This Row],[Runners]]&lt;12,0.2,IF(Table1[[#This Row],[Handicap?]]="Yes",0.25,0.2))))</f>
        <v>0</v>
      </c>
      <c r="R496" s="29">
        <f>(IF(N496="WON-EW",((((F496-1)*Q496)*'complete results log'!$B$2)+('complete results log'!$B$2*(F496-1))),IF(N496="WON",((((F496-1)*Q496)*'complete results log'!$B$2)+('complete results log'!$B$2*(F496-1))),IF(N496="PLACED",((((F496-1)*Q496)*'complete results log'!$B$2)-'complete results log'!$B$2),IF(Q496=0,-'complete results log'!$B$2,IF(Q496=0,-'complete results log'!$B$2,-('complete results log'!$B$2*2)))))))*E496</f>
        <v>0</v>
      </c>
      <c r="S496" s="28">
        <f>(IF(N496="WON-EW",((((O496-1)*Q496)*'complete results log'!$B$2)+('complete results log'!$B$2*(O496-1))),IF(N496="WON",((((O496-1)*Q496)*'complete results log'!$B$2)+('complete results log'!$B$2*(O496-1))),IF(N496="PLACED",((((O496-1)*Q496)*'complete results log'!$B$2)-'complete results log'!$B$2),IF(Q496=0,-'complete results log'!$B$2,IF(Q496=0,-'complete results log'!$B$2,-('complete results log'!$B$2*2)))))))*E496</f>
        <v>0</v>
      </c>
      <c r="T496" s="28">
        <f>(IF(N496="WON-EW",(((L496-1)*'complete results log'!$B$2)*(1-$B$3))+(((M496-1)*'complete results log'!$B$2)*(1-$B$3)),IF(N496="WON",(((L496-1)*'complete results log'!$B$2)*(1-$B$3)),IF(N496="PLACED",(((M496-1)*'complete results log'!$B$2)*(1-$B$3))-'complete results log'!$B$2,IF(Q496=0,-'complete results log'!$B$2,-('complete results log'!$B$2*2))))))*E496</f>
        <v>0</v>
      </c>
    </row>
    <row r="497" spans="3:20" x14ac:dyDescent="0.2">
      <c r="C497" s="50"/>
      <c r="D497" s="50"/>
      <c r="H497" s="22"/>
      <c r="I497" s="22"/>
      <c r="J497" s="22"/>
      <c r="K497" s="22"/>
      <c r="N497" s="18"/>
      <c r="O497" s="27">
        <f>((G497-1)*(1-(IF(H497="no",0,'complete results log'!$B$3)))+1)</f>
        <v>5.0000000000000044E-2</v>
      </c>
      <c r="P497" s="27">
        <f t="shared" si="7"/>
        <v>0</v>
      </c>
      <c r="Q497" s="39">
        <f>IF(Table1[[#This Row],[Runners]]&lt;5,0,IF(Table1[[#This Row],[Runners]]&lt;8,0.25,IF(Table1[[#This Row],[Runners]]&lt;12,0.2,IF(Table1[[#This Row],[Handicap?]]="Yes",0.25,0.2))))</f>
        <v>0</v>
      </c>
      <c r="R497" s="29">
        <f>(IF(N497="WON-EW",((((F497-1)*Q497)*'complete results log'!$B$2)+('complete results log'!$B$2*(F497-1))),IF(N497="WON",((((F497-1)*Q497)*'complete results log'!$B$2)+('complete results log'!$B$2*(F497-1))),IF(N497="PLACED",((((F497-1)*Q497)*'complete results log'!$B$2)-'complete results log'!$B$2),IF(Q497=0,-'complete results log'!$B$2,IF(Q497=0,-'complete results log'!$B$2,-('complete results log'!$B$2*2)))))))*E497</f>
        <v>0</v>
      </c>
      <c r="S497" s="28">
        <f>(IF(N497="WON-EW",((((O497-1)*Q497)*'complete results log'!$B$2)+('complete results log'!$B$2*(O497-1))),IF(N497="WON",((((O497-1)*Q497)*'complete results log'!$B$2)+('complete results log'!$B$2*(O497-1))),IF(N497="PLACED",((((O497-1)*Q497)*'complete results log'!$B$2)-'complete results log'!$B$2),IF(Q497=0,-'complete results log'!$B$2,IF(Q497=0,-'complete results log'!$B$2,-('complete results log'!$B$2*2)))))))*E497</f>
        <v>0</v>
      </c>
      <c r="T497" s="28">
        <f>(IF(N497="WON-EW",(((L497-1)*'complete results log'!$B$2)*(1-$B$3))+(((M497-1)*'complete results log'!$B$2)*(1-$B$3)),IF(N497="WON",(((L497-1)*'complete results log'!$B$2)*(1-$B$3)),IF(N497="PLACED",(((M497-1)*'complete results log'!$B$2)*(1-$B$3))-'complete results log'!$B$2,IF(Q497=0,-'complete results log'!$B$2,-('complete results log'!$B$2*2))))))*E497</f>
        <v>0</v>
      </c>
    </row>
    <row r="498" spans="3:20" x14ac:dyDescent="0.2">
      <c r="C498" s="50"/>
      <c r="D498" s="50"/>
      <c r="H498" s="22"/>
      <c r="I498" s="22"/>
      <c r="J498" s="22"/>
      <c r="K498" s="22"/>
      <c r="N498" s="18"/>
      <c r="O498" s="27">
        <f>((G498-1)*(1-(IF(H498="no",0,'complete results log'!$B$3)))+1)</f>
        <v>5.0000000000000044E-2</v>
      </c>
      <c r="P498" s="27">
        <f t="shared" si="7"/>
        <v>0</v>
      </c>
      <c r="Q498" s="39">
        <f>IF(Table1[[#This Row],[Runners]]&lt;5,0,IF(Table1[[#This Row],[Runners]]&lt;8,0.25,IF(Table1[[#This Row],[Runners]]&lt;12,0.2,IF(Table1[[#This Row],[Handicap?]]="Yes",0.25,0.2))))</f>
        <v>0</v>
      </c>
      <c r="R498" s="29">
        <f>(IF(N498="WON-EW",((((F498-1)*Q498)*'complete results log'!$B$2)+('complete results log'!$B$2*(F498-1))),IF(N498="WON",((((F498-1)*Q498)*'complete results log'!$B$2)+('complete results log'!$B$2*(F498-1))),IF(N498="PLACED",((((F498-1)*Q498)*'complete results log'!$B$2)-'complete results log'!$B$2),IF(Q498=0,-'complete results log'!$B$2,IF(Q498=0,-'complete results log'!$B$2,-('complete results log'!$B$2*2)))))))*E498</f>
        <v>0</v>
      </c>
      <c r="S498" s="28">
        <f>(IF(N498="WON-EW",((((O498-1)*Q498)*'complete results log'!$B$2)+('complete results log'!$B$2*(O498-1))),IF(N498="WON",((((O498-1)*Q498)*'complete results log'!$B$2)+('complete results log'!$B$2*(O498-1))),IF(N498="PLACED",((((O498-1)*Q498)*'complete results log'!$B$2)-'complete results log'!$B$2),IF(Q498=0,-'complete results log'!$B$2,IF(Q498=0,-'complete results log'!$B$2,-('complete results log'!$B$2*2)))))))*E498</f>
        <v>0</v>
      </c>
      <c r="T498" s="28">
        <f>(IF(N498="WON-EW",(((L498-1)*'complete results log'!$B$2)*(1-$B$3))+(((M498-1)*'complete results log'!$B$2)*(1-$B$3)),IF(N498="WON",(((L498-1)*'complete results log'!$B$2)*(1-$B$3)),IF(N498="PLACED",(((M498-1)*'complete results log'!$B$2)*(1-$B$3))-'complete results log'!$B$2,IF(Q498=0,-'complete results log'!$B$2,-('complete results log'!$B$2*2))))))*E498</f>
        <v>0</v>
      </c>
    </row>
    <row r="499" spans="3:20" x14ac:dyDescent="0.2">
      <c r="C499" s="50"/>
      <c r="D499" s="50"/>
      <c r="H499" s="22"/>
      <c r="I499" s="22"/>
      <c r="J499" s="22"/>
      <c r="K499" s="22"/>
      <c r="N499" s="18"/>
      <c r="O499" s="27">
        <f>((G499-1)*(1-(IF(H499="no",0,'complete results log'!$B$3)))+1)</f>
        <v>5.0000000000000044E-2</v>
      </c>
      <c r="P499" s="27">
        <f t="shared" si="7"/>
        <v>0</v>
      </c>
      <c r="Q499" s="39">
        <f>IF(Table1[[#This Row],[Runners]]&lt;5,0,IF(Table1[[#This Row],[Runners]]&lt;8,0.25,IF(Table1[[#This Row],[Runners]]&lt;12,0.2,IF(Table1[[#This Row],[Handicap?]]="Yes",0.25,0.2))))</f>
        <v>0</v>
      </c>
      <c r="R499" s="29">
        <f>(IF(N499="WON-EW",((((F499-1)*Q499)*'complete results log'!$B$2)+('complete results log'!$B$2*(F499-1))),IF(N499="WON",((((F499-1)*Q499)*'complete results log'!$B$2)+('complete results log'!$B$2*(F499-1))),IF(N499="PLACED",((((F499-1)*Q499)*'complete results log'!$B$2)-'complete results log'!$B$2),IF(Q499=0,-'complete results log'!$B$2,IF(Q499=0,-'complete results log'!$B$2,-('complete results log'!$B$2*2)))))))*E499</f>
        <v>0</v>
      </c>
      <c r="S499" s="28">
        <f>(IF(N499="WON-EW",((((O499-1)*Q499)*'complete results log'!$B$2)+('complete results log'!$B$2*(O499-1))),IF(N499="WON",((((O499-1)*Q499)*'complete results log'!$B$2)+('complete results log'!$B$2*(O499-1))),IF(N499="PLACED",((((O499-1)*Q499)*'complete results log'!$B$2)-'complete results log'!$B$2),IF(Q499=0,-'complete results log'!$B$2,IF(Q499=0,-'complete results log'!$B$2,-('complete results log'!$B$2*2)))))))*E499</f>
        <v>0</v>
      </c>
      <c r="T499" s="28">
        <f>(IF(N499="WON-EW",(((L499-1)*'complete results log'!$B$2)*(1-$B$3))+(((M499-1)*'complete results log'!$B$2)*(1-$B$3)),IF(N499="WON",(((L499-1)*'complete results log'!$B$2)*(1-$B$3)),IF(N499="PLACED",(((M499-1)*'complete results log'!$B$2)*(1-$B$3))-'complete results log'!$B$2,IF(Q499=0,-'complete results log'!$B$2,-('complete results log'!$B$2*2))))))*E499</f>
        <v>0</v>
      </c>
    </row>
    <row r="500" spans="3:20" x14ac:dyDescent="0.2">
      <c r="C500" s="50"/>
      <c r="D500" s="50"/>
      <c r="H500" s="22"/>
      <c r="I500" s="22"/>
      <c r="J500" s="22"/>
      <c r="K500" s="22"/>
      <c r="N500" s="18"/>
      <c r="O500" s="27">
        <f>((G500-1)*(1-(IF(H500="no",0,'complete results log'!$B$3)))+1)</f>
        <v>5.0000000000000044E-2</v>
      </c>
      <c r="P500" s="27">
        <f t="shared" ref="P500:P563" si="8">E500*IF(I500="yes",2,1)</f>
        <v>0</v>
      </c>
      <c r="Q500" s="39">
        <f>IF(Table1[[#This Row],[Runners]]&lt;5,0,IF(Table1[[#This Row],[Runners]]&lt;8,0.25,IF(Table1[[#This Row],[Runners]]&lt;12,0.2,IF(Table1[[#This Row],[Handicap?]]="Yes",0.25,0.2))))</f>
        <v>0</v>
      </c>
      <c r="R500" s="29">
        <f>(IF(N500="WON-EW",((((F500-1)*Q500)*'complete results log'!$B$2)+('complete results log'!$B$2*(F500-1))),IF(N500="WON",((((F500-1)*Q500)*'complete results log'!$B$2)+('complete results log'!$B$2*(F500-1))),IF(N500="PLACED",((((F500-1)*Q500)*'complete results log'!$B$2)-'complete results log'!$B$2),IF(Q500=0,-'complete results log'!$B$2,IF(Q500=0,-'complete results log'!$B$2,-('complete results log'!$B$2*2)))))))*E500</f>
        <v>0</v>
      </c>
      <c r="S500" s="28">
        <f>(IF(N500="WON-EW",((((O500-1)*Q500)*'complete results log'!$B$2)+('complete results log'!$B$2*(O500-1))),IF(N500="WON",((((O500-1)*Q500)*'complete results log'!$B$2)+('complete results log'!$B$2*(O500-1))),IF(N500="PLACED",((((O500-1)*Q500)*'complete results log'!$B$2)-'complete results log'!$B$2),IF(Q500=0,-'complete results log'!$B$2,IF(Q500=0,-'complete results log'!$B$2,-('complete results log'!$B$2*2)))))))*E500</f>
        <v>0</v>
      </c>
      <c r="T500" s="28">
        <f>(IF(N500="WON-EW",(((L500-1)*'complete results log'!$B$2)*(1-$B$3))+(((M500-1)*'complete results log'!$B$2)*(1-$B$3)),IF(N500="WON",(((L500-1)*'complete results log'!$B$2)*(1-$B$3)),IF(N500="PLACED",(((M500-1)*'complete results log'!$B$2)*(1-$B$3))-'complete results log'!$B$2,IF(Q500=0,-'complete results log'!$B$2,-('complete results log'!$B$2*2))))))*E500</f>
        <v>0</v>
      </c>
    </row>
    <row r="501" spans="3:20" x14ac:dyDescent="0.2">
      <c r="C501" s="50"/>
      <c r="D501" s="50"/>
      <c r="H501" s="22"/>
      <c r="I501" s="22"/>
      <c r="J501" s="22"/>
      <c r="K501" s="22"/>
      <c r="N501" s="18"/>
      <c r="O501" s="27">
        <f>((G501-1)*(1-(IF(H501="no",0,'complete results log'!$B$3)))+1)</f>
        <v>5.0000000000000044E-2</v>
      </c>
      <c r="P501" s="27">
        <f t="shared" si="8"/>
        <v>0</v>
      </c>
      <c r="Q501" s="39">
        <f>IF(Table1[[#This Row],[Runners]]&lt;5,0,IF(Table1[[#This Row],[Runners]]&lt;8,0.25,IF(Table1[[#This Row],[Runners]]&lt;12,0.2,IF(Table1[[#This Row],[Handicap?]]="Yes",0.25,0.2))))</f>
        <v>0</v>
      </c>
      <c r="R501" s="29">
        <f>(IF(N501="WON-EW",((((F501-1)*Q501)*'complete results log'!$B$2)+('complete results log'!$B$2*(F501-1))),IF(N501="WON",((((F501-1)*Q501)*'complete results log'!$B$2)+('complete results log'!$B$2*(F501-1))),IF(N501="PLACED",((((F501-1)*Q501)*'complete results log'!$B$2)-'complete results log'!$B$2),IF(Q501=0,-'complete results log'!$B$2,IF(Q501=0,-'complete results log'!$B$2,-('complete results log'!$B$2*2)))))))*E501</f>
        <v>0</v>
      </c>
      <c r="S501" s="28">
        <f>(IF(N501="WON-EW",((((O501-1)*Q501)*'complete results log'!$B$2)+('complete results log'!$B$2*(O501-1))),IF(N501="WON",((((O501-1)*Q501)*'complete results log'!$B$2)+('complete results log'!$B$2*(O501-1))),IF(N501="PLACED",((((O501-1)*Q501)*'complete results log'!$B$2)-'complete results log'!$B$2),IF(Q501=0,-'complete results log'!$B$2,IF(Q501=0,-'complete results log'!$B$2,-('complete results log'!$B$2*2)))))))*E501</f>
        <v>0</v>
      </c>
      <c r="T501" s="28">
        <f>(IF(N501="WON-EW",(((L501-1)*'complete results log'!$B$2)*(1-$B$3))+(((M501-1)*'complete results log'!$B$2)*(1-$B$3)),IF(N501="WON",(((L501-1)*'complete results log'!$B$2)*(1-$B$3)),IF(N501="PLACED",(((M501-1)*'complete results log'!$B$2)*(1-$B$3))-'complete results log'!$B$2,IF(Q501=0,-'complete results log'!$B$2,-('complete results log'!$B$2*2))))))*E501</f>
        <v>0</v>
      </c>
    </row>
    <row r="502" spans="3:20" x14ac:dyDescent="0.2">
      <c r="C502" s="50"/>
      <c r="D502" s="50"/>
      <c r="H502" s="22"/>
      <c r="I502" s="22"/>
      <c r="J502" s="22"/>
      <c r="K502" s="22"/>
      <c r="N502" s="18"/>
      <c r="O502" s="27">
        <f>((G502-1)*(1-(IF(H502="no",0,'complete results log'!$B$3)))+1)</f>
        <v>5.0000000000000044E-2</v>
      </c>
      <c r="P502" s="27">
        <f t="shared" si="8"/>
        <v>0</v>
      </c>
      <c r="Q502" s="39">
        <f>IF(Table1[[#This Row],[Runners]]&lt;5,0,IF(Table1[[#This Row],[Runners]]&lt;8,0.25,IF(Table1[[#This Row],[Runners]]&lt;12,0.2,IF(Table1[[#This Row],[Handicap?]]="Yes",0.25,0.2))))</f>
        <v>0</v>
      </c>
      <c r="R502" s="29">
        <f>(IF(N502="WON-EW",((((F502-1)*Q502)*'complete results log'!$B$2)+('complete results log'!$B$2*(F502-1))),IF(N502="WON",((((F502-1)*Q502)*'complete results log'!$B$2)+('complete results log'!$B$2*(F502-1))),IF(N502="PLACED",((((F502-1)*Q502)*'complete results log'!$B$2)-'complete results log'!$B$2),IF(Q502=0,-'complete results log'!$B$2,IF(Q502=0,-'complete results log'!$B$2,-('complete results log'!$B$2*2)))))))*E502</f>
        <v>0</v>
      </c>
      <c r="S502" s="28">
        <f>(IF(N502="WON-EW",((((O502-1)*Q502)*'complete results log'!$B$2)+('complete results log'!$B$2*(O502-1))),IF(N502="WON",((((O502-1)*Q502)*'complete results log'!$B$2)+('complete results log'!$B$2*(O502-1))),IF(N502="PLACED",((((O502-1)*Q502)*'complete results log'!$B$2)-'complete results log'!$B$2),IF(Q502=0,-'complete results log'!$B$2,IF(Q502=0,-'complete results log'!$B$2,-('complete results log'!$B$2*2)))))))*E502</f>
        <v>0</v>
      </c>
      <c r="T502" s="28">
        <f>(IF(N502="WON-EW",(((L502-1)*'complete results log'!$B$2)*(1-$B$3))+(((M502-1)*'complete results log'!$B$2)*(1-$B$3)),IF(N502="WON",(((L502-1)*'complete results log'!$B$2)*(1-$B$3)),IF(N502="PLACED",(((M502-1)*'complete results log'!$B$2)*(1-$B$3))-'complete results log'!$B$2,IF(Q502=0,-'complete results log'!$B$2,-('complete results log'!$B$2*2))))))*E502</f>
        <v>0</v>
      </c>
    </row>
    <row r="503" spans="3:20" x14ac:dyDescent="0.2">
      <c r="C503" s="50"/>
      <c r="D503" s="50"/>
      <c r="H503" s="22"/>
      <c r="I503" s="22"/>
      <c r="J503" s="22"/>
      <c r="K503" s="22"/>
      <c r="N503" s="18"/>
      <c r="O503" s="27">
        <f>((G503-1)*(1-(IF(H503="no",0,'complete results log'!$B$3)))+1)</f>
        <v>5.0000000000000044E-2</v>
      </c>
      <c r="P503" s="27">
        <f t="shared" si="8"/>
        <v>0</v>
      </c>
      <c r="Q503" s="39">
        <f>IF(Table1[[#This Row],[Runners]]&lt;5,0,IF(Table1[[#This Row],[Runners]]&lt;8,0.25,IF(Table1[[#This Row],[Runners]]&lt;12,0.2,IF(Table1[[#This Row],[Handicap?]]="Yes",0.25,0.2))))</f>
        <v>0</v>
      </c>
      <c r="R503" s="29">
        <f>(IF(N503="WON-EW",((((F503-1)*Q503)*'complete results log'!$B$2)+('complete results log'!$B$2*(F503-1))),IF(N503="WON",((((F503-1)*Q503)*'complete results log'!$B$2)+('complete results log'!$B$2*(F503-1))),IF(N503="PLACED",((((F503-1)*Q503)*'complete results log'!$B$2)-'complete results log'!$B$2),IF(Q503=0,-'complete results log'!$B$2,IF(Q503=0,-'complete results log'!$B$2,-('complete results log'!$B$2*2)))))))*E503</f>
        <v>0</v>
      </c>
      <c r="S503" s="28">
        <f>(IF(N503="WON-EW",((((O503-1)*Q503)*'complete results log'!$B$2)+('complete results log'!$B$2*(O503-1))),IF(N503="WON",((((O503-1)*Q503)*'complete results log'!$B$2)+('complete results log'!$B$2*(O503-1))),IF(N503="PLACED",((((O503-1)*Q503)*'complete results log'!$B$2)-'complete results log'!$B$2),IF(Q503=0,-'complete results log'!$B$2,IF(Q503=0,-'complete results log'!$B$2,-('complete results log'!$B$2*2)))))))*E503</f>
        <v>0</v>
      </c>
      <c r="T503" s="28">
        <f>(IF(N503="WON-EW",(((L503-1)*'complete results log'!$B$2)*(1-$B$3))+(((M503-1)*'complete results log'!$B$2)*(1-$B$3)),IF(N503="WON",(((L503-1)*'complete results log'!$B$2)*(1-$B$3)),IF(N503="PLACED",(((M503-1)*'complete results log'!$B$2)*(1-$B$3))-'complete results log'!$B$2,IF(Q503=0,-'complete results log'!$B$2,-('complete results log'!$B$2*2))))))*E503</f>
        <v>0</v>
      </c>
    </row>
    <row r="504" spans="3:20" x14ac:dyDescent="0.2">
      <c r="C504" s="50"/>
      <c r="D504" s="50"/>
      <c r="H504" s="22"/>
      <c r="I504" s="22"/>
      <c r="J504" s="22"/>
      <c r="K504" s="22"/>
      <c r="N504" s="18"/>
      <c r="O504" s="27">
        <f>((G504-1)*(1-(IF(H504="no",0,'complete results log'!$B$3)))+1)</f>
        <v>5.0000000000000044E-2</v>
      </c>
      <c r="P504" s="27">
        <f t="shared" si="8"/>
        <v>0</v>
      </c>
      <c r="Q504" s="39">
        <f>IF(Table1[[#This Row],[Runners]]&lt;5,0,IF(Table1[[#This Row],[Runners]]&lt;8,0.25,IF(Table1[[#This Row],[Runners]]&lt;12,0.2,IF(Table1[[#This Row],[Handicap?]]="Yes",0.25,0.2))))</f>
        <v>0</v>
      </c>
      <c r="R504" s="29">
        <f>(IF(N504="WON-EW",((((F504-1)*Q504)*'complete results log'!$B$2)+('complete results log'!$B$2*(F504-1))),IF(N504="WON",((((F504-1)*Q504)*'complete results log'!$B$2)+('complete results log'!$B$2*(F504-1))),IF(N504="PLACED",((((F504-1)*Q504)*'complete results log'!$B$2)-'complete results log'!$B$2),IF(Q504=0,-'complete results log'!$B$2,IF(Q504=0,-'complete results log'!$B$2,-('complete results log'!$B$2*2)))))))*E504</f>
        <v>0</v>
      </c>
      <c r="S504" s="28">
        <f>(IF(N504="WON-EW",((((O504-1)*Q504)*'complete results log'!$B$2)+('complete results log'!$B$2*(O504-1))),IF(N504="WON",((((O504-1)*Q504)*'complete results log'!$B$2)+('complete results log'!$B$2*(O504-1))),IF(N504="PLACED",((((O504-1)*Q504)*'complete results log'!$B$2)-'complete results log'!$B$2),IF(Q504=0,-'complete results log'!$B$2,IF(Q504=0,-'complete results log'!$B$2,-('complete results log'!$B$2*2)))))))*E504</f>
        <v>0</v>
      </c>
      <c r="T504" s="28">
        <f>(IF(N504="WON-EW",(((L504-1)*'complete results log'!$B$2)*(1-$B$3))+(((M504-1)*'complete results log'!$B$2)*(1-$B$3)),IF(N504="WON",(((L504-1)*'complete results log'!$B$2)*(1-$B$3)),IF(N504="PLACED",(((M504-1)*'complete results log'!$B$2)*(1-$B$3))-'complete results log'!$B$2,IF(Q504=0,-'complete results log'!$B$2,-('complete results log'!$B$2*2))))))*E504</f>
        <v>0</v>
      </c>
    </row>
    <row r="505" spans="3:20" x14ac:dyDescent="0.2">
      <c r="C505" s="50"/>
      <c r="D505" s="50"/>
      <c r="H505" s="22"/>
      <c r="I505" s="22"/>
      <c r="J505" s="22"/>
      <c r="K505" s="22"/>
      <c r="N505" s="18"/>
      <c r="O505" s="27">
        <f>((G505-1)*(1-(IF(H505="no",0,'complete results log'!$B$3)))+1)</f>
        <v>5.0000000000000044E-2</v>
      </c>
      <c r="P505" s="27">
        <f t="shared" si="8"/>
        <v>0</v>
      </c>
      <c r="Q505" s="39">
        <f>IF(Table1[[#This Row],[Runners]]&lt;5,0,IF(Table1[[#This Row],[Runners]]&lt;8,0.25,IF(Table1[[#This Row],[Runners]]&lt;12,0.2,IF(Table1[[#This Row],[Handicap?]]="Yes",0.25,0.2))))</f>
        <v>0</v>
      </c>
      <c r="R505" s="29">
        <f>(IF(N505="WON-EW",((((F505-1)*Q505)*'complete results log'!$B$2)+('complete results log'!$B$2*(F505-1))),IF(N505="WON",((((F505-1)*Q505)*'complete results log'!$B$2)+('complete results log'!$B$2*(F505-1))),IF(N505="PLACED",((((F505-1)*Q505)*'complete results log'!$B$2)-'complete results log'!$B$2),IF(Q505=0,-'complete results log'!$B$2,IF(Q505=0,-'complete results log'!$B$2,-('complete results log'!$B$2*2)))))))*E505</f>
        <v>0</v>
      </c>
      <c r="S505" s="28">
        <f>(IF(N505="WON-EW",((((O505-1)*Q505)*'complete results log'!$B$2)+('complete results log'!$B$2*(O505-1))),IF(N505="WON",((((O505-1)*Q505)*'complete results log'!$B$2)+('complete results log'!$B$2*(O505-1))),IF(N505="PLACED",((((O505-1)*Q505)*'complete results log'!$B$2)-'complete results log'!$B$2),IF(Q505=0,-'complete results log'!$B$2,IF(Q505=0,-'complete results log'!$B$2,-('complete results log'!$B$2*2)))))))*E505</f>
        <v>0</v>
      </c>
      <c r="T505" s="28">
        <f>(IF(N505="WON-EW",(((L505-1)*'complete results log'!$B$2)*(1-$B$3))+(((M505-1)*'complete results log'!$B$2)*(1-$B$3)),IF(N505="WON",(((L505-1)*'complete results log'!$B$2)*(1-$B$3)),IF(N505="PLACED",(((M505-1)*'complete results log'!$B$2)*(1-$B$3))-'complete results log'!$B$2,IF(Q505=0,-'complete results log'!$B$2,-('complete results log'!$B$2*2))))))*E505</f>
        <v>0</v>
      </c>
    </row>
    <row r="506" spans="3:20" x14ac:dyDescent="0.2">
      <c r="C506" s="50"/>
      <c r="D506" s="50"/>
      <c r="H506" s="22"/>
      <c r="I506" s="22"/>
      <c r="J506" s="22"/>
      <c r="K506" s="22"/>
      <c r="N506" s="18"/>
      <c r="O506" s="27">
        <f>((G506-1)*(1-(IF(H506="no",0,'complete results log'!$B$3)))+1)</f>
        <v>5.0000000000000044E-2</v>
      </c>
      <c r="P506" s="27">
        <f t="shared" si="8"/>
        <v>0</v>
      </c>
      <c r="Q506" s="39">
        <f>IF(Table1[[#This Row],[Runners]]&lt;5,0,IF(Table1[[#This Row],[Runners]]&lt;8,0.25,IF(Table1[[#This Row],[Runners]]&lt;12,0.2,IF(Table1[[#This Row],[Handicap?]]="Yes",0.25,0.2))))</f>
        <v>0</v>
      </c>
      <c r="R506" s="29">
        <f>(IF(N506="WON-EW",((((F506-1)*Q506)*'complete results log'!$B$2)+('complete results log'!$B$2*(F506-1))),IF(N506="WON",((((F506-1)*Q506)*'complete results log'!$B$2)+('complete results log'!$B$2*(F506-1))),IF(N506="PLACED",((((F506-1)*Q506)*'complete results log'!$B$2)-'complete results log'!$B$2),IF(Q506=0,-'complete results log'!$B$2,IF(Q506=0,-'complete results log'!$B$2,-('complete results log'!$B$2*2)))))))*E506</f>
        <v>0</v>
      </c>
      <c r="S506" s="28">
        <f>(IF(N506="WON-EW",((((O506-1)*Q506)*'complete results log'!$B$2)+('complete results log'!$B$2*(O506-1))),IF(N506="WON",((((O506-1)*Q506)*'complete results log'!$B$2)+('complete results log'!$B$2*(O506-1))),IF(N506="PLACED",((((O506-1)*Q506)*'complete results log'!$B$2)-'complete results log'!$B$2),IF(Q506=0,-'complete results log'!$B$2,IF(Q506=0,-'complete results log'!$B$2,-('complete results log'!$B$2*2)))))))*E506</f>
        <v>0</v>
      </c>
      <c r="T506" s="28">
        <f>(IF(N506="WON-EW",(((L506-1)*'complete results log'!$B$2)*(1-$B$3))+(((M506-1)*'complete results log'!$B$2)*(1-$B$3)),IF(N506="WON",(((L506-1)*'complete results log'!$B$2)*(1-$B$3)),IF(N506="PLACED",(((M506-1)*'complete results log'!$B$2)*(1-$B$3))-'complete results log'!$B$2,IF(Q506=0,-'complete results log'!$B$2,-('complete results log'!$B$2*2))))))*E506</f>
        <v>0</v>
      </c>
    </row>
    <row r="507" spans="3:20" x14ac:dyDescent="0.2">
      <c r="C507" s="50"/>
      <c r="D507" s="50"/>
      <c r="H507" s="22"/>
      <c r="I507" s="22"/>
      <c r="J507" s="22"/>
      <c r="K507" s="22"/>
      <c r="N507" s="18"/>
      <c r="O507" s="27">
        <f>((G507-1)*(1-(IF(H507="no",0,'complete results log'!$B$3)))+1)</f>
        <v>5.0000000000000044E-2</v>
      </c>
      <c r="P507" s="27">
        <f t="shared" si="8"/>
        <v>0</v>
      </c>
      <c r="Q507" s="39">
        <f>IF(Table1[[#This Row],[Runners]]&lt;5,0,IF(Table1[[#This Row],[Runners]]&lt;8,0.25,IF(Table1[[#This Row],[Runners]]&lt;12,0.2,IF(Table1[[#This Row],[Handicap?]]="Yes",0.25,0.2))))</f>
        <v>0</v>
      </c>
      <c r="R507" s="29">
        <f>(IF(N507="WON-EW",((((F507-1)*Q507)*'complete results log'!$B$2)+('complete results log'!$B$2*(F507-1))),IF(N507="WON",((((F507-1)*Q507)*'complete results log'!$B$2)+('complete results log'!$B$2*(F507-1))),IF(N507="PLACED",((((F507-1)*Q507)*'complete results log'!$B$2)-'complete results log'!$B$2),IF(Q507=0,-'complete results log'!$B$2,IF(Q507=0,-'complete results log'!$B$2,-('complete results log'!$B$2*2)))))))*E507</f>
        <v>0</v>
      </c>
      <c r="S507" s="28">
        <f>(IF(N507="WON-EW",((((O507-1)*Q507)*'complete results log'!$B$2)+('complete results log'!$B$2*(O507-1))),IF(N507="WON",((((O507-1)*Q507)*'complete results log'!$B$2)+('complete results log'!$B$2*(O507-1))),IF(N507="PLACED",((((O507-1)*Q507)*'complete results log'!$B$2)-'complete results log'!$B$2),IF(Q507=0,-'complete results log'!$B$2,IF(Q507=0,-'complete results log'!$B$2,-('complete results log'!$B$2*2)))))))*E507</f>
        <v>0</v>
      </c>
      <c r="T507" s="28">
        <f>(IF(N507="WON-EW",(((L507-1)*'complete results log'!$B$2)*(1-$B$3))+(((M507-1)*'complete results log'!$B$2)*(1-$B$3)),IF(N507="WON",(((L507-1)*'complete results log'!$B$2)*(1-$B$3)),IF(N507="PLACED",(((M507-1)*'complete results log'!$B$2)*(1-$B$3))-'complete results log'!$B$2,IF(Q507=0,-'complete results log'!$B$2,-('complete results log'!$B$2*2))))))*E507</f>
        <v>0</v>
      </c>
    </row>
    <row r="508" spans="3:20" x14ac:dyDescent="0.2">
      <c r="C508" s="50"/>
      <c r="D508" s="50"/>
      <c r="H508" s="22"/>
      <c r="I508" s="22"/>
      <c r="J508" s="22"/>
      <c r="K508" s="22"/>
      <c r="N508" s="18"/>
      <c r="O508" s="27">
        <f>((G508-1)*(1-(IF(H508="no",0,'complete results log'!$B$3)))+1)</f>
        <v>5.0000000000000044E-2</v>
      </c>
      <c r="P508" s="27">
        <f t="shared" si="8"/>
        <v>0</v>
      </c>
      <c r="Q508" s="39">
        <f>IF(Table1[[#This Row],[Runners]]&lt;5,0,IF(Table1[[#This Row],[Runners]]&lt;8,0.25,IF(Table1[[#This Row],[Runners]]&lt;12,0.2,IF(Table1[[#This Row],[Handicap?]]="Yes",0.25,0.2))))</f>
        <v>0</v>
      </c>
      <c r="R508" s="29">
        <f>(IF(N508="WON-EW",((((F508-1)*Q508)*'complete results log'!$B$2)+('complete results log'!$B$2*(F508-1))),IF(N508="WON",((((F508-1)*Q508)*'complete results log'!$B$2)+('complete results log'!$B$2*(F508-1))),IF(N508="PLACED",((((F508-1)*Q508)*'complete results log'!$B$2)-'complete results log'!$B$2),IF(Q508=0,-'complete results log'!$B$2,IF(Q508=0,-'complete results log'!$B$2,-('complete results log'!$B$2*2)))))))*E508</f>
        <v>0</v>
      </c>
      <c r="S508" s="28">
        <f>(IF(N508="WON-EW",((((O508-1)*Q508)*'complete results log'!$B$2)+('complete results log'!$B$2*(O508-1))),IF(N508="WON",((((O508-1)*Q508)*'complete results log'!$B$2)+('complete results log'!$B$2*(O508-1))),IF(N508="PLACED",((((O508-1)*Q508)*'complete results log'!$B$2)-'complete results log'!$B$2),IF(Q508=0,-'complete results log'!$B$2,IF(Q508=0,-'complete results log'!$B$2,-('complete results log'!$B$2*2)))))))*E508</f>
        <v>0</v>
      </c>
      <c r="T508" s="28">
        <f>(IF(N508="WON-EW",(((L508-1)*'complete results log'!$B$2)*(1-$B$3))+(((M508-1)*'complete results log'!$B$2)*(1-$B$3)),IF(N508="WON",(((L508-1)*'complete results log'!$B$2)*(1-$B$3)),IF(N508="PLACED",(((M508-1)*'complete results log'!$B$2)*(1-$B$3))-'complete results log'!$B$2,IF(Q508=0,-'complete results log'!$B$2,-('complete results log'!$B$2*2))))))*E508</f>
        <v>0</v>
      </c>
    </row>
    <row r="509" spans="3:20" x14ac:dyDescent="0.2">
      <c r="C509" s="50"/>
      <c r="D509" s="50"/>
      <c r="H509" s="22"/>
      <c r="I509" s="22"/>
      <c r="J509" s="22"/>
      <c r="K509" s="22"/>
      <c r="N509" s="18"/>
      <c r="O509" s="27">
        <f>((G509-1)*(1-(IF(H509="no",0,'complete results log'!$B$3)))+1)</f>
        <v>5.0000000000000044E-2</v>
      </c>
      <c r="P509" s="27">
        <f t="shared" si="8"/>
        <v>0</v>
      </c>
      <c r="Q509" s="39">
        <f>IF(Table1[[#This Row],[Runners]]&lt;5,0,IF(Table1[[#This Row],[Runners]]&lt;8,0.25,IF(Table1[[#This Row],[Runners]]&lt;12,0.2,IF(Table1[[#This Row],[Handicap?]]="Yes",0.25,0.2))))</f>
        <v>0</v>
      </c>
      <c r="R509" s="29">
        <f>(IF(N509="WON-EW",((((F509-1)*Q509)*'complete results log'!$B$2)+('complete results log'!$B$2*(F509-1))),IF(N509="WON",((((F509-1)*Q509)*'complete results log'!$B$2)+('complete results log'!$B$2*(F509-1))),IF(N509="PLACED",((((F509-1)*Q509)*'complete results log'!$B$2)-'complete results log'!$B$2),IF(Q509=0,-'complete results log'!$B$2,IF(Q509=0,-'complete results log'!$B$2,-('complete results log'!$B$2*2)))))))*E509</f>
        <v>0</v>
      </c>
      <c r="S509" s="28">
        <f>(IF(N509="WON-EW",((((O509-1)*Q509)*'complete results log'!$B$2)+('complete results log'!$B$2*(O509-1))),IF(N509="WON",((((O509-1)*Q509)*'complete results log'!$B$2)+('complete results log'!$B$2*(O509-1))),IF(N509="PLACED",((((O509-1)*Q509)*'complete results log'!$B$2)-'complete results log'!$B$2),IF(Q509=0,-'complete results log'!$B$2,IF(Q509=0,-'complete results log'!$B$2,-('complete results log'!$B$2*2)))))))*E509</f>
        <v>0</v>
      </c>
      <c r="T509" s="28">
        <f>(IF(N509="WON-EW",(((L509-1)*'complete results log'!$B$2)*(1-$B$3))+(((M509-1)*'complete results log'!$B$2)*(1-$B$3)),IF(N509="WON",(((L509-1)*'complete results log'!$B$2)*(1-$B$3)),IF(N509="PLACED",(((M509-1)*'complete results log'!$B$2)*(1-$B$3))-'complete results log'!$B$2,IF(Q509=0,-'complete results log'!$B$2,-('complete results log'!$B$2*2))))))*E509</f>
        <v>0</v>
      </c>
    </row>
    <row r="510" spans="3:20" x14ac:dyDescent="0.2">
      <c r="C510" s="50"/>
      <c r="D510" s="50"/>
      <c r="H510" s="22"/>
      <c r="I510" s="22"/>
      <c r="J510" s="22"/>
      <c r="K510" s="22"/>
      <c r="N510" s="18"/>
      <c r="O510" s="27">
        <f>((G510-1)*(1-(IF(H510="no",0,'complete results log'!$B$3)))+1)</f>
        <v>5.0000000000000044E-2</v>
      </c>
      <c r="P510" s="27">
        <f t="shared" si="8"/>
        <v>0</v>
      </c>
      <c r="Q510" s="39">
        <f>IF(Table1[[#This Row],[Runners]]&lt;5,0,IF(Table1[[#This Row],[Runners]]&lt;8,0.25,IF(Table1[[#This Row],[Runners]]&lt;12,0.2,IF(Table1[[#This Row],[Handicap?]]="Yes",0.25,0.2))))</f>
        <v>0</v>
      </c>
      <c r="R510" s="29">
        <f>(IF(N510="WON-EW",((((F510-1)*Q510)*'complete results log'!$B$2)+('complete results log'!$B$2*(F510-1))),IF(N510="WON",((((F510-1)*Q510)*'complete results log'!$B$2)+('complete results log'!$B$2*(F510-1))),IF(N510="PLACED",((((F510-1)*Q510)*'complete results log'!$B$2)-'complete results log'!$B$2),IF(Q510=0,-'complete results log'!$B$2,IF(Q510=0,-'complete results log'!$B$2,-('complete results log'!$B$2*2)))))))*E510</f>
        <v>0</v>
      </c>
      <c r="S510" s="28">
        <f>(IF(N510="WON-EW",((((O510-1)*Q510)*'complete results log'!$B$2)+('complete results log'!$B$2*(O510-1))),IF(N510="WON",((((O510-1)*Q510)*'complete results log'!$B$2)+('complete results log'!$B$2*(O510-1))),IF(N510="PLACED",((((O510-1)*Q510)*'complete results log'!$B$2)-'complete results log'!$B$2),IF(Q510=0,-'complete results log'!$B$2,IF(Q510=0,-'complete results log'!$B$2,-('complete results log'!$B$2*2)))))))*E510</f>
        <v>0</v>
      </c>
      <c r="T510" s="28">
        <f>(IF(N510="WON-EW",(((L510-1)*'complete results log'!$B$2)*(1-$B$3))+(((M510-1)*'complete results log'!$B$2)*(1-$B$3)),IF(N510="WON",(((L510-1)*'complete results log'!$B$2)*(1-$B$3)),IF(N510="PLACED",(((M510-1)*'complete results log'!$B$2)*(1-$B$3))-'complete results log'!$B$2,IF(Q510=0,-'complete results log'!$B$2,-('complete results log'!$B$2*2))))))*E510</f>
        <v>0</v>
      </c>
    </row>
    <row r="511" spans="3:20" x14ac:dyDescent="0.2">
      <c r="C511" s="50"/>
      <c r="D511" s="50"/>
      <c r="H511" s="22"/>
      <c r="I511" s="22"/>
      <c r="J511" s="22"/>
      <c r="K511" s="22"/>
      <c r="N511" s="18"/>
      <c r="O511" s="27">
        <f>((G511-1)*(1-(IF(H511="no",0,'complete results log'!$B$3)))+1)</f>
        <v>5.0000000000000044E-2</v>
      </c>
      <c r="P511" s="27">
        <f t="shared" si="8"/>
        <v>0</v>
      </c>
      <c r="Q511" s="39">
        <f>IF(Table1[[#This Row],[Runners]]&lt;5,0,IF(Table1[[#This Row],[Runners]]&lt;8,0.25,IF(Table1[[#This Row],[Runners]]&lt;12,0.2,IF(Table1[[#This Row],[Handicap?]]="Yes",0.25,0.2))))</f>
        <v>0</v>
      </c>
      <c r="R511" s="29">
        <f>(IF(N511="WON-EW",((((F511-1)*Q511)*'complete results log'!$B$2)+('complete results log'!$B$2*(F511-1))),IF(N511="WON",((((F511-1)*Q511)*'complete results log'!$B$2)+('complete results log'!$B$2*(F511-1))),IF(N511="PLACED",((((F511-1)*Q511)*'complete results log'!$B$2)-'complete results log'!$B$2),IF(Q511=0,-'complete results log'!$B$2,IF(Q511=0,-'complete results log'!$B$2,-('complete results log'!$B$2*2)))))))*E511</f>
        <v>0</v>
      </c>
      <c r="S511" s="28">
        <f>(IF(N511="WON-EW",((((O511-1)*Q511)*'complete results log'!$B$2)+('complete results log'!$B$2*(O511-1))),IF(N511="WON",((((O511-1)*Q511)*'complete results log'!$B$2)+('complete results log'!$B$2*(O511-1))),IF(N511="PLACED",((((O511-1)*Q511)*'complete results log'!$B$2)-'complete results log'!$B$2),IF(Q511=0,-'complete results log'!$B$2,IF(Q511=0,-'complete results log'!$B$2,-('complete results log'!$B$2*2)))))))*E511</f>
        <v>0</v>
      </c>
      <c r="T511" s="28">
        <f>(IF(N511="WON-EW",(((L511-1)*'complete results log'!$B$2)*(1-$B$3))+(((M511-1)*'complete results log'!$B$2)*(1-$B$3)),IF(N511="WON",(((L511-1)*'complete results log'!$B$2)*(1-$B$3)),IF(N511="PLACED",(((M511-1)*'complete results log'!$B$2)*(1-$B$3))-'complete results log'!$B$2,IF(Q511=0,-'complete results log'!$B$2,-('complete results log'!$B$2*2))))))*E511</f>
        <v>0</v>
      </c>
    </row>
    <row r="512" spans="3:20" x14ac:dyDescent="0.2">
      <c r="C512" s="50"/>
      <c r="D512" s="50"/>
      <c r="H512" s="22"/>
      <c r="I512" s="22"/>
      <c r="J512" s="22"/>
      <c r="K512" s="22"/>
      <c r="N512" s="18"/>
      <c r="O512" s="27">
        <f>((G512-1)*(1-(IF(H512="no",0,'complete results log'!$B$3)))+1)</f>
        <v>5.0000000000000044E-2</v>
      </c>
      <c r="P512" s="27">
        <f t="shared" si="8"/>
        <v>0</v>
      </c>
      <c r="Q512" s="39">
        <f>IF(Table1[[#This Row],[Runners]]&lt;5,0,IF(Table1[[#This Row],[Runners]]&lt;8,0.25,IF(Table1[[#This Row],[Runners]]&lt;12,0.2,IF(Table1[[#This Row],[Handicap?]]="Yes",0.25,0.2))))</f>
        <v>0</v>
      </c>
      <c r="R512" s="29">
        <f>(IF(N512="WON-EW",((((F512-1)*Q512)*'complete results log'!$B$2)+('complete results log'!$B$2*(F512-1))),IF(N512="WON",((((F512-1)*Q512)*'complete results log'!$B$2)+('complete results log'!$B$2*(F512-1))),IF(N512="PLACED",((((F512-1)*Q512)*'complete results log'!$B$2)-'complete results log'!$B$2),IF(Q512=0,-'complete results log'!$B$2,IF(Q512=0,-'complete results log'!$B$2,-('complete results log'!$B$2*2)))))))*E512</f>
        <v>0</v>
      </c>
      <c r="S512" s="28">
        <f>(IF(N512="WON-EW",((((O512-1)*Q512)*'complete results log'!$B$2)+('complete results log'!$B$2*(O512-1))),IF(N512="WON",((((O512-1)*Q512)*'complete results log'!$B$2)+('complete results log'!$B$2*(O512-1))),IF(N512="PLACED",((((O512-1)*Q512)*'complete results log'!$B$2)-'complete results log'!$B$2),IF(Q512=0,-'complete results log'!$B$2,IF(Q512=0,-'complete results log'!$B$2,-('complete results log'!$B$2*2)))))))*E512</f>
        <v>0</v>
      </c>
      <c r="T512" s="28">
        <f>(IF(N512="WON-EW",(((L512-1)*'complete results log'!$B$2)*(1-$B$3))+(((M512-1)*'complete results log'!$B$2)*(1-$B$3)),IF(N512="WON",(((L512-1)*'complete results log'!$B$2)*(1-$B$3)),IF(N512="PLACED",(((M512-1)*'complete results log'!$B$2)*(1-$B$3))-'complete results log'!$B$2,IF(Q512=0,-'complete results log'!$B$2,-('complete results log'!$B$2*2))))))*E512</f>
        <v>0</v>
      </c>
    </row>
    <row r="513" spans="3:20" x14ac:dyDescent="0.2">
      <c r="C513" s="50"/>
      <c r="D513" s="50"/>
      <c r="H513" s="22"/>
      <c r="I513" s="22"/>
      <c r="J513" s="22"/>
      <c r="K513" s="22"/>
      <c r="N513" s="18"/>
      <c r="O513" s="27">
        <f>((G513-1)*(1-(IF(H513="no",0,'complete results log'!$B$3)))+1)</f>
        <v>5.0000000000000044E-2</v>
      </c>
      <c r="P513" s="27">
        <f t="shared" si="8"/>
        <v>0</v>
      </c>
      <c r="Q513" s="39">
        <f>IF(Table1[[#This Row],[Runners]]&lt;5,0,IF(Table1[[#This Row],[Runners]]&lt;8,0.25,IF(Table1[[#This Row],[Runners]]&lt;12,0.2,IF(Table1[[#This Row],[Handicap?]]="Yes",0.25,0.2))))</f>
        <v>0</v>
      </c>
      <c r="R513" s="29">
        <f>(IF(N513="WON-EW",((((F513-1)*Q513)*'complete results log'!$B$2)+('complete results log'!$B$2*(F513-1))),IF(N513="WON",((((F513-1)*Q513)*'complete results log'!$B$2)+('complete results log'!$B$2*(F513-1))),IF(N513="PLACED",((((F513-1)*Q513)*'complete results log'!$B$2)-'complete results log'!$B$2),IF(Q513=0,-'complete results log'!$B$2,IF(Q513=0,-'complete results log'!$B$2,-('complete results log'!$B$2*2)))))))*E513</f>
        <v>0</v>
      </c>
      <c r="S513" s="28">
        <f>(IF(N513="WON-EW",((((O513-1)*Q513)*'complete results log'!$B$2)+('complete results log'!$B$2*(O513-1))),IF(N513="WON",((((O513-1)*Q513)*'complete results log'!$B$2)+('complete results log'!$B$2*(O513-1))),IF(N513="PLACED",((((O513-1)*Q513)*'complete results log'!$B$2)-'complete results log'!$B$2),IF(Q513=0,-'complete results log'!$B$2,IF(Q513=0,-'complete results log'!$B$2,-('complete results log'!$B$2*2)))))))*E513</f>
        <v>0</v>
      </c>
      <c r="T513" s="28">
        <f>(IF(N513="WON-EW",(((L513-1)*'complete results log'!$B$2)*(1-$B$3))+(((M513-1)*'complete results log'!$B$2)*(1-$B$3)),IF(N513="WON",(((L513-1)*'complete results log'!$B$2)*(1-$B$3)),IF(N513="PLACED",(((M513-1)*'complete results log'!$B$2)*(1-$B$3))-'complete results log'!$B$2,IF(Q513=0,-'complete results log'!$B$2,-('complete results log'!$B$2*2))))))*E513</f>
        <v>0</v>
      </c>
    </row>
    <row r="514" spans="3:20" x14ac:dyDescent="0.2">
      <c r="C514" s="50"/>
      <c r="D514" s="50"/>
      <c r="H514" s="22"/>
      <c r="I514" s="22"/>
      <c r="J514" s="22"/>
      <c r="K514" s="22"/>
      <c r="N514" s="18"/>
      <c r="O514" s="27">
        <f>((G514-1)*(1-(IF(H514="no",0,'complete results log'!$B$3)))+1)</f>
        <v>5.0000000000000044E-2</v>
      </c>
      <c r="P514" s="27">
        <f t="shared" si="8"/>
        <v>0</v>
      </c>
      <c r="Q514" s="39">
        <f>IF(Table1[[#This Row],[Runners]]&lt;5,0,IF(Table1[[#This Row],[Runners]]&lt;8,0.25,IF(Table1[[#This Row],[Runners]]&lt;12,0.2,IF(Table1[[#This Row],[Handicap?]]="Yes",0.25,0.2))))</f>
        <v>0</v>
      </c>
      <c r="R514" s="29">
        <f>(IF(N514="WON-EW",((((F514-1)*Q514)*'complete results log'!$B$2)+('complete results log'!$B$2*(F514-1))),IF(N514="WON",((((F514-1)*Q514)*'complete results log'!$B$2)+('complete results log'!$B$2*(F514-1))),IF(N514="PLACED",((((F514-1)*Q514)*'complete results log'!$B$2)-'complete results log'!$B$2),IF(Q514=0,-'complete results log'!$B$2,IF(Q514=0,-'complete results log'!$B$2,-('complete results log'!$B$2*2)))))))*E514</f>
        <v>0</v>
      </c>
      <c r="S514" s="28">
        <f>(IF(N514="WON-EW",((((O514-1)*Q514)*'complete results log'!$B$2)+('complete results log'!$B$2*(O514-1))),IF(N514="WON",((((O514-1)*Q514)*'complete results log'!$B$2)+('complete results log'!$B$2*(O514-1))),IF(N514="PLACED",((((O514-1)*Q514)*'complete results log'!$B$2)-'complete results log'!$B$2),IF(Q514=0,-'complete results log'!$B$2,IF(Q514=0,-'complete results log'!$B$2,-('complete results log'!$B$2*2)))))))*E514</f>
        <v>0</v>
      </c>
      <c r="T514" s="28">
        <f>(IF(N514="WON-EW",(((L514-1)*'complete results log'!$B$2)*(1-$B$3))+(((M514-1)*'complete results log'!$B$2)*(1-$B$3)),IF(N514="WON",(((L514-1)*'complete results log'!$B$2)*(1-$B$3)),IF(N514="PLACED",(((M514-1)*'complete results log'!$B$2)*(1-$B$3))-'complete results log'!$B$2,IF(Q514=0,-'complete results log'!$B$2,-('complete results log'!$B$2*2))))))*E514</f>
        <v>0</v>
      </c>
    </row>
    <row r="515" spans="3:20" x14ac:dyDescent="0.2">
      <c r="C515" s="50"/>
      <c r="D515" s="50"/>
      <c r="H515" s="22"/>
      <c r="I515" s="22"/>
      <c r="J515" s="22"/>
      <c r="K515" s="22"/>
      <c r="N515" s="18"/>
      <c r="O515" s="27">
        <f>((G515-1)*(1-(IF(H515="no",0,'complete results log'!$B$3)))+1)</f>
        <v>5.0000000000000044E-2</v>
      </c>
      <c r="P515" s="27">
        <f t="shared" si="8"/>
        <v>0</v>
      </c>
      <c r="Q515" s="39">
        <f>IF(Table1[[#This Row],[Runners]]&lt;5,0,IF(Table1[[#This Row],[Runners]]&lt;8,0.25,IF(Table1[[#This Row],[Runners]]&lt;12,0.2,IF(Table1[[#This Row],[Handicap?]]="Yes",0.25,0.2))))</f>
        <v>0</v>
      </c>
      <c r="R515" s="29">
        <f>(IF(N515="WON-EW",((((F515-1)*Q515)*'complete results log'!$B$2)+('complete results log'!$B$2*(F515-1))),IF(N515="WON",((((F515-1)*Q515)*'complete results log'!$B$2)+('complete results log'!$B$2*(F515-1))),IF(N515="PLACED",((((F515-1)*Q515)*'complete results log'!$B$2)-'complete results log'!$B$2),IF(Q515=0,-'complete results log'!$B$2,IF(Q515=0,-'complete results log'!$B$2,-('complete results log'!$B$2*2)))))))*E515</f>
        <v>0</v>
      </c>
      <c r="S515" s="28">
        <f>(IF(N515="WON-EW",((((O515-1)*Q515)*'complete results log'!$B$2)+('complete results log'!$B$2*(O515-1))),IF(N515="WON",((((O515-1)*Q515)*'complete results log'!$B$2)+('complete results log'!$B$2*(O515-1))),IF(N515="PLACED",((((O515-1)*Q515)*'complete results log'!$B$2)-'complete results log'!$B$2),IF(Q515=0,-'complete results log'!$B$2,IF(Q515=0,-'complete results log'!$B$2,-('complete results log'!$B$2*2)))))))*E515</f>
        <v>0</v>
      </c>
      <c r="T515" s="28">
        <f>(IF(N515="WON-EW",(((L515-1)*'complete results log'!$B$2)*(1-$B$3))+(((M515-1)*'complete results log'!$B$2)*(1-$B$3)),IF(N515="WON",(((L515-1)*'complete results log'!$B$2)*(1-$B$3)),IF(N515="PLACED",(((M515-1)*'complete results log'!$B$2)*(1-$B$3))-'complete results log'!$B$2,IF(Q515=0,-'complete results log'!$B$2,-('complete results log'!$B$2*2))))))*E515</f>
        <v>0</v>
      </c>
    </row>
    <row r="516" spans="3:20" x14ac:dyDescent="0.2">
      <c r="C516" s="50"/>
      <c r="D516" s="50"/>
      <c r="H516" s="22"/>
      <c r="I516" s="22"/>
      <c r="J516" s="22"/>
      <c r="K516" s="22"/>
      <c r="N516" s="18"/>
      <c r="O516" s="27">
        <f>((G516-1)*(1-(IF(H516="no",0,'complete results log'!$B$3)))+1)</f>
        <v>5.0000000000000044E-2</v>
      </c>
      <c r="P516" s="27">
        <f t="shared" si="8"/>
        <v>0</v>
      </c>
      <c r="Q516" s="39">
        <f>IF(Table1[[#This Row],[Runners]]&lt;5,0,IF(Table1[[#This Row],[Runners]]&lt;8,0.25,IF(Table1[[#This Row],[Runners]]&lt;12,0.2,IF(Table1[[#This Row],[Handicap?]]="Yes",0.25,0.2))))</f>
        <v>0</v>
      </c>
      <c r="R516" s="29">
        <f>(IF(N516="WON-EW",((((F516-1)*Q516)*'complete results log'!$B$2)+('complete results log'!$B$2*(F516-1))),IF(N516="WON",((((F516-1)*Q516)*'complete results log'!$B$2)+('complete results log'!$B$2*(F516-1))),IF(N516="PLACED",((((F516-1)*Q516)*'complete results log'!$B$2)-'complete results log'!$B$2),IF(Q516=0,-'complete results log'!$B$2,IF(Q516=0,-'complete results log'!$B$2,-('complete results log'!$B$2*2)))))))*E516</f>
        <v>0</v>
      </c>
      <c r="S516" s="28">
        <f>(IF(N516="WON-EW",((((O516-1)*Q516)*'complete results log'!$B$2)+('complete results log'!$B$2*(O516-1))),IF(N516="WON",((((O516-1)*Q516)*'complete results log'!$B$2)+('complete results log'!$B$2*(O516-1))),IF(N516="PLACED",((((O516-1)*Q516)*'complete results log'!$B$2)-'complete results log'!$B$2),IF(Q516=0,-'complete results log'!$B$2,IF(Q516=0,-'complete results log'!$B$2,-('complete results log'!$B$2*2)))))))*E516</f>
        <v>0</v>
      </c>
      <c r="T516" s="28">
        <f>(IF(N516="WON-EW",(((L516-1)*'complete results log'!$B$2)*(1-$B$3))+(((M516-1)*'complete results log'!$B$2)*(1-$B$3)),IF(N516="WON",(((L516-1)*'complete results log'!$B$2)*(1-$B$3)),IF(N516="PLACED",(((M516-1)*'complete results log'!$B$2)*(1-$B$3))-'complete results log'!$B$2,IF(Q516=0,-'complete results log'!$B$2,-('complete results log'!$B$2*2))))))*E516</f>
        <v>0</v>
      </c>
    </row>
    <row r="517" spans="3:20" x14ac:dyDescent="0.2">
      <c r="C517" s="50"/>
      <c r="D517" s="50"/>
      <c r="H517" s="22"/>
      <c r="I517" s="22"/>
      <c r="J517" s="22"/>
      <c r="K517" s="22"/>
      <c r="N517" s="18"/>
      <c r="O517" s="27">
        <f>((G517-1)*(1-(IF(H517="no",0,'complete results log'!$B$3)))+1)</f>
        <v>5.0000000000000044E-2</v>
      </c>
      <c r="P517" s="27">
        <f t="shared" si="8"/>
        <v>0</v>
      </c>
      <c r="Q517" s="39">
        <f>IF(Table1[[#This Row],[Runners]]&lt;5,0,IF(Table1[[#This Row],[Runners]]&lt;8,0.25,IF(Table1[[#This Row],[Runners]]&lt;12,0.2,IF(Table1[[#This Row],[Handicap?]]="Yes",0.25,0.2))))</f>
        <v>0</v>
      </c>
      <c r="R517" s="29">
        <f>(IF(N517="WON-EW",((((F517-1)*Q517)*'complete results log'!$B$2)+('complete results log'!$B$2*(F517-1))),IF(N517="WON",((((F517-1)*Q517)*'complete results log'!$B$2)+('complete results log'!$B$2*(F517-1))),IF(N517="PLACED",((((F517-1)*Q517)*'complete results log'!$B$2)-'complete results log'!$B$2),IF(Q517=0,-'complete results log'!$B$2,IF(Q517=0,-'complete results log'!$B$2,-('complete results log'!$B$2*2)))))))*E517</f>
        <v>0</v>
      </c>
      <c r="S517" s="28">
        <f>(IF(N517="WON-EW",((((O517-1)*Q517)*'complete results log'!$B$2)+('complete results log'!$B$2*(O517-1))),IF(N517="WON",((((O517-1)*Q517)*'complete results log'!$B$2)+('complete results log'!$B$2*(O517-1))),IF(N517="PLACED",((((O517-1)*Q517)*'complete results log'!$B$2)-'complete results log'!$B$2),IF(Q517=0,-'complete results log'!$B$2,IF(Q517=0,-'complete results log'!$B$2,-('complete results log'!$B$2*2)))))))*E517</f>
        <v>0</v>
      </c>
      <c r="T517" s="28">
        <f>(IF(N517="WON-EW",(((L517-1)*'complete results log'!$B$2)*(1-$B$3))+(((M517-1)*'complete results log'!$B$2)*(1-$B$3)),IF(N517="WON",(((L517-1)*'complete results log'!$B$2)*(1-$B$3)),IF(N517="PLACED",(((M517-1)*'complete results log'!$B$2)*(1-$B$3))-'complete results log'!$B$2,IF(Q517=0,-'complete results log'!$B$2,-('complete results log'!$B$2*2))))))*E517</f>
        <v>0</v>
      </c>
    </row>
    <row r="518" spans="3:20" x14ac:dyDescent="0.2">
      <c r="C518" s="50"/>
      <c r="D518" s="50"/>
      <c r="H518" s="22"/>
      <c r="I518" s="22"/>
      <c r="J518" s="22"/>
      <c r="K518" s="22"/>
      <c r="N518" s="18"/>
      <c r="O518" s="27">
        <f>((G518-1)*(1-(IF(H518="no",0,'complete results log'!$B$3)))+1)</f>
        <v>5.0000000000000044E-2</v>
      </c>
      <c r="P518" s="27">
        <f t="shared" si="8"/>
        <v>0</v>
      </c>
      <c r="Q518" s="39">
        <f>IF(Table1[[#This Row],[Runners]]&lt;5,0,IF(Table1[[#This Row],[Runners]]&lt;8,0.25,IF(Table1[[#This Row],[Runners]]&lt;12,0.2,IF(Table1[[#This Row],[Handicap?]]="Yes",0.25,0.2))))</f>
        <v>0</v>
      </c>
      <c r="R518" s="29">
        <f>(IF(N518="WON-EW",((((F518-1)*Q518)*'complete results log'!$B$2)+('complete results log'!$B$2*(F518-1))),IF(N518="WON",((((F518-1)*Q518)*'complete results log'!$B$2)+('complete results log'!$B$2*(F518-1))),IF(N518="PLACED",((((F518-1)*Q518)*'complete results log'!$B$2)-'complete results log'!$B$2),IF(Q518=0,-'complete results log'!$B$2,IF(Q518=0,-'complete results log'!$B$2,-('complete results log'!$B$2*2)))))))*E518</f>
        <v>0</v>
      </c>
      <c r="S518" s="28">
        <f>(IF(N518="WON-EW",((((O518-1)*Q518)*'complete results log'!$B$2)+('complete results log'!$B$2*(O518-1))),IF(N518="WON",((((O518-1)*Q518)*'complete results log'!$B$2)+('complete results log'!$B$2*(O518-1))),IF(N518="PLACED",((((O518-1)*Q518)*'complete results log'!$B$2)-'complete results log'!$B$2),IF(Q518=0,-'complete results log'!$B$2,IF(Q518=0,-'complete results log'!$B$2,-('complete results log'!$B$2*2)))))))*E518</f>
        <v>0</v>
      </c>
      <c r="T518" s="28">
        <f>(IF(N518="WON-EW",(((L518-1)*'complete results log'!$B$2)*(1-$B$3))+(((M518-1)*'complete results log'!$B$2)*(1-$B$3)),IF(N518="WON",(((L518-1)*'complete results log'!$B$2)*(1-$B$3)),IF(N518="PLACED",(((M518-1)*'complete results log'!$B$2)*(1-$B$3))-'complete results log'!$B$2,IF(Q518=0,-'complete results log'!$B$2,-('complete results log'!$B$2*2))))))*E518</f>
        <v>0</v>
      </c>
    </row>
    <row r="519" spans="3:20" x14ac:dyDescent="0.2">
      <c r="C519" s="50"/>
      <c r="D519" s="50"/>
      <c r="H519" s="22"/>
      <c r="I519" s="22"/>
      <c r="J519" s="22"/>
      <c r="K519" s="22"/>
      <c r="N519" s="18"/>
      <c r="O519" s="27">
        <f>((G519-1)*(1-(IF(H519="no",0,'complete results log'!$B$3)))+1)</f>
        <v>5.0000000000000044E-2</v>
      </c>
      <c r="P519" s="27">
        <f t="shared" si="8"/>
        <v>0</v>
      </c>
      <c r="Q519" s="39">
        <f>IF(Table1[[#This Row],[Runners]]&lt;5,0,IF(Table1[[#This Row],[Runners]]&lt;8,0.25,IF(Table1[[#This Row],[Runners]]&lt;12,0.2,IF(Table1[[#This Row],[Handicap?]]="Yes",0.25,0.2))))</f>
        <v>0</v>
      </c>
      <c r="R519" s="29">
        <f>(IF(N519="WON-EW",((((F519-1)*Q519)*'complete results log'!$B$2)+('complete results log'!$B$2*(F519-1))),IF(N519="WON",((((F519-1)*Q519)*'complete results log'!$B$2)+('complete results log'!$B$2*(F519-1))),IF(N519="PLACED",((((F519-1)*Q519)*'complete results log'!$B$2)-'complete results log'!$B$2),IF(Q519=0,-'complete results log'!$B$2,IF(Q519=0,-'complete results log'!$B$2,-('complete results log'!$B$2*2)))))))*E519</f>
        <v>0</v>
      </c>
      <c r="S519" s="28">
        <f>(IF(N519="WON-EW",((((O519-1)*Q519)*'complete results log'!$B$2)+('complete results log'!$B$2*(O519-1))),IF(N519="WON",((((O519-1)*Q519)*'complete results log'!$B$2)+('complete results log'!$B$2*(O519-1))),IF(N519="PLACED",((((O519-1)*Q519)*'complete results log'!$B$2)-'complete results log'!$B$2),IF(Q519=0,-'complete results log'!$B$2,IF(Q519=0,-'complete results log'!$B$2,-('complete results log'!$B$2*2)))))))*E519</f>
        <v>0</v>
      </c>
      <c r="T519" s="28">
        <f>(IF(N519="WON-EW",(((L519-1)*'complete results log'!$B$2)*(1-$B$3))+(((M519-1)*'complete results log'!$B$2)*(1-$B$3)),IF(N519="WON",(((L519-1)*'complete results log'!$B$2)*(1-$B$3)),IF(N519="PLACED",(((M519-1)*'complete results log'!$B$2)*(1-$B$3))-'complete results log'!$B$2,IF(Q519=0,-'complete results log'!$B$2,-('complete results log'!$B$2*2))))))*E519</f>
        <v>0</v>
      </c>
    </row>
    <row r="520" spans="3:20" x14ac:dyDescent="0.2">
      <c r="C520" s="50"/>
      <c r="D520" s="50"/>
      <c r="H520" s="22"/>
      <c r="I520" s="22"/>
      <c r="J520" s="22"/>
      <c r="K520" s="22"/>
      <c r="N520" s="18"/>
      <c r="O520" s="27">
        <f>((G520-1)*(1-(IF(H520="no",0,'complete results log'!$B$3)))+1)</f>
        <v>5.0000000000000044E-2</v>
      </c>
      <c r="P520" s="27">
        <f t="shared" si="8"/>
        <v>0</v>
      </c>
      <c r="Q520" s="39">
        <f>IF(Table1[[#This Row],[Runners]]&lt;5,0,IF(Table1[[#This Row],[Runners]]&lt;8,0.25,IF(Table1[[#This Row],[Runners]]&lt;12,0.2,IF(Table1[[#This Row],[Handicap?]]="Yes",0.25,0.2))))</f>
        <v>0</v>
      </c>
      <c r="R520" s="29">
        <f>(IF(N520="WON-EW",((((F520-1)*Q520)*'complete results log'!$B$2)+('complete results log'!$B$2*(F520-1))),IF(N520="WON",((((F520-1)*Q520)*'complete results log'!$B$2)+('complete results log'!$B$2*(F520-1))),IF(N520="PLACED",((((F520-1)*Q520)*'complete results log'!$B$2)-'complete results log'!$B$2),IF(Q520=0,-'complete results log'!$B$2,IF(Q520=0,-'complete results log'!$B$2,-('complete results log'!$B$2*2)))))))*E520</f>
        <v>0</v>
      </c>
      <c r="S520" s="28">
        <f>(IF(N520="WON-EW",((((O520-1)*Q520)*'complete results log'!$B$2)+('complete results log'!$B$2*(O520-1))),IF(N520="WON",((((O520-1)*Q520)*'complete results log'!$B$2)+('complete results log'!$B$2*(O520-1))),IF(N520="PLACED",((((O520-1)*Q520)*'complete results log'!$B$2)-'complete results log'!$B$2),IF(Q520=0,-'complete results log'!$B$2,IF(Q520=0,-'complete results log'!$B$2,-('complete results log'!$B$2*2)))))))*E520</f>
        <v>0</v>
      </c>
      <c r="T520" s="28">
        <f>(IF(N520="WON-EW",(((L520-1)*'complete results log'!$B$2)*(1-$B$3))+(((M520-1)*'complete results log'!$B$2)*(1-$B$3)),IF(N520="WON",(((L520-1)*'complete results log'!$B$2)*(1-$B$3)),IF(N520="PLACED",(((M520-1)*'complete results log'!$B$2)*(1-$B$3))-'complete results log'!$B$2,IF(Q520=0,-'complete results log'!$B$2,-('complete results log'!$B$2*2))))))*E520</f>
        <v>0</v>
      </c>
    </row>
    <row r="521" spans="3:20" x14ac:dyDescent="0.2">
      <c r="C521" s="50"/>
      <c r="D521" s="50"/>
      <c r="H521" s="22"/>
      <c r="I521" s="22"/>
      <c r="J521" s="22"/>
      <c r="K521" s="22"/>
      <c r="N521" s="18"/>
      <c r="O521" s="27">
        <f>((G521-1)*(1-(IF(H521="no",0,'complete results log'!$B$3)))+1)</f>
        <v>5.0000000000000044E-2</v>
      </c>
      <c r="P521" s="27">
        <f t="shared" si="8"/>
        <v>0</v>
      </c>
      <c r="Q521" s="39">
        <f>IF(Table1[[#This Row],[Runners]]&lt;5,0,IF(Table1[[#This Row],[Runners]]&lt;8,0.25,IF(Table1[[#This Row],[Runners]]&lt;12,0.2,IF(Table1[[#This Row],[Handicap?]]="Yes",0.25,0.2))))</f>
        <v>0</v>
      </c>
      <c r="R521" s="29">
        <f>(IF(N521="WON-EW",((((F521-1)*Q521)*'complete results log'!$B$2)+('complete results log'!$B$2*(F521-1))),IF(N521="WON",((((F521-1)*Q521)*'complete results log'!$B$2)+('complete results log'!$B$2*(F521-1))),IF(N521="PLACED",((((F521-1)*Q521)*'complete results log'!$B$2)-'complete results log'!$B$2),IF(Q521=0,-'complete results log'!$B$2,IF(Q521=0,-'complete results log'!$B$2,-('complete results log'!$B$2*2)))))))*E521</f>
        <v>0</v>
      </c>
      <c r="S521" s="28">
        <f>(IF(N521="WON-EW",((((O521-1)*Q521)*'complete results log'!$B$2)+('complete results log'!$B$2*(O521-1))),IF(N521="WON",((((O521-1)*Q521)*'complete results log'!$B$2)+('complete results log'!$B$2*(O521-1))),IF(N521="PLACED",((((O521-1)*Q521)*'complete results log'!$B$2)-'complete results log'!$B$2),IF(Q521=0,-'complete results log'!$B$2,IF(Q521=0,-'complete results log'!$B$2,-('complete results log'!$B$2*2)))))))*E521</f>
        <v>0</v>
      </c>
      <c r="T521" s="28">
        <f>(IF(N521="WON-EW",(((L521-1)*'complete results log'!$B$2)*(1-$B$3))+(((M521-1)*'complete results log'!$B$2)*(1-$B$3)),IF(N521="WON",(((L521-1)*'complete results log'!$B$2)*(1-$B$3)),IF(N521="PLACED",(((M521-1)*'complete results log'!$B$2)*(1-$B$3))-'complete results log'!$B$2,IF(Q521=0,-'complete results log'!$B$2,-('complete results log'!$B$2*2))))))*E521</f>
        <v>0</v>
      </c>
    </row>
    <row r="522" spans="3:20" x14ac:dyDescent="0.2">
      <c r="C522" s="50"/>
      <c r="D522" s="50"/>
      <c r="H522" s="22"/>
      <c r="I522" s="22"/>
      <c r="J522" s="22"/>
      <c r="K522" s="22"/>
      <c r="N522" s="18"/>
      <c r="O522" s="27">
        <f>((G522-1)*(1-(IF(H522="no",0,'complete results log'!$B$3)))+1)</f>
        <v>5.0000000000000044E-2</v>
      </c>
      <c r="P522" s="27">
        <f t="shared" si="8"/>
        <v>0</v>
      </c>
      <c r="Q522" s="39">
        <f>IF(Table1[[#This Row],[Runners]]&lt;5,0,IF(Table1[[#This Row],[Runners]]&lt;8,0.25,IF(Table1[[#This Row],[Runners]]&lt;12,0.2,IF(Table1[[#This Row],[Handicap?]]="Yes",0.25,0.2))))</f>
        <v>0</v>
      </c>
      <c r="R522" s="29">
        <f>(IF(N522="WON-EW",((((F522-1)*Q522)*'complete results log'!$B$2)+('complete results log'!$B$2*(F522-1))),IF(N522="WON",((((F522-1)*Q522)*'complete results log'!$B$2)+('complete results log'!$B$2*(F522-1))),IF(N522="PLACED",((((F522-1)*Q522)*'complete results log'!$B$2)-'complete results log'!$B$2),IF(Q522=0,-'complete results log'!$B$2,IF(Q522=0,-'complete results log'!$B$2,-('complete results log'!$B$2*2)))))))*E522</f>
        <v>0</v>
      </c>
      <c r="S522" s="28">
        <f>(IF(N522="WON-EW",((((O522-1)*Q522)*'complete results log'!$B$2)+('complete results log'!$B$2*(O522-1))),IF(N522="WON",((((O522-1)*Q522)*'complete results log'!$B$2)+('complete results log'!$B$2*(O522-1))),IF(N522="PLACED",((((O522-1)*Q522)*'complete results log'!$B$2)-'complete results log'!$B$2),IF(Q522=0,-'complete results log'!$B$2,IF(Q522=0,-'complete results log'!$B$2,-('complete results log'!$B$2*2)))))))*E522</f>
        <v>0</v>
      </c>
      <c r="T522" s="28">
        <f>(IF(N522="WON-EW",(((L522-1)*'complete results log'!$B$2)*(1-$B$3))+(((M522-1)*'complete results log'!$B$2)*(1-$B$3)),IF(N522="WON",(((L522-1)*'complete results log'!$B$2)*(1-$B$3)),IF(N522="PLACED",(((M522-1)*'complete results log'!$B$2)*(1-$B$3))-'complete results log'!$B$2,IF(Q522=0,-'complete results log'!$B$2,-('complete results log'!$B$2*2))))))*E522</f>
        <v>0</v>
      </c>
    </row>
    <row r="523" spans="3:20" x14ac:dyDescent="0.2">
      <c r="C523" s="50"/>
      <c r="D523" s="50"/>
      <c r="H523" s="22"/>
      <c r="I523" s="22"/>
      <c r="J523" s="22"/>
      <c r="K523" s="22"/>
      <c r="N523" s="18"/>
      <c r="O523" s="27">
        <f>((G523-1)*(1-(IF(H523="no",0,'complete results log'!$B$3)))+1)</f>
        <v>5.0000000000000044E-2</v>
      </c>
      <c r="P523" s="27">
        <f t="shared" si="8"/>
        <v>0</v>
      </c>
      <c r="Q523" s="39">
        <f>IF(Table1[[#This Row],[Runners]]&lt;5,0,IF(Table1[[#This Row],[Runners]]&lt;8,0.25,IF(Table1[[#This Row],[Runners]]&lt;12,0.2,IF(Table1[[#This Row],[Handicap?]]="Yes",0.25,0.2))))</f>
        <v>0</v>
      </c>
      <c r="R523" s="29">
        <f>(IF(N523="WON-EW",((((F523-1)*Q523)*'complete results log'!$B$2)+('complete results log'!$B$2*(F523-1))),IF(N523="WON",((((F523-1)*Q523)*'complete results log'!$B$2)+('complete results log'!$B$2*(F523-1))),IF(N523="PLACED",((((F523-1)*Q523)*'complete results log'!$B$2)-'complete results log'!$B$2),IF(Q523=0,-'complete results log'!$B$2,IF(Q523=0,-'complete results log'!$B$2,-('complete results log'!$B$2*2)))))))*E523</f>
        <v>0</v>
      </c>
      <c r="S523" s="28">
        <f>(IF(N523="WON-EW",((((O523-1)*Q523)*'complete results log'!$B$2)+('complete results log'!$B$2*(O523-1))),IF(N523="WON",((((O523-1)*Q523)*'complete results log'!$B$2)+('complete results log'!$B$2*(O523-1))),IF(N523="PLACED",((((O523-1)*Q523)*'complete results log'!$B$2)-'complete results log'!$B$2),IF(Q523=0,-'complete results log'!$B$2,IF(Q523=0,-'complete results log'!$B$2,-('complete results log'!$B$2*2)))))))*E523</f>
        <v>0</v>
      </c>
      <c r="T523" s="28">
        <f>(IF(N523="WON-EW",(((L523-1)*'complete results log'!$B$2)*(1-$B$3))+(((M523-1)*'complete results log'!$B$2)*(1-$B$3)),IF(N523="WON",(((L523-1)*'complete results log'!$B$2)*(1-$B$3)),IF(N523="PLACED",(((M523-1)*'complete results log'!$B$2)*(1-$B$3))-'complete results log'!$B$2,IF(Q523=0,-'complete results log'!$B$2,-('complete results log'!$B$2*2))))))*E523</f>
        <v>0</v>
      </c>
    </row>
    <row r="524" spans="3:20" x14ac:dyDescent="0.2">
      <c r="C524" s="50"/>
      <c r="D524" s="50"/>
      <c r="H524" s="22"/>
      <c r="I524" s="22"/>
      <c r="J524" s="22"/>
      <c r="K524" s="22"/>
      <c r="N524" s="18"/>
      <c r="O524" s="27">
        <f>((G524-1)*(1-(IF(H524="no",0,'complete results log'!$B$3)))+1)</f>
        <v>5.0000000000000044E-2</v>
      </c>
      <c r="P524" s="27">
        <f t="shared" si="8"/>
        <v>0</v>
      </c>
      <c r="Q524" s="39">
        <f>IF(Table1[[#This Row],[Runners]]&lt;5,0,IF(Table1[[#This Row],[Runners]]&lt;8,0.25,IF(Table1[[#This Row],[Runners]]&lt;12,0.2,IF(Table1[[#This Row],[Handicap?]]="Yes",0.25,0.2))))</f>
        <v>0</v>
      </c>
      <c r="R524" s="29">
        <f>(IF(N524="WON-EW",((((F524-1)*Q524)*'complete results log'!$B$2)+('complete results log'!$B$2*(F524-1))),IF(N524="WON",((((F524-1)*Q524)*'complete results log'!$B$2)+('complete results log'!$B$2*(F524-1))),IF(N524="PLACED",((((F524-1)*Q524)*'complete results log'!$B$2)-'complete results log'!$B$2),IF(Q524=0,-'complete results log'!$B$2,IF(Q524=0,-'complete results log'!$B$2,-('complete results log'!$B$2*2)))))))*E524</f>
        <v>0</v>
      </c>
      <c r="S524" s="28">
        <f>(IF(N524="WON-EW",((((O524-1)*Q524)*'complete results log'!$B$2)+('complete results log'!$B$2*(O524-1))),IF(N524="WON",((((O524-1)*Q524)*'complete results log'!$B$2)+('complete results log'!$B$2*(O524-1))),IF(N524="PLACED",((((O524-1)*Q524)*'complete results log'!$B$2)-'complete results log'!$B$2),IF(Q524=0,-'complete results log'!$B$2,IF(Q524=0,-'complete results log'!$B$2,-('complete results log'!$B$2*2)))))))*E524</f>
        <v>0</v>
      </c>
      <c r="T524" s="28">
        <f>(IF(N524="WON-EW",(((L524-1)*'complete results log'!$B$2)*(1-$B$3))+(((M524-1)*'complete results log'!$B$2)*(1-$B$3)),IF(N524="WON",(((L524-1)*'complete results log'!$B$2)*(1-$B$3)),IF(N524="PLACED",(((M524-1)*'complete results log'!$B$2)*(1-$B$3))-'complete results log'!$B$2,IF(Q524=0,-'complete results log'!$B$2,-('complete results log'!$B$2*2))))))*E524</f>
        <v>0</v>
      </c>
    </row>
    <row r="525" spans="3:20" x14ac:dyDescent="0.2">
      <c r="C525" s="50"/>
      <c r="D525" s="50"/>
      <c r="H525" s="22"/>
      <c r="I525" s="22"/>
      <c r="J525" s="22"/>
      <c r="K525" s="22"/>
      <c r="N525" s="18"/>
      <c r="O525" s="27">
        <f>((G525-1)*(1-(IF(H525="no",0,'complete results log'!$B$3)))+1)</f>
        <v>5.0000000000000044E-2</v>
      </c>
      <c r="P525" s="27">
        <f t="shared" si="8"/>
        <v>0</v>
      </c>
      <c r="Q525" s="39">
        <f>IF(Table1[[#This Row],[Runners]]&lt;5,0,IF(Table1[[#This Row],[Runners]]&lt;8,0.25,IF(Table1[[#This Row],[Runners]]&lt;12,0.2,IF(Table1[[#This Row],[Handicap?]]="Yes",0.25,0.2))))</f>
        <v>0</v>
      </c>
      <c r="R525" s="29">
        <f>(IF(N525="WON-EW",((((F525-1)*Q525)*'complete results log'!$B$2)+('complete results log'!$B$2*(F525-1))),IF(N525="WON",((((F525-1)*Q525)*'complete results log'!$B$2)+('complete results log'!$B$2*(F525-1))),IF(N525="PLACED",((((F525-1)*Q525)*'complete results log'!$B$2)-'complete results log'!$B$2),IF(Q525=0,-'complete results log'!$B$2,IF(Q525=0,-'complete results log'!$B$2,-('complete results log'!$B$2*2)))))))*E525</f>
        <v>0</v>
      </c>
      <c r="S525" s="28">
        <f>(IF(N525="WON-EW",((((O525-1)*Q525)*'complete results log'!$B$2)+('complete results log'!$B$2*(O525-1))),IF(N525="WON",((((O525-1)*Q525)*'complete results log'!$B$2)+('complete results log'!$B$2*(O525-1))),IF(N525="PLACED",((((O525-1)*Q525)*'complete results log'!$B$2)-'complete results log'!$B$2),IF(Q525=0,-'complete results log'!$B$2,IF(Q525=0,-'complete results log'!$B$2,-('complete results log'!$B$2*2)))))))*E525</f>
        <v>0</v>
      </c>
      <c r="T525" s="28">
        <f>(IF(N525="WON-EW",(((L525-1)*'complete results log'!$B$2)*(1-$B$3))+(((M525-1)*'complete results log'!$B$2)*(1-$B$3)),IF(N525="WON",(((L525-1)*'complete results log'!$B$2)*(1-$B$3)),IF(N525="PLACED",(((M525-1)*'complete results log'!$B$2)*(1-$B$3))-'complete results log'!$B$2,IF(Q525=0,-'complete results log'!$B$2,-('complete results log'!$B$2*2))))))*E525</f>
        <v>0</v>
      </c>
    </row>
    <row r="526" spans="3:20" x14ac:dyDescent="0.2">
      <c r="C526" s="50"/>
      <c r="D526" s="50"/>
      <c r="H526" s="22"/>
      <c r="I526" s="22"/>
      <c r="J526" s="22"/>
      <c r="K526" s="22"/>
      <c r="N526" s="18"/>
      <c r="O526" s="27">
        <f>((G526-1)*(1-(IF(H526="no",0,'complete results log'!$B$3)))+1)</f>
        <v>5.0000000000000044E-2</v>
      </c>
      <c r="P526" s="27">
        <f t="shared" si="8"/>
        <v>0</v>
      </c>
      <c r="Q526" s="39">
        <f>IF(Table1[[#This Row],[Runners]]&lt;5,0,IF(Table1[[#This Row],[Runners]]&lt;8,0.25,IF(Table1[[#This Row],[Runners]]&lt;12,0.2,IF(Table1[[#This Row],[Handicap?]]="Yes",0.25,0.2))))</f>
        <v>0</v>
      </c>
      <c r="R526" s="29">
        <f>(IF(N526="WON-EW",((((F526-1)*Q526)*'complete results log'!$B$2)+('complete results log'!$B$2*(F526-1))),IF(N526="WON",((((F526-1)*Q526)*'complete results log'!$B$2)+('complete results log'!$B$2*(F526-1))),IF(N526="PLACED",((((F526-1)*Q526)*'complete results log'!$B$2)-'complete results log'!$B$2),IF(Q526=0,-'complete results log'!$B$2,IF(Q526=0,-'complete results log'!$B$2,-('complete results log'!$B$2*2)))))))*E526</f>
        <v>0</v>
      </c>
      <c r="S526" s="28">
        <f>(IF(N526="WON-EW",((((O526-1)*Q526)*'complete results log'!$B$2)+('complete results log'!$B$2*(O526-1))),IF(N526="WON",((((O526-1)*Q526)*'complete results log'!$B$2)+('complete results log'!$B$2*(O526-1))),IF(N526="PLACED",((((O526-1)*Q526)*'complete results log'!$B$2)-'complete results log'!$B$2),IF(Q526=0,-'complete results log'!$B$2,IF(Q526=0,-'complete results log'!$B$2,-('complete results log'!$B$2*2)))))))*E526</f>
        <v>0</v>
      </c>
      <c r="T526" s="28">
        <f>(IF(N526="WON-EW",(((L526-1)*'complete results log'!$B$2)*(1-$B$3))+(((M526-1)*'complete results log'!$B$2)*(1-$B$3)),IF(N526="WON",(((L526-1)*'complete results log'!$B$2)*(1-$B$3)),IF(N526="PLACED",(((M526-1)*'complete results log'!$B$2)*(1-$B$3))-'complete results log'!$B$2,IF(Q526=0,-'complete results log'!$B$2,-('complete results log'!$B$2*2))))))*E526</f>
        <v>0</v>
      </c>
    </row>
    <row r="527" spans="3:20" x14ac:dyDescent="0.2">
      <c r="C527" s="50"/>
      <c r="D527" s="50"/>
      <c r="H527" s="22"/>
      <c r="I527" s="22"/>
      <c r="J527" s="22"/>
      <c r="K527" s="22"/>
      <c r="N527" s="18"/>
      <c r="O527" s="27">
        <f>((G527-1)*(1-(IF(H527="no",0,'complete results log'!$B$3)))+1)</f>
        <v>5.0000000000000044E-2</v>
      </c>
      <c r="P527" s="27">
        <f t="shared" si="8"/>
        <v>0</v>
      </c>
      <c r="Q527" s="39">
        <f>IF(Table1[[#This Row],[Runners]]&lt;5,0,IF(Table1[[#This Row],[Runners]]&lt;8,0.25,IF(Table1[[#This Row],[Runners]]&lt;12,0.2,IF(Table1[[#This Row],[Handicap?]]="Yes",0.25,0.2))))</f>
        <v>0</v>
      </c>
      <c r="R527" s="29">
        <f>(IF(N527="WON-EW",((((F527-1)*Q527)*'complete results log'!$B$2)+('complete results log'!$B$2*(F527-1))),IF(N527="WON",((((F527-1)*Q527)*'complete results log'!$B$2)+('complete results log'!$B$2*(F527-1))),IF(N527="PLACED",((((F527-1)*Q527)*'complete results log'!$B$2)-'complete results log'!$B$2),IF(Q527=0,-'complete results log'!$B$2,IF(Q527=0,-'complete results log'!$B$2,-('complete results log'!$B$2*2)))))))*E527</f>
        <v>0</v>
      </c>
      <c r="S527" s="28">
        <f>(IF(N527="WON-EW",((((O527-1)*Q527)*'complete results log'!$B$2)+('complete results log'!$B$2*(O527-1))),IF(N527="WON",((((O527-1)*Q527)*'complete results log'!$B$2)+('complete results log'!$B$2*(O527-1))),IF(N527="PLACED",((((O527-1)*Q527)*'complete results log'!$B$2)-'complete results log'!$B$2),IF(Q527=0,-'complete results log'!$B$2,IF(Q527=0,-'complete results log'!$B$2,-('complete results log'!$B$2*2)))))))*E527</f>
        <v>0</v>
      </c>
      <c r="T527" s="28">
        <f>(IF(N527="WON-EW",(((L527-1)*'complete results log'!$B$2)*(1-$B$3))+(((M527-1)*'complete results log'!$B$2)*(1-$B$3)),IF(N527="WON",(((L527-1)*'complete results log'!$B$2)*(1-$B$3)),IF(N527="PLACED",(((M527-1)*'complete results log'!$B$2)*(1-$B$3))-'complete results log'!$B$2,IF(Q527=0,-'complete results log'!$B$2,-('complete results log'!$B$2*2))))))*E527</f>
        <v>0</v>
      </c>
    </row>
    <row r="528" spans="3:20" x14ac:dyDescent="0.2">
      <c r="C528" s="50"/>
      <c r="D528" s="50"/>
      <c r="H528" s="22"/>
      <c r="I528" s="22"/>
      <c r="J528" s="22"/>
      <c r="K528" s="22"/>
      <c r="N528" s="18"/>
      <c r="O528" s="27">
        <f>((G528-1)*(1-(IF(H528="no",0,'complete results log'!$B$3)))+1)</f>
        <v>5.0000000000000044E-2</v>
      </c>
      <c r="P528" s="27">
        <f t="shared" si="8"/>
        <v>0</v>
      </c>
      <c r="Q528" s="39">
        <f>IF(Table1[[#This Row],[Runners]]&lt;5,0,IF(Table1[[#This Row],[Runners]]&lt;8,0.25,IF(Table1[[#This Row],[Runners]]&lt;12,0.2,IF(Table1[[#This Row],[Handicap?]]="Yes",0.25,0.2))))</f>
        <v>0</v>
      </c>
      <c r="R528" s="29">
        <f>(IF(N528="WON-EW",((((F528-1)*Q528)*'complete results log'!$B$2)+('complete results log'!$B$2*(F528-1))),IF(N528="WON",((((F528-1)*Q528)*'complete results log'!$B$2)+('complete results log'!$B$2*(F528-1))),IF(N528="PLACED",((((F528-1)*Q528)*'complete results log'!$B$2)-'complete results log'!$B$2),IF(Q528=0,-'complete results log'!$B$2,IF(Q528=0,-'complete results log'!$B$2,-('complete results log'!$B$2*2)))))))*E528</f>
        <v>0</v>
      </c>
      <c r="S528" s="28">
        <f>(IF(N528="WON-EW",((((O528-1)*Q528)*'complete results log'!$B$2)+('complete results log'!$B$2*(O528-1))),IF(N528="WON",((((O528-1)*Q528)*'complete results log'!$B$2)+('complete results log'!$B$2*(O528-1))),IF(N528="PLACED",((((O528-1)*Q528)*'complete results log'!$B$2)-'complete results log'!$B$2),IF(Q528=0,-'complete results log'!$B$2,IF(Q528=0,-'complete results log'!$B$2,-('complete results log'!$B$2*2)))))))*E528</f>
        <v>0</v>
      </c>
      <c r="T528" s="28">
        <f>(IF(N528="WON-EW",(((L528-1)*'complete results log'!$B$2)*(1-$B$3))+(((M528-1)*'complete results log'!$B$2)*(1-$B$3)),IF(N528="WON",(((L528-1)*'complete results log'!$B$2)*(1-$B$3)),IF(N528="PLACED",(((M528-1)*'complete results log'!$B$2)*(1-$B$3))-'complete results log'!$B$2,IF(Q528=0,-'complete results log'!$B$2,-('complete results log'!$B$2*2))))))*E528</f>
        <v>0</v>
      </c>
    </row>
    <row r="529" spans="3:20" x14ac:dyDescent="0.2">
      <c r="C529" s="50"/>
      <c r="D529" s="50"/>
      <c r="H529" s="22"/>
      <c r="I529" s="22"/>
      <c r="J529" s="22"/>
      <c r="K529" s="22"/>
      <c r="N529" s="18"/>
      <c r="O529" s="27">
        <f>((G529-1)*(1-(IF(H529="no",0,'complete results log'!$B$3)))+1)</f>
        <v>5.0000000000000044E-2</v>
      </c>
      <c r="P529" s="27">
        <f t="shared" si="8"/>
        <v>0</v>
      </c>
      <c r="Q529" s="39">
        <f>IF(Table1[[#This Row],[Runners]]&lt;5,0,IF(Table1[[#This Row],[Runners]]&lt;8,0.25,IF(Table1[[#This Row],[Runners]]&lt;12,0.2,IF(Table1[[#This Row],[Handicap?]]="Yes",0.25,0.2))))</f>
        <v>0</v>
      </c>
      <c r="R529" s="29">
        <f>(IF(N529="WON-EW",((((F529-1)*Q529)*'complete results log'!$B$2)+('complete results log'!$B$2*(F529-1))),IF(N529="WON",((((F529-1)*Q529)*'complete results log'!$B$2)+('complete results log'!$B$2*(F529-1))),IF(N529="PLACED",((((F529-1)*Q529)*'complete results log'!$B$2)-'complete results log'!$B$2),IF(Q529=0,-'complete results log'!$B$2,IF(Q529=0,-'complete results log'!$B$2,-('complete results log'!$B$2*2)))))))*E529</f>
        <v>0</v>
      </c>
      <c r="S529" s="28">
        <f>(IF(N529="WON-EW",((((O529-1)*Q529)*'complete results log'!$B$2)+('complete results log'!$B$2*(O529-1))),IF(N529="WON",((((O529-1)*Q529)*'complete results log'!$B$2)+('complete results log'!$B$2*(O529-1))),IF(N529="PLACED",((((O529-1)*Q529)*'complete results log'!$B$2)-'complete results log'!$B$2),IF(Q529=0,-'complete results log'!$B$2,IF(Q529=0,-'complete results log'!$B$2,-('complete results log'!$B$2*2)))))))*E529</f>
        <v>0</v>
      </c>
      <c r="T529" s="28">
        <f>(IF(N529="WON-EW",(((L529-1)*'complete results log'!$B$2)*(1-$B$3))+(((M529-1)*'complete results log'!$B$2)*(1-$B$3)),IF(N529="WON",(((L529-1)*'complete results log'!$B$2)*(1-$B$3)),IF(N529="PLACED",(((M529-1)*'complete results log'!$B$2)*(1-$B$3))-'complete results log'!$B$2,IF(Q529=0,-'complete results log'!$B$2,-('complete results log'!$B$2*2))))))*E529</f>
        <v>0</v>
      </c>
    </row>
    <row r="530" spans="3:20" x14ac:dyDescent="0.2">
      <c r="C530" s="50"/>
      <c r="D530" s="50"/>
      <c r="H530" s="22"/>
      <c r="I530" s="22"/>
      <c r="J530" s="22"/>
      <c r="K530" s="22"/>
      <c r="N530" s="18"/>
      <c r="O530" s="27">
        <f>((G530-1)*(1-(IF(H530="no",0,'complete results log'!$B$3)))+1)</f>
        <v>5.0000000000000044E-2</v>
      </c>
      <c r="P530" s="27">
        <f t="shared" si="8"/>
        <v>0</v>
      </c>
      <c r="Q530" s="39">
        <f>IF(Table1[[#This Row],[Runners]]&lt;5,0,IF(Table1[[#This Row],[Runners]]&lt;8,0.25,IF(Table1[[#This Row],[Runners]]&lt;12,0.2,IF(Table1[[#This Row],[Handicap?]]="Yes",0.25,0.2))))</f>
        <v>0</v>
      </c>
      <c r="R530" s="29">
        <f>(IF(N530="WON-EW",((((F530-1)*Q530)*'complete results log'!$B$2)+('complete results log'!$B$2*(F530-1))),IF(N530="WON",((((F530-1)*Q530)*'complete results log'!$B$2)+('complete results log'!$B$2*(F530-1))),IF(N530="PLACED",((((F530-1)*Q530)*'complete results log'!$B$2)-'complete results log'!$B$2),IF(Q530=0,-'complete results log'!$B$2,IF(Q530=0,-'complete results log'!$B$2,-('complete results log'!$B$2*2)))))))*E530</f>
        <v>0</v>
      </c>
      <c r="S530" s="28">
        <f>(IF(N530="WON-EW",((((O530-1)*Q530)*'complete results log'!$B$2)+('complete results log'!$B$2*(O530-1))),IF(N530="WON",((((O530-1)*Q530)*'complete results log'!$B$2)+('complete results log'!$B$2*(O530-1))),IF(N530="PLACED",((((O530-1)*Q530)*'complete results log'!$B$2)-'complete results log'!$B$2),IF(Q530=0,-'complete results log'!$B$2,IF(Q530=0,-'complete results log'!$B$2,-('complete results log'!$B$2*2)))))))*E530</f>
        <v>0</v>
      </c>
      <c r="T530" s="28">
        <f>(IF(N530="WON-EW",(((L530-1)*'complete results log'!$B$2)*(1-$B$3))+(((M530-1)*'complete results log'!$B$2)*(1-$B$3)),IF(N530="WON",(((L530-1)*'complete results log'!$B$2)*(1-$B$3)),IF(N530="PLACED",(((M530-1)*'complete results log'!$B$2)*(1-$B$3))-'complete results log'!$B$2,IF(Q530=0,-'complete results log'!$B$2,-('complete results log'!$B$2*2))))))*E530</f>
        <v>0</v>
      </c>
    </row>
    <row r="531" spans="3:20" x14ac:dyDescent="0.2">
      <c r="C531" s="50"/>
      <c r="D531" s="50"/>
      <c r="H531" s="22"/>
      <c r="I531" s="22"/>
      <c r="J531" s="22"/>
      <c r="K531" s="22"/>
      <c r="N531" s="18"/>
      <c r="O531" s="27">
        <f>((G531-1)*(1-(IF(H531="no",0,'complete results log'!$B$3)))+1)</f>
        <v>5.0000000000000044E-2</v>
      </c>
      <c r="P531" s="27">
        <f t="shared" si="8"/>
        <v>0</v>
      </c>
      <c r="Q531" s="39">
        <f>IF(Table1[[#This Row],[Runners]]&lt;5,0,IF(Table1[[#This Row],[Runners]]&lt;8,0.25,IF(Table1[[#This Row],[Runners]]&lt;12,0.2,IF(Table1[[#This Row],[Handicap?]]="Yes",0.25,0.2))))</f>
        <v>0</v>
      </c>
      <c r="R531" s="29">
        <f>(IF(N531="WON-EW",((((F531-1)*Q531)*'complete results log'!$B$2)+('complete results log'!$B$2*(F531-1))),IF(N531="WON",((((F531-1)*Q531)*'complete results log'!$B$2)+('complete results log'!$B$2*(F531-1))),IF(N531="PLACED",((((F531-1)*Q531)*'complete results log'!$B$2)-'complete results log'!$B$2),IF(Q531=0,-'complete results log'!$B$2,IF(Q531=0,-'complete results log'!$B$2,-('complete results log'!$B$2*2)))))))*E531</f>
        <v>0</v>
      </c>
      <c r="S531" s="28">
        <f>(IF(N531="WON-EW",((((O531-1)*Q531)*'complete results log'!$B$2)+('complete results log'!$B$2*(O531-1))),IF(N531="WON",((((O531-1)*Q531)*'complete results log'!$B$2)+('complete results log'!$B$2*(O531-1))),IF(N531="PLACED",((((O531-1)*Q531)*'complete results log'!$B$2)-'complete results log'!$B$2),IF(Q531=0,-'complete results log'!$B$2,IF(Q531=0,-'complete results log'!$B$2,-('complete results log'!$B$2*2)))))))*E531</f>
        <v>0</v>
      </c>
      <c r="T531" s="28">
        <f>(IF(N531="WON-EW",(((L531-1)*'complete results log'!$B$2)*(1-$B$3))+(((M531-1)*'complete results log'!$B$2)*(1-$B$3)),IF(N531="WON",(((L531-1)*'complete results log'!$B$2)*(1-$B$3)),IF(N531="PLACED",(((M531-1)*'complete results log'!$B$2)*(1-$B$3))-'complete results log'!$B$2,IF(Q531=0,-'complete results log'!$B$2,-('complete results log'!$B$2*2))))))*E531</f>
        <v>0</v>
      </c>
    </row>
    <row r="532" spans="3:20" x14ac:dyDescent="0.2">
      <c r="C532" s="50"/>
      <c r="D532" s="50"/>
      <c r="H532" s="22"/>
      <c r="I532" s="22"/>
      <c r="J532" s="22"/>
      <c r="K532" s="22"/>
      <c r="N532" s="18"/>
      <c r="O532" s="27">
        <f>((G532-1)*(1-(IF(H532="no",0,'complete results log'!$B$3)))+1)</f>
        <v>5.0000000000000044E-2</v>
      </c>
      <c r="P532" s="27">
        <f t="shared" si="8"/>
        <v>0</v>
      </c>
      <c r="Q532" s="39">
        <f>IF(Table1[[#This Row],[Runners]]&lt;5,0,IF(Table1[[#This Row],[Runners]]&lt;8,0.25,IF(Table1[[#This Row],[Runners]]&lt;12,0.2,IF(Table1[[#This Row],[Handicap?]]="Yes",0.25,0.2))))</f>
        <v>0</v>
      </c>
      <c r="R532" s="29">
        <f>(IF(N532="WON-EW",((((F532-1)*Q532)*'complete results log'!$B$2)+('complete results log'!$B$2*(F532-1))),IF(N532="WON",((((F532-1)*Q532)*'complete results log'!$B$2)+('complete results log'!$B$2*(F532-1))),IF(N532="PLACED",((((F532-1)*Q532)*'complete results log'!$B$2)-'complete results log'!$B$2),IF(Q532=0,-'complete results log'!$B$2,IF(Q532=0,-'complete results log'!$B$2,-('complete results log'!$B$2*2)))))))*E532</f>
        <v>0</v>
      </c>
      <c r="S532" s="28">
        <f>(IF(N532="WON-EW",((((O532-1)*Q532)*'complete results log'!$B$2)+('complete results log'!$B$2*(O532-1))),IF(N532="WON",((((O532-1)*Q532)*'complete results log'!$B$2)+('complete results log'!$B$2*(O532-1))),IF(N532="PLACED",((((O532-1)*Q532)*'complete results log'!$B$2)-'complete results log'!$B$2),IF(Q532=0,-'complete results log'!$B$2,IF(Q532=0,-'complete results log'!$B$2,-('complete results log'!$B$2*2)))))))*E532</f>
        <v>0</v>
      </c>
      <c r="T532" s="28">
        <f>(IF(N532="WON-EW",(((L532-1)*'complete results log'!$B$2)*(1-$B$3))+(((M532-1)*'complete results log'!$B$2)*(1-$B$3)),IF(N532="WON",(((L532-1)*'complete results log'!$B$2)*(1-$B$3)),IF(N532="PLACED",(((M532-1)*'complete results log'!$B$2)*(1-$B$3))-'complete results log'!$B$2,IF(Q532=0,-'complete results log'!$B$2,-('complete results log'!$B$2*2))))))*E532</f>
        <v>0</v>
      </c>
    </row>
    <row r="533" spans="3:20" x14ac:dyDescent="0.2">
      <c r="C533" s="50"/>
      <c r="D533" s="50"/>
      <c r="H533" s="22"/>
      <c r="I533" s="22"/>
      <c r="J533" s="22"/>
      <c r="K533" s="22"/>
      <c r="N533" s="18"/>
      <c r="O533" s="27">
        <f>((G533-1)*(1-(IF(H533="no",0,'complete results log'!$B$3)))+1)</f>
        <v>5.0000000000000044E-2</v>
      </c>
      <c r="P533" s="27">
        <f t="shared" si="8"/>
        <v>0</v>
      </c>
      <c r="Q533" s="39">
        <f>IF(Table1[[#This Row],[Runners]]&lt;5,0,IF(Table1[[#This Row],[Runners]]&lt;8,0.25,IF(Table1[[#This Row],[Runners]]&lt;12,0.2,IF(Table1[[#This Row],[Handicap?]]="Yes",0.25,0.2))))</f>
        <v>0</v>
      </c>
      <c r="R533" s="29">
        <f>(IF(N533="WON-EW",((((F533-1)*Q533)*'complete results log'!$B$2)+('complete results log'!$B$2*(F533-1))),IF(N533="WON",((((F533-1)*Q533)*'complete results log'!$B$2)+('complete results log'!$B$2*(F533-1))),IF(N533="PLACED",((((F533-1)*Q533)*'complete results log'!$B$2)-'complete results log'!$B$2),IF(Q533=0,-'complete results log'!$B$2,IF(Q533=0,-'complete results log'!$B$2,-('complete results log'!$B$2*2)))))))*E533</f>
        <v>0</v>
      </c>
      <c r="S533" s="28">
        <f>(IF(N533="WON-EW",((((O533-1)*Q533)*'complete results log'!$B$2)+('complete results log'!$B$2*(O533-1))),IF(N533="WON",((((O533-1)*Q533)*'complete results log'!$B$2)+('complete results log'!$B$2*(O533-1))),IF(N533="PLACED",((((O533-1)*Q533)*'complete results log'!$B$2)-'complete results log'!$B$2),IF(Q533=0,-'complete results log'!$B$2,IF(Q533=0,-'complete results log'!$B$2,-('complete results log'!$B$2*2)))))))*E533</f>
        <v>0</v>
      </c>
      <c r="T533" s="28">
        <f>(IF(N533="WON-EW",(((L533-1)*'complete results log'!$B$2)*(1-$B$3))+(((M533-1)*'complete results log'!$B$2)*(1-$B$3)),IF(N533="WON",(((L533-1)*'complete results log'!$B$2)*(1-$B$3)),IF(N533="PLACED",(((M533-1)*'complete results log'!$B$2)*(1-$B$3))-'complete results log'!$B$2,IF(Q533=0,-'complete results log'!$B$2,-('complete results log'!$B$2*2))))))*E533</f>
        <v>0</v>
      </c>
    </row>
    <row r="534" spans="3:20" x14ac:dyDescent="0.2">
      <c r="C534" s="50"/>
      <c r="D534" s="50"/>
      <c r="H534" s="22"/>
      <c r="I534" s="22"/>
      <c r="J534" s="22"/>
      <c r="K534" s="22"/>
      <c r="N534" s="18"/>
      <c r="O534" s="27">
        <f>((G534-1)*(1-(IF(H534="no",0,'complete results log'!$B$3)))+1)</f>
        <v>5.0000000000000044E-2</v>
      </c>
      <c r="P534" s="27">
        <f t="shared" si="8"/>
        <v>0</v>
      </c>
      <c r="Q534" s="39">
        <f>IF(Table1[[#This Row],[Runners]]&lt;5,0,IF(Table1[[#This Row],[Runners]]&lt;8,0.25,IF(Table1[[#This Row],[Runners]]&lt;12,0.2,IF(Table1[[#This Row],[Handicap?]]="Yes",0.25,0.2))))</f>
        <v>0</v>
      </c>
      <c r="R534" s="29">
        <f>(IF(N534="WON-EW",((((F534-1)*Q534)*'complete results log'!$B$2)+('complete results log'!$B$2*(F534-1))),IF(N534="WON",((((F534-1)*Q534)*'complete results log'!$B$2)+('complete results log'!$B$2*(F534-1))),IF(N534="PLACED",((((F534-1)*Q534)*'complete results log'!$B$2)-'complete results log'!$B$2),IF(Q534=0,-'complete results log'!$B$2,IF(Q534=0,-'complete results log'!$B$2,-('complete results log'!$B$2*2)))))))*E534</f>
        <v>0</v>
      </c>
      <c r="S534" s="28">
        <f>(IF(N534="WON-EW",((((O534-1)*Q534)*'complete results log'!$B$2)+('complete results log'!$B$2*(O534-1))),IF(N534="WON",((((O534-1)*Q534)*'complete results log'!$B$2)+('complete results log'!$B$2*(O534-1))),IF(N534="PLACED",((((O534-1)*Q534)*'complete results log'!$B$2)-'complete results log'!$B$2),IF(Q534=0,-'complete results log'!$B$2,IF(Q534=0,-'complete results log'!$B$2,-('complete results log'!$B$2*2)))))))*E534</f>
        <v>0</v>
      </c>
      <c r="T534" s="28">
        <f>(IF(N534="WON-EW",(((L534-1)*'complete results log'!$B$2)*(1-$B$3))+(((M534-1)*'complete results log'!$B$2)*(1-$B$3)),IF(N534="WON",(((L534-1)*'complete results log'!$B$2)*(1-$B$3)),IF(N534="PLACED",(((M534-1)*'complete results log'!$B$2)*(1-$B$3))-'complete results log'!$B$2,IF(Q534=0,-'complete results log'!$B$2,-('complete results log'!$B$2*2))))))*E534</f>
        <v>0</v>
      </c>
    </row>
    <row r="535" spans="3:20" x14ac:dyDescent="0.2">
      <c r="C535" s="50"/>
      <c r="D535" s="50"/>
      <c r="H535" s="22"/>
      <c r="I535" s="22"/>
      <c r="J535" s="22"/>
      <c r="K535" s="22"/>
      <c r="N535" s="18"/>
      <c r="O535" s="27">
        <f>((G535-1)*(1-(IF(H535="no",0,'complete results log'!$B$3)))+1)</f>
        <v>5.0000000000000044E-2</v>
      </c>
      <c r="P535" s="27">
        <f t="shared" si="8"/>
        <v>0</v>
      </c>
      <c r="Q535" s="39">
        <f>IF(Table1[[#This Row],[Runners]]&lt;5,0,IF(Table1[[#This Row],[Runners]]&lt;8,0.25,IF(Table1[[#This Row],[Runners]]&lt;12,0.2,IF(Table1[[#This Row],[Handicap?]]="Yes",0.25,0.2))))</f>
        <v>0</v>
      </c>
      <c r="R535" s="29">
        <f>(IF(N535="WON-EW",((((F535-1)*Q535)*'complete results log'!$B$2)+('complete results log'!$B$2*(F535-1))),IF(N535="WON",((((F535-1)*Q535)*'complete results log'!$B$2)+('complete results log'!$B$2*(F535-1))),IF(N535="PLACED",((((F535-1)*Q535)*'complete results log'!$B$2)-'complete results log'!$B$2),IF(Q535=0,-'complete results log'!$B$2,IF(Q535=0,-'complete results log'!$B$2,-('complete results log'!$B$2*2)))))))*E535</f>
        <v>0</v>
      </c>
      <c r="S535" s="28">
        <f>(IF(N535="WON-EW",((((O535-1)*Q535)*'complete results log'!$B$2)+('complete results log'!$B$2*(O535-1))),IF(N535="WON",((((O535-1)*Q535)*'complete results log'!$B$2)+('complete results log'!$B$2*(O535-1))),IF(N535="PLACED",((((O535-1)*Q535)*'complete results log'!$B$2)-'complete results log'!$B$2),IF(Q535=0,-'complete results log'!$B$2,IF(Q535=0,-'complete results log'!$B$2,-('complete results log'!$B$2*2)))))))*E535</f>
        <v>0</v>
      </c>
      <c r="T535" s="28">
        <f>(IF(N535="WON-EW",(((L535-1)*'complete results log'!$B$2)*(1-$B$3))+(((M535-1)*'complete results log'!$B$2)*(1-$B$3)),IF(N535="WON",(((L535-1)*'complete results log'!$B$2)*(1-$B$3)),IF(N535="PLACED",(((M535-1)*'complete results log'!$B$2)*(1-$B$3))-'complete results log'!$B$2,IF(Q535=0,-'complete results log'!$B$2,-('complete results log'!$B$2*2))))))*E535</f>
        <v>0</v>
      </c>
    </row>
    <row r="536" spans="3:20" x14ac:dyDescent="0.2">
      <c r="C536" s="50"/>
      <c r="D536" s="50"/>
      <c r="H536" s="22"/>
      <c r="I536" s="22"/>
      <c r="J536" s="22"/>
      <c r="K536" s="22"/>
      <c r="N536" s="18"/>
      <c r="O536" s="27">
        <f>((G536-1)*(1-(IF(H536="no",0,'complete results log'!$B$3)))+1)</f>
        <v>5.0000000000000044E-2</v>
      </c>
      <c r="P536" s="27">
        <f t="shared" si="8"/>
        <v>0</v>
      </c>
      <c r="Q536" s="39">
        <f>IF(Table1[[#This Row],[Runners]]&lt;5,0,IF(Table1[[#This Row],[Runners]]&lt;8,0.25,IF(Table1[[#This Row],[Runners]]&lt;12,0.2,IF(Table1[[#This Row],[Handicap?]]="Yes",0.25,0.2))))</f>
        <v>0</v>
      </c>
      <c r="R536" s="29">
        <f>(IF(N536="WON-EW",((((F536-1)*Q536)*'complete results log'!$B$2)+('complete results log'!$B$2*(F536-1))),IF(N536="WON",((((F536-1)*Q536)*'complete results log'!$B$2)+('complete results log'!$B$2*(F536-1))),IF(N536="PLACED",((((F536-1)*Q536)*'complete results log'!$B$2)-'complete results log'!$B$2),IF(Q536=0,-'complete results log'!$B$2,IF(Q536=0,-'complete results log'!$B$2,-('complete results log'!$B$2*2)))))))*E536</f>
        <v>0</v>
      </c>
      <c r="S536" s="28">
        <f>(IF(N536="WON-EW",((((O536-1)*Q536)*'complete results log'!$B$2)+('complete results log'!$B$2*(O536-1))),IF(N536="WON",((((O536-1)*Q536)*'complete results log'!$B$2)+('complete results log'!$B$2*(O536-1))),IF(N536="PLACED",((((O536-1)*Q536)*'complete results log'!$B$2)-'complete results log'!$B$2),IF(Q536=0,-'complete results log'!$B$2,IF(Q536=0,-'complete results log'!$B$2,-('complete results log'!$B$2*2)))))))*E536</f>
        <v>0</v>
      </c>
      <c r="T536" s="28">
        <f>(IF(N536="WON-EW",(((L536-1)*'complete results log'!$B$2)*(1-$B$3))+(((M536-1)*'complete results log'!$B$2)*(1-$B$3)),IF(N536="WON",(((L536-1)*'complete results log'!$B$2)*(1-$B$3)),IF(N536="PLACED",(((M536-1)*'complete results log'!$B$2)*(1-$B$3))-'complete results log'!$B$2,IF(Q536=0,-'complete results log'!$B$2,-('complete results log'!$B$2*2))))))*E536</f>
        <v>0</v>
      </c>
    </row>
    <row r="537" spans="3:20" x14ac:dyDescent="0.2">
      <c r="C537" s="50"/>
      <c r="D537" s="50"/>
      <c r="H537" s="22"/>
      <c r="I537" s="22"/>
      <c r="J537" s="22"/>
      <c r="K537" s="22"/>
      <c r="N537" s="18"/>
      <c r="O537" s="27">
        <f>((G537-1)*(1-(IF(H537="no",0,'complete results log'!$B$3)))+1)</f>
        <v>5.0000000000000044E-2</v>
      </c>
      <c r="P537" s="27">
        <f t="shared" si="8"/>
        <v>0</v>
      </c>
      <c r="Q537" s="39">
        <f>IF(Table1[[#This Row],[Runners]]&lt;5,0,IF(Table1[[#This Row],[Runners]]&lt;8,0.25,IF(Table1[[#This Row],[Runners]]&lt;12,0.2,IF(Table1[[#This Row],[Handicap?]]="Yes",0.25,0.2))))</f>
        <v>0</v>
      </c>
      <c r="R537" s="29">
        <f>(IF(N537="WON-EW",((((F537-1)*Q537)*'complete results log'!$B$2)+('complete results log'!$B$2*(F537-1))),IF(N537="WON",((((F537-1)*Q537)*'complete results log'!$B$2)+('complete results log'!$B$2*(F537-1))),IF(N537="PLACED",((((F537-1)*Q537)*'complete results log'!$B$2)-'complete results log'!$B$2),IF(Q537=0,-'complete results log'!$B$2,IF(Q537=0,-'complete results log'!$B$2,-('complete results log'!$B$2*2)))))))*E537</f>
        <v>0</v>
      </c>
      <c r="S537" s="28">
        <f>(IF(N537="WON-EW",((((O537-1)*Q537)*'complete results log'!$B$2)+('complete results log'!$B$2*(O537-1))),IF(N537="WON",((((O537-1)*Q537)*'complete results log'!$B$2)+('complete results log'!$B$2*(O537-1))),IF(N537="PLACED",((((O537-1)*Q537)*'complete results log'!$B$2)-'complete results log'!$B$2),IF(Q537=0,-'complete results log'!$B$2,IF(Q537=0,-'complete results log'!$B$2,-('complete results log'!$B$2*2)))))))*E537</f>
        <v>0</v>
      </c>
      <c r="T537" s="28">
        <f>(IF(N537="WON-EW",(((L537-1)*'complete results log'!$B$2)*(1-$B$3))+(((M537-1)*'complete results log'!$B$2)*(1-$B$3)),IF(N537="WON",(((L537-1)*'complete results log'!$B$2)*(1-$B$3)),IF(N537="PLACED",(((M537-1)*'complete results log'!$B$2)*(1-$B$3))-'complete results log'!$B$2,IF(Q537=0,-'complete results log'!$B$2,-('complete results log'!$B$2*2))))))*E537</f>
        <v>0</v>
      </c>
    </row>
    <row r="538" spans="3:20" x14ac:dyDescent="0.2">
      <c r="C538" s="50"/>
      <c r="D538" s="50"/>
      <c r="H538" s="22"/>
      <c r="I538" s="22"/>
      <c r="J538" s="22"/>
      <c r="K538" s="22"/>
      <c r="N538" s="18"/>
      <c r="O538" s="27">
        <f>((G538-1)*(1-(IF(H538="no",0,'complete results log'!$B$3)))+1)</f>
        <v>5.0000000000000044E-2</v>
      </c>
      <c r="P538" s="27">
        <f t="shared" si="8"/>
        <v>0</v>
      </c>
      <c r="Q538" s="39">
        <f>IF(Table1[[#This Row],[Runners]]&lt;5,0,IF(Table1[[#This Row],[Runners]]&lt;8,0.25,IF(Table1[[#This Row],[Runners]]&lt;12,0.2,IF(Table1[[#This Row],[Handicap?]]="Yes",0.25,0.2))))</f>
        <v>0</v>
      </c>
      <c r="R538" s="29">
        <f>(IF(N538="WON-EW",((((F538-1)*Q538)*'complete results log'!$B$2)+('complete results log'!$B$2*(F538-1))),IF(N538="WON",((((F538-1)*Q538)*'complete results log'!$B$2)+('complete results log'!$B$2*(F538-1))),IF(N538="PLACED",((((F538-1)*Q538)*'complete results log'!$B$2)-'complete results log'!$B$2),IF(Q538=0,-'complete results log'!$B$2,IF(Q538=0,-'complete results log'!$B$2,-('complete results log'!$B$2*2)))))))*E538</f>
        <v>0</v>
      </c>
      <c r="S538" s="28">
        <f>(IF(N538="WON-EW",((((O538-1)*Q538)*'complete results log'!$B$2)+('complete results log'!$B$2*(O538-1))),IF(N538="WON",((((O538-1)*Q538)*'complete results log'!$B$2)+('complete results log'!$B$2*(O538-1))),IF(N538="PLACED",((((O538-1)*Q538)*'complete results log'!$B$2)-'complete results log'!$B$2),IF(Q538=0,-'complete results log'!$B$2,IF(Q538=0,-'complete results log'!$B$2,-('complete results log'!$B$2*2)))))))*E538</f>
        <v>0</v>
      </c>
      <c r="T538" s="28">
        <f>(IF(N538="WON-EW",(((L538-1)*'complete results log'!$B$2)*(1-$B$3))+(((M538-1)*'complete results log'!$B$2)*(1-$B$3)),IF(N538="WON",(((L538-1)*'complete results log'!$B$2)*(1-$B$3)),IF(N538="PLACED",(((M538-1)*'complete results log'!$B$2)*(1-$B$3))-'complete results log'!$B$2,IF(Q538=0,-'complete results log'!$B$2,-('complete results log'!$B$2*2))))))*E538</f>
        <v>0</v>
      </c>
    </row>
    <row r="539" spans="3:20" x14ac:dyDescent="0.2">
      <c r="C539" s="50"/>
      <c r="D539" s="50"/>
      <c r="H539" s="22"/>
      <c r="I539" s="22"/>
      <c r="J539" s="22"/>
      <c r="K539" s="22"/>
      <c r="N539" s="18"/>
      <c r="O539" s="27">
        <f>((G539-1)*(1-(IF(H539="no",0,'complete results log'!$B$3)))+1)</f>
        <v>5.0000000000000044E-2</v>
      </c>
      <c r="P539" s="27">
        <f t="shared" si="8"/>
        <v>0</v>
      </c>
      <c r="Q539" s="39">
        <f>IF(Table1[[#This Row],[Runners]]&lt;5,0,IF(Table1[[#This Row],[Runners]]&lt;8,0.25,IF(Table1[[#This Row],[Runners]]&lt;12,0.2,IF(Table1[[#This Row],[Handicap?]]="Yes",0.25,0.2))))</f>
        <v>0</v>
      </c>
      <c r="R539" s="29">
        <f>(IF(N539="WON-EW",((((F539-1)*Q539)*'complete results log'!$B$2)+('complete results log'!$B$2*(F539-1))),IF(N539="WON",((((F539-1)*Q539)*'complete results log'!$B$2)+('complete results log'!$B$2*(F539-1))),IF(N539="PLACED",((((F539-1)*Q539)*'complete results log'!$B$2)-'complete results log'!$B$2),IF(Q539=0,-'complete results log'!$B$2,IF(Q539=0,-'complete results log'!$B$2,-('complete results log'!$B$2*2)))))))*E539</f>
        <v>0</v>
      </c>
      <c r="S539" s="28">
        <f>(IF(N539="WON-EW",((((O539-1)*Q539)*'complete results log'!$B$2)+('complete results log'!$B$2*(O539-1))),IF(N539="WON",((((O539-1)*Q539)*'complete results log'!$B$2)+('complete results log'!$B$2*(O539-1))),IF(N539="PLACED",((((O539-1)*Q539)*'complete results log'!$B$2)-'complete results log'!$B$2),IF(Q539=0,-'complete results log'!$B$2,IF(Q539=0,-'complete results log'!$B$2,-('complete results log'!$B$2*2)))))))*E539</f>
        <v>0</v>
      </c>
      <c r="T539" s="28">
        <f>(IF(N539="WON-EW",(((L539-1)*'complete results log'!$B$2)*(1-$B$3))+(((M539-1)*'complete results log'!$B$2)*(1-$B$3)),IF(N539="WON",(((L539-1)*'complete results log'!$B$2)*(1-$B$3)),IF(N539="PLACED",(((M539-1)*'complete results log'!$B$2)*(1-$B$3))-'complete results log'!$B$2,IF(Q539=0,-'complete results log'!$B$2,-('complete results log'!$B$2*2))))))*E539</f>
        <v>0</v>
      </c>
    </row>
    <row r="540" spans="3:20" x14ac:dyDescent="0.2">
      <c r="C540" s="50"/>
      <c r="D540" s="50"/>
      <c r="H540" s="22"/>
      <c r="I540" s="22"/>
      <c r="J540" s="22"/>
      <c r="K540" s="22"/>
      <c r="N540" s="18"/>
      <c r="O540" s="27">
        <f>((G540-1)*(1-(IF(H540="no",0,'complete results log'!$B$3)))+1)</f>
        <v>5.0000000000000044E-2</v>
      </c>
      <c r="P540" s="27">
        <f t="shared" si="8"/>
        <v>0</v>
      </c>
      <c r="Q540" s="39">
        <f>IF(Table1[[#This Row],[Runners]]&lt;5,0,IF(Table1[[#This Row],[Runners]]&lt;8,0.25,IF(Table1[[#This Row],[Runners]]&lt;12,0.2,IF(Table1[[#This Row],[Handicap?]]="Yes",0.25,0.2))))</f>
        <v>0</v>
      </c>
      <c r="R540" s="29">
        <f>(IF(N540="WON-EW",((((F540-1)*Q540)*'complete results log'!$B$2)+('complete results log'!$B$2*(F540-1))),IF(N540="WON",((((F540-1)*Q540)*'complete results log'!$B$2)+('complete results log'!$B$2*(F540-1))),IF(N540="PLACED",((((F540-1)*Q540)*'complete results log'!$B$2)-'complete results log'!$B$2),IF(Q540=0,-'complete results log'!$B$2,IF(Q540=0,-'complete results log'!$B$2,-('complete results log'!$B$2*2)))))))*E540</f>
        <v>0</v>
      </c>
      <c r="S540" s="28">
        <f>(IF(N540="WON-EW",((((O540-1)*Q540)*'complete results log'!$B$2)+('complete results log'!$B$2*(O540-1))),IF(N540="WON",((((O540-1)*Q540)*'complete results log'!$B$2)+('complete results log'!$B$2*(O540-1))),IF(N540="PLACED",((((O540-1)*Q540)*'complete results log'!$B$2)-'complete results log'!$B$2),IF(Q540=0,-'complete results log'!$B$2,IF(Q540=0,-'complete results log'!$B$2,-('complete results log'!$B$2*2)))))))*E540</f>
        <v>0</v>
      </c>
      <c r="T540" s="28">
        <f>(IF(N540="WON-EW",(((L540-1)*'complete results log'!$B$2)*(1-$B$3))+(((M540-1)*'complete results log'!$B$2)*(1-$B$3)),IF(N540="WON",(((L540-1)*'complete results log'!$B$2)*(1-$B$3)),IF(N540="PLACED",(((M540-1)*'complete results log'!$B$2)*(1-$B$3))-'complete results log'!$B$2,IF(Q540=0,-'complete results log'!$B$2,-('complete results log'!$B$2*2))))))*E540</f>
        <v>0</v>
      </c>
    </row>
    <row r="541" spans="3:20" x14ac:dyDescent="0.2">
      <c r="C541" s="50"/>
      <c r="D541" s="50"/>
      <c r="H541" s="22"/>
      <c r="I541" s="22"/>
      <c r="J541" s="22"/>
      <c r="K541" s="22"/>
      <c r="N541" s="18"/>
      <c r="O541" s="27">
        <f>((G541-1)*(1-(IF(H541="no",0,'complete results log'!$B$3)))+1)</f>
        <v>5.0000000000000044E-2</v>
      </c>
      <c r="P541" s="27">
        <f t="shared" si="8"/>
        <v>0</v>
      </c>
      <c r="Q541" s="39">
        <f>IF(Table1[[#This Row],[Runners]]&lt;5,0,IF(Table1[[#This Row],[Runners]]&lt;8,0.25,IF(Table1[[#This Row],[Runners]]&lt;12,0.2,IF(Table1[[#This Row],[Handicap?]]="Yes",0.25,0.2))))</f>
        <v>0</v>
      </c>
      <c r="R541" s="29">
        <f>(IF(N541="WON-EW",((((F541-1)*Q541)*'complete results log'!$B$2)+('complete results log'!$B$2*(F541-1))),IF(N541="WON",((((F541-1)*Q541)*'complete results log'!$B$2)+('complete results log'!$B$2*(F541-1))),IF(N541="PLACED",((((F541-1)*Q541)*'complete results log'!$B$2)-'complete results log'!$B$2),IF(Q541=0,-'complete results log'!$B$2,IF(Q541=0,-'complete results log'!$B$2,-('complete results log'!$B$2*2)))))))*E541</f>
        <v>0</v>
      </c>
      <c r="S541" s="28">
        <f>(IF(N541="WON-EW",((((O541-1)*Q541)*'complete results log'!$B$2)+('complete results log'!$B$2*(O541-1))),IF(N541="WON",((((O541-1)*Q541)*'complete results log'!$B$2)+('complete results log'!$B$2*(O541-1))),IF(N541="PLACED",((((O541-1)*Q541)*'complete results log'!$B$2)-'complete results log'!$B$2),IF(Q541=0,-'complete results log'!$B$2,IF(Q541=0,-'complete results log'!$B$2,-('complete results log'!$B$2*2)))))))*E541</f>
        <v>0</v>
      </c>
      <c r="T541" s="28">
        <f>(IF(N541="WON-EW",(((L541-1)*'complete results log'!$B$2)*(1-$B$3))+(((M541-1)*'complete results log'!$B$2)*(1-$B$3)),IF(N541="WON",(((L541-1)*'complete results log'!$B$2)*(1-$B$3)),IF(N541="PLACED",(((M541-1)*'complete results log'!$B$2)*(1-$B$3))-'complete results log'!$B$2,IF(Q541=0,-'complete results log'!$B$2,-('complete results log'!$B$2*2))))))*E541</f>
        <v>0</v>
      </c>
    </row>
    <row r="542" spans="3:20" x14ac:dyDescent="0.2">
      <c r="C542" s="50"/>
      <c r="D542" s="50"/>
      <c r="H542" s="22"/>
      <c r="I542" s="22"/>
      <c r="J542" s="22"/>
      <c r="K542" s="22"/>
      <c r="N542" s="18"/>
      <c r="O542" s="27">
        <f>((G542-1)*(1-(IF(H542="no",0,'complete results log'!$B$3)))+1)</f>
        <v>5.0000000000000044E-2</v>
      </c>
      <c r="P542" s="27">
        <f t="shared" si="8"/>
        <v>0</v>
      </c>
      <c r="Q542" s="39">
        <f>IF(Table1[[#This Row],[Runners]]&lt;5,0,IF(Table1[[#This Row],[Runners]]&lt;8,0.25,IF(Table1[[#This Row],[Runners]]&lt;12,0.2,IF(Table1[[#This Row],[Handicap?]]="Yes",0.25,0.2))))</f>
        <v>0</v>
      </c>
      <c r="R542" s="29">
        <f>(IF(N542="WON-EW",((((F542-1)*Q542)*'complete results log'!$B$2)+('complete results log'!$B$2*(F542-1))),IF(N542="WON",((((F542-1)*Q542)*'complete results log'!$B$2)+('complete results log'!$B$2*(F542-1))),IF(N542="PLACED",((((F542-1)*Q542)*'complete results log'!$B$2)-'complete results log'!$B$2),IF(Q542=0,-'complete results log'!$B$2,IF(Q542=0,-'complete results log'!$B$2,-('complete results log'!$B$2*2)))))))*E542</f>
        <v>0</v>
      </c>
      <c r="S542" s="28">
        <f>(IF(N542="WON-EW",((((O542-1)*Q542)*'complete results log'!$B$2)+('complete results log'!$B$2*(O542-1))),IF(N542="WON",((((O542-1)*Q542)*'complete results log'!$B$2)+('complete results log'!$B$2*(O542-1))),IF(N542="PLACED",((((O542-1)*Q542)*'complete results log'!$B$2)-'complete results log'!$B$2),IF(Q542=0,-'complete results log'!$B$2,IF(Q542=0,-'complete results log'!$B$2,-('complete results log'!$B$2*2)))))))*E542</f>
        <v>0</v>
      </c>
      <c r="T542" s="28">
        <f>(IF(N542="WON-EW",(((L542-1)*'complete results log'!$B$2)*(1-$B$3))+(((M542-1)*'complete results log'!$B$2)*(1-$B$3)),IF(N542="WON",(((L542-1)*'complete results log'!$B$2)*(1-$B$3)),IF(N542="PLACED",(((M542-1)*'complete results log'!$B$2)*(1-$B$3))-'complete results log'!$B$2,IF(Q542=0,-'complete results log'!$B$2,-('complete results log'!$B$2*2))))))*E542</f>
        <v>0</v>
      </c>
    </row>
    <row r="543" spans="3:20" x14ac:dyDescent="0.2">
      <c r="C543" s="50"/>
      <c r="D543" s="50"/>
      <c r="H543" s="22"/>
      <c r="I543" s="22"/>
      <c r="J543" s="22"/>
      <c r="K543" s="22"/>
      <c r="N543" s="18"/>
      <c r="O543" s="27">
        <f>((G543-1)*(1-(IF(H543="no",0,'complete results log'!$B$3)))+1)</f>
        <v>5.0000000000000044E-2</v>
      </c>
      <c r="P543" s="27">
        <f t="shared" si="8"/>
        <v>0</v>
      </c>
      <c r="Q543" s="39">
        <f>IF(Table1[[#This Row],[Runners]]&lt;5,0,IF(Table1[[#This Row],[Runners]]&lt;8,0.25,IF(Table1[[#This Row],[Runners]]&lt;12,0.2,IF(Table1[[#This Row],[Handicap?]]="Yes",0.25,0.2))))</f>
        <v>0</v>
      </c>
      <c r="R543" s="29">
        <f>(IF(N543="WON-EW",((((F543-1)*Q543)*'complete results log'!$B$2)+('complete results log'!$B$2*(F543-1))),IF(N543="WON",((((F543-1)*Q543)*'complete results log'!$B$2)+('complete results log'!$B$2*(F543-1))),IF(N543="PLACED",((((F543-1)*Q543)*'complete results log'!$B$2)-'complete results log'!$B$2),IF(Q543=0,-'complete results log'!$B$2,IF(Q543=0,-'complete results log'!$B$2,-('complete results log'!$B$2*2)))))))*E543</f>
        <v>0</v>
      </c>
      <c r="S543" s="28">
        <f>(IF(N543="WON-EW",((((O543-1)*Q543)*'complete results log'!$B$2)+('complete results log'!$B$2*(O543-1))),IF(N543="WON",((((O543-1)*Q543)*'complete results log'!$B$2)+('complete results log'!$B$2*(O543-1))),IF(N543="PLACED",((((O543-1)*Q543)*'complete results log'!$B$2)-'complete results log'!$B$2),IF(Q543=0,-'complete results log'!$B$2,IF(Q543=0,-'complete results log'!$B$2,-('complete results log'!$B$2*2)))))))*E543</f>
        <v>0</v>
      </c>
      <c r="T543" s="28">
        <f>(IF(N543="WON-EW",(((L543-1)*'complete results log'!$B$2)*(1-$B$3))+(((M543-1)*'complete results log'!$B$2)*(1-$B$3)),IF(N543="WON",(((L543-1)*'complete results log'!$B$2)*(1-$B$3)),IF(N543="PLACED",(((M543-1)*'complete results log'!$B$2)*(1-$B$3))-'complete results log'!$B$2,IF(Q543=0,-'complete results log'!$B$2,-('complete results log'!$B$2*2))))))*E543</f>
        <v>0</v>
      </c>
    </row>
    <row r="544" spans="3:20" x14ac:dyDescent="0.2">
      <c r="C544" s="50"/>
      <c r="D544" s="50"/>
      <c r="H544" s="22"/>
      <c r="I544" s="22"/>
      <c r="J544" s="22"/>
      <c r="K544" s="22"/>
      <c r="N544" s="18"/>
      <c r="O544" s="27">
        <f>((G544-1)*(1-(IF(H544="no",0,'complete results log'!$B$3)))+1)</f>
        <v>5.0000000000000044E-2</v>
      </c>
      <c r="P544" s="27">
        <f t="shared" si="8"/>
        <v>0</v>
      </c>
      <c r="Q544" s="39">
        <f>IF(Table1[[#This Row],[Runners]]&lt;5,0,IF(Table1[[#This Row],[Runners]]&lt;8,0.25,IF(Table1[[#This Row],[Runners]]&lt;12,0.2,IF(Table1[[#This Row],[Handicap?]]="Yes",0.25,0.2))))</f>
        <v>0</v>
      </c>
      <c r="R544" s="29">
        <f>(IF(N544="WON-EW",((((F544-1)*Q544)*'complete results log'!$B$2)+('complete results log'!$B$2*(F544-1))),IF(N544="WON",((((F544-1)*Q544)*'complete results log'!$B$2)+('complete results log'!$B$2*(F544-1))),IF(N544="PLACED",((((F544-1)*Q544)*'complete results log'!$B$2)-'complete results log'!$B$2),IF(Q544=0,-'complete results log'!$B$2,IF(Q544=0,-'complete results log'!$B$2,-('complete results log'!$B$2*2)))))))*E544</f>
        <v>0</v>
      </c>
      <c r="S544" s="28">
        <f>(IF(N544="WON-EW",((((O544-1)*Q544)*'complete results log'!$B$2)+('complete results log'!$B$2*(O544-1))),IF(N544="WON",((((O544-1)*Q544)*'complete results log'!$B$2)+('complete results log'!$B$2*(O544-1))),IF(N544="PLACED",((((O544-1)*Q544)*'complete results log'!$B$2)-'complete results log'!$B$2),IF(Q544=0,-'complete results log'!$B$2,IF(Q544=0,-'complete results log'!$B$2,-('complete results log'!$B$2*2)))))))*E544</f>
        <v>0</v>
      </c>
      <c r="T544" s="28">
        <f>(IF(N544="WON-EW",(((L544-1)*'complete results log'!$B$2)*(1-$B$3))+(((M544-1)*'complete results log'!$B$2)*(1-$B$3)),IF(N544="WON",(((L544-1)*'complete results log'!$B$2)*(1-$B$3)),IF(N544="PLACED",(((M544-1)*'complete results log'!$B$2)*(1-$B$3))-'complete results log'!$B$2,IF(Q544=0,-'complete results log'!$B$2,-('complete results log'!$B$2*2))))))*E544</f>
        <v>0</v>
      </c>
    </row>
    <row r="545" spans="3:20" x14ac:dyDescent="0.2">
      <c r="C545" s="50"/>
      <c r="D545" s="50"/>
      <c r="H545" s="22"/>
      <c r="I545" s="22"/>
      <c r="J545" s="22"/>
      <c r="K545" s="22"/>
      <c r="N545" s="18"/>
      <c r="O545" s="27">
        <f>((G545-1)*(1-(IF(H545="no",0,'complete results log'!$B$3)))+1)</f>
        <v>5.0000000000000044E-2</v>
      </c>
      <c r="P545" s="27">
        <f t="shared" si="8"/>
        <v>0</v>
      </c>
      <c r="Q545" s="39">
        <f>IF(Table1[[#This Row],[Runners]]&lt;5,0,IF(Table1[[#This Row],[Runners]]&lt;8,0.25,IF(Table1[[#This Row],[Runners]]&lt;12,0.2,IF(Table1[[#This Row],[Handicap?]]="Yes",0.25,0.2))))</f>
        <v>0</v>
      </c>
      <c r="R545" s="29">
        <f>(IF(N545="WON-EW",((((F545-1)*Q545)*'complete results log'!$B$2)+('complete results log'!$B$2*(F545-1))),IF(N545="WON",((((F545-1)*Q545)*'complete results log'!$B$2)+('complete results log'!$B$2*(F545-1))),IF(N545="PLACED",((((F545-1)*Q545)*'complete results log'!$B$2)-'complete results log'!$B$2),IF(Q545=0,-'complete results log'!$B$2,IF(Q545=0,-'complete results log'!$B$2,-('complete results log'!$B$2*2)))))))*E545</f>
        <v>0</v>
      </c>
      <c r="S545" s="28">
        <f>(IF(N545="WON-EW",((((O545-1)*Q545)*'complete results log'!$B$2)+('complete results log'!$B$2*(O545-1))),IF(N545="WON",((((O545-1)*Q545)*'complete results log'!$B$2)+('complete results log'!$B$2*(O545-1))),IF(N545="PLACED",((((O545-1)*Q545)*'complete results log'!$B$2)-'complete results log'!$B$2),IF(Q545=0,-'complete results log'!$B$2,IF(Q545=0,-'complete results log'!$B$2,-('complete results log'!$B$2*2)))))))*E545</f>
        <v>0</v>
      </c>
      <c r="T545" s="28">
        <f>(IF(N545="WON-EW",(((L545-1)*'complete results log'!$B$2)*(1-$B$3))+(((M545-1)*'complete results log'!$B$2)*(1-$B$3)),IF(N545="WON",(((L545-1)*'complete results log'!$B$2)*(1-$B$3)),IF(N545="PLACED",(((M545-1)*'complete results log'!$B$2)*(1-$B$3))-'complete results log'!$B$2,IF(Q545=0,-'complete results log'!$B$2,-('complete results log'!$B$2*2))))))*E545</f>
        <v>0</v>
      </c>
    </row>
    <row r="546" spans="3:20" x14ac:dyDescent="0.2">
      <c r="C546" s="50"/>
      <c r="D546" s="50"/>
      <c r="H546" s="22"/>
      <c r="I546" s="22"/>
      <c r="J546" s="22"/>
      <c r="K546" s="22"/>
      <c r="N546" s="18"/>
      <c r="O546" s="27">
        <f>((G546-1)*(1-(IF(H546="no",0,'complete results log'!$B$3)))+1)</f>
        <v>5.0000000000000044E-2</v>
      </c>
      <c r="P546" s="27">
        <f t="shared" si="8"/>
        <v>0</v>
      </c>
      <c r="Q546" s="39">
        <f>IF(Table1[[#This Row],[Runners]]&lt;5,0,IF(Table1[[#This Row],[Runners]]&lt;8,0.25,IF(Table1[[#This Row],[Runners]]&lt;12,0.2,IF(Table1[[#This Row],[Handicap?]]="Yes",0.25,0.2))))</f>
        <v>0</v>
      </c>
      <c r="R546" s="29">
        <f>(IF(N546="WON-EW",((((F546-1)*Q546)*'complete results log'!$B$2)+('complete results log'!$B$2*(F546-1))),IF(N546="WON",((((F546-1)*Q546)*'complete results log'!$B$2)+('complete results log'!$B$2*(F546-1))),IF(N546="PLACED",((((F546-1)*Q546)*'complete results log'!$B$2)-'complete results log'!$B$2),IF(Q546=0,-'complete results log'!$B$2,IF(Q546=0,-'complete results log'!$B$2,-('complete results log'!$B$2*2)))))))*E546</f>
        <v>0</v>
      </c>
      <c r="S546" s="28">
        <f>(IF(N546="WON-EW",((((O546-1)*Q546)*'complete results log'!$B$2)+('complete results log'!$B$2*(O546-1))),IF(N546="WON",((((O546-1)*Q546)*'complete results log'!$B$2)+('complete results log'!$B$2*(O546-1))),IF(N546="PLACED",((((O546-1)*Q546)*'complete results log'!$B$2)-'complete results log'!$B$2),IF(Q546=0,-'complete results log'!$B$2,IF(Q546=0,-'complete results log'!$B$2,-('complete results log'!$B$2*2)))))))*E546</f>
        <v>0</v>
      </c>
      <c r="T546" s="28">
        <f>(IF(N546="WON-EW",(((L546-1)*'complete results log'!$B$2)*(1-$B$3))+(((M546-1)*'complete results log'!$B$2)*(1-$B$3)),IF(N546="WON",(((L546-1)*'complete results log'!$B$2)*(1-$B$3)),IF(N546="PLACED",(((M546-1)*'complete results log'!$B$2)*(1-$B$3))-'complete results log'!$B$2,IF(Q546=0,-'complete results log'!$B$2,-('complete results log'!$B$2*2))))))*E546</f>
        <v>0</v>
      </c>
    </row>
    <row r="547" spans="3:20" x14ac:dyDescent="0.2">
      <c r="C547" s="50"/>
      <c r="D547" s="50"/>
      <c r="H547" s="22"/>
      <c r="I547" s="22"/>
      <c r="J547" s="22"/>
      <c r="K547" s="22"/>
      <c r="N547" s="18"/>
      <c r="O547" s="27">
        <f>((G547-1)*(1-(IF(H547="no",0,'complete results log'!$B$3)))+1)</f>
        <v>5.0000000000000044E-2</v>
      </c>
      <c r="P547" s="27">
        <f t="shared" si="8"/>
        <v>0</v>
      </c>
      <c r="Q547" s="39">
        <f>IF(Table1[[#This Row],[Runners]]&lt;5,0,IF(Table1[[#This Row],[Runners]]&lt;8,0.25,IF(Table1[[#This Row],[Runners]]&lt;12,0.2,IF(Table1[[#This Row],[Handicap?]]="Yes",0.25,0.2))))</f>
        <v>0</v>
      </c>
      <c r="R547" s="29">
        <f>(IF(N547="WON-EW",((((F547-1)*Q547)*'complete results log'!$B$2)+('complete results log'!$B$2*(F547-1))),IF(N547="WON",((((F547-1)*Q547)*'complete results log'!$B$2)+('complete results log'!$B$2*(F547-1))),IF(N547="PLACED",((((F547-1)*Q547)*'complete results log'!$B$2)-'complete results log'!$B$2),IF(Q547=0,-'complete results log'!$B$2,IF(Q547=0,-'complete results log'!$B$2,-('complete results log'!$B$2*2)))))))*E547</f>
        <v>0</v>
      </c>
      <c r="S547" s="28">
        <f>(IF(N547="WON-EW",((((O547-1)*Q547)*'complete results log'!$B$2)+('complete results log'!$B$2*(O547-1))),IF(N547="WON",((((O547-1)*Q547)*'complete results log'!$B$2)+('complete results log'!$B$2*(O547-1))),IF(N547="PLACED",((((O547-1)*Q547)*'complete results log'!$B$2)-'complete results log'!$B$2),IF(Q547=0,-'complete results log'!$B$2,IF(Q547=0,-'complete results log'!$B$2,-('complete results log'!$B$2*2)))))))*E547</f>
        <v>0</v>
      </c>
      <c r="T547" s="28">
        <f>(IF(N547="WON-EW",(((L547-1)*'complete results log'!$B$2)*(1-$B$3))+(((M547-1)*'complete results log'!$B$2)*(1-$B$3)),IF(N547="WON",(((L547-1)*'complete results log'!$B$2)*(1-$B$3)),IF(N547="PLACED",(((M547-1)*'complete results log'!$B$2)*(1-$B$3))-'complete results log'!$B$2,IF(Q547=0,-'complete results log'!$B$2,-('complete results log'!$B$2*2))))))*E547</f>
        <v>0</v>
      </c>
    </row>
    <row r="548" spans="3:20" x14ac:dyDescent="0.2">
      <c r="C548" s="50"/>
      <c r="D548" s="50"/>
      <c r="H548" s="22"/>
      <c r="I548" s="22"/>
      <c r="J548" s="22"/>
      <c r="K548" s="22"/>
      <c r="N548" s="18"/>
      <c r="O548" s="27">
        <f>((G548-1)*(1-(IF(H548="no",0,'complete results log'!$B$3)))+1)</f>
        <v>5.0000000000000044E-2</v>
      </c>
      <c r="P548" s="27">
        <f t="shared" si="8"/>
        <v>0</v>
      </c>
      <c r="Q548" s="39">
        <f>IF(Table1[[#This Row],[Runners]]&lt;5,0,IF(Table1[[#This Row],[Runners]]&lt;8,0.25,IF(Table1[[#This Row],[Runners]]&lt;12,0.2,IF(Table1[[#This Row],[Handicap?]]="Yes",0.25,0.2))))</f>
        <v>0</v>
      </c>
      <c r="R548" s="29">
        <f>(IF(N548="WON-EW",((((F548-1)*Q548)*'complete results log'!$B$2)+('complete results log'!$B$2*(F548-1))),IF(N548="WON",((((F548-1)*Q548)*'complete results log'!$B$2)+('complete results log'!$B$2*(F548-1))),IF(N548="PLACED",((((F548-1)*Q548)*'complete results log'!$B$2)-'complete results log'!$B$2),IF(Q548=0,-'complete results log'!$B$2,IF(Q548=0,-'complete results log'!$B$2,-('complete results log'!$B$2*2)))))))*E548</f>
        <v>0</v>
      </c>
      <c r="S548" s="28">
        <f>(IF(N548="WON-EW",((((O548-1)*Q548)*'complete results log'!$B$2)+('complete results log'!$B$2*(O548-1))),IF(N548="WON",((((O548-1)*Q548)*'complete results log'!$B$2)+('complete results log'!$B$2*(O548-1))),IF(N548="PLACED",((((O548-1)*Q548)*'complete results log'!$B$2)-'complete results log'!$B$2),IF(Q548=0,-'complete results log'!$B$2,IF(Q548=0,-'complete results log'!$B$2,-('complete results log'!$B$2*2)))))))*E548</f>
        <v>0</v>
      </c>
      <c r="T548" s="28">
        <f>(IF(N548="WON-EW",(((L548-1)*'complete results log'!$B$2)*(1-$B$3))+(((M548-1)*'complete results log'!$B$2)*(1-$B$3)),IF(N548="WON",(((L548-1)*'complete results log'!$B$2)*(1-$B$3)),IF(N548="PLACED",(((M548-1)*'complete results log'!$B$2)*(1-$B$3))-'complete results log'!$B$2,IF(Q548=0,-'complete results log'!$B$2,-('complete results log'!$B$2*2))))))*E548</f>
        <v>0</v>
      </c>
    </row>
    <row r="549" spans="3:20" x14ac:dyDescent="0.2">
      <c r="C549" s="50"/>
      <c r="D549" s="50"/>
      <c r="H549" s="22"/>
      <c r="I549" s="22"/>
      <c r="J549" s="22"/>
      <c r="K549" s="22"/>
      <c r="N549" s="18"/>
      <c r="O549" s="27">
        <f>((G549-1)*(1-(IF(H549="no",0,'complete results log'!$B$3)))+1)</f>
        <v>5.0000000000000044E-2</v>
      </c>
      <c r="P549" s="27">
        <f t="shared" si="8"/>
        <v>0</v>
      </c>
      <c r="Q549" s="39">
        <f>IF(Table1[[#This Row],[Runners]]&lt;5,0,IF(Table1[[#This Row],[Runners]]&lt;8,0.25,IF(Table1[[#This Row],[Runners]]&lt;12,0.2,IF(Table1[[#This Row],[Handicap?]]="Yes",0.25,0.2))))</f>
        <v>0</v>
      </c>
      <c r="R549" s="29">
        <f>(IF(N549="WON-EW",((((F549-1)*Q549)*'complete results log'!$B$2)+('complete results log'!$B$2*(F549-1))),IF(N549="WON",((((F549-1)*Q549)*'complete results log'!$B$2)+('complete results log'!$B$2*(F549-1))),IF(N549="PLACED",((((F549-1)*Q549)*'complete results log'!$B$2)-'complete results log'!$B$2),IF(Q549=0,-'complete results log'!$B$2,IF(Q549=0,-'complete results log'!$B$2,-('complete results log'!$B$2*2)))))))*E549</f>
        <v>0</v>
      </c>
      <c r="S549" s="28">
        <f>(IF(N549="WON-EW",((((O549-1)*Q549)*'complete results log'!$B$2)+('complete results log'!$B$2*(O549-1))),IF(N549="WON",((((O549-1)*Q549)*'complete results log'!$B$2)+('complete results log'!$B$2*(O549-1))),IF(N549="PLACED",((((O549-1)*Q549)*'complete results log'!$B$2)-'complete results log'!$B$2),IF(Q549=0,-'complete results log'!$B$2,IF(Q549=0,-'complete results log'!$B$2,-('complete results log'!$B$2*2)))))))*E549</f>
        <v>0</v>
      </c>
      <c r="T549" s="28">
        <f>(IF(N549="WON-EW",(((L549-1)*'complete results log'!$B$2)*(1-$B$3))+(((M549-1)*'complete results log'!$B$2)*(1-$B$3)),IF(N549="WON",(((L549-1)*'complete results log'!$B$2)*(1-$B$3)),IF(N549="PLACED",(((M549-1)*'complete results log'!$B$2)*(1-$B$3))-'complete results log'!$B$2,IF(Q549=0,-'complete results log'!$B$2,-('complete results log'!$B$2*2))))))*E549</f>
        <v>0</v>
      </c>
    </row>
    <row r="550" spans="3:20" x14ac:dyDescent="0.2">
      <c r="C550" s="50"/>
      <c r="D550" s="50"/>
      <c r="H550" s="22"/>
      <c r="I550" s="22"/>
      <c r="J550" s="22"/>
      <c r="K550" s="22"/>
      <c r="N550" s="18"/>
      <c r="O550" s="27">
        <f>((G550-1)*(1-(IF(H550="no",0,'complete results log'!$B$3)))+1)</f>
        <v>5.0000000000000044E-2</v>
      </c>
      <c r="P550" s="27">
        <f t="shared" si="8"/>
        <v>0</v>
      </c>
      <c r="Q550" s="39">
        <f>IF(Table1[[#This Row],[Runners]]&lt;5,0,IF(Table1[[#This Row],[Runners]]&lt;8,0.25,IF(Table1[[#This Row],[Runners]]&lt;12,0.2,IF(Table1[[#This Row],[Handicap?]]="Yes",0.25,0.2))))</f>
        <v>0</v>
      </c>
      <c r="R550" s="29">
        <f>(IF(N550="WON-EW",((((F550-1)*Q550)*'complete results log'!$B$2)+('complete results log'!$B$2*(F550-1))),IF(N550="WON",((((F550-1)*Q550)*'complete results log'!$B$2)+('complete results log'!$B$2*(F550-1))),IF(N550="PLACED",((((F550-1)*Q550)*'complete results log'!$B$2)-'complete results log'!$B$2),IF(Q550=0,-'complete results log'!$B$2,IF(Q550=0,-'complete results log'!$B$2,-('complete results log'!$B$2*2)))))))*E550</f>
        <v>0</v>
      </c>
      <c r="S550" s="28">
        <f>(IF(N550="WON-EW",((((O550-1)*Q550)*'complete results log'!$B$2)+('complete results log'!$B$2*(O550-1))),IF(N550="WON",((((O550-1)*Q550)*'complete results log'!$B$2)+('complete results log'!$B$2*(O550-1))),IF(N550="PLACED",((((O550-1)*Q550)*'complete results log'!$B$2)-'complete results log'!$B$2),IF(Q550=0,-'complete results log'!$B$2,IF(Q550=0,-'complete results log'!$B$2,-('complete results log'!$B$2*2)))))))*E550</f>
        <v>0</v>
      </c>
      <c r="T550" s="28">
        <f>(IF(N550="WON-EW",(((L550-1)*'complete results log'!$B$2)*(1-$B$3))+(((M550-1)*'complete results log'!$B$2)*(1-$B$3)),IF(N550="WON",(((L550-1)*'complete results log'!$B$2)*(1-$B$3)),IF(N550="PLACED",(((M550-1)*'complete results log'!$B$2)*(1-$B$3))-'complete results log'!$B$2,IF(Q550=0,-'complete results log'!$B$2,-('complete results log'!$B$2*2))))))*E550</f>
        <v>0</v>
      </c>
    </row>
    <row r="551" spans="3:20" x14ac:dyDescent="0.2">
      <c r="C551" s="50"/>
      <c r="D551" s="50"/>
      <c r="H551" s="22"/>
      <c r="I551" s="22"/>
      <c r="J551" s="22"/>
      <c r="K551" s="22"/>
      <c r="N551" s="18"/>
      <c r="O551" s="27">
        <f>((G551-1)*(1-(IF(H551="no",0,'complete results log'!$B$3)))+1)</f>
        <v>5.0000000000000044E-2</v>
      </c>
      <c r="P551" s="27">
        <f t="shared" si="8"/>
        <v>0</v>
      </c>
      <c r="Q551" s="39">
        <f>IF(Table1[[#This Row],[Runners]]&lt;5,0,IF(Table1[[#This Row],[Runners]]&lt;8,0.25,IF(Table1[[#This Row],[Runners]]&lt;12,0.2,IF(Table1[[#This Row],[Handicap?]]="Yes",0.25,0.2))))</f>
        <v>0</v>
      </c>
      <c r="R551" s="29">
        <f>(IF(N551="WON-EW",((((F551-1)*Q551)*'complete results log'!$B$2)+('complete results log'!$B$2*(F551-1))),IF(N551="WON",((((F551-1)*Q551)*'complete results log'!$B$2)+('complete results log'!$B$2*(F551-1))),IF(N551="PLACED",((((F551-1)*Q551)*'complete results log'!$B$2)-'complete results log'!$B$2),IF(Q551=0,-'complete results log'!$B$2,IF(Q551=0,-'complete results log'!$B$2,-('complete results log'!$B$2*2)))))))*E551</f>
        <v>0</v>
      </c>
      <c r="S551" s="28">
        <f>(IF(N551="WON-EW",((((O551-1)*Q551)*'complete results log'!$B$2)+('complete results log'!$B$2*(O551-1))),IF(N551="WON",((((O551-1)*Q551)*'complete results log'!$B$2)+('complete results log'!$B$2*(O551-1))),IF(N551="PLACED",((((O551-1)*Q551)*'complete results log'!$B$2)-'complete results log'!$B$2),IF(Q551=0,-'complete results log'!$B$2,IF(Q551=0,-'complete results log'!$B$2,-('complete results log'!$B$2*2)))))))*E551</f>
        <v>0</v>
      </c>
      <c r="T551" s="28">
        <f>(IF(N551="WON-EW",(((L551-1)*'complete results log'!$B$2)*(1-$B$3))+(((M551-1)*'complete results log'!$B$2)*(1-$B$3)),IF(N551="WON",(((L551-1)*'complete results log'!$B$2)*(1-$B$3)),IF(N551="PLACED",(((M551-1)*'complete results log'!$B$2)*(1-$B$3))-'complete results log'!$B$2,IF(Q551=0,-'complete results log'!$B$2,-('complete results log'!$B$2*2))))))*E551</f>
        <v>0</v>
      </c>
    </row>
    <row r="552" spans="3:20" x14ac:dyDescent="0.2">
      <c r="C552" s="50"/>
      <c r="D552" s="50"/>
      <c r="H552" s="22"/>
      <c r="I552" s="22"/>
      <c r="J552" s="22"/>
      <c r="K552" s="22"/>
      <c r="N552" s="18"/>
      <c r="O552" s="27">
        <f>((G552-1)*(1-(IF(H552="no",0,'complete results log'!$B$3)))+1)</f>
        <v>5.0000000000000044E-2</v>
      </c>
      <c r="P552" s="27">
        <f t="shared" si="8"/>
        <v>0</v>
      </c>
      <c r="Q552" s="39">
        <f>IF(Table1[[#This Row],[Runners]]&lt;5,0,IF(Table1[[#This Row],[Runners]]&lt;8,0.25,IF(Table1[[#This Row],[Runners]]&lt;12,0.2,IF(Table1[[#This Row],[Handicap?]]="Yes",0.25,0.2))))</f>
        <v>0</v>
      </c>
      <c r="R552" s="29">
        <f>(IF(N552="WON-EW",((((F552-1)*Q552)*'complete results log'!$B$2)+('complete results log'!$B$2*(F552-1))),IF(N552="WON",((((F552-1)*Q552)*'complete results log'!$B$2)+('complete results log'!$B$2*(F552-1))),IF(N552="PLACED",((((F552-1)*Q552)*'complete results log'!$B$2)-'complete results log'!$B$2),IF(Q552=0,-'complete results log'!$B$2,IF(Q552=0,-'complete results log'!$B$2,-('complete results log'!$B$2*2)))))))*E552</f>
        <v>0</v>
      </c>
      <c r="S552" s="28">
        <f>(IF(N552="WON-EW",((((O552-1)*Q552)*'complete results log'!$B$2)+('complete results log'!$B$2*(O552-1))),IF(N552="WON",((((O552-1)*Q552)*'complete results log'!$B$2)+('complete results log'!$B$2*(O552-1))),IF(N552="PLACED",((((O552-1)*Q552)*'complete results log'!$B$2)-'complete results log'!$B$2),IF(Q552=0,-'complete results log'!$B$2,IF(Q552=0,-'complete results log'!$B$2,-('complete results log'!$B$2*2)))))))*E552</f>
        <v>0</v>
      </c>
      <c r="T552" s="28">
        <f>(IF(N552="WON-EW",(((L552-1)*'complete results log'!$B$2)*(1-$B$3))+(((M552-1)*'complete results log'!$B$2)*(1-$B$3)),IF(N552="WON",(((L552-1)*'complete results log'!$B$2)*(1-$B$3)),IF(N552="PLACED",(((M552-1)*'complete results log'!$B$2)*(1-$B$3))-'complete results log'!$B$2,IF(Q552=0,-'complete results log'!$B$2,-('complete results log'!$B$2*2))))))*E552</f>
        <v>0</v>
      </c>
    </row>
    <row r="553" spans="3:20" x14ac:dyDescent="0.2">
      <c r="C553" s="50"/>
      <c r="D553" s="50"/>
      <c r="H553" s="22"/>
      <c r="I553" s="22"/>
      <c r="J553" s="22"/>
      <c r="K553" s="22"/>
      <c r="N553" s="18"/>
      <c r="O553" s="27">
        <f>((G553-1)*(1-(IF(H553="no",0,'complete results log'!$B$3)))+1)</f>
        <v>5.0000000000000044E-2</v>
      </c>
      <c r="P553" s="27">
        <f t="shared" si="8"/>
        <v>0</v>
      </c>
      <c r="Q553" s="39">
        <f>IF(Table1[[#This Row],[Runners]]&lt;5,0,IF(Table1[[#This Row],[Runners]]&lt;8,0.25,IF(Table1[[#This Row],[Runners]]&lt;12,0.2,IF(Table1[[#This Row],[Handicap?]]="Yes",0.25,0.2))))</f>
        <v>0</v>
      </c>
      <c r="R553" s="29">
        <f>(IF(N553="WON-EW",((((F553-1)*Q553)*'complete results log'!$B$2)+('complete results log'!$B$2*(F553-1))),IF(N553="WON",((((F553-1)*Q553)*'complete results log'!$B$2)+('complete results log'!$B$2*(F553-1))),IF(N553="PLACED",((((F553-1)*Q553)*'complete results log'!$B$2)-'complete results log'!$B$2),IF(Q553=0,-'complete results log'!$B$2,IF(Q553=0,-'complete results log'!$B$2,-('complete results log'!$B$2*2)))))))*E553</f>
        <v>0</v>
      </c>
      <c r="S553" s="28">
        <f>(IF(N553="WON-EW",((((O553-1)*Q553)*'complete results log'!$B$2)+('complete results log'!$B$2*(O553-1))),IF(N553="WON",((((O553-1)*Q553)*'complete results log'!$B$2)+('complete results log'!$B$2*(O553-1))),IF(N553="PLACED",((((O553-1)*Q553)*'complete results log'!$B$2)-'complete results log'!$B$2),IF(Q553=0,-'complete results log'!$B$2,IF(Q553=0,-'complete results log'!$B$2,-('complete results log'!$B$2*2)))))))*E553</f>
        <v>0</v>
      </c>
      <c r="T553" s="28">
        <f>(IF(N553="WON-EW",(((L553-1)*'complete results log'!$B$2)*(1-$B$3))+(((M553-1)*'complete results log'!$B$2)*(1-$B$3)),IF(N553="WON",(((L553-1)*'complete results log'!$B$2)*(1-$B$3)),IF(N553="PLACED",(((M553-1)*'complete results log'!$B$2)*(1-$B$3))-'complete results log'!$B$2,IF(Q553=0,-'complete results log'!$B$2,-('complete results log'!$B$2*2))))))*E553</f>
        <v>0</v>
      </c>
    </row>
    <row r="554" spans="3:20" x14ac:dyDescent="0.2">
      <c r="C554" s="50"/>
      <c r="D554" s="50"/>
      <c r="H554" s="22"/>
      <c r="I554" s="22"/>
      <c r="J554" s="22"/>
      <c r="K554" s="22"/>
      <c r="N554" s="18"/>
      <c r="O554" s="27">
        <f>((G554-1)*(1-(IF(H554="no",0,'complete results log'!$B$3)))+1)</f>
        <v>5.0000000000000044E-2</v>
      </c>
      <c r="P554" s="27">
        <f t="shared" si="8"/>
        <v>0</v>
      </c>
      <c r="Q554" s="39">
        <f>IF(Table1[[#This Row],[Runners]]&lt;5,0,IF(Table1[[#This Row],[Runners]]&lt;8,0.25,IF(Table1[[#This Row],[Runners]]&lt;12,0.2,IF(Table1[[#This Row],[Handicap?]]="Yes",0.25,0.2))))</f>
        <v>0</v>
      </c>
      <c r="R554" s="29">
        <f>(IF(N554="WON-EW",((((F554-1)*Q554)*'complete results log'!$B$2)+('complete results log'!$B$2*(F554-1))),IF(N554="WON",((((F554-1)*Q554)*'complete results log'!$B$2)+('complete results log'!$B$2*(F554-1))),IF(N554="PLACED",((((F554-1)*Q554)*'complete results log'!$B$2)-'complete results log'!$B$2),IF(Q554=0,-'complete results log'!$B$2,IF(Q554=0,-'complete results log'!$B$2,-('complete results log'!$B$2*2)))))))*E554</f>
        <v>0</v>
      </c>
      <c r="S554" s="28">
        <f>(IF(N554="WON-EW",((((O554-1)*Q554)*'complete results log'!$B$2)+('complete results log'!$B$2*(O554-1))),IF(N554="WON",((((O554-1)*Q554)*'complete results log'!$B$2)+('complete results log'!$B$2*(O554-1))),IF(N554="PLACED",((((O554-1)*Q554)*'complete results log'!$B$2)-'complete results log'!$B$2),IF(Q554=0,-'complete results log'!$B$2,IF(Q554=0,-'complete results log'!$B$2,-('complete results log'!$B$2*2)))))))*E554</f>
        <v>0</v>
      </c>
      <c r="T554" s="28">
        <f>(IF(N554="WON-EW",(((L554-1)*'complete results log'!$B$2)*(1-$B$3))+(((M554-1)*'complete results log'!$B$2)*(1-$B$3)),IF(N554="WON",(((L554-1)*'complete results log'!$B$2)*(1-$B$3)),IF(N554="PLACED",(((M554-1)*'complete results log'!$B$2)*(1-$B$3))-'complete results log'!$B$2,IF(Q554=0,-'complete results log'!$B$2,-('complete results log'!$B$2*2))))))*E554</f>
        <v>0</v>
      </c>
    </row>
    <row r="555" spans="3:20" x14ac:dyDescent="0.2">
      <c r="C555" s="50"/>
      <c r="D555" s="50"/>
      <c r="H555" s="22"/>
      <c r="I555" s="22"/>
      <c r="J555" s="22"/>
      <c r="K555" s="22"/>
      <c r="N555" s="18"/>
      <c r="O555" s="27">
        <f>((G555-1)*(1-(IF(H555="no",0,'complete results log'!$B$3)))+1)</f>
        <v>5.0000000000000044E-2</v>
      </c>
      <c r="P555" s="27">
        <f t="shared" si="8"/>
        <v>0</v>
      </c>
      <c r="Q555" s="39">
        <f>IF(Table1[[#This Row],[Runners]]&lt;5,0,IF(Table1[[#This Row],[Runners]]&lt;8,0.25,IF(Table1[[#This Row],[Runners]]&lt;12,0.2,IF(Table1[[#This Row],[Handicap?]]="Yes",0.25,0.2))))</f>
        <v>0</v>
      </c>
      <c r="R555" s="29">
        <f>(IF(N555="WON-EW",((((F555-1)*Q555)*'complete results log'!$B$2)+('complete results log'!$B$2*(F555-1))),IF(N555="WON",((((F555-1)*Q555)*'complete results log'!$B$2)+('complete results log'!$B$2*(F555-1))),IF(N555="PLACED",((((F555-1)*Q555)*'complete results log'!$B$2)-'complete results log'!$B$2),IF(Q555=0,-'complete results log'!$B$2,IF(Q555=0,-'complete results log'!$B$2,-('complete results log'!$B$2*2)))))))*E555</f>
        <v>0</v>
      </c>
      <c r="S555" s="28">
        <f>(IF(N555="WON-EW",((((O555-1)*Q555)*'complete results log'!$B$2)+('complete results log'!$B$2*(O555-1))),IF(N555="WON",((((O555-1)*Q555)*'complete results log'!$B$2)+('complete results log'!$B$2*(O555-1))),IF(N555="PLACED",((((O555-1)*Q555)*'complete results log'!$B$2)-'complete results log'!$B$2),IF(Q555=0,-'complete results log'!$B$2,IF(Q555=0,-'complete results log'!$B$2,-('complete results log'!$B$2*2)))))))*E555</f>
        <v>0</v>
      </c>
      <c r="T555" s="28">
        <f>(IF(N555="WON-EW",(((L555-1)*'complete results log'!$B$2)*(1-$B$3))+(((M555-1)*'complete results log'!$B$2)*(1-$B$3)),IF(N555="WON",(((L555-1)*'complete results log'!$B$2)*(1-$B$3)),IF(N555="PLACED",(((M555-1)*'complete results log'!$B$2)*(1-$B$3))-'complete results log'!$B$2,IF(Q555=0,-'complete results log'!$B$2,-('complete results log'!$B$2*2))))))*E555</f>
        <v>0</v>
      </c>
    </row>
    <row r="556" spans="3:20" x14ac:dyDescent="0.2">
      <c r="C556" s="50"/>
      <c r="D556" s="50"/>
      <c r="H556" s="22"/>
      <c r="I556" s="22"/>
      <c r="J556" s="22"/>
      <c r="K556" s="22"/>
      <c r="N556" s="18"/>
      <c r="O556" s="27">
        <f>((G556-1)*(1-(IF(H556="no",0,'complete results log'!$B$3)))+1)</f>
        <v>5.0000000000000044E-2</v>
      </c>
      <c r="P556" s="27">
        <f t="shared" si="8"/>
        <v>0</v>
      </c>
      <c r="Q556" s="39">
        <f>IF(Table1[[#This Row],[Runners]]&lt;5,0,IF(Table1[[#This Row],[Runners]]&lt;8,0.25,IF(Table1[[#This Row],[Runners]]&lt;12,0.2,IF(Table1[[#This Row],[Handicap?]]="Yes",0.25,0.2))))</f>
        <v>0</v>
      </c>
      <c r="R556" s="29">
        <f>(IF(N556="WON-EW",((((F556-1)*Q556)*'complete results log'!$B$2)+('complete results log'!$B$2*(F556-1))),IF(N556="WON",((((F556-1)*Q556)*'complete results log'!$B$2)+('complete results log'!$B$2*(F556-1))),IF(N556="PLACED",((((F556-1)*Q556)*'complete results log'!$B$2)-'complete results log'!$B$2),IF(Q556=0,-'complete results log'!$B$2,IF(Q556=0,-'complete results log'!$B$2,-('complete results log'!$B$2*2)))))))*E556</f>
        <v>0</v>
      </c>
      <c r="S556" s="28">
        <f>(IF(N556="WON-EW",((((O556-1)*Q556)*'complete results log'!$B$2)+('complete results log'!$B$2*(O556-1))),IF(N556="WON",((((O556-1)*Q556)*'complete results log'!$B$2)+('complete results log'!$B$2*(O556-1))),IF(N556="PLACED",((((O556-1)*Q556)*'complete results log'!$B$2)-'complete results log'!$B$2),IF(Q556=0,-'complete results log'!$B$2,IF(Q556=0,-'complete results log'!$B$2,-('complete results log'!$B$2*2)))))))*E556</f>
        <v>0</v>
      </c>
      <c r="T556" s="28">
        <f>(IF(N556="WON-EW",(((L556-1)*'complete results log'!$B$2)*(1-$B$3))+(((M556-1)*'complete results log'!$B$2)*(1-$B$3)),IF(N556="WON",(((L556-1)*'complete results log'!$B$2)*(1-$B$3)),IF(N556="PLACED",(((M556-1)*'complete results log'!$B$2)*(1-$B$3))-'complete results log'!$B$2,IF(Q556=0,-'complete results log'!$B$2,-('complete results log'!$B$2*2))))))*E556</f>
        <v>0</v>
      </c>
    </row>
    <row r="557" spans="3:20" x14ac:dyDescent="0.2">
      <c r="C557" s="50"/>
      <c r="D557" s="50"/>
      <c r="H557" s="22"/>
      <c r="I557" s="22"/>
      <c r="J557" s="22"/>
      <c r="K557" s="22"/>
      <c r="N557" s="18"/>
      <c r="O557" s="27">
        <f>((G557-1)*(1-(IF(H557="no",0,'complete results log'!$B$3)))+1)</f>
        <v>5.0000000000000044E-2</v>
      </c>
      <c r="P557" s="27">
        <f t="shared" si="8"/>
        <v>0</v>
      </c>
      <c r="Q557" s="39">
        <f>IF(Table1[[#This Row],[Runners]]&lt;5,0,IF(Table1[[#This Row],[Runners]]&lt;8,0.25,IF(Table1[[#This Row],[Runners]]&lt;12,0.2,IF(Table1[[#This Row],[Handicap?]]="Yes",0.25,0.2))))</f>
        <v>0</v>
      </c>
      <c r="R557" s="29">
        <f>(IF(N557="WON-EW",((((F557-1)*Q557)*'complete results log'!$B$2)+('complete results log'!$B$2*(F557-1))),IF(N557="WON",((((F557-1)*Q557)*'complete results log'!$B$2)+('complete results log'!$B$2*(F557-1))),IF(N557="PLACED",((((F557-1)*Q557)*'complete results log'!$B$2)-'complete results log'!$B$2),IF(Q557=0,-'complete results log'!$B$2,IF(Q557=0,-'complete results log'!$B$2,-('complete results log'!$B$2*2)))))))*E557</f>
        <v>0</v>
      </c>
      <c r="S557" s="28">
        <f>(IF(N557="WON-EW",((((O557-1)*Q557)*'complete results log'!$B$2)+('complete results log'!$B$2*(O557-1))),IF(N557="WON",((((O557-1)*Q557)*'complete results log'!$B$2)+('complete results log'!$B$2*(O557-1))),IF(N557="PLACED",((((O557-1)*Q557)*'complete results log'!$B$2)-'complete results log'!$B$2),IF(Q557=0,-'complete results log'!$B$2,IF(Q557=0,-'complete results log'!$B$2,-('complete results log'!$B$2*2)))))))*E557</f>
        <v>0</v>
      </c>
      <c r="T557" s="28">
        <f>(IF(N557="WON-EW",(((L557-1)*'complete results log'!$B$2)*(1-$B$3))+(((M557-1)*'complete results log'!$B$2)*(1-$B$3)),IF(N557="WON",(((L557-1)*'complete results log'!$B$2)*(1-$B$3)),IF(N557="PLACED",(((M557-1)*'complete results log'!$B$2)*(1-$B$3))-'complete results log'!$B$2,IF(Q557=0,-'complete results log'!$B$2,-('complete results log'!$B$2*2))))))*E557</f>
        <v>0</v>
      </c>
    </row>
    <row r="558" spans="3:20" x14ac:dyDescent="0.2">
      <c r="C558" s="50"/>
      <c r="D558" s="50"/>
      <c r="H558" s="22"/>
      <c r="I558" s="22"/>
      <c r="J558" s="22"/>
      <c r="K558" s="22"/>
      <c r="N558" s="18"/>
      <c r="O558" s="27">
        <f>((G558-1)*(1-(IF(H558="no",0,'complete results log'!$B$3)))+1)</f>
        <v>5.0000000000000044E-2</v>
      </c>
      <c r="P558" s="27">
        <f t="shared" si="8"/>
        <v>0</v>
      </c>
      <c r="Q558" s="39">
        <f>IF(Table1[[#This Row],[Runners]]&lt;5,0,IF(Table1[[#This Row],[Runners]]&lt;8,0.25,IF(Table1[[#This Row],[Runners]]&lt;12,0.2,IF(Table1[[#This Row],[Handicap?]]="Yes",0.25,0.2))))</f>
        <v>0</v>
      </c>
      <c r="R558" s="29">
        <f>(IF(N558="WON-EW",((((F558-1)*Q558)*'complete results log'!$B$2)+('complete results log'!$B$2*(F558-1))),IF(N558="WON",((((F558-1)*Q558)*'complete results log'!$B$2)+('complete results log'!$B$2*(F558-1))),IF(N558="PLACED",((((F558-1)*Q558)*'complete results log'!$B$2)-'complete results log'!$B$2),IF(Q558=0,-'complete results log'!$B$2,IF(Q558=0,-'complete results log'!$B$2,-('complete results log'!$B$2*2)))))))*E558</f>
        <v>0</v>
      </c>
      <c r="S558" s="28">
        <f>(IF(N558="WON-EW",((((O558-1)*Q558)*'complete results log'!$B$2)+('complete results log'!$B$2*(O558-1))),IF(N558="WON",((((O558-1)*Q558)*'complete results log'!$B$2)+('complete results log'!$B$2*(O558-1))),IF(N558="PLACED",((((O558-1)*Q558)*'complete results log'!$B$2)-'complete results log'!$B$2),IF(Q558=0,-'complete results log'!$B$2,IF(Q558=0,-'complete results log'!$B$2,-('complete results log'!$B$2*2)))))))*E558</f>
        <v>0</v>
      </c>
      <c r="T558" s="28">
        <f>(IF(N558="WON-EW",(((L558-1)*'complete results log'!$B$2)*(1-$B$3))+(((M558-1)*'complete results log'!$B$2)*(1-$B$3)),IF(N558="WON",(((L558-1)*'complete results log'!$B$2)*(1-$B$3)),IF(N558="PLACED",(((M558-1)*'complete results log'!$B$2)*(1-$B$3))-'complete results log'!$B$2,IF(Q558=0,-'complete results log'!$B$2,-('complete results log'!$B$2*2))))))*E558</f>
        <v>0</v>
      </c>
    </row>
    <row r="559" spans="3:20" x14ac:dyDescent="0.2">
      <c r="C559" s="50"/>
      <c r="D559" s="50"/>
      <c r="H559" s="22"/>
      <c r="I559" s="22"/>
      <c r="J559" s="22"/>
      <c r="K559" s="22"/>
      <c r="N559" s="18"/>
      <c r="O559" s="27">
        <f>((G559-1)*(1-(IF(H559="no",0,'complete results log'!$B$3)))+1)</f>
        <v>5.0000000000000044E-2</v>
      </c>
      <c r="P559" s="27">
        <f t="shared" si="8"/>
        <v>0</v>
      </c>
      <c r="Q559" s="39">
        <f>IF(Table1[[#This Row],[Runners]]&lt;5,0,IF(Table1[[#This Row],[Runners]]&lt;8,0.25,IF(Table1[[#This Row],[Runners]]&lt;12,0.2,IF(Table1[[#This Row],[Handicap?]]="Yes",0.25,0.2))))</f>
        <v>0</v>
      </c>
      <c r="R559" s="29">
        <f>(IF(N559="WON-EW",((((F559-1)*Q559)*'complete results log'!$B$2)+('complete results log'!$B$2*(F559-1))),IF(N559="WON",((((F559-1)*Q559)*'complete results log'!$B$2)+('complete results log'!$B$2*(F559-1))),IF(N559="PLACED",((((F559-1)*Q559)*'complete results log'!$B$2)-'complete results log'!$B$2),IF(Q559=0,-'complete results log'!$B$2,IF(Q559=0,-'complete results log'!$B$2,-('complete results log'!$B$2*2)))))))*E559</f>
        <v>0</v>
      </c>
      <c r="S559" s="28">
        <f>(IF(N559="WON-EW",((((O559-1)*Q559)*'complete results log'!$B$2)+('complete results log'!$B$2*(O559-1))),IF(N559="WON",((((O559-1)*Q559)*'complete results log'!$B$2)+('complete results log'!$B$2*(O559-1))),IF(N559="PLACED",((((O559-1)*Q559)*'complete results log'!$B$2)-'complete results log'!$B$2),IF(Q559=0,-'complete results log'!$B$2,IF(Q559=0,-'complete results log'!$B$2,-('complete results log'!$B$2*2)))))))*E559</f>
        <v>0</v>
      </c>
      <c r="T559" s="28">
        <f>(IF(N559="WON-EW",(((L559-1)*'complete results log'!$B$2)*(1-$B$3))+(((M559-1)*'complete results log'!$B$2)*(1-$B$3)),IF(N559="WON",(((L559-1)*'complete results log'!$B$2)*(1-$B$3)),IF(N559="PLACED",(((M559-1)*'complete results log'!$B$2)*(1-$B$3))-'complete results log'!$B$2,IF(Q559=0,-'complete results log'!$B$2,-('complete results log'!$B$2*2))))))*E559</f>
        <v>0</v>
      </c>
    </row>
    <row r="560" spans="3:20" x14ac:dyDescent="0.2">
      <c r="C560" s="50"/>
      <c r="D560" s="50"/>
      <c r="H560" s="22"/>
      <c r="I560" s="22"/>
      <c r="J560" s="22"/>
      <c r="K560" s="22"/>
      <c r="N560" s="18"/>
      <c r="O560" s="27">
        <f>((G560-1)*(1-(IF(H560="no",0,'complete results log'!$B$3)))+1)</f>
        <v>5.0000000000000044E-2</v>
      </c>
      <c r="P560" s="27">
        <f t="shared" si="8"/>
        <v>0</v>
      </c>
      <c r="Q560" s="39">
        <f>IF(Table1[[#This Row],[Runners]]&lt;5,0,IF(Table1[[#This Row],[Runners]]&lt;8,0.25,IF(Table1[[#This Row],[Runners]]&lt;12,0.2,IF(Table1[[#This Row],[Handicap?]]="Yes",0.25,0.2))))</f>
        <v>0</v>
      </c>
      <c r="R560" s="29">
        <f>(IF(N560="WON-EW",((((F560-1)*Q560)*'complete results log'!$B$2)+('complete results log'!$B$2*(F560-1))),IF(N560="WON",((((F560-1)*Q560)*'complete results log'!$B$2)+('complete results log'!$B$2*(F560-1))),IF(N560="PLACED",((((F560-1)*Q560)*'complete results log'!$B$2)-'complete results log'!$B$2),IF(Q560=0,-'complete results log'!$B$2,IF(Q560=0,-'complete results log'!$B$2,-('complete results log'!$B$2*2)))))))*E560</f>
        <v>0</v>
      </c>
      <c r="S560" s="28">
        <f>(IF(N560="WON-EW",((((O560-1)*Q560)*'complete results log'!$B$2)+('complete results log'!$B$2*(O560-1))),IF(N560="WON",((((O560-1)*Q560)*'complete results log'!$B$2)+('complete results log'!$B$2*(O560-1))),IF(N560="PLACED",((((O560-1)*Q560)*'complete results log'!$B$2)-'complete results log'!$B$2),IF(Q560=0,-'complete results log'!$B$2,IF(Q560=0,-'complete results log'!$B$2,-('complete results log'!$B$2*2)))))))*E560</f>
        <v>0</v>
      </c>
      <c r="T560" s="28">
        <f>(IF(N560="WON-EW",(((L560-1)*'complete results log'!$B$2)*(1-$B$3))+(((M560-1)*'complete results log'!$B$2)*(1-$B$3)),IF(N560="WON",(((L560-1)*'complete results log'!$B$2)*(1-$B$3)),IF(N560="PLACED",(((M560-1)*'complete results log'!$B$2)*(1-$B$3))-'complete results log'!$B$2,IF(Q560=0,-'complete results log'!$B$2,-('complete results log'!$B$2*2))))))*E560</f>
        <v>0</v>
      </c>
    </row>
    <row r="561" spans="3:20" x14ac:dyDescent="0.2">
      <c r="C561" s="50"/>
      <c r="D561" s="50"/>
      <c r="H561" s="22"/>
      <c r="I561" s="22"/>
      <c r="J561" s="22"/>
      <c r="K561" s="22"/>
      <c r="N561" s="18"/>
      <c r="O561" s="27">
        <f>((G561-1)*(1-(IF(H561="no",0,'complete results log'!$B$3)))+1)</f>
        <v>5.0000000000000044E-2</v>
      </c>
      <c r="P561" s="27">
        <f t="shared" si="8"/>
        <v>0</v>
      </c>
      <c r="Q561" s="39">
        <f>IF(Table1[[#This Row],[Runners]]&lt;5,0,IF(Table1[[#This Row],[Runners]]&lt;8,0.25,IF(Table1[[#This Row],[Runners]]&lt;12,0.2,IF(Table1[[#This Row],[Handicap?]]="Yes",0.25,0.2))))</f>
        <v>0</v>
      </c>
      <c r="R561" s="29">
        <f>(IF(N561="WON-EW",((((F561-1)*Q561)*'complete results log'!$B$2)+('complete results log'!$B$2*(F561-1))),IF(N561="WON",((((F561-1)*Q561)*'complete results log'!$B$2)+('complete results log'!$B$2*(F561-1))),IF(N561="PLACED",((((F561-1)*Q561)*'complete results log'!$B$2)-'complete results log'!$B$2),IF(Q561=0,-'complete results log'!$B$2,IF(Q561=0,-'complete results log'!$B$2,-('complete results log'!$B$2*2)))))))*E561</f>
        <v>0</v>
      </c>
      <c r="S561" s="28">
        <f>(IF(N561="WON-EW",((((O561-1)*Q561)*'complete results log'!$B$2)+('complete results log'!$B$2*(O561-1))),IF(N561="WON",((((O561-1)*Q561)*'complete results log'!$B$2)+('complete results log'!$B$2*(O561-1))),IF(N561="PLACED",((((O561-1)*Q561)*'complete results log'!$B$2)-'complete results log'!$B$2),IF(Q561=0,-'complete results log'!$B$2,IF(Q561=0,-'complete results log'!$B$2,-('complete results log'!$B$2*2)))))))*E561</f>
        <v>0</v>
      </c>
      <c r="T561" s="28">
        <f>(IF(N561="WON-EW",(((L561-1)*'complete results log'!$B$2)*(1-$B$3))+(((M561-1)*'complete results log'!$B$2)*(1-$B$3)),IF(N561="WON",(((L561-1)*'complete results log'!$B$2)*(1-$B$3)),IF(N561="PLACED",(((M561-1)*'complete results log'!$B$2)*(1-$B$3))-'complete results log'!$B$2,IF(Q561=0,-'complete results log'!$B$2,-('complete results log'!$B$2*2))))))*E561</f>
        <v>0</v>
      </c>
    </row>
    <row r="562" spans="3:20" x14ac:dyDescent="0.2">
      <c r="C562" s="50"/>
      <c r="D562" s="50"/>
      <c r="H562" s="22"/>
      <c r="I562" s="22"/>
      <c r="J562" s="22"/>
      <c r="K562" s="22"/>
      <c r="N562" s="18"/>
      <c r="O562" s="27">
        <f>((G562-1)*(1-(IF(H562="no",0,'complete results log'!$B$3)))+1)</f>
        <v>5.0000000000000044E-2</v>
      </c>
      <c r="P562" s="27">
        <f t="shared" si="8"/>
        <v>0</v>
      </c>
      <c r="Q562" s="39">
        <f>IF(Table1[[#This Row],[Runners]]&lt;5,0,IF(Table1[[#This Row],[Runners]]&lt;8,0.25,IF(Table1[[#This Row],[Runners]]&lt;12,0.2,IF(Table1[[#This Row],[Handicap?]]="Yes",0.25,0.2))))</f>
        <v>0</v>
      </c>
      <c r="R562" s="29">
        <f>(IF(N562="WON-EW",((((F562-1)*Q562)*'complete results log'!$B$2)+('complete results log'!$B$2*(F562-1))),IF(N562="WON",((((F562-1)*Q562)*'complete results log'!$B$2)+('complete results log'!$B$2*(F562-1))),IF(N562="PLACED",((((F562-1)*Q562)*'complete results log'!$B$2)-'complete results log'!$B$2),IF(Q562=0,-'complete results log'!$B$2,IF(Q562=0,-'complete results log'!$B$2,-('complete results log'!$B$2*2)))))))*E562</f>
        <v>0</v>
      </c>
      <c r="S562" s="28">
        <f>(IF(N562="WON-EW",((((O562-1)*Q562)*'complete results log'!$B$2)+('complete results log'!$B$2*(O562-1))),IF(N562="WON",((((O562-1)*Q562)*'complete results log'!$B$2)+('complete results log'!$B$2*(O562-1))),IF(N562="PLACED",((((O562-1)*Q562)*'complete results log'!$B$2)-'complete results log'!$B$2),IF(Q562=0,-'complete results log'!$B$2,IF(Q562=0,-'complete results log'!$B$2,-('complete results log'!$B$2*2)))))))*E562</f>
        <v>0</v>
      </c>
      <c r="T562" s="28">
        <f>(IF(N562="WON-EW",(((L562-1)*'complete results log'!$B$2)*(1-$B$3))+(((M562-1)*'complete results log'!$B$2)*(1-$B$3)),IF(N562="WON",(((L562-1)*'complete results log'!$B$2)*(1-$B$3)),IF(N562="PLACED",(((M562-1)*'complete results log'!$B$2)*(1-$B$3))-'complete results log'!$B$2,IF(Q562=0,-'complete results log'!$B$2,-('complete results log'!$B$2*2))))))*E562</f>
        <v>0</v>
      </c>
    </row>
    <row r="563" spans="3:20" x14ac:dyDescent="0.2">
      <c r="C563" s="50"/>
      <c r="D563" s="50"/>
      <c r="H563" s="22"/>
      <c r="I563" s="22"/>
      <c r="J563" s="22"/>
      <c r="K563" s="22"/>
      <c r="N563" s="18"/>
      <c r="O563" s="27">
        <f>((G563-1)*(1-(IF(H563="no",0,'complete results log'!$B$3)))+1)</f>
        <v>5.0000000000000044E-2</v>
      </c>
      <c r="P563" s="27">
        <f t="shared" si="8"/>
        <v>0</v>
      </c>
      <c r="Q563" s="39">
        <f>IF(Table1[[#This Row],[Runners]]&lt;5,0,IF(Table1[[#This Row],[Runners]]&lt;8,0.25,IF(Table1[[#This Row],[Runners]]&lt;12,0.2,IF(Table1[[#This Row],[Handicap?]]="Yes",0.25,0.2))))</f>
        <v>0</v>
      </c>
      <c r="R563" s="29">
        <f>(IF(N563="WON-EW",((((F563-1)*Q563)*'complete results log'!$B$2)+('complete results log'!$B$2*(F563-1))),IF(N563="WON",((((F563-1)*Q563)*'complete results log'!$B$2)+('complete results log'!$B$2*(F563-1))),IF(N563="PLACED",((((F563-1)*Q563)*'complete results log'!$B$2)-'complete results log'!$B$2),IF(Q563=0,-'complete results log'!$B$2,IF(Q563=0,-'complete results log'!$B$2,-('complete results log'!$B$2*2)))))))*E563</f>
        <v>0</v>
      </c>
      <c r="S563" s="28">
        <f>(IF(N563="WON-EW",((((O563-1)*Q563)*'complete results log'!$B$2)+('complete results log'!$B$2*(O563-1))),IF(N563="WON",((((O563-1)*Q563)*'complete results log'!$B$2)+('complete results log'!$B$2*(O563-1))),IF(N563="PLACED",((((O563-1)*Q563)*'complete results log'!$B$2)-'complete results log'!$B$2),IF(Q563=0,-'complete results log'!$B$2,IF(Q563=0,-'complete results log'!$B$2,-('complete results log'!$B$2*2)))))))*E563</f>
        <v>0</v>
      </c>
      <c r="T563" s="28">
        <f>(IF(N563="WON-EW",(((L563-1)*'complete results log'!$B$2)*(1-$B$3))+(((M563-1)*'complete results log'!$B$2)*(1-$B$3)),IF(N563="WON",(((L563-1)*'complete results log'!$B$2)*(1-$B$3)),IF(N563="PLACED",(((M563-1)*'complete results log'!$B$2)*(1-$B$3))-'complete results log'!$B$2,IF(Q563=0,-'complete results log'!$B$2,-('complete results log'!$B$2*2))))))*E563</f>
        <v>0</v>
      </c>
    </row>
    <row r="564" spans="3:20" x14ac:dyDescent="0.2">
      <c r="C564" s="50"/>
      <c r="D564" s="50"/>
      <c r="H564" s="22"/>
      <c r="I564" s="22"/>
      <c r="J564" s="22"/>
      <c r="K564" s="22"/>
      <c r="N564" s="18"/>
      <c r="O564" s="27">
        <f>((G564-1)*(1-(IF(H564="no",0,'complete results log'!$B$3)))+1)</f>
        <v>5.0000000000000044E-2</v>
      </c>
      <c r="P564" s="27">
        <f t="shared" ref="P564:P627" si="9">E564*IF(I564="yes",2,1)</f>
        <v>0</v>
      </c>
      <c r="Q564" s="39">
        <f>IF(Table1[[#This Row],[Runners]]&lt;5,0,IF(Table1[[#This Row],[Runners]]&lt;8,0.25,IF(Table1[[#This Row],[Runners]]&lt;12,0.2,IF(Table1[[#This Row],[Handicap?]]="Yes",0.25,0.2))))</f>
        <v>0</v>
      </c>
      <c r="R564" s="29">
        <f>(IF(N564="WON-EW",((((F564-1)*Q564)*'complete results log'!$B$2)+('complete results log'!$B$2*(F564-1))),IF(N564="WON",((((F564-1)*Q564)*'complete results log'!$B$2)+('complete results log'!$B$2*(F564-1))),IF(N564="PLACED",((((F564-1)*Q564)*'complete results log'!$B$2)-'complete results log'!$B$2),IF(Q564=0,-'complete results log'!$B$2,IF(Q564=0,-'complete results log'!$B$2,-('complete results log'!$B$2*2)))))))*E564</f>
        <v>0</v>
      </c>
      <c r="S564" s="28">
        <f>(IF(N564="WON-EW",((((O564-1)*Q564)*'complete results log'!$B$2)+('complete results log'!$B$2*(O564-1))),IF(N564="WON",((((O564-1)*Q564)*'complete results log'!$B$2)+('complete results log'!$B$2*(O564-1))),IF(N564="PLACED",((((O564-1)*Q564)*'complete results log'!$B$2)-'complete results log'!$B$2),IF(Q564=0,-'complete results log'!$B$2,IF(Q564=0,-'complete results log'!$B$2,-('complete results log'!$B$2*2)))))))*E564</f>
        <v>0</v>
      </c>
      <c r="T564" s="28">
        <f>(IF(N564="WON-EW",(((L564-1)*'complete results log'!$B$2)*(1-$B$3))+(((M564-1)*'complete results log'!$B$2)*(1-$B$3)),IF(N564="WON",(((L564-1)*'complete results log'!$B$2)*(1-$B$3)),IF(N564="PLACED",(((M564-1)*'complete results log'!$B$2)*(1-$B$3))-'complete results log'!$B$2,IF(Q564=0,-'complete results log'!$B$2,-('complete results log'!$B$2*2))))))*E564</f>
        <v>0</v>
      </c>
    </row>
    <row r="565" spans="3:20" x14ac:dyDescent="0.2">
      <c r="C565" s="50"/>
      <c r="D565" s="50"/>
      <c r="H565" s="22"/>
      <c r="I565" s="22"/>
      <c r="J565" s="22"/>
      <c r="K565" s="22"/>
      <c r="N565" s="18"/>
      <c r="O565" s="27">
        <f>((G565-1)*(1-(IF(H565="no",0,'complete results log'!$B$3)))+1)</f>
        <v>5.0000000000000044E-2</v>
      </c>
      <c r="P565" s="27">
        <f t="shared" si="9"/>
        <v>0</v>
      </c>
      <c r="Q565" s="39">
        <f>IF(Table1[[#This Row],[Runners]]&lt;5,0,IF(Table1[[#This Row],[Runners]]&lt;8,0.25,IF(Table1[[#This Row],[Runners]]&lt;12,0.2,IF(Table1[[#This Row],[Handicap?]]="Yes",0.25,0.2))))</f>
        <v>0</v>
      </c>
      <c r="R565" s="29">
        <f>(IF(N565="WON-EW",((((F565-1)*Q565)*'complete results log'!$B$2)+('complete results log'!$B$2*(F565-1))),IF(N565="WON",((((F565-1)*Q565)*'complete results log'!$B$2)+('complete results log'!$B$2*(F565-1))),IF(N565="PLACED",((((F565-1)*Q565)*'complete results log'!$B$2)-'complete results log'!$B$2),IF(Q565=0,-'complete results log'!$B$2,IF(Q565=0,-'complete results log'!$B$2,-('complete results log'!$B$2*2)))))))*E565</f>
        <v>0</v>
      </c>
      <c r="S565" s="28">
        <f>(IF(N565="WON-EW",((((O565-1)*Q565)*'complete results log'!$B$2)+('complete results log'!$B$2*(O565-1))),IF(N565="WON",((((O565-1)*Q565)*'complete results log'!$B$2)+('complete results log'!$B$2*(O565-1))),IF(N565="PLACED",((((O565-1)*Q565)*'complete results log'!$B$2)-'complete results log'!$B$2),IF(Q565=0,-'complete results log'!$B$2,IF(Q565=0,-'complete results log'!$B$2,-('complete results log'!$B$2*2)))))))*E565</f>
        <v>0</v>
      </c>
      <c r="T565" s="28">
        <f>(IF(N565="WON-EW",(((L565-1)*'complete results log'!$B$2)*(1-$B$3))+(((M565-1)*'complete results log'!$B$2)*(1-$B$3)),IF(N565="WON",(((L565-1)*'complete results log'!$B$2)*(1-$B$3)),IF(N565="PLACED",(((M565-1)*'complete results log'!$B$2)*(1-$B$3))-'complete results log'!$B$2,IF(Q565=0,-'complete results log'!$B$2,-('complete results log'!$B$2*2))))))*E565</f>
        <v>0</v>
      </c>
    </row>
    <row r="566" spans="3:20" x14ac:dyDescent="0.2">
      <c r="C566" s="50"/>
      <c r="D566" s="50"/>
      <c r="H566" s="22"/>
      <c r="I566" s="22"/>
      <c r="J566" s="22"/>
      <c r="K566" s="22"/>
      <c r="N566" s="18"/>
      <c r="O566" s="27">
        <f>((G566-1)*(1-(IF(H566="no",0,'complete results log'!$B$3)))+1)</f>
        <v>5.0000000000000044E-2</v>
      </c>
      <c r="P566" s="27">
        <f t="shared" si="9"/>
        <v>0</v>
      </c>
      <c r="Q566" s="39">
        <f>IF(Table1[[#This Row],[Runners]]&lt;5,0,IF(Table1[[#This Row],[Runners]]&lt;8,0.25,IF(Table1[[#This Row],[Runners]]&lt;12,0.2,IF(Table1[[#This Row],[Handicap?]]="Yes",0.25,0.2))))</f>
        <v>0</v>
      </c>
      <c r="R566" s="29">
        <f>(IF(N566="WON-EW",((((F566-1)*Q566)*'complete results log'!$B$2)+('complete results log'!$B$2*(F566-1))),IF(N566="WON",((((F566-1)*Q566)*'complete results log'!$B$2)+('complete results log'!$B$2*(F566-1))),IF(N566="PLACED",((((F566-1)*Q566)*'complete results log'!$B$2)-'complete results log'!$B$2),IF(Q566=0,-'complete results log'!$B$2,IF(Q566=0,-'complete results log'!$B$2,-('complete results log'!$B$2*2)))))))*E566</f>
        <v>0</v>
      </c>
      <c r="S566" s="28">
        <f>(IF(N566="WON-EW",((((O566-1)*Q566)*'complete results log'!$B$2)+('complete results log'!$B$2*(O566-1))),IF(N566="WON",((((O566-1)*Q566)*'complete results log'!$B$2)+('complete results log'!$B$2*(O566-1))),IF(N566="PLACED",((((O566-1)*Q566)*'complete results log'!$B$2)-'complete results log'!$B$2),IF(Q566=0,-'complete results log'!$B$2,IF(Q566=0,-'complete results log'!$B$2,-('complete results log'!$B$2*2)))))))*E566</f>
        <v>0</v>
      </c>
      <c r="T566" s="28">
        <f>(IF(N566="WON-EW",(((L566-1)*'complete results log'!$B$2)*(1-$B$3))+(((M566-1)*'complete results log'!$B$2)*(1-$B$3)),IF(N566="WON",(((L566-1)*'complete results log'!$B$2)*(1-$B$3)),IF(N566="PLACED",(((M566-1)*'complete results log'!$B$2)*(1-$B$3))-'complete results log'!$B$2,IF(Q566=0,-'complete results log'!$B$2,-('complete results log'!$B$2*2))))))*E566</f>
        <v>0</v>
      </c>
    </row>
    <row r="567" spans="3:20" x14ac:dyDescent="0.2">
      <c r="C567" s="50"/>
      <c r="D567" s="50"/>
      <c r="H567" s="22"/>
      <c r="I567" s="22"/>
      <c r="J567" s="22"/>
      <c r="K567" s="22"/>
      <c r="N567" s="18"/>
      <c r="O567" s="27">
        <f>((G567-1)*(1-(IF(H567="no",0,'complete results log'!$B$3)))+1)</f>
        <v>5.0000000000000044E-2</v>
      </c>
      <c r="P567" s="27">
        <f t="shared" si="9"/>
        <v>0</v>
      </c>
      <c r="Q567" s="39">
        <f>IF(Table1[[#This Row],[Runners]]&lt;5,0,IF(Table1[[#This Row],[Runners]]&lt;8,0.25,IF(Table1[[#This Row],[Runners]]&lt;12,0.2,IF(Table1[[#This Row],[Handicap?]]="Yes",0.25,0.2))))</f>
        <v>0</v>
      </c>
      <c r="R567" s="29">
        <f>(IF(N567="WON-EW",((((F567-1)*Q567)*'complete results log'!$B$2)+('complete results log'!$B$2*(F567-1))),IF(N567="WON",((((F567-1)*Q567)*'complete results log'!$B$2)+('complete results log'!$B$2*(F567-1))),IF(N567="PLACED",((((F567-1)*Q567)*'complete results log'!$B$2)-'complete results log'!$B$2),IF(Q567=0,-'complete results log'!$B$2,IF(Q567=0,-'complete results log'!$B$2,-('complete results log'!$B$2*2)))))))*E567</f>
        <v>0</v>
      </c>
      <c r="S567" s="28">
        <f>(IF(N567="WON-EW",((((O567-1)*Q567)*'complete results log'!$B$2)+('complete results log'!$B$2*(O567-1))),IF(N567="WON",((((O567-1)*Q567)*'complete results log'!$B$2)+('complete results log'!$B$2*(O567-1))),IF(N567="PLACED",((((O567-1)*Q567)*'complete results log'!$B$2)-'complete results log'!$B$2),IF(Q567=0,-'complete results log'!$B$2,IF(Q567=0,-'complete results log'!$B$2,-('complete results log'!$B$2*2)))))))*E567</f>
        <v>0</v>
      </c>
      <c r="T567" s="28">
        <f>(IF(N567="WON-EW",(((L567-1)*'complete results log'!$B$2)*(1-$B$3))+(((M567-1)*'complete results log'!$B$2)*(1-$B$3)),IF(N567="WON",(((L567-1)*'complete results log'!$B$2)*(1-$B$3)),IF(N567="PLACED",(((M567-1)*'complete results log'!$B$2)*(1-$B$3))-'complete results log'!$B$2,IF(Q567=0,-'complete results log'!$B$2,-('complete results log'!$B$2*2))))))*E567</f>
        <v>0</v>
      </c>
    </row>
    <row r="568" spans="3:20" x14ac:dyDescent="0.2">
      <c r="C568" s="50"/>
      <c r="D568" s="50"/>
      <c r="H568" s="22"/>
      <c r="I568" s="22"/>
      <c r="J568" s="22"/>
      <c r="K568" s="22"/>
      <c r="N568" s="18"/>
      <c r="O568" s="27">
        <f>((G568-1)*(1-(IF(H568="no",0,'complete results log'!$B$3)))+1)</f>
        <v>5.0000000000000044E-2</v>
      </c>
      <c r="P568" s="27">
        <f t="shared" si="9"/>
        <v>0</v>
      </c>
      <c r="Q568" s="39">
        <f>IF(Table1[[#This Row],[Runners]]&lt;5,0,IF(Table1[[#This Row],[Runners]]&lt;8,0.25,IF(Table1[[#This Row],[Runners]]&lt;12,0.2,IF(Table1[[#This Row],[Handicap?]]="Yes",0.25,0.2))))</f>
        <v>0</v>
      </c>
      <c r="R568" s="29">
        <f>(IF(N568="WON-EW",((((F568-1)*Q568)*'complete results log'!$B$2)+('complete results log'!$B$2*(F568-1))),IF(N568="WON",((((F568-1)*Q568)*'complete results log'!$B$2)+('complete results log'!$B$2*(F568-1))),IF(N568="PLACED",((((F568-1)*Q568)*'complete results log'!$B$2)-'complete results log'!$B$2),IF(Q568=0,-'complete results log'!$B$2,IF(Q568=0,-'complete results log'!$B$2,-('complete results log'!$B$2*2)))))))*E568</f>
        <v>0</v>
      </c>
      <c r="S568" s="28">
        <f>(IF(N568="WON-EW",((((O568-1)*Q568)*'complete results log'!$B$2)+('complete results log'!$B$2*(O568-1))),IF(N568="WON",((((O568-1)*Q568)*'complete results log'!$B$2)+('complete results log'!$B$2*(O568-1))),IF(N568="PLACED",((((O568-1)*Q568)*'complete results log'!$B$2)-'complete results log'!$B$2),IF(Q568=0,-'complete results log'!$B$2,IF(Q568=0,-'complete results log'!$B$2,-('complete results log'!$B$2*2)))))))*E568</f>
        <v>0</v>
      </c>
      <c r="T568" s="28">
        <f>(IF(N568="WON-EW",(((L568-1)*'complete results log'!$B$2)*(1-$B$3))+(((M568-1)*'complete results log'!$B$2)*(1-$B$3)),IF(N568="WON",(((L568-1)*'complete results log'!$B$2)*(1-$B$3)),IF(N568="PLACED",(((M568-1)*'complete results log'!$B$2)*(1-$B$3))-'complete results log'!$B$2,IF(Q568=0,-'complete results log'!$B$2,-('complete results log'!$B$2*2))))))*E568</f>
        <v>0</v>
      </c>
    </row>
    <row r="569" spans="3:20" x14ac:dyDescent="0.2">
      <c r="C569" s="50"/>
      <c r="D569" s="50"/>
      <c r="H569" s="22"/>
      <c r="I569" s="22"/>
      <c r="J569" s="22"/>
      <c r="K569" s="22"/>
      <c r="N569" s="18"/>
      <c r="O569" s="27">
        <f>((G569-1)*(1-(IF(H569="no",0,'complete results log'!$B$3)))+1)</f>
        <v>5.0000000000000044E-2</v>
      </c>
      <c r="P569" s="27">
        <f t="shared" si="9"/>
        <v>0</v>
      </c>
      <c r="Q569" s="39">
        <f>IF(Table1[[#This Row],[Runners]]&lt;5,0,IF(Table1[[#This Row],[Runners]]&lt;8,0.25,IF(Table1[[#This Row],[Runners]]&lt;12,0.2,IF(Table1[[#This Row],[Handicap?]]="Yes",0.25,0.2))))</f>
        <v>0</v>
      </c>
      <c r="R569" s="29">
        <f>(IF(N569="WON-EW",((((F569-1)*Q569)*'complete results log'!$B$2)+('complete results log'!$B$2*(F569-1))),IF(N569="WON",((((F569-1)*Q569)*'complete results log'!$B$2)+('complete results log'!$B$2*(F569-1))),IF(N569="PLACED",((((F569-1)*Q569)*'complete results log'!$B$2)-'complete results log'!$B$2),IF(Q569=0,-'complete results log'!$B$2,IF(Q569=0,-'complete results log'!$B$2,-('complete results log'!$B$2*2)))))))*E569</f>
        <v>0</v>
      </c>
      <c r="S569" s="28">
        <f>(IF(N569="WON-EW",((((O569-1)*Q569)*'complete results log'!$B$2)+('complete results log'!$B$2*(O569-1))),IF(N569="WON",((((O569-1)*Q569)*'complete results log'!$B$2)+('complete results log'!$B$2*(O569-1))),IF(N569="PLACED",((((O569-1)*Q569)*'complete results log'!$B$2)-'complete results log'!$B$2),IF(Q569=0,-'complete results log'!$B$2,IF(Q569=0,-'complete results log'!$B$2,-('complete results log'!$B$2*2)))))))*E569</f>
        <v>0</v>
      </c>
      <c r="T569" s="28">
        <f>(IF(N569="WON-EW",(((L569-1)*'complete results log'!$B$2)*(1-$B$3))+(((M569-1)*'complete results log'!$B$2)*(1-$B$3)),IF(N569="WON",(((L569-1)*'complete results log'!$B$2)*(1-$B$3)),IF(N569="PLACED",(((M569-1)*'complete results log'!$B$2)*(1-$B$3))-'complete results log'!$B$2,IF(Q569=0,-'complete results log'!$B$2,-('complete results log'!$B$2*2))))))*E569</f>
        <v>0</v>
      </c>
    </row>
    <row r="570" spans="3:20" x14ac:dyDescent="0.2">
      <c r="C570" s="50"/>
      <c r="D570" s="50"/>
      <c r="H570" s="22"/>
      <c r="I570" s="22"/>
      <c r="J570" s="22"/>
      <c r="K570" s="22"/>
      <c r="N570" s="18"/>
      <c r="O570" s="27">
        <f>((G570-1)*(1-(IF(H570="no",0,'complete results log'!$B$3)))+1)</f>
        <v>5.0000000000000044E-2</v>
      </c>
      <c r="P570" s="27">
        <f t="shared" si="9"/>
        <v>0</v>
      </c>
      <c r="Q570" s="39">
        <f>IF(Table1[[#This Row],[Runners]]&lt;5,0,IF(Table1[[#This Row],[Runners]]&lt;8,0.25,IF(Table1[[#This Row],[Runners]]&lt;12,0.2,IF(Table1[[#This Row],[Handicap?]]="Yes",0.25,0.2))))</f>
        <v>0</v>
      </c>
      <c r="R570" s="29">
        <f>(IF(N570="WON-EW",((((F570-1)*Q570)*'complete results log'!$B$2)+('complete results log'!$B$2*(F570-1))),IF(N570="WON",((((F570-1)*Q570)*'complete results log'!$B$2)+('complete results log'!$B$2*(F570-1))),IF(N570="PLACED",((((F570-1)*Q570)*'complete results log'!$B$2)-'complete results log'!$B$2),IF(Q570=0,-'complete results log'!$B$2,IF(Q570=0,-'complete results log'!$B$2,-('complete results log'!$B$2*2)))))))*E570</f>
        <v>0</v>
      </c>
      <c r="S570" s="28">
        <f>(IF(N570="WON-EW",((((O570-1)*Q570)*'complete results log'!$B$2)+('complete results log'!$B$2*(O570-1))),IF(N570="WON",((((O570-1)*Q570)*'complete results log'!$B$2)+('complete results log'!$B$2*(O570-1))),IF(N570="PLACED",((((O570-1)*Q570)*'complete results log'!$B$2)-'complete results log'!$B$2),IF(Q570=0,-'complete results log'!$B$2,IF(Q570=0,-'complete results log'!$B$2,-('complete results log'!$B$2*2)))))))*E570</f>
        <v>0</v>
      </c>
      <c r="T570" s="28">
        <f>(IF(N570="WON-EW",(((L570-1)*'complete results log'!$B$2)*(1-$B$3))+(((M570-1)*'complete results log'!$B$2)*(1-$B$3)),IF(N570="WON",(((L570-1)*'complete results log'!$B$2)*(1-$B$3)),IF(N570="PLACED",(((M570-1)*'complete results log'!$B$2)*(1-$B$3))-'complete results log'!$B$2,IF(Q570=0,-'complete results log'!$B$2,-('complete results log'!$B$2*2))))))*E570</f>
        <v>0</v>
      </c>
    </row>
    <row r="571" spans="3:20" x14ac:dyDescent="0.2">
      <c r="C571" s="50"/>
      <c r="D571" s="50"/>
      <c r="H571" s="22"/>
      <c r="I571" s="22"/>
      <c r="J571" s="22"/>
      <c r="K571" s="22"/>
      <c r="N571" s="18"/>
      <c r="O571" s="27">
        <f>((G571-1)*(1-(IF(H571="no",0,'complete results log'!$B$3)))+1)</f>
        <v>5.0000000000000044E-2</v>
      </c>
      <c r="P571" s="27">
        <f t="shared" si="9"/>
        <v>0</v>
      </c>
      <c r="Q571" s="39">
        <f>IF(Table1[[#This Row],[Runners]]&lt;5,0,IF(Table1[[#This Row],[Runners]]&lt;8,0.25,IF(Table1[[#This Row],[Runners]]&lt;12,0.2,IF(Table1[[#This Row],[Handicap?]]="Yes",0.25,0.2))))</f>
        <v>0</v>
      </c>
      <c r="R571" s="29">
        <f>(IF(N571="WON-EW",((((F571-1)*Q571)*'complete results log'!$B$2)+('complete results log'!$B$2*(F571-1))),IF(N571="WON",((((F571-1)*Q571)*'complete results log'!$B$2)+('complete results log'!$B$2*(F571-1))),IF(N571="PLACED",((((F571-1)*Q571)*'complete results log'!$B$2)-'complete results log'!$B$2),IF(Q571=0,-'complete results log'!$B$2,IF(Q571=0,-'complete results log'!$B$2,-('complete results log'!$B$2*2)))))))*E571</f>
        <v>0</v>
      </c>
      <c r="S571" s="28">
        <f>(IF(N571="WON-EW",((((O571-1)*Q571)*'complete results log'!$B$2)+('complete results log'!$B$2*(O571-1))),IF(N571="WON",((((O571-1)*Q571)*'complete results log'!$B$2)+('complete results log'!$B$2*(O571-1))),IF(N571="PLACED",((((O571-1)*Q571)*'complete results log'!$B$2)-'complete results log'!$B$2),IF(Q571=0,-'complete results log'!$B$2,IF(Q571=0,-'complete results log'!$B$2,-('complete results log'!$B$2*2)))))))*E571</f>
        <v>0</v>
      </c>
      <c r="T571" s="28">
        <f>(IF(N571="WON-EW",(((L571-1)*'complete results log'!$B$2)*(1-$B$3))+(((M571-1)*'complete results log'!$B$2)*(1-$B$3)),IF(N571="WON",(((L571-1)*'complete results log'!$B$2)*(1-$B$3)),IF(N571="PLACED",(((M571-1)*'complete results log'!$B$2)*(1-$B$3))-'complete results log'!$B$2,IF(Q571=0,-'complete results log'!$B$2,-('complete results log'!$B$2*2))))))*E571</f>
        <v>0</v>
      </c>
    </row>
    <row r="572" spans="3:20" x14ac:dyDescent="0.2">
      <c r="C572" s="50"/>
      <c r="D572" s="50"/>
      <c r="H572" s="22"/>
      <c r="I572" s="22"/>
      <c r="J572" s="22"/>
      <c r="K572" s="22"/>
      <c r="N572" s="18"/>
      <c r="O572" s="27">
        <f>((G572-1)*(1-(IF(H572="no",0,'complete results log'!$B$3)))+1)</f>
        <v>5.0000000000000044E-2</v>
      </c>
      <c r="P572" s="27">
        <f t="shared" si="9"/>
        <v>0</v>
      </c>
      <c r="Q572" s="39">
        <f>IF(Table1[[#This Row],[Runners]]&lt;5,0,IF(Table1[[#This Row],[Runners]]&lt;8,0.25,IF(Table1[[#This Row],[Runners]]&lt;12,0.2,IF(Table1[[#This Row],[Handicap?]]="Yes",0.25,0.2))))</f>
        <v>0</v>
      </c>
      <c r="R572" s="29">
        <f>(IF(N572="WON-EW",((((F572-1)*Q572)*'complete results log'!$B$2)+('complete results log'!$B$2*(F572-1))),IF(N572="WON",((((F572-1)*Q572)*'complete results log'!$B$2)+('complete results log'!$B$2*(F572-1))),IF(N572="PLACED",((((F572-1)*Q572)*'complete results log'!$B$2)-'complete results log'!$B$2),IF(Q572=0,-'complete results log'!$B$2,IF(Q572=0,-'complete results log'!$B$2,-('complete results log'!$B$2*2)))))))*E572</f>
        <v>0</v>
      </c>
      <c r="S572" s="28">
        <f>(IF(N572="WON-EW",((((O572-1)*Q572)*'complete results log'!$B$2)+('complete results log'!$B$2*(O572-1))),IF(N572="WON",((((O572-1)*Q572)*'complete results log'!$B$2)+('complete results log'!$B$2*(O572-1))),IF(N572="PLACED",((((O572-1)*Q572)*'complete results log'!$B$2)-'complete results log'!$B$2),IF(Q572=0,-'complete results log'!$B$2,IF(Q572=0,-'complete results log'!$B$2,-('complete results log'!$B$2*2)))))))*E572</f>
        <v>0</v>
      </c>
      <c r="T572" s="28">
        <f>(IF(N572="WON-EW",(((L572-1)*'complete results log'!$B$2)*(1-$B$3))+(((M572-1)*'complete results log'!$B$2)*(1-$B$3)),IF(N572="WON",(((L572-1)*'complete results log'!$B$2)*(1-$B$3)),IF(N572="PLACED",(((M572-1)*'complete results log'!$B$2)*(1-$B$3))-'complete results log'!$B$2,IF(Q572=0,-'complete results log'!$B$2,-('complete results log'!$B$2*2))))))*E572</f>
        <v>0</v>
      </c>
    </row>
    <row r="573" spans="3:20" x14ac:dyDescent="0.2">
      <c r="C573" s="50"/>
      <c r="D573" s="50"/>
      <c r="H573" s="22"/>
      <c r="I573" s="22"/>
      <c r="J573" s="22"/>
      <c r="K573" s="22"/>
      <c r="N573" s="18"/>
      <c r="O573" s="27">
        <f>((G573-1)*(1-(IF(H573="no",0,'complete results log'!$B$3)))+1)</f>
        <v>5.0000000000000044E-2</v>
      </c>
      <c r="P573" s="27">
        <f t="shared" si="9"/>
        <v>0</v>
      </c>
      <c r="Q573" s="39">
        <f>IF(Table1[[#This Row],[Runners]]&lt;5,0,IF(Table1[[#This Row],[Runners]]&lt;8,0.25,IF(Table1[[#This Row],[Runners]]&lt;12,0.2,IF(Table1[[#This Row],[Handicap?]]="Yes",0.25,0.2))))</f>
        <v>0</v>
      </c>
      <c r="R573" s="29">
        <f>(IF(N573="WON-EW",((((F573-1)*Q573)*'complete results log'!$B$2)+('complete results log'!$B$2*(F573-1))),IF(N573="WON",((((F573-1)*Q573)*'complete results log'!$B$2)+('complete results log'!$B$2*(F573-1))),IF(N573="PLACED",((((F573-1)*Q573)*'complete results log'!$B$2)-'complete results log'!$B$2),IF(Q573=0,-'complete results log'!$B$2,IF(Q573=0,-'complete results log'!$B$2,-('complete results log'!$B$2*2)))))))*E573</f>
        <v>0</v>
      </c>
      <c r="S573" s="28">
        <f>(IF(N573="WON-EW",((((O573-1)*Q573)*'complete results log'!$B$2)+('complete results log'!$B$2*(O573-1))),IF(N573="WON",((((O573-1)*Q573)*'complete results log'!$B$2)+('complete results log'!$B$2*(O573-1))),IF(N573="PLACED",((((O573-1)*Q573)*'complete results log'!$B$2)-'complete results log'!$B$2),IF(Q573=0,-'complete results log'!$B$2,IF(Q573=0,-'complete results log'!$B$2,-('complete results log'!$B$2*2)))))))*E573</f>
        <v>0</v>
      </c>
      <c r="T573" s="28">
        <f>(IF(N573="WON-EW",(((L573-1)*'complete results log'!$B$2)*(1-$B$3))+(((M573-1)*'complete results log'!$B$2)*(1-$B$3)),IF(N573="WON",(((L573-1)*'complete results log'!$B$2)*(1-$B$3)),IF(N573="PLACED",(((M573-1)*'complete results log'!$B$2)*(1-$B$3))-'complete results log'!$B$2,IF(Q573=0,-'complete results log'!$B$2,-('complete results log'!$B$2*2))))))*E573</f>
        <v>0</v>
      </c>
    </row>
    <row r="574" spans="3:20" x14ac:dyDescent="0.2">
      <c r="C574" s="50"/>
      <c r="D574" s="50"/>
      <c r="H574" s="22"/>
      <c r="I574" s="22"/>
      <c r="J574" s="22"/>
      <c r="K574" s="22"/>
      <c r="N574" s="18"/>
      <c r="O574" s="27">
        <f>((G574-1)*(1-(IF(H574="no",0,'complete results log'!$B$3)))+1)</f>
        <v>5.0000000000000044E-2</v>
      </c>
      <c r="P574" s="27">
        <f t="shared" si="9"/>
        <v>0</v>
      </c>
      <c r="Q574" s="39">
        <f>IF(Table1[[#This Row],[Runners]]&lt;5,0,IF(Table1[[#This Row],[Runners]]&lt;8,0.25,IF(Table1[[#This Row],[Runners]]&lt;12,0.2,IF(Table1[[#This Row],[Handicap?]]="Yes",0.25,0.2))))</f>
        <v>0</v>
      </c>
      <c r="R574" s="29">
        <f>(IF(N574="WON-EW",((((F574-1)*Q574)*'complete results log'!$B$2)+('complete results log'!$B$2*(F574-1))),IF(N574="WON",((((F574-1)*Q574)*'complete results log'!$B$2)+('complete results log'!$B$2*(F574-1))),IF(N574="PLACED",((((F574-1)*Q574)*'complete results log'!$B$2)-'complete results log'!$B$2),IF(Q574=0,-'complete results log'!$B$2,IF(Q574=0,-'complete results log'!$B$2,-('complete results log'!$B$2*2)))))))*E574</f>
        <v>0</v>
      </c>
      <c r="S574" s="28">
        <f>(IF(N574="WON-EW",((((O574-1)*Q574)*'complete results log'!$B$2)+('complete results log'!$B$2*(O574-1))),IF(N574="WON",((((O574-1)*Q574)*'complete results log'!$B$2)+('complete results log'!$B$2*(O574-1))),IF(N574="PLACED",((((O574-1)*Q574)*'complete results log'!$B$2)-'complete results log'!$B$2),IF(Q574=0,-'complete results log'!$B$2,IF(Q574=0,-'complete results log'!$B$2,-('complete results log'!$B$2*2)))))))*E574</f>
        <v>0</v>
      </c>
      <c r="T574" s="28">
        <f>(IF(N574="WON-EW",(((L574-1)*'complete results log'!$B$2)*(1-$B$3))+(((M574-1)*'complete results log'!$B$2)*(1-$B$3)),IF(N574="WON",(((L574-1)*'complete results log'!$B$2)*(1-$B$3)),IF(N574="PLACED",(((M574-1)*'complete results log'!$B$2)*(1-$B$3))-'complete results log'!$B$2,IF(Q574=0,-'complete results log'!$B$2,-('complete results log'!$B$2*2))))))*E574</f>
        <v>0</v>
      </c>
    </row>
    <row r="575" spans="3:20" x14ac:dyDescent="0.2">
      <c r="C575" s="50"/>
      <c r="D575" s="50"/>
      <c r="H575" s="22"/>
      <c r="I575" s="22"/>
      <c r="J575" s="22"/>
      <c r="K575" s="22"/>
      <c r="N575" s="18"/>
      <c r="O575" s="27">
        <f>((G575-1)*(1-(IF(H575="no",0,'complete results log'!$B$3)))+1)</f>
        <v>5.0000000000000044E-2</v>
      </c>
      <c r="P575" s="27">
        <f t="shared" si="9"/>
        <v>0</v>
      </c>
      <c r="Q575" s="39">
        <f>IF(Table1[[#This Row],[Runners]]&lt;5,0,IF(Table1[[#This Row],[Runners]]&lt;8,0.25,IF(Table1[[#This Row],[Runners]]&lt;12,0.2,IF(Table1[[#This Row],[Handicap?]]="Yes",0.25,0.2))))</f>
        <v>0</v>
      </c>
      <c r="R575" s="29">
        <f>(IF(N575="WON-EW",((((F575-1)*Q575)*'complete results log'!$B$2)+('complete results log'!$B$2*(F575-1))),IF(N575="WON",((((F575-1)*Q575)*'complete results log'!$B$2)+('complete results log'!$B$2*(F575-1))),IF(N575="PLACED",((((F575-1)*Q575)*'complete results log'!$B$2)-'complete results log'!$B$2),IF(Q575=0,-'complete results log'!$B$2,IF(Q575=0,-'complete results log'!$B$2,-('complete results log'!$B$2*2)))))))*E575</f>
        <v>0</v>
      </c>
      <c r="S575" s="28">
        <f>(IF(N575="WON-EW",((((O575-1)*Q575)*'complete results log'!$B$2)+('complete results log'!$B$2*(O575-1))),IF(N575="WON",((((O575-1)*Q575)*'complete results log'!$B$2)+('complete results log'!$B$2*(O575-1))),IF(N575="PLACED",((((O575-1)*Q575)*'complete results log'!$B$2)-'complete results log'!$B$2),IF(Q575=0,-'complete results log'!$B$2,IF(Q575=0,-'complete results log'!$B$2,-('complete results log'!$B$2*2)))))))*E575</f>
        <v>0</v>
      </c>
      <c r="T575" s="28">
        <f>(IF(N575="WON-EW",(((L575-1)*'complete results log'!$B$2)*(1-$B$3))+(((M575-1)*'complete results log'!$B$2)*(1-$B$3)),IF(N575="WON",(((L575-1)*'complete results log'!$B$2)*(1-$B$3)),IF(N575="PLACED",(((M575-1)*'complete results log'!$B$2)*(1-$B$3))-'complete results log'!$B$2,IF(Q575=0,-'complete results log'!$B$2,-('complete results log'!$B$2*2))))))*E575</f>
        <v>0</v>
      </c>
    </row>
    <row r="576" spans="3:20" x14ac:dyDescent="0.2">
      <c r="C576" s="50"/>
      <c r="D576" s="50"/>
      <c r="H576" s="22"/>
      <c r="I576" s="22"/>
      <c r="J576" s="22"/>
      <c r="K576" s="22"/>
      <c r="N576" s="18"/>
      <c r="O576" s="27">
        <f>((G576-1)*(1-(IF(H576="no",0,'complete results log'!$B$3)))+1)</f>
        <v>5.0000000000000044E-2</v>
      </c>
      <c r="P576" s="27">
        <f t="shared" si="9"/>
        <v>0</v>
      </c>
      <c r="Q576" s="39">
        <f>IF(Table1[[#This Row],[Runners]]&lt;5,0,IF(Table1[[#This Row],[Runners]]&lt;8,0.25,IF(Table1[[#This Row],[Runners]]&lt;12,0.2,IF(Table1[[#This Row],[Handicap?]]="Yes",0.25,0.2))))</f>
        <v>0</v>
      </c>
      <c r="R576" s="29">
        <f>(IF(N576="WON-EW",((((F576-1)*Q576)*'complete results log'!$B$2)+('complete results log'!$B$2*(F576-1))),IF(N576="WON",((((F576-1)*Q576)*'complete results log'!$B$2)+('complete results log'!$B$2*(F576-1))),IF(N576="PLACED",((((F576-1)*Q576)*'complete results log'!$B$2)-'complete results log'!$B$2),IF(Q576=0,-'complete results log'!$B$2,IF(Q576=0,-'complete results log'!$B$2,-('complete results log'!$B$2*2)))))))*E576</f>
        <v>0</v>
      </c>
      <c r="S576" s="28">
        <f>(IF(N576="WON-EW",((((O576-1)*Q576)*'complete results log'!$B$2)+('complete results log'!$B$2*(O576-1))),IF(N576="WON",((((O576-1)*Q576)*'complete results log'!$B$2)+('complete results log'!$B$2*(O576-1))),IF(N576="PLACED",((((O576-1)*Q576)*'complete results log'!$B$2)-'complete results log'!$B$2),IF(Q576=0,-'complete results log'!$B$2,IF(Q576=0,-'complete results log'!$B$2,-('complete results log'!$B$2*2)))))))*E576</f>
        <v>0</v>
      </c>
      <c r="T576" s="28">
        <f>(IF(N576="WON-EW",(((L576-1)*'complete results log'!$B$2)*(1-$B$3))+(((M576-1)*'complete results log'!$B$2)*(1-$B$3)),IF(N576="WON",(((L576-1)*'complete results log'!$B$2)*(1-$B$3)),IF(N576="PLACED",(((M576-1)*'complete results log'!$B$2)*(1-$B$3))-'complete results log'!$B$2,IF(Q576=0,-'complete results log'!$B$2,-('complete results log'!$B$2*2))))))*E576</f>
        <v>0</v>
      </c>
    </row>
    <row r="577" spans="3:20" x14ac:dyDescent="0.2">
      <c r="C577" s="50"/>
      <c r="D577" s="50"/>
      <c r="H577" s="22"/>
      <c r="I577" s="22"/>
      <c r="J577" s="22"/>
      <c r="K577" s="22"/>
      <c r="N577" s="18"/>
      <c r="O577" s="27">
        <f>((G577-1)*(1-(IF(H577="no",0,'complete results log'!$B$3)))+1)</f>
        <v>5.0000000000000044E-2</v>
      </c>
      <c r="P577" s="27">
        <f t="shared" si="9"/>
        <v>0</v>
      </c>
      <c r="Q577" s="39">
        <f>IF(Table1[[#This Row],[Runners]]&lt;5,0,IF(Table1[[#This Row],[Runners]]&lt;8,0.25,IF(Table1[[#This Row],[Runners]]&lt;12,0.2,IF(Table1[[#This Row],[Handicap?]]="Yes",0.25,0.2))))</f>
        <v>0</v>
      </c>
      <c r="R577" s="29">
        <f>(IF(N577="WON-EW",((((F577-1)*Q577)*'complete results log'!$B$2)+('complete results log'!$B$2*(F577-1))),IF(N577="WON",((((F577-1)*Q577)*'complete results log'!$B$2)+('complete results log'!$B$2*(F577-1))),IF(N577="PLACED",((((F577-1)*Q577)*'complete results log'!$B$2)-'complete results log'!$B$2),IF(Q577=0,-'complete results log'!$B$2,IF(Q577=0,-'complete results log'!$B$2,-('complete results log'!$B$2*2)))))))*E577</f>
        <v>0</v>
      </c>
      <c r="S577" s="28">
        <f>(IF(N577="WON-EW",((((O577-1)*Q577)*'complete results log'!$B$2)+('complete results log'!$B$2*(O577-1))),IF(N577="WON",((((O577-1)*Q577)*'complete results log'!$B$2)+('complete results log'!$B$2*(O577-1))),IF(N577="PLACED",((((O577-1)*Q577)*'complete results log'!$B$2)-'complete results log'!$B$2),IF(Q577=0,-'complete results log'!$B$2,IF(Q577=0,-'complete results log'!$B$2,-('complete results log'!$B$2*2)))))))*E577</f>
        <v>0</v>
      </c>
      <c r="T577" s="28">
        <f>(IF(N577="WON-EW",(((L577-1)*'complete results log'!$B$2)*(1-$B$3))+(((M577-1)*'complete results log'!$B$2)*(1-$B$3)),IF(N577="WON",(((L577-1)*'complete results log'!$B$2)*(1-$B$3)),IF(N577="PLACED",(((M577-1)*'complete results log'!$B$2)*(1-$B$3))-'complete results log'!$B$2,IF(Q577=0,-'complete results log'!$B$2,-('complete results log'!$B$2*2))))))*E577</f>
        <v>0</v>
      </c>
    </row>
    <row r="578" spans="3:20" x14ac:dyDescent="0.2">
      <c r="C578" s="50"/>
      <c r="D578" s="50"/>
      <c r="H578" s="22"/>
      <c r="I578" s="22"/>
      <c r="J578" s="22"/>
      <c r="K578" s="22"/>
      <c r="N578" s="18"/>
      <c r="O578" s="27">
        <f>((G578-1)*(1-(IF(H578="no",0,'complete results log'!$B$3)))+1)</f>
        <v>5.0000000000000044E-2</v>
      </c>
      <c r="P578" s="27">
        <f t="shared" si="9"/>
        <v>0</v>
      </c>
      <c r="Q578" s="39">
        <f>IF(Table1[[#This Row],[Runners]]&lt;5,0,IF(Table1[[#This Row],[Runners]]&lt;8,0.25,IF(Table1[[#This Row],[Runners]]&lt;12,0.2,IF(Table1[[#This Row],[Handicap?]]="Yes",0.25,0.2))))</f>
        <v>0</v>
      </c>
      <c r="R578" s="29">
        <f>(IF(N578="WON-EW",((((F578-1)*Q578)*'complete results log'!$B$2)+('complete results log'!$B$2*(F578-1))),IF(N578="WON",((((F578-1)*Q578)*'complete results log'!$B$2)+('complete results log'!$B$2*(F578-1))),IF(N578="PLACED",((((F578-1)*Q578)*'complete results log'!$B$2)-'complete results log'!$B$2),IF(Q578=0,-'complete results log'!$B$2,IF(Q578=0,-'complete results log'!$B$2,-('complete results log'!$B$2*2)))))))*E578</f>
        <v>0</v>
      </c>
      <c r="S578" s="28">
        <f>(IF(N578="WON-EW",((((O578-1)*Q578)*'complete results log'!$B$2)+('complete results log'!$B$2*(O578-1))),IF(N578="WON",((((O578-1)*Q578)*'complete results log'!$B$2)+('complete results log'!$B$2*(O578-1))),IF(N578="PLACED",((((O578-1)*Q578)*'complete results log'!$B$2)-'complete results log'!$B$2),IF(Q578=0,-'complete results log'!$B$2,IF(Q578=0,-'complete results log'!$B$2,-('complete results log'!$B$2*2)))))))*E578</f>
        <v>0</v>
      </c>
      <c r="T578" s="28">
        <f>(IF(N578="WON-EW",(((L578-1)*'complete results log'!$B$2)*(1-$B$3))+(((M578-1)*'complete results log'!$B$2)*(1-$B$3)),IF(N578="WON",(((L578-1)*'complete results log'!$B$2)*(1-$B$3)),IF(N578="PLACED",(((M578-1)*'complete results log'!$B$2)*(1-$B$3))-'complete results log'!$B$2,IF(Q578=0,-'complete results log'!$B$2,-('complete results log'!$B$2*2))))))*E578</f>
        <v>0</v>
      </c>
    </row>
    <row r="579" spans="3:20" x14ac:dyDescent="0.2">
      <c r="C579" s="50"/>
      <c r="D579" s="50"/>
      <c r="H579" s="22"/>
      <c r="I579" s="22"/>
      <c r="J579" s="22"/>
      <c r="K579" s="22"/>
      <c r="N579" s="18"/>
      <c r="O579" s="27">
        <f>((G579-1)*(1-(IF(H579="no",0,'complete results log'!$B$3)))+1)</f>
        <v>5.0000000000000044E-2</v>
      </c>
      <c r="P579" s="27">
        <f t="shared" si="9"/>
        <v>0</v>
      </c>
      <c r="Q579" s="39">
        <f>IF(Table1[[#This Row],[Runners]]&lt;5,0,IF(Table1[[#This Row],[Runners]]&lt;8,0.25,IF(Table1[[#This Row],[Runners]]&lt;12,0.2,IF(Table1[[#This Row],[Handicap?]]="Yes",0.25,0.2))))</f>
        <v>0</v>
      </c>
      <c r="R579" s="29">
        <f>(IF(N579="WON-EW",((((F579-1)*Q579)*'complete results log'!$B$2)+('complete results log'!$B$2*(F579-1))),IF(N579="WON",((((F579-1)*Q579)*'complete results log'!$B$2)+('complete results log'!$B$2*(F579-1))),IF(N579="PLACED",((((F579-1)*Q579)*'complete results log'!$B$2)-'complete results log'!$B$2),IF(Q579=0,-'complete results log'!$B$2,IF(Q579=0,-'complete results log'!$B$2,-('complete results log'!$B$2*2)))))))*E579</f>
        <v>0</v>
      </c>
      <c r="S579" s="28">
        <f>(IF(N579="WON-EW",((((O579-1)*Q579)*'complete results log'!$B$2)+('complete results log'!$B$2*(O579-1))),IF(N579="WON",((((O579-1)*Q579)*'complete results log'!$B$2)+('complete results log'!$B$2*(O579-1))),IF(N579="PLACED",((((O579-1)*Q579)*'complete results log'!$B$2)-'complete results log'!$B$2),IF(Q579=0,-'complete results log'!$B$2,IF(Q579=0,-'complete results log'!$B$2,-('complete results log'!$B$2*2)))))))*E579</f>
        <v>0</v>
      </c>
      <c r="T579" s="28">
        <f>(IF(N579="WON-EW",(((L579-1)*'complete results log'!$B$2)*(1-$B$3))+(((M579-1)*'complete results log'!$B$2)*(1-$B$3)),IF(N579="WON",(((L579-1)*'complete results log'!$B$2)*(1-$B$3)),IF(N579="PLACED",(((M579-1)*'complete results log'!$B$2)*(1-$B$3))-'complete results log'!$B$2,IF(Q579=0,-'complete results log'!$B$2,-('complete results log'!$B$2*2))))))*E579</f>
        <v>0</v>
      </c>
    </row>
    <row r="580" spans="3:20" x14ac:dyDescent="0.2">
      <c r="C580" s="50"/>
      <c r="D580" s="50"/>
      <c r="H580" s="22"/>
      <c r="I580" s="22"/>
      <c r="J580" s="22"/>
      <c r="K580" s="22"/>
      <c r="N580" s="18"/>
      <c r="O580" s="27">
        <f>((G580-1)*(1-(IF(H580="no",0,'complete results log'!$B$3)))+1)</f>
        <v>5.0000000000000044E-2</v>
      </c>
      <c r="P580" s="27">
        <f t="shared" si="9"/>
        <v>0</v>
      </c>
      <c r="Q580" s="39">
        <f>IF(Table1[[#This Row],[Runners]]&lt;5,0,IF(Table1[[#This Row],[Runners]]&lt;8,0.25,IF(Table1[[#This Row],[Runners]]&lt;12,0.2,IF(Table1[[#This Row],[Handicap?]]="Yes",0.25,0.2))))</f>
        <v>0</v>
      </c>
      <c r="R580" s="29">
        <f>(IF(N580="WON-EW",((((F580-1)*Q580)*'complete results log'!$B$2)+('complete results log'!$B$2*(F580-1))),IF(N580="WON",((((F580-1)*Q580)*'complete results log'!$B$2)+('complete results log'!$B$2*(F580-1))),IF(N580="PLACED",((((F580-1)*Q580)*'complete results log'!$B$2)-'complete results log'!$B$2),IF(Q580=0,-'complete results log'!$B$2,IF(Q580=0,-'complete results log'!$B$2,-('complete results log'!$B$2*2)))))))*E580</f>
        <v>0</v>
      </c>
      <c r="S580" s="28">
        <f>(IF(N580="WON-EW",((((O580-1)*Q580)*'complete results log'!$B$2)+('complete results log'!$B$2*(O580-1))),IF(N580="WON",((((O580-1)*Q580)*'complete results log'!$B$2)+('complete results log'!$B$2*(O580-1))),IF(N580="PLACED",((((O580-1)*Q580)*'complete results log'!$B$2)-'complete results log'!$B$2),IF(Q580=0,-'complete results log'!$B$2,IF(Q580=0,-'complete results log'!$B$2,-('complete results log'!$B$2*2)))))))*E580</f>
        <v>0</v>
      </c>
      <c r="T580" s="28">
        <f>(IF(N580="WON-EW",(((L580-1)*'complete results log'!$B$2)*(1-$B$3))+(((M580-1)*'complete results log'!$B$2)*(1-$B$3)),IF(N580="WON",(((L580-1)*'complete results log'!$B$2)*(1-$B$3)),IF(N580="PLACED",(((M580-1)*'complete results log'!$B$2)*(1-$B$3))-'complete results log'!$B$2,IF(Q580=0,-'complete results log'!$B$2,-('complete results log'!$B$2*2))))))*E580</f>
        <v>0</v>
      </c>
    </row>
    <row r="581" spans="3:20" x14ac:dyDescent="0.2">
      <c r="C581" s="50"/>
      <c r="D581" s="50"/>
      <c r="H581" s="22"/>
      <c r="I581" s="22"/>
      <c r="J581" s="22"/>
      <c r="K581" s="22"/>
      <c r="N581" s="18"/>
      <c r="O581" s="27">
        <f>((G581-1)*(1-(IF(H581="no",0,'complete results log'!$B$3)))+1)</f>
        <v>5.0000000000000044E-2</v>
      </c>
      <c r="P581" s="27">
        <f t="shared" si="9"/>
        <v>0</v>
      </c>
      <c r="Q581" s="39">
        <f>IF(Table1[[#This Row],[Runners]]&lt;5,0,IF(Table1[[#This Row],[Runners]]&lt;8,0.25,IF(Table1[[#This Row],[Runners]]&lt;12,0.2,IF(Table1[[#This Row],[Handicap?]]="Yes",0.25,0.2))))</f>
        <v>0</v>
      </c>
      <c r="R581" s="29">
        <f>(IF(N581="WON-EW",((((F581-1)*Q581)*'complete results log'!$B$2)+('complete results log'!$B$2*(F581-1))),IF(N581="WON",((((F581-1)*Q581)*'complete results log'!$B$2)+('complete results log'!$B$2*(F581-1))),IF(N581="PLACED",((((F581-1)*Q581)*'complete results log'!$B$2)-'complete results log'!$B$2),IF(Q581=0,-'complete results log'!$B$2,IF(Q581=0,-'complete results log'!$B$2,-('complete results log'!$B$2*2)))))))*E581</f>
        <v>0</v>
      </c>
      <c r="S581" s="28">
        <f>(IF(N581="WON-EW",((((O581-1)*Q581)*'complete results log'!$B$2)+('complete results log'!$B$2*(O581-1))),IF(N581="WON",((((O581-1)*Q581)*'complete results log'!$B$2)+('complete results log'!$B$2*(O581-1))),IF(N581="PLACED",((((O581-1)*Q581)*'complete results log'!$B$2)-'complete results log'!$B$2),IF(Q581=0,-'complete results log'!$B$2,IF(Q581=0,-'complete results log'!$B$2,-('complete results log'!$B$2*2)))))))*E581</f>
        <v>0</v>
      </c>
      <c r="T581" s="28">
        <f>(IF(N581="WON-EW",(((L581-1)*'complete results log'!$B$2)*(1-$B$3))+(((M581-1)*'complete results log'!$B$2)*(1-$B$3)),IF(N581="WON",(((L581-1)*'complete results log'!$B$2)*(1-$B$3)),IF(N581="PLACED",(((M581-1)*'complete results log'!$B$2)*(1-$B$3))-'complete results log'!$B$2,IF(Q581=0,-'complete results log'!$B$2,-('complete results log'!$B$2*2))))))*E581</f>
        <v>0</v>
      </c>
    </row>
    <row r="582" spans="3:20" x14ac:dyDescent="0.2">
      <c r="C582" s="50"/>
      <c r="D582" s="50"/>
      <c r="H582" s="22"/>
      <c r="I582" s="22"/>
      <c r="J582" s="22"/>
      <c r="K582" s="22"/>
      <c r="N582" s="18"/>
      <c r="O582" s="27">
        <f>((G582-1)*(1-(IF(H582="no",0,'complete results log'!$B$3)))+1)</f>
        <v>5.0000000000000044E-2</v>
      </c>
      <c r="P582" s="27">
        <f t="shared" si="9"/>
        <v>0</v>
      </c>
      <c r="Q582" s="39">
        <f>IF(Table1[[#This Row],[Runners]]&lt;5,0,IF(Table1[[#This Row],[Runners]]&lt;8,0.25,IF(Table1[[#This Row],[Runners]]&lt;12,0.2,IF(Table1[[#This Row],[Handicap?]]="Yes",0.25,0.2))))</f>
        <v>0</v>
      </c>
      <c r="R582" s="29">
        <f>(IF(N582="WON-EW",((((F582-1)*Q582)*'complete results log'!$B$2)+('complete results log'!$B$2*(F582-1))),IF(N582="WON",((((F582-1)*Q582)*'complete results log'!$B$2)+('complete results log'!$B$2*(F582-1))),IF(N582="PLACED",((((F582-1)*Q582)*'complete results log'!$B$2)-'complete results log'!$B$2),IF(Q582=0,-'complete results log'!$B$2,IF(Q582=0,-'complete results log'!$B$2,-('complete results log'!$B$2*2)))))))*E582</f>
        <v>0</v>
      </c>
      <c r="S582" s="28">
        <f>(IF(N582="WON-EW",((((O582-1)*Q582)*'complete results log'!$B$2)+('complete results log'!$B$2*(O582-1))),IF(N582="WON",((((O582-1)*Q582)*'complete results log'!$B$2)+('complete results log'!$B$2*(O582-1))),IF(N582="PLACED",((((O582-1)*Q582)*'complete results log'!$B$2)-'complete results log'!$B$2),IF(Q582=0,-'complete results log'!$B$2,IF(Q582=0,-'complete results log'!$B$2,-('complete results log'!$B$2*2)))))))*E582</f>
        <v>0</v>
      </c>
      <c r="T582" s="28">
        <f>(IF(N582="WON-EW",(((L582-1)*'complete results log'!$B$2)*(1-$B$3))+(((M582-1)*'complete results log'!$B$2)*(1-$B$3)),IF(N582="WON",(((L582-1)*'complete results log'!$B$2)*(1-$B$3)),IF(N582="PLACED",(((M582-1)*'complete results log'!$B$2)*(1-$B$3))-'complete results log'!$B$2,IF(Q582=0,-'complete results log'!$B$2,-('complete results log'!$B$2*2))))))*E582</f>
        <v>0</v>
      </c>
    </row>
    <row r="583" spans="3:20" x14ac:dyDescent="0.2">
      <c r="C583" s="50"/>
      <c r="D583" s="50"/>
      <c r="H583" s="22"/>
      <c r="I583" s="22"/>
      <c r="J583" s="22"/>
      <c r="K583" s="22"/>
      <c r="N583" s="18"/>
      <c r="O583" s="27">
        <f>((G583-1)*(1-(IF(H583="no",0,'complete results log'!$B$3)))+1)</f>
        <v>5.0000000000000044E-2</v>
      </c>
      <c r="P583" s="27">
        <f t="shared" si="9"/>
        <v>0</v>
      </c>
      <c r="Q583" s="39">
        <f>IF(Table1[[#This Row],[Runners]]&lt;5,0,IF(Table1[[#This Row],[Runners]]&lt;8,0.25,IF(Table1[[#This Row],[Runners]]&lt;12,0.2,IF(Table1[[#This Row],[Handicap?]]="Yes",0.25,0.2))))</f>
        <v>0</v>
      </c>
      <c r="R583" s="29">
        <f>(IF(N583="WON-EW",((((F583-1)*Q583)*'complete results log'!$B$2)+('complete results log'!$B$2*(F583-1))),IF(N583="WON",((((F583-1)*Q583)*'complete results log'!$B$2)+('complete results log'!$B$2*(F583-1))),IF(N583="PLACED",((((F583-1)*Q583)*'complete results log'!$B$2)-'complete results log'!$B$2),IF(Q583=0,-'complete results log'!$B$2,IF(Q583=0,-'complete results log'!$B$2,-('complete results log'!$B$2*2)))))))*E583</f>
        <v>0</v>
      </c>
      <c r="S583" s="28">
        <f>(IF(N583="WON-EW",((((O583-1)*Q583)*'complete results log'!$B$2)+('complete results log'!$B$2*(O583-1))),IF(N583="WON",((((O583-1)*Q583)*'complete results log'!$B$2)+('complete results log'!$B$2*(O583-1))),IF(N583="PLACED",((((O583-1)*Q583)*'complete results log'!$B$2)-'complete results log'!$B$2),IF(Q583=0,-'complete results log'!$B$2,IF(Q583=0,-'complete results log'!$B$2,-('complete results log'!$B$2*2)))))))*E583</f>
        <v>0</v>
      </c>
      <c r="T583" s="28">
        <f>(IF(N583="WON-EW",(((L583-1)*'complete results log'!$B$2)*(1-$B$3))+(((M583-1)*'complete results log'!$B$2)*(1-$B$3)),IF(N583="WON",(((L583-1)*'complete results log'!$B$2)*(1-$B$3)),IF(N583="PLACED",(((M583-1)*'complete results log'!$B$2)*(1-$B$3))-'complete results log'!$B$2,IF(Q583=0,-'complete results log'!$B$2,-('complete results log'!$B$2*2))))))*E583</f>
        <v>0</v>
      </c>
    </row>
    <row r="584" spans="3:20" x14ac:dyDescent="0.2">
      <c r="C584" s="50"/>
      <c r="D584" s="50"/>
      <c r="H584" s="22"/>
      <c r="I584" s="22"/>
      <c r="J584" s="22"/>
      <c r="K584" s="22"/>
      <c r="N584" s="18"/>
      <c r="O584" s="27">
        <f>((G584-1)*(1-(IF(H584="no",0,'complete results log'!$B$3)))+1)</f>
        <v>5.0000000000000044E-2</v>
      </c>
      <c r="P584" s="27">
        <f t="shared" si="9"/>
        <v>0</v>
      </c>
      <c r="Q584" s="39">
        <f>IF(Table1[[#This Row],[Runners]]&lt;5,0,IF(Table1[[#This Row],[Runners]]&lt;8,0.25,IF(Table1[[#This Row],[Runners]]&lt;12,0.2,IF(Table1[[#This Row],[Handicap?]]="Yes",0.25,0.2))))</f>
        <v>0</v>
      </c>
      <c r="R584" s="29">
        <f>(IF(N584="WON-EW",((((F584-1)*Q584)*'complete results log'!$B$2)+('complete results log'!$B$2*(F584-1))),IF(N584="WON",((((F584-1)*Q584)*'complete results log'!$B$2)+('complete results log'!$B$2*(F584-1))),IF(N584="PLACED",((((F584-1)*Q584)*'complete results log'!$B$2)-'complete results log'!$B$2),IF(Q584=0,-'complete results log'!$B$2,IF(Q584=0,-'complete results log'!$B$2,-('complete results log'!$B$2*2)))))))*E584</f>
        <v>0</v>
      </c>
      <c r="S584" s="28">
        <f>(IF(N584="WON-EW",((((O584-1)*Q584)*'complete results log'!$B$2)+('complete results log'!$B$2*(O584-1))),IF(N584="WON",((((O584-1)*Q584)*'complete results log'!$B$2)+('complete results log'!$B$2*(O584-1))),IF(N584="PLACED",((((O584-1)*Q584)*'complete results log'!$B$2)-'complete results log'!$B$2),IF(Q584=0,-'complete results log'!$B$2,IF(Q584=0,-'complete results log'!$B$2,-('complete results log'!$B$2*2)))))))*E584</f>
        <v>0</v>
      </c>
      <c r="T584" s="28">
        <f>(IF(N584="WON-EW",(((L584-1)*'complete results log'!$B$2)*(1-$B$3))+(((M584-1)*'complete results log'!$B$2)*(1-$B$3)),IF(N584="WON",(((L584-1)*'complete results log'!$B$2)*(1-$B$3)),IF(N584="PLACED",(((M584-1)*'complete results log'!$B$2)*(1-$B$3))-'complete results log'!$B$2,IF(Q584=0,-'complete results log'!$B$2,-('complete results log'!$B$2*2))))))*E584</f>
        <v>0</v>
      </c>
    </row>
    <row r="585" spans="3:20" x14ac:dyDescent="0.2">
      <c r="C585" s="50"/>
      <c r="D585" s="50"/>
      <c r="H585" s="22"/>
      <c r="I585" s="22"/>
      <c r="J585" s="22"/>
      <c r="K585" s="22"/>
      <c r="N585" s="18"/>
      <c r="O585" s="27">
        <f>((G585-1)*(1-(IF(H585="no",0,'complete results log'!$B$3)))+1)</f>
        <v>5.0000000000000044E-2</v>
      </c>
      <c r="P585" s="27">
        <f t="shared" si="9"/>
        <v>0</v>
      </c>
      <c r="Q585" s="39">
        <f>IF(Table1[[#This Row],[Runners]]&lt;5,0,IF(Table1[[#This Row],[Runners]]&lt;8,0.25,IF(Table1[[#This Row],[Runners]]&lt;12,0.2,IF(Table1[[#This Row],[Handicap?]]="Yes",0.25,0.2))))</f>
        <v>0</v>
      </c>
      <c r="R585" s="29">
        <f>(IF(N585="WON-EW",((((F585-1)*Q585)*'complete results log'!$B$2)+('complete results log'!$B$2*(F585-1))),IF(N585="WON",((((F585-1)*Q585)*'complete results log'!$B$2)+('complete results log'!$B$2*(F585-1))),IF(N585="PLACED",((((F585-1)*Q585)*'complete results log'!$B$2)-'complete results log'!$B$2),IF(Q585=0,-'complete results log'!$B$2,IF(Q585=0,-'complete results log'!$B$2,-('complete results log'!$B$2*2)))))))*E585</f>
        <v>0</v>
      </c>
      <c r="S585" s="28">
        <f>(IF(N585="WON-EW",((((O585-1)*Q585)*'complete results log'!$B$2)+('complete results log'!$B$2*(O585-1))),IF(N585="WON",((((O585-1)*Q585)*'complete results log'!$B$2)+('complete results log'!$B$2*(O585-1))),IF(N585="PLACED",((((O585-1)*Q585)*'complete results log'!$B$2)-'complete results log'!$B$2),IF(Q585=0,-'complete results log'!$B$2,IF(Q585=0,-'complete results log'!$B$2,-('complete results log'!$B$2*2)))))))*E585</f>
        <v>0</v>
      </c>
      <c r="T585" s="28">
        <f>(IF(N585="WON-EW",(((L585-1)*'complete results log'!$B$2)*(1-$B$3))+(((M585-1)*'complete results log'!$B$2)*(1-$B$3)),IF(N585="WON",(((L585-1)*'complete results log'!$B$2)*(1-$B$3)),IF(N585="PLACED",(((M585-1)*'complete results log'!$B$2)*(1-$B$3))-'complete results log'!$B$2,IF(Q585=0,-'complete results log'!$B$2,-('complete results log'!$B$2*2))))))*E585</f>
        <v>0</v>
      </c>
    </row>
    <row r="586" spans="3:20" x14ac:dyDescent="0.2">
      <c r="C586" s="50"/>
      <c r="D586" s="50"/>
      <c r="H586" s="22"/>
      <c r="I586" s="22"/>
      <c r="J586" s="22"/>
      <c r="K586" s="22"/>
      <c r="N586" s="18"/>
      <c r="O586" s="27">
        <f>((G586-1)*(1-(IF(H586="no",0,'complete results log'!$B$3)))+1)</f>
        <v>5.0000000000000044E-2</v>
      </c>
      <c r="P586" s="27">
        <f t="shared" si="9"/>
        <v>0</v>
      </c>
      <c r="Q586" s="39">
        <f>IF(Table1[[#This Row],[Runners]]&lt;5,0,IF(Table1[[#This Row],[Runners]]&lt;8,0.25,IF(Table1[[#This Row],[Runners]]&lt;12,0.2,IF(Table1[[#This Row],[Handicap?]]="Yes",0.25,0.2))))</f>
        <v>0</v>
      </c>
      <c r="R586" s="29">
        <f>(IF(N586="WON-EW",((((F586-1)*Q586)*'complete results log'!$B$2)+('complete results log'!$B$2*(F586-1))),IF(N586="WON",((((F586-1)*Q586)*'complete results log'!$B$2)+('complete results log'!$B$2*(F586-1))),IF(N586="PLACED",((((F586-1)*Q586)*'complete results log'!$B$2)-'complete results log'!$B$2),IF(Q586=0,-'complete results log'!$B$2,IF(Q586=0,-'complete results log'!$B$2,-('complete results log'!$B$2*2)))))))*E586</f>
        <v>0</v>
      </c>
      <c r="S586" s="28">
        <f>(IF(N586="WON-EW",((((O586-1)*Q586)*'complete results log'!$B$2)+('complete results log'!$B$2*(O586-1))),IF(N586="WON",((((O586-1)*Q586)*'complete results log'!$B$2)+('complete results log'!$B$2*(O586-1))),IF(N586="PLACED",((((O586-1)*Q586)*'complete results log'!$B$2)-'complete results log'!$B$2),IF(Q586=0,-'complete results log'!$B$2,IF(Q586=0,-'complete results log'!$B$2,-('complete results log'!$B$2*2)))))))*E586</f>
        <v>0</v>
      </c>
      <c r="T586" s="28">
        <f>(IF(N586="WON-EW",(((L586-1)*'complete results log'!$B$2)*(1-$B$3))+(((M586-1)*'complete results log'!$B$2)*(1-$B$3)),IF(N586="WON",(((L586-1)*'complete results log'!$B$2)*(1-$B$3)),IF(N586="PLACED",(((M586-1)*'complete results log'!$B$2)*(1-$B$3))-'complete results log'!$B$2,IF(Q586=0,-'complete results log'!$B$2,-('complete results log'!$B$2*2))))))*E586</f>
        <v>0</v>
      </c>
    </row>
    <row r="587" spans="3:20" x14ac:dyDescent="0.2">
      <c r="C587" s="50"/>
      <c r="D587" s="50"/>
      <c r="H587" s="22"/>
      <c r="I587" s="22"/>
      <c r="J587" s="22"/>
      <c r="K587" s="22"/>
      <c r="N587" s="18"/>
      <c r="O587" s="27">
        <f>((G587-1)*(1-(IF(H587="no",0,'complete results log'!$B$3)))+1)</f>
        <v>5.0000000000000044E-2</v>
      </c>
      <c r="P587" s="27">
        <f t="shared" si="9"/>
        <v>0</v>
      </c>
      <c r="Q587" s="39">
        <f>IF(Table1[[#This Row],[Runners]]&lt;5,0,IF(Table1[[#This Row],[Runners]]&lt;8,0.25,IF(Table1[[#This Row],[Runners]]&lt;12,0.2,IF(Table1[[#This Row],[Handicap?]]="Yes",0.25,0.2))))</f>
        <v>0</v>
      </c>
      <c r="R587" s="29">
        <f>(IF(N587="WON-EW",((((F587-1)*Q587)*'complete results log'!$B$2)+('complete results log'!$B$2*(F587-1))),IF(N587="WON",((((F587-1)*Q587)*'complete results log'!$B$2)+('complete results log'!$B$2*(F587-1))),IF(N587="PLACED",((((F587-1)*Q587)*'complete results log'!$B$2)-'complete results log'!$B$2),IF(Q587=0,-'complete results log'!$B$2,IF(Q587=0,-'complete results log'!$B$2,-('complete results log'!$B$2*2)))))))*E587</f>
        <v>0</v>
      </c>
      <c r="S587" s="28">
        <f>(IF(N587="WON-EW",((((O587-1)*Q587)*'complete results log'!$B$2)+('complete results log'!$B$2*(O587-1))),IF(N587="WON",((((O587-1)*Q587)*'complete results log'!$B$2)+('complete results log'!$B$2*(O587-1))),IF(N587="PLACED",((((O587-1)*Q587)*'complete results log'!$B$2)-'complete results log'!$B$2),IF(Q587=0,-'complete results log'!$B$2,IF(Q587=0,-'complete results log'!$B$2,-('complete results log'!$B$2*2)))))))*E587</f>
        <v>0</v>
      </c>
      <c r="T587" s="28">
        <f>(IF(N587="WON-EW",(((L587-1)*'complete results log'!$B$2)*(1-$B$3))+(((M587-1)*'complete results log'!$B$2)*(1-$B$3)),IF(N587="WON",(((L587-1)*'complete results log'!$B$2)*(1-$B$3)),IF(N587="PLACED",(((M587-1)*'complete results log'!$B$2)*(1-$B$3))-'complete results log'!$B$2,IF(Q587=0,-'complete results log'!$B$2,-('complete results log'!$B$2*2))))))*E587</f>
        <v>0</v>
      </c>
    </row>
    <row r="588" spans="3:20" x14ac:dyDescent="0.2">
      <c r="C588" s="50"/>
      <c r="D588" s="50"/>
      <c r="H588" s="22"/>
      <c r="I588" s="22"/>
      <c r="J588" s="22"/>
      <c r="K588" s="22"/>
      <c r="N588" s="18"/>
      <c r="O588" s="27">
        <f>((G588-1)*(1-(IF(H588="no",0,'complete results log'!$B$3)))+1)</f>
        <v>5.0000000000000044E-2</v>
      </c>
      <c r="P588" s="27">
        <f t="shared" si="9"/>
        <v>0</v>
      </c>
      <c r="Q588" s="39">
        <f>IF(Table1[[#This Row],[Runners]]&lt;5,0,IF(Table1[[#This Row],[Runners]]&lt;8,0.25,IF(Table1[[#This Row],[Runners]]&lt;12,0.2,IF(Table1[[#This Row],[Handicap?]]="Yes",0.25,0.2))))</f>
        <v>0</v>
      </c>
      <c r="R588" s="29">
        <f>(IF(N588="WON-EW",((((F588-1)*Q588)*'complete results log'!$B$2)+('complete results log'!$B$2*(F588-1))),IF(N588="WON",((((F588-1)*Q588)*'complete results log'!$B$2)+('complete results log'!$B$2*(F588-1))),IF(N588="PLACED",((((F588-1)*Q588)*'complete results log'!$B$2)-'complete results log'!$B$2),IF(Q588=0,-'complete results log'!$B$2,IF(Q588=0,-'complete results log'!$B$2,-('complete results log'!$B$2*2)))))))*E588</f>
        <v>0</v>
      </c>
      <c r="S588" s="28">
        <f>(IF(N588="WON-EW",((((O588-1)*Q588)*'complete results log'!$B$2)+('complete results log'!$B$2*(O588-1))),IF(N588="WON",((((O588-1)*Q588)*'complete results log'!$B$2)+('complete results log'!$B$2*(O588-1))),IF(N588="PLACED",((((O588-1)*Q588)*'complete results log'!$B$2)-'complete results log'!$B$2),IF(Q588=0,-'complete results log'!$B$2,IF(Q588=0,-'complete results log'!$B$2,-('complete results log'!$B$2*2)))))))*E588</f>
        <v>0</v>
      </c>
      <c r="T588" s="28">
        <f>(IF(N588="WON-EW",(((L588-1)*'complete results log'!$B$2)*(1-$B$3))+(((M588-1)*'complete results log'!$B$2)*(1-$B$3)),IF(N588="WON",(((L588-1)*'complete results log'!$B$2)*(1-$B$3)),IF(N588="PLACED",(((M588-1)*'complete results log'!$B$2)*(1-$B$3))-'complete results log'!$B$2,IF(Q588=0,-'complete results log'!$B$2,-('complete results log'!$B$2*2))))))*E588</f>
        <v>0</v>
      </c>
    </row>
    <row r="589" spans="3:20" x14ac:dyDescent="0.2">
      <c r="C589" s="50"/>
      <c r="D589" s="50"/>
      <c r="H589" s="22"/>
      <c r="I589" s="22"/>
      <c r="J589" s="22"/>
      <c r="K589" s="22"/>
      <c r="N589" s="18"/>
      <c r="O589" s="27">
        <f>((G589-1)*(1-(IF(H589="no",0,'complete results log'!$B$3)))+1)</f>
        <v>5.0000000000000044E-2</v>
      </c>
      <c r="P589" s="27">
        <f t="shared" si="9"/>
        <v>0</v>
      </c>
      <c r="Q589" s="39">
        <f>IF(Table1[[#This Row],[Runners]]&lt;5,0,IF(Table1[[#This Row],[Runners]]&lt;8,0.25,IF(Table1[[#This Row],[Runners]]&lt;12,0.2,IF(Table1[[#This Row],[Handicap?]]="Yes",0.25,0.2))))</f>
        <v>0</v>
      </c>
      <c r="R589" s="29">
        <f>(IF(N589="WON-EW",((((F589-1)*Q589)*'complete results log'!$B$2)+('complete results log'!$B$2*(F589-1))),IF(N589="WON",((((F589-1)*Q589)*'complete results log'!$B$2)+('complete results log'!$B$2*(F589-1))),IF(N589="PLACED",((((F589-1)*Q589)*'complete results log'!$B$2)-'complete results log'!$B$2),IF(Q589=0,-'complete results log'!$B$2,IF(Q589=0,-'complete results log'!$B$2,-('complete results log'!$B$2*2)))))))*E589</f>
        <v>0</v>
      </c>
      <c r="S589" s="28">
        <f>(IF(N589="WON-EW",((((O589-1)*Q589)*'complete results log'!$B$2)+('complete results log'!$B$2*(O589-1))),IF(N589="WON",((((O589-1)*Q589)*'complete results log'!$B$2)+('complete results log'!$B$2*(O589-1))),IF(N589="PLACED",((((O589-1)*Q589)*'complete results log'!$B$2)-'complete results log'!$B$2),IF(Q589=0,-'complete results log'!$B$2,IF(Q589=0,-'complete results log'!$B$2,-('complete results log'!$B$2*2)))))))*E589</f>
        <v>0</v>
      </c>
      <c r="T589" s="28">
        <f>(IF(N589="WON-EW",(((L589-1)*'complete results log'!$B$2)*(1-$B$3))+(((M589-1)*'complete results log'!$B$2)*(1-$B$3)),IF(N589="WON",(((L589-1)*'complete results log'!$B$2)*(1-$B$3)),IF(N589="PLACED",(((M589-1)*'complete results log'!$B$2)*(1-$B$3))-'complete results log'!$B$2,IF(Q589=0,-'complete results log'!$B$2,-('complete results log'!$B$2*2))))))*E589</f>
        <v>0</v>
      </c>
    </row>
    <row r="590" spans="3:20" x14ac:dyDescent="0.2">
      <c r="C590" s="50"/>
      <c r="D590" s="50"/>
      <c r="H590" s="22"/>
      <c r="I590" s="22"/>
      <c r="J590" s="22"/>
      <c r="K590" s="22"/>
      <c r="N590" s="18"/>
      <c r="O590" s="27">
        <f>((G590-1)*(1-(IF(H590="no",0,'complete results log'!$B$3)))+1)</f>
        <v>5.0000000000000044E-2</v>
      </c>
      <c r="P590" s="27">
        <f t="shared" si="9"/>
        <v>0</v>
      </c>
      <c r="Q590" s="39">
        <f>IF(Table1[[#This Row],[Runners]]&lt;5,0,IF(Table1[[#This Row],[Runners]]&lt;8,0.25,IF(Table1[[#This Row],[Runners]]&lt;12,0.2,IF(Table1[[#This Row],[Handicap?]]="Yes",0.25,0.2))))</f>
        <v>0</v>
      </c>
      <c r="R590" s="29">
        <f>(IF(N590="WON-EW",((((F590-1)*Q590)*'complete results log'!$B$2)+('complete results log'!$B$2*(F590-1))),IF(N590="WON",((((F590-1)*Q590)*'complete results log'!$B$2)+('complete results log'!$B$2*(F590-1))),IF(N590="PLACED",((((F590-1)*Q590)*'complete results log'!$B$2)-'complete results log'!$B$2),IF(Q590=0,-'complete results log'!$B$2,IF(Q590=0,-'complete results log'!$B$2,-('complete results log'!$B$2*2)))))))*E590</f>
        <v>0</v>
      </c>
      <c r="S590" s="28">
        <f>(IF(N590="WON-EW",((((O590-1)*Q590)*'complete results log'!$B$2)+('complete results log'!$B$2*(O590-1))),IF(N590="WON",((((O590-1)*Q590)*'complete results log'!$B$2)+('complete results log'!$B$2*(O590-1))),IF(N590="PLACED",((((O590-1)*Q590)*'complete results log'!$B$2)-'complete results log'!$B$2),IF(Q590=0,-'complete results log'!$B$2,IF(Q590=0,-'complete results log'!$B$2,-('complete results log'!$B$2*2)))))))*E590</f>
        <v>0</v>
      </c>
      <c r="T590" s="28">
        <f>(IF(N590="WON-EW",(((L590-1)*'complete results log'!$B$2)*(1-$B$3))+(((M590-1)*'complete results log'!$B$2)*(1-$B$3)),IF(N590="WON",(((L590-1)*'complete results log'!$B$2)*(1-$B$3)),IF(N590="PLACED",(((M590-1)*'complete results log'!$B$2)*(1-$B$3))-'complete results log'!$B$2,IF(Q590=0,-'complete results log'!$B$2,-('complete results log'!$B$2*2))))))*E590</f>
        <v>0</v>
      </c>
    </row>
    <row r="591" spans="3:20" x14ac:dyDescent="0.2">
      <c r="C591" s="50"/>
      <c r="D591" s="50"/>
      <c r="H591" s="22"/>
      <c r="I591" s="22"/>
      <c r="J591" s="22"/>
      <c r="K591" s="22"/>
      <c r="N591" s="18"/>
      <c r="O591" s="27">
        <f>((G591-1)*(1-(IF(H591="no",0,'complete results log'!$B$3)))+1)</f>
        <v>5.0000000000000044E-2</v>
      </c>
      <c r="P591" s="27">
        <f t="shared" si="9"/>
        <v>0</v>
      </c>
      <c r="Q591" s="39">
        <f>IF(Table1[[#This Row],[Runners]]&lt;5,0,IF(Table1[[#This Row],[Runners]]&lt;8,0.25,IF(Table1[[#This Row],[Runners]]&lt;12,0.2,IF(Table1[[#This Row],[Handicap?]]="Yes",0.25,0.2))))</f>
        <v>0</v>
      </c>
      <c r="R591" s="29">
        <f>(IF(N591="WON-EW",((((F591-1)*Q591)*'complete results log'!$B$2)+('complete results log'!$B$2*(F591-1))),IF(N591="WON",((((F591-1)*Q591)*'complete results log'!$B$2)+('complete results log'!$B$2*(F591-1))),IF(N591="PLACED",((((F591-1)*Q591)*'complete results log'!$B$2)-'complete results log'!$B$2),IF(Q591=0,-'complete results log'!$B$2,IF(Q591=0,-'complete results log'!$B$2,-('complete results log'!$B$2*2)))))))*E591</f>
        <v>0</v>
      </c>
      <c r="S591" s="28">
        <f>(IF(N591="WON-EW",((((O591-1)*Q591)*'complete results log'!$B$2)+('complete results log'!$B$2*(O591-1))),IF(N591="WON",((((O591-1)*Q591)*'complete results log'!$B$2)+('complete results log'!$B$2*(O591-1))),IF(N591="PLACED",((((O591-1)*Q591)*'complete results log'!$B$2)-'complete results log'!$B$2),IF(Q591=0,-'complete results log'!$B$2,IF(Q591=0,-'complete results log'!$B$2,-('complete results log'!$B$2*2)))))))*E591</f>
        <v>0</v>
      </c>
      <c r="T591" s="28">
        <f>(IF(N591="WON-EW",(((L591-1)*'complete results log'!$B$2)*(1-$B$3))+(((M591-1)*'complete results log'!$B$2)*(1-$B$3)),IF(N591="WON",(((L591-1)*'complete results log'!$B$2)*(1-$B$3)),IF(N591="PLACED",(((M591-1)*'complete results log'!$B$2)*(1-$B$3))-'complete results log'!$B$2,IF(Q591=0,-'complete results log'!$B$2,-('complete results log'!$B$2*2))))))*E591</f>
        <v>0</v>
      </c>
    </row>
    <row r="592" spans="3:20" x14ac:dyDescent="0.2">
      <c r="C592" s="50"/>
      <c r="D592" s="50"/>
      <c r="H592" s="22"/>
      <c r="I592" s="22"/>
      <c r="J592" s="22"/>
      <c r="K592" s="22"/>
      <c r="N592" s="18"/>
      <c r="O592" s="27">
        <f>((G592-1)*(1-(IF(H592="no",0,'complete results log'!$B$3)))+1)</f>
        <v>5.0000000000000044E-2</v>
      </c>
      <c r="P592" s="27">
        <f t="shared" si="9"/>
        <v>0</v>
      </c>
      <c r="Q592" s="39">
        <f>IF(Table1[[#This Row],[Runners]]&lt;5,0,IF(Table1[[#This Row],[Runners]]&lt;8,0.25,IF(Table1[[#This Row],[Runners]]&lt;12,0.2,IF(Table1[[#This Row],[Handicap?]]="Yes",0.25,0.2))))</f>
        <v>0</v>
      </c>
      <c r="R592" s="29">
        <f>(IF(N592="WON-EW",((((F592-1)*Q592)*'complete results log'!$B$2)+('complete results log'!$B$2*(F592-1))),IF(N592="WON",((((F592-1)*Q592)*'complete results log'!$B$2)+('complete results log'!$B$2*(F592-1))),IF(N592="PLACED",((((F592-1)*Q592)*'complete results log'!$B$2)-'complete results log'!$B$2),IF(Q592=0,-'complete results log'!$B$2,IF(Q592=0,-'complete results log'!$B$2,-('complete results log'!$B$2*2)))))))*E592</f>
        <v>0</v>
      </c>
      <c r="S592" s="28">
        <f>(IF(N592="WON-EW",((((O592-1)*Q592)*'complete results log'!$B$2)+('complete results log'!$B$2*(O592-1))),IF(N592="WON",((((O592-1)*Q592)*'complete results log'!$B$2)+('complete results log'!$B$2*(O592-1))),IF(N592="PLACED",((((O592-1)*Q592)*'complete results log'!$B$2)-'complete results log'!$B$2),IF(Q592=0,-'complete results log'!$B$2,IF(Q592=0,-'complete results log'!$B$2,-('complete results log'!$B$2*2)))))))*E592</f>
        <v>0</v>
      </c>
      <c r="T592" s="28">
        <f>(IF(N592="WON-EW",(((L592-1)*'complete results log'!$B$2)*(1-$B$3))+(((M592-1)*'complete results log'!$B$2)*(1-$B$3)),IF(N592="WON",(((L592-1)*'complete results log'!$B$2)*(1-$B$3)),IF(N592="PLACED",(((M592-1)*'complete results log'!$B$2)*(1-$B$3))-'complete results log'!$B$2,IF(Q592=0,-'complete results log'!$B$2,-('complete results log'!$B$2*2))))))*E592</f>
        <v>0</v>
      </c>
    </row>
    <row r="593" spans="3:20" x14ac:dyDescent="0.2">
      <c r="C593" s="50"/>
      <c r="D593" s="50"/>
      <c r="H593" s="22"/>
      <c r="I593" s="22"/>
      <c r="J593" s="22"/>
      <c r="K593" s="22"/>
      <c r="N593" s="18"/>
      <c r="O593" s="27">
        <f>((G593-1)*(1-(IF(H593="no",0,'complete results log'!$B$3)))+1)</f>
        <v>5.0000000000000044E-2</v>
      </c>
      <c r="P593" s="27">
        <f t="shared" si="9"/>
        <v>0</v>
      </c>
      <c r="Q593" s="39">
        <f>IF(Table1[[#This Row],[Runners]]&lt;5,0,IF(Table1[[#This Row],[Runners]]&lt;8,0.25,IF(Table1[[#This Row],[Runners]]&lt;12,0.2,IF(Table1[[#This Row],[Handicap?]]="Yes",0.25,0.2))))</f>
        <v>0</v>
      </c>
      <c r="R593" s="29">
        <f>(IF(N593="WON-EW",((((F593-1)*Q593)*'complete results log'!$B$2)+('complete results log'!$B$2*(F593-1))),IF(N593="WON",((((F593-1)*Q593)*'complete results log'!$B$2)+('complete results log'!$B$2*(F593-1))),IF(N593="PLACED",((((F593-1)*Q593)*'complete results log'!$B$2)-'complete results log'!$B$2),IF(Q593=0,-'complete results log'!$B$2,IF(Q593=0,-'complete results log'!$B$2,-('complete results log'!$B$2*2)))))))*E593</f>
        <v>0</v>
      </c>
      <c r="S593" s="28">
        <f>(IF(N593="WON-EW",((((O593-1)*Q593)*'complete results log'!$B$2)+('complete results log'!$B$2*(O593-1))),IF(N593="WON",((((O593-1)*Q593)*'complete results log'!$B$2)+('complete results log'!$B$2*(O593-1))),IF(N593="PLACED",((((O593-1)*Q593)*'complete results log'!$B$2)-'complete results log'!$B$2),IF(Q593=0,-'complete results log'!$B$2,IF(Q593=0,-'complete results log'!$B$2,-('complete results log'!$B$2*2)))))))*E593</f>
        <v>0</v>
      </c>
      <c r="T593" s="28">
        <f>(IF(N593="WON-EW",(((L593-1)*'complete results log'!$B$2)*(1-$B$3))+(((M593-1)*'complete results log'!$B$2)*(1-$B$3)),IF(N593="WON",(((L593-1)*'complete results log'!$B$2)*(1-$B$3)),IF(N593="PLACED",(((M593-1)*'complete results log'!$B$2)*(1-$B$3))-'complete results log'!$B$2,IF(Q593=0,-'complete results log'!$B$2,-('complete results log'!$B$2*2))))))*E593</f>
        <v>0</v>
      </c>
    </row>
    <row r="594" spans="3:20" x14ac:dyDescent="0.2">
      <c r="C594" s="50"/>
      <c r="D594" s="50"/>
      <c r="H594" s="22"/>
      <c r="I594" s="22"/>
      <c r="J594" s="22"/>
      <c r="K594" s="22"/>
      <c r="N594" s="18"/>
      <c r="O594" s="27">
        <f>((G594-1)*(1-(IF(H594="no",0,'complete results log'!$B$3)))+1)</f>
        <v>5.0000000000000044E-2</v>
      </c>
      <c r="P594" s="27">
        <f t="shared" si="9"/>
        <v>0</v>
      </c>
      <c r="Q594" s="39">
        <f>IF(Table1[[#This Row],[Runners]]&lt;5,0,IF(Table1[[#This Row],[Runners]]&lt;8,0.25,IF(Table1[[#This Row],[Runners]]&lt;12,0.2,IF(Table1[[#This Row],[Handicap?]]="Yes",0.25,0.2))))</f>
        <v>0</v>
      </c>
      <c r="R594" s="29">
        <f>(IF(N594="WON-EW",((((F594-1)*Q594)*'complete results log'!$B$2)+('complete results log'!$B$2*(F594-1))),IF(N594="WON",((((F594-1)*Q594)*'complete results log'!$B$2)+('complete results log'!$B$2*(F594-1))),IF(N594="PLACED",((((F594-1)*Q594)*'complete results log'!$B$2)-'complete results log'!$B$2),IF(Q594=0,-'complete results log'!$B$2,IF(Q594=0,-'complete results log'!$B$2,-('complete results log'!$B$2*2)))))))*E594</f>
        <v>0</v>
      </c>
      <c r="S594" s="28">
        <f>(IF(N594="WON-EW",((((O594-1)*Q594)*'complete results log'!$B$2)+('complete results log'!$B$2*(O594-1))),IF(N594="WON",((((O594-1)*Q594)*'complete results log'!$B$2)+('complete results log'!$B$2*(O594-1))),IF(N594="PLACED",((((O594-1)*Q594)*'complete results log'!$B$2)-'complete results log'!$B$2),IF(Q594=0,-'complete results log'!$B$2,IF(Q594=0,-'complete results log'!$B$2,-('complete results log'!$B$2*2)))))))*E594</f>
        <v>0</v>
      </c>
      <c r="T594" s="28">
        <f>(IF(N594="WON-EW",(((L594-1)*'complete results log'!$B$2)*(1-$B$3))+(((M594-1)*'complete results log'!$B$2)*(1-$B$3)),IF(N594="WON",(((L594-1)*'complete results log'!$B$2)*(1-$B$3)),IF(N594="PLACED",(((M594-1)*'complete results log'!$B$2)*(1-$B$3))-'complete results log'!$B$2,IF(Q594=0,-'complete results log'!$B$2,-('complete results log'!$B$2*2))))))*E594</f>
        <v>0</v>
      </c>
    </row>
    <row r="595" spans="3:20" x14ac:dyDescent="0.2">
      <c r="C595" s="50"/>
      <c r="D595" s="50"/>
      <c r="H595" s="22"/>
      <c r="I595" s="22"/>
      <c r="J595" s="22"/>
      <c r="K595" s="22"/>
      <c r="N595" s="18"/>
      <c r="O595" s="27">
        <f>((G595-1)*(1-(IF(H595="no",0,'complete results log'!$B$3)))+1)</f>
        <v>5.0000000000000044E-2</v>
      </c>
      <c r="P595" s="27">
        <f t="shared" si="9"/>
        <v>0</v>
      </c>
      <c r="Q595" s="39">
        <f>IF(Table1[[#This Row],[Runners]]&lt;5,0,IF(Table1[[#This Row],[Runners]]&lt;8,0.25,IF(Table1[[#This Row],[Runners]]&lt;12,0.2,IF(Table1[[#This Row],[Handicap?]]="Yes",0.25,0.2))))</f>
        <v>0</v>
      </c>
      <c r="R595" s="29">
        <f>(IF(N595="WON-EW",((((F595-1)*Q595)*'complete results log'!$B$2)+('complete results log'!$B$2*(F595-1))),IF(N595="WON",((((F595-1)*Q595)*'complete results log'!$B$2)+('complete results log'!$B$2*(F595-1))),IF(N595="PLACED",((((F595-1)*Q595)*'complete results log'!$B$2)-'complete results log'!$B$2),IF(Q595=0,-'complete results log'!$B$2,IF(Q595=0,-'complete results log'!$B$2,-('complete results log'!$B$2*2)))))))*E595</f>
        <v>0</v>
      </c>
      <c r="S595" s="28">
        <f>(IF(N595="WON-EW",((((O595-1)*Q595)*'complete results log'!$B$2)+('complete results log'!$B$2*(O595-1))),IF(N595="WON",((((O595-1)*Q595)*'complete results log'!$B$2)+('complete results log'!$B$2*(O595-1))),IF(N595="PLACED",((((O595-1)*Q595)*'complete results log'!$B$2)-'complete results log'!$B$2),IF(Q595=0,-'complete results log'!$B$2,IF(Q595=0,-'complete results log'!$B$2,-('complete results log'!$B$2*2)))))))*E595</f>
        <v>0</v>
      </c>
      <c r="T595" s="28">
        <f>(IF(N595="WON-EW",(((L595-1)*'complete results log'!$B$2)*(1-$B$3))+(((M595-1)*'complete results log'!$B$2)*(1-$B$3)),IF(N595="WON",(((L595-1)*'complete results log'!$B$2)*(1-$B$3)),IF(N595="PLACED",(((M595-1)*'complete results log'!$B$2)*(1-$B$3))-'complete results log'!$B$2,IF(Q595=0,-'complete results log'!$B$2,-('complete results log'!$B$2*2))))))*E595</f>
        <v>0</v>
      </c>
    </row>
    <row r="596" spans="3:20" x14ac:dyDescent="0.2">
      <c r="C596" s="50"/>
      <c r="D596" s="50"/>
      <c r="H596" s="22"/>
      <c r="I596" s="22"/>
      <c r="J596" s="22"/>
      <c r="K596" s="22"/>
      <c r="N596" s="18"/>
      <c r="O596" s="27">
        <f>((G596-1)*(1-(IF(H596="no",0,'complete results log'!$B$3)))+1)</f>
        <v>5.0000000000000044E-2</v>
      </c>
      <c r="P596" s="27">
        <f t="shared" si="9"/>
        <v>0</v>
      </c>
      <c r="Q596" s="39">
        <f>IF(Table1[[#This Row],[Runners]]&lt;5,0,IF(Table1[[#This Row],[Runners]]&lt;8,0.25,IF(Table1[[#This Row],[Runners]]&lt;12,0.2,IF(Table1[[#This Row],[Handicap?]]="Yes",0.25,0.2))))</f>
        <v>0</v>
      </c>
      <c r="R596" s="29">
        <f>(IF(N596="WON-EW",((((F596-1)*Q596)*'complete results log'!$B$2)+('complete results log'!$B$2*(F596-1))),IF(N596="WON",((((F596-1)*Q596)*'complete results log'!$B$2)+('complete results log'!$B$2*(F596-1))),IF(N596="PLACED",((((F596-1)*Q596)*'complete results log'!$B$2)-'complete results log'!$B$2),IF(Q596=0,-'complete results log'!$B$2,IF(Q596=0,-'complete results log'!$B$2,-('complete results log'!$B$2*2)))))))*E596</f>
        <v>0</v>
      </c>
      <c r="S596" s="28">
        <f>(IF(N596="WON-EW",((((O596-1)*Q596)*'complete results log'!$B$2)+('complete results log'!$B$2*(O596-1))),IF(N596="WON",((((O596-1)*Q596)*'complete results log'!$B$2)+('complete results log'!$B$2*(O596-1))),IF(N596="PLACED",((((O596-1)*Q596)*'complete results log'!$B$2)-'complete results log'!$B$2),IF(Q596=0,-'complete results log'!$B$2,IF(Q596=0,-'complete results log'!$B$2,-('complete results log'!$B$2*2)))))))*E596</f>
        <v>0</v>
      </c>
      <c r="T596" s="28">
        <f>(IF(N596="WON-EW",(((L596-1)*'complete results log'!$B$2)*(1-$B$3))+(((M596-1)*'complete results log'!$B$2)*(1-$B$3)),IF(N596="WON",(((L596-1)*'complete results log'!$B$2)*(1-$B$3)),IF(N596="PLACED",(((M596-1)*'complete results log'!$B$2)*(1-$B$3))-'complete results log'!$B$2,IF(Q596=0,-'complete results log'!$B$2,-('complete results log'!$B$2*2))))))*E596</f>
        <v>0</v>
      </c>
    </row>
    <row r="597" spans="3:20" x14ac:dyDescent="0.2">
      <c r="C597" s="50"/>
      <c r="D597" s="50"/>
      <c r="H597" s="22"/>
      <c r="I597" s="22"/>
      <c r="J597" s="22"/>
      <c r="K597" s="22"/>
      <c r="N597" s="18"/>
      <c r="O597" s="27">
        <f>((G597-1)*(1-(IF(H597="no",0,'complete results log'!$B$3)))+1)</f>
        <v>5.0000000000000044E-2</v>
      </c>
      <c r="P597" s="27">
        <f t="shared" si="9"/>
        <v>0</v>
      </c>
      <c r="Q597" s="39">
        <f>IF(Table1[[#This Row],[Runners]]&lt;5,0,IF(Table1[[#This Row],[Runners]]&lt;8,0.25,IF(Table1[[#This Row],[Runners]]&lt;12,0.2,IF(Table1[[#This Row],[Handicap?]]="Yes",0.25,0.2))))</f>
        <v>0</v>
      </c>
      <c r="R597" s="29">
        <f>(IF(N597="WON-EW",((((F597-1)*Q597)*'complete results log'!$B$2)+('complete results log'!$B$2*(F597-1))),IF(N597="WON",((((F597-1)*Q597)*'complete results log'!$B$2)+('complete results log'!$B$2*(F597-1))),IF(N597="PLACED",((((F597-1)*Q597)*'complete results log'!$B$2)-'complete results log'!$B$2),IF(Q597=0,-'complete results log'!$B$2,IF(Q597=0,-'complete results log'!$B$2,-('complete results log'!$B$2*2)))))))*E597</f>
        <v>0</v>
      </c>
      <c r="S597" s="28">
        <f>(IF(N597="WON-EW",((((O597-1)*Q597)*'complete results log'!$B$2)+('complete results log'!$B$2*(O597-1))),IF(N597="WON",((((O597-1)*Q597)*'complete results log'!$B$2)+('complete results log'!$B$2*(O597-1))),IF(N597="PLACED",((((O597-1)*Q597)*'complete results log'!$B$2)-'complete results log'!$B$2),IF(Q597=0,-'complete results log'!$B$2,IF(Q597=0,-'complete results log'!$B$2,-('complete results log'!$B$2*2)))))))*E597</f>
        <v>0</v>
      </c>
      <c r="T597" s="28">
        <f>(IF(N597="WON-EW",(((L597-1)*'complete results log'!$B$2)*(1-$B$3))+(((M597-1)*'complete results log'!$B$2)*(1-$B$3)),IF(N597="WON",(((L597-1)*'complete results log'!$B$2)*(1-$B$3)),IF(N597="PLACED",(((M597-1)*'complete results log'!$B$2)*(1-$B$3))-'complete results log'!$B$2,IF(Q597=0,-'complete results log'!$B$2,-('complete results log'!$B$2*2))))))*E597</f>
        <v>0</v>
      </c>
    </row>
    <row r="598" spans="3:20" x14ac:dyDescent="0.2">
      <c r="C598" s="50"/>
      <c r="D598" s="50"/>
      <c r="H598" s="22"/>
      <c r="I598" s="22"/>
      <c r="J598" s="22"/>
      <c r="K598" s="22"/>
      <c r="N598" s="18"/>
      <c r="O598" s="27">
        <f>((G598-1)*(1-(IF(H598="no",0,'complete results log'!$B$3)))+1)</f>
        <v>5.0000000000000044E-2</v>
      </c>
      <c r="P598" s="27">
        <f t="shared" si="9"/>
        <v>0</v>
      </c>
      <c r="Q598" s="39">
        <f>IF(Table1[[#This Row],[Runners]]&lt;5,0,IF(Table1[[#This Row],[Runners]]&lt;8,0.25,IF(Table1[[#This Row],[Runners]]&lt;12,0.2,IF(Table1[[#This Row],[Handicap?]]="Yes",0.25,0.2))))</f>
        <v>0</v>
      </c>
      <c r="R598" s="29">
        <f>(IF(N598="WON-EW",((((F598-1)*Q598)*'complete results log'!$B$2)+('complete results log'!$B$2*(F598-1))),IF(N598="WON",((((F598-1)*Q598)*'complete results log'!$B$2)+('complete results log'!$B$2*(F598-1))),IF(N598="PLACED",((((F598-1)*Q598)*'complete results log'!$B$2)-'complete results log'!$B$2),IF(Q598=0,-'complete results log'!$B$2,IF(Q598=0,-'complete results log'!$B$2,-('complete results log'!$B$2*2)))))))*E598</f>
        <v>0</v>
      </c>
      <c r="S598" s="28">
        <f>(IF(N598="WON-EW",((((O598-1)*Q598)*'complete results log'!$B$2)+('complete results log'!$B$2*(O598-1))),IF(N598="WON",((((O598-1)*Q598)*'complete results log'!$B$2)+('complete results log'!$B$2*(O598-1))),IF(N598="PLACED",((((O598-1)*Q598)*'complete results log'!$B$2)-'complete results log'!$B$2),IF(Q598=0,-'complete results log'!$B$2,IF(Q598=0,-'complete results log'!$B$2,-('complete results log'!$B$2*2)))))))*E598</f>
        <v>0</v>
      </c>
      <c r="T598" s="28">
        <f>(IF(N598="WON-EW",(((L598-1)*'complete results log'!$B$2)*(1-$B$3))+(((M598-1)*'complete results log'!$B$2)*(1-$B$3)),IF(N598="WON",(((L598-1)*'complete results log'!$B$2)*(1-$B$3)),IF(N598="PLACED",(((M598-1)*'complete results log'!$B$2)*(1-$B$3))-'complete results log'!$B$2,IF(Q598=0,-'complete results log'!$B$2,-('complete results log'!$B$2*2))))))*E598</f>
        <v>0</v>
      </c>
    </row>
    <row r="599" spans="3:20" x14ac:dyDescent="0.2">
      <c r="C599" s="50"/>
      <c r="D599" s="50"/>
      <c r="H599" s="22"/>
      <c r="I599" s="22"/>
      <c r="J599" s="22"/>
      <c r="K599" s="22"/>
      <c r="N599" s="18"/>
      <c r="O599" s="27">
        <f>((G599-1)*(1-(IF(H599="no",0,'complete results log'!$B$3)))+1)</f>
        <v>5.0000000000000044E-2</v>
      </c>
      <c r="P599" s="27">
        <f t="shared" si="9"/>
        <v>0</v>
      </c>
      <c r="Q599" s="39">
        <f>IF(Table1[[#This Row],[Runners]]&lt;5,0,IF(Table1[[#This Row],[Runners]]&lt;8,0.25,IF(Table1[[#This Row],[Runners]]&lt;12,0.2,IF(Table1[[#This Row],[Handicap?]]="Yes",0.25,0.2))))</f>
        <v>0</v>
      </c>
      <c r="R599" s="29">
        <f>(IF(N599="WON-EW",((((F599-1)*Q599)*'complete results log'!$B$2)+('complete results log'!$B$2*(F599-1))),IF(N599="WON",((((F599-1)*Q599)*'complete results log'!$B$2)+('complete results log'!$B$2*(F599-1))),IF(N599="PLACED",((((F599-1)*Q599)*'complete results log'!$B$2)-'complete results log'!$B$2),IF(Q599=0,-'complete results log'!$B$2,IF(Q599=0,-'complete results log'!$B$2,-('complete results log'!$B$2*2)))))))*E599</f>
        <v>0</v>
      </c>
      <c r="S599" s="28">
        <f>(IF(N599="WON-EW",((((O599-1)*Q599)*'complete results log'!$B$2)+('complete results log'!$B$2*(O599-1))),IF(N599="WON",((((O599-1)*Q599)*'complete results log'!$B$2)+('complete results log'!$B$2*(O599-1))),IF(N599="PLACED",((((O599-1)*Q599)*'complete results log'!$B$2)-'complete results log'!$B$2),IF(Q599=0,-'complete results log'!$B$2,IF(Q599=0,-'complete results log'!$B$2,-('complete results log'!$B$2*2)))))))*E599</f>
        <v>0</v>
      </c>
      <c r="T599" s="28">
        <f>(IF(N599="WON-EW",(((L599-1)*'complete results log'!$B$2)*(1-$B$3))+(((M599-1)*'complete results log'!$B$2)*(1-$B$3)),IF(N599="WON",(((L599-1)*'complete results log'!$B$2)*(1-$B$3)),IF(N599="PLACED",(((M599-1)*'complete results log'!$B$2)*(1-$B$3))-'complete results log'!$B$2,IF(Q599=0,-'complete results log'!$B$2,-('complete results log'!$B$2*2))))))*E599</f>
        <v>0</v>
      </c>
    </row>
    <row r="600" spans="3:20" x14ac:dyDescent="0.2">
      <c r="C600" s="50"/>
      <c r="D600" s="50"/>
      <c r="H600" s="22"/>
      <c r="I600" s="22"/>
      <c r="J600" s="22"/>
      <c r="K600" s="22"/>
      <c r="N600" s="18"/>
      <c r="O600" s="27">
        <f>((G600-1)*(1-(IF(H600="no",0,'complete results log'!$B$3)))+1)</f>
        <v>5.0000000000000044E-2</v>
      </c>
      <c r="P600" s="27">
        <f t="shared" si="9"/>
        <v>0</v>
      </c>
      <c r="Q600" s="39">
        <f>IF(Table1[[#This Row],[Runners]]&lt;5,0,IF(Table1[[#This Row],[Runners]]&lt;8,0.25,IF(Table1[[#This Row],[Runners]]&lt;12,0.2,IF(Table1[[#This Row],[Handicap?]]="Yes",0.25,0.2))))</f>
        <v>0</v>
      </c>
      <c r="R600" s="29">
        <f>(IF(N600="WON-EW",((((F600-1)*Q600)*'complete results log'!$B$2)+('complete results log'!$B$2*(F600-1))),IF(N600="WON",((((F600-1)*Q600)*'complete results log'!$B$2)+('complete results log'!$B$2*(F600-1))),IF(N600="PLACED",((((F600-1)*Q600)*'complete results log'!$B$2)-'complete results log'!$B$2),IF(Q600=0,-'complete results log'!$B$2,IF(Q600=0,-'complete results log'!$B$2,-('complete results log'!$B$2*2)))))))*E600</f>
        <v>0</v>
      </c>
      <c r="S600" s="28">
        <f>(IF(N600="WON-EW",((((O600-1)*Q600)*'complete results log'!$B$2)+('complete results log'!$B$2*(O600-1))),IF(N600="WON",((((O600-1)*Q600)*'complete results log'!$B$2)+('complete results log'!$B$2*(O600-1))),IF(N600="PLACED",((((O600-1)*Q600)*'complete results log'!$B$2)-'complete results log'!$B$2),IF(Q600=0,-'complete results log'!$B$2,IF(Q600=0,-'complete results log'!$B$2,-('complete results log'!$B$2*2)))))))*E600</f>
        <v>0</v>
      </c>
      <c r="T600" s="28">
        <f>(IF(N600="WON-EW",(((L600-1)*'complete results log'!$B$2)*(1-$B$3))+(((M600-1)*'complete results log'!$B$2)*(1-$B$3)),IF(N600="WON",(((L600-1)*'complete results log'!$B$2)*(1-$B$3)),IF(N600="PLACED",(((M600-1)*'complete results log'!$B$2)*(1-$B$3))-'complete results log'!$B$2,IF(Q600=0,-'complete results log'!$B$2,-('complete results log'!$B$2*2))))))*E600</f>
        <v>0</v>
      </c>
    </row>
    <row r="601" spans="3:20" x14ac:dyDescent="0.2">
      <c r="C601" s="50"/>
      <c r="D601" s="50"/>
      <c r="H601" s="22"/>
      <c r="I601" s="22"/>
      <c r="J601" s="22"/>
      <c r="K601" s="22"/>
      <c r="N601" s="18"/>
      <c r="O601" s="27">
        <f>((G601-1)*(1-(IF(H601="no",0,'complete results log'!$B$3)))+1)</f>
        <v>5.0000000000000044E-2</v>
      </c>
      <c r="P601" s="27">
        <f t="shared" si="9"/>
        <v>0</v>
      </c>
      <c r="Q601" s="39">
        <f>IF(Table1[[#This Row],[Runners]]&lt;5,0,IF(Table1[[#This Row],[Runners]]&lt;8,0.25,IF(Table1[[#This Row],[Runners]]&lt;12,0.2,IF(Table1[[#This Row],[Handicap?]]="Yes",0.25,0.2))))</f>
        <v>0</v>
      </c>
      <c r="R601" s="29">
        <f>(IF(N601="WON-EW",((((F601-1)*Q601)*'complete results log'!$B$2)+('complete results log'!$B$2*(F601-1))),IF(N601="WON",((((F601-1)*Q601)*'complete results log'!$B$2)+('complete results log'!$B$2*(F601-1))),IF(N601="PLACED",((((F601-1)*Q601)*'complete results log'!$B$2)-'complete results log'!$B$2),IF(Q601=0,-'complete results log'!$B$2,IF(Q601=0,-'complete results log'!$B$2,-('complete results log'!$B$2*2)))))))*E601</f>
        <v>0</v>
      </c>
      <c r="S601" s="28">
        <f>(IF(N601="WON-EW",((((O601-1)*Q601)*'complete results log'!$B$2)+('complete results log'!$B$2*(O601-1))),IF(N601="WON",((((O601-1)*Q601)*'complete results log'!$B$2)+('complete results log'!$B$2*(O601-1))),IF(N601="PLACED",((((O601-1)*Q601)*'complete results log'!$B$2)-'complete results log'!$B$2),IF(Q601=0,-'complete results log'!$B$2,IF(Q601=0,-'complete results log'!$B$2,-('complete results log'!$B$2*2)))))))*E601</f>
        <v>0</v>
      </c>
      <c r="T601" s="28">
        <f>(IF(N601="WON-EW",(((L601-1)*'complete results log'!$B$2)*(1-$B$3))+(((M601-1)*'complete results log'!$B$2)*(1-$B$3)),IF(N601="WON",(((L601-1)*'complete results log'!$B$2)*(1-$B$3)),IF(N601="PLACED",(((M601-1)*'complete results log'!$B$2)*(1-$B$3))-'complete results log'!$B$2,IF(Q601=0,-'complete results log'!$B$2,-('complete results log'!$B$2*2))))))*E601</f>
        <v>0</v>
      </c>
    </row>
    <row r="602" spans="3:20" x14ac:dyDescent="0.2">
      <c r="C602" s="50"/>
      <c r="D602" s="50"/>
      <c r="H602" s="22"/>
      <c r="I602" s="22"/>
      <c r="J602" s="22"/>
      <c r="K602" s="22"/>
      <c r="N602" s="18"/>
      <c r="O602" s="27">
        <f>((G602-1)*(1-(IF(H602="no",0,'complete results log'!$B$3)))+1)</f>
        <v>5.0000000000000044E-2</v>
      </c>
      <c r="P602" s="27">
        <f t="shared" si="9"/>
        <v>0</v>
      </c>
      <c r="Q602" s="39">
        <f>IF(Table1[[#This Row],[Runners]]&lt;5,0,IF(Table1[[#This Row],[Runners]]&lt;8,0.25,IF(Table1[[#This Row],[Runners]]&lt;12,0.2,IF(Table1[[#This Row],[Handicap?]]="Yes",0.25,0.2))))</f>
        <v>0</v>
      </c>
      <c r="R602" s="29">
        <f>(IF(N602="WON-EW",((((F602-1)*Q602)*'complete results log'!$B$2)+('complete results log'!$B$2*(F602-1))),IF(N602="WON",((((F602-1)*Q602)*'complete results log'!$B$2)+('complete results log'!$B$2*(F602-1))),IF(N602="PLACED",((((F602-1)*Q602)*'complete results log'!$B$2)-'complete results log'!$B$2),IF(Q602=0,-'complete results log'!$B$2,IF(Q602=0,-'complete results log'!$B$2,-('complete results log'!$B$2*2)))))))*E602</f>
        <v>0</v>
      </c>
      <c r="S602" s="28">
        <f>(IF(N602="WON-EW",((((O602-1)*Q602)*'complete results log'!$B$2)+('complete results log'!$B$2*(O602-1))),IF(N602="WON",((((O602-1)*Q602)*'complete results log'!$B$2)+('complete results log'!$B$2*(O602-1))),IF(N602="PLACED",((((O602-1)*Q602)*'complete results log'!$B$2)-'complete results log'!$B$2),IF(Q602=0,-'complete results log'!$B$2,IF(Q602=0,-'complete results log'!$B$2,-('complete results log'!$B$2*2)))))))*E602</f>
        <v>0</v>
      </c>
      <c r="T602" s="28">
        <f>(IF(N602="WON-EW",(((L602-1)*'complete results log'!$B$2)*(1-$B$3))+(((M602-1)*'complete results log'!$B$2)*(1-$B$3)),IF(N602="WON",(((L602-1)*'complete results log'!$B$2)*(1-$B$3)),IF(N602="PLACED",(((M602-1)*'complete results log'!$B$2)*(1-$B$3))-'complete results log'!$B$2,IF(Q602=0,-'complete results log'!$B$2,-('complete results log'!$B$2*2))))))*E602</f>
        <v>0</v>
      </c>
    </row>
    <row r="603" spans="3:20" x14ac:dyDescent="0.2">
      <c r="C603" s="50"/>
      <c r="D603" s="50"/>
      <c r="H603" s="22"/>
      <c r="I603" s="22"/>
      <c r="J603" s="22"/>
      <c r="K603" s="22"/>
      <c r="N603" s="18"/>
      <c r="O603" s="27">
        <f>((G603-1)*(1-(IF(H603="no",0,'complete results log'!$B$3)))+1)</f>
        <v>5.0000000000000044E-2</v>
      </c>
      <c r="P603" s="27">
        <f t="shared" si="9"/>
        <v>0</v>
      </c>
      <c r="Q603" s="39">
        <f>IF(Table1[[#This Row],[Runners]]&lt;5,0,IF(Table1[[#This Row],[Runners]]&lt;8,0.25,IF(Table1[[#This Row],[Runners]]&lt;12,0.2,IF(Table1[[#This Row],[Handicap?]]="Yes",0.25,0.2))))</f>
        <v>0</v>
      </c>
      <c r="R603" s="29">
        <f>(IF(N603="WON-EW",((((F603-1)*Q603)*'complete results log'!$B$2)+('complete results log'!$B$2*(F603-1))),IF(N603="WON",((((F603-1)*Q603)*'complete results log'!$B$2)+('complete results log'!$B$2*(F603-1))),IF(N603="PLACED",((((F603-1)*Q603)*'complete results log'!$B$2)-'complete results log'!$B$2),IF(Q603=0,-'complete results log'!$B$2,IF(Q603=0,-'complete results log'!$B$2,-('complete results log'!$B$2*2)))))))*E603</f>
        <v>0</v>
      </c>
      <c r="S603" s="28">
        <f>(IF(N603="WON-EW",((((O603-1)*Q603)*'complete results log'!$B$2)+('complete results log'!$B$2*(O603-1))),IF(N603="WON",((((O603-1)*Q603)*'complete results log'!$B$2)+('complete results log'!$B$2*(O603-1))),IF(N603="PLACED",((((O603-1)*Q603)*'complete results log'!$B$2)-'complete results log'!$B$2),IF(Q603=0,-'complete results log'!$B$2,IF(Q603=0,-'complete results log'!$B$2,-('complete results log'!$B$2*2)))))))*E603</f>
        <v>0</v>
      </c>
      <c r="T603" s="28">
        <f>(IF(N603="WON-EW",(((L603-1)*'complete results log'!$B$2)*(1-$B$3))+(((M603-1)*'complete results log'!$B$2)*(1-$B$3)),IF(N603="WON",(((L603-1)*'complete results log'!$B$2)*(1-$B$3)),IF(N603="PLACED",(((M603-1)*'complete results log'!$B$2)*(1-$B$3))-'complete results log'!$B$2,IF(Q603=0,-'complete results log'!$B$2,-('complete results log'!$B$2*2))))))*E603</f>
        <v>0</v>
      </c>
    </row>
    <row r="604" spans="3:20" x14ac:dyDescent="0.2">
      <c r="C604" s="50"/>
      <c r="D604" s="50"/>
      <c r="H604" s="22"/>
      <c r="I604" s="22"/>
      <c r="J604" s="22"/>
      <c r="K604" s="22"/>
      <c r="N604" s="18"/>
      <c r="O604" s="27">
        <f>((G604-1)*(1-(IF(H604="no",0,'complete results log'!$B$3)))+1)</f>
        <v>5.0000000000000044E-2</v>
      </c>
      <c r="P604" s="27">
        <f t="shared" si="9"/>
        <v>0</v>
      </c>
      <c r="Q604" s="39">
        <f>IF(Table1[[#This Row],[Runners]]&lt;5,0,IF(Table1[[#This Row],[Runners]]&lt;8,0.25,IF(Table1[[#This Row],[Runners]]&lt;12,0.2,IF(Table1[[#This Row],[Handicap?]]="Yes",0.25,0.2))))</f>
        <v>0</v>
      </c>
      <c r="R604" s="29">
        <f>(IF(N604="WON-EW",((((F604-1)*Q604)*'complete results log'!$B$2)+('complete results log'!$B$2*(F604-1))),IF(N604="WON",((((F604-1)*Q604)*'complete results log'!$B$2)+('complete results log'!$B$2*(F604-1))),IF(N604="PLACED",((((F604-1)*Q604)*'complete results log'!$B$2)-'complete results log'!$B$2),IF(Q604=0,-'complete results log'!$B$2,IF(Q604=0,-'complete results log'!$B$2,-('complete results log'!$B$2*2)))))))*E604</f>
        <v>0</v>
      </c>
      <c r="S604" s="28">
        <f>(IF(N604="WON-EW",((((O604-1)*Q604)*'complete results log'!$B$2)+('complete results log'!$B$2*(O604-1))),IF(N604="WON",((((O604-1)*Q604)*'complete results log'!$B$2)+('complete results log'!$B$2*(O604-1))),IF(N604="PLACED",((((O604-1)*Q604)*'complete results log'!$B$2)-'complete results log'!$B$2),IF(Q604=0,-'complete results log'!$B$2,IF(Q604=0,-'complete results log'!$B$2,-('complete results log'!$B$2*2)))))))*E604</f>
        <v>0</v>
      </c>
      <c r="T604" s="28">
        <f>(IF(N604="WON-EW",(((L604-1)*'complete results log'!$B$2)*(1-$B$3))+(((M604-1)*'complete results log'!$B$2)*(1-$B$3)),IF(N604="WON",(((L604-1)*'complete results log'!$B$2)*(1-$B$3)),IF(N604="PLACED",(((M604-1)*'complete results log'!$B$2)*(1-$B$3))-'complete results log'!$B$2,IF(Q604=0,-'complete results log'!$B$2,-('complete results log'!$B$2*2))))))*E604</f>
        <v>0</v>
      </c>
    </row>
    <row r="605" spans="3:20" x14ac:dyDescent="0.2">
      <c r="C605" s="50"/>
      <c r="D605" s="50"/>
      <c r="H605" s="22"/>
      <c r="I605" s="22"/>
      <c r="J605" s="22"/>
      <c r="K605" s="22"/>
      <c r="N605" s="18"/>
      <c r="O605" s="27">
        <f>((G605-1)*(1-(IF(H605="no",0,'complete results log'!$B$3)))+1)</f>
        <v>5.0000000000000044E-2</v>
      </c>
      <c r="P605" s="27">
        <f t="shared" si="9"/>
        <v>0</v>
      </c>
      <c r="Q605" s="39">
        <f>IF(Table1[[#This Row],[Runners]]&lt;5,0,IF(Table1[[#This Row],[Runners]]&lt;8,0.25,IF(Table1[[#This Row],[Runners]]&lt;12,0.2,IF(Table1[[#This Row],[Handicap?]]="Yes",0.25,0.2))))</f>
        <v>0</v>
      </c>
      <c r="R605" s="29">
        <f>(IF(N605="WON-EW",((((F605-1)*Q605)*'complete results log'!$B$2)+('complete results log'!$B$2*(F605-1))),IF(N605="WON",((((F605-1)*Q605)*'complete results log'!$B$2)+('complete results log'!$B$2*(F605-1))),IF(N605="PLACED",((((F605-1)*Q605)*'complete results log'!$B$2)-'complete results log'!$B$2),IF(Q605=0,-'complete results log'!$B$2,IF(Q605=0,-'complete results log'!$B$2,-('complete results log'!$B$2*2)))))))*E605</f>
        <v>0</v>
      </c>
      <c r="S605" s="28">
        <f>(IF(N605="WON-EW",((((O605-1)*Q605)*'complete results log'!$B$2)+('complete results log'!$B$2*(O605-1))),IF(N605="WON",((((O605-1)*Q605)*'complete results log'!$B$2)+('complete results log'!$B$2*(O605-1))),IF(N605="PLACED",((((O605-1)*Q605)*'complete results log'!$B$2)-'complete results log'!$B$2),IF(Q605=0,-'complete results log'!$B$2,IF(Q605=0,-'complete results log'!$B$2,-('complete results log'!$B$2*2)))))))*E605</f>
        <v>0</v>
      </c>
      <c r="T605" s="28">
        <f>(IF(N605="WON-EW",(((L605-1)*'complete results log'!$B$2)*(1-$B$3))+(((M605-1)*'complete results log'!$B$2)*(1-$B$3)),IF(N605="WON",(((L605-1)*'complete results log'!$B$2)*(1-$B$3)),IF(N605="PLACED",(((M605-1)*'complete results log'!$B$2)*(1-$B$3))-'complete results log'!$B$2,IF(Q605=0,-'complete results log'!$B$2,-('complete results log'!$B$2*2))))))*E605</f>
        <v>0</v>
      </c>
    </row>
    <row r="606" spans="3:20" x14ac:dyDescent="0.2">
      <c r="C606" s="50"/>
      <c r="D606" s="50"/>
      <c r="H606" s="22"/>
      <c r="I606" s="22"/>
      <c r="J606" s="22"/>
      <c r="K606" s="22"/>
      <c r="N606" s="18"/>
      <c r="O606" s="27">
        <f>((G606-1)*(1-(IF(H606="no",0,'complete results log'!$B$3)))+1)</f>
        <v>5.0000000000000044E-2</v>
      </c>
      <c r="P606" s="27">
        <f t="shared" si="9"/>
        <v>0</v>
      </c>
      <c r="Q606" s="39">
        <f>IF(Table1[[#This Row],[Runners]]&lt;5,0,IF(Table1[[#This Row],[Runners]]&lt;8,0.25,IF(Table1[[#This Row],[Runners]]&lt;12,0.2,IF(Table1[[#This Row],[Handicap?]]="Yes",0.25,0.2))))</f>
        <v>0</v>
      </c>
      <c r="R606" s="29">
        <f>(IF(N606="WON-EW",((((F606-1)*Q606)*'complete results log'!$B$2)+('complete results log'!$B$2*(F606-1))),IF(N606="WON",((((F606-1)*Q606)*'complete results log'!$B$2)+('complete results log'!$B$2*(F606-1))),IF(N606="PLACED",((((F606-1)*Q606)*'complete results log'!$B$2)-'complete results log'!$B$2),IF(Q606=0,-'complete results log'!$B$2,IF(Q606=0,-'complete results log'!$B$2,-('complete results log'!$B$2*2)))))))*E606</f>
        <v>0</v>
      </c>
      <c r="S606" s="28">
        <f>(IF(N606="WON-EW",((((O606-1)*Q606)*'complete results log'!$B$2)+('complete results log'!$B$2*(O606-1))),IF(N606="WON",((((O606-1)*Q606)*'complete results log'!$B$2)+('complete results log'!$B$2*(O606-1))),IF(N606="PLACED",((((O606-1)*Q606)*'complete results log'!$B$2)-'complete results log'!$B$2),IF(Q606=0,-'complete results log'!$B$2,IF(Q606=0,-'complete results log'!$B$2,-('complete results log'!$B$2*2)))))))*E606</f>
        <v>0</v>
      </c>
      <c r="T606" s="28">
        <f>(IF(N606="WON-EW",(((L606-1)*'complete results log'!$B$2)*(1-$B$3))+(((M606-1)*'complete results log'!$B$2)*(1-$B$3)),IF(N606="WON",(((L606-1)*'complete results log'!$B$2)*(1-$B$3)),IF(N606="PLACED",(((M606-1)*'complete results log'!$B$2)*(1-$B$3))-'complete results log'!$B$2,IF(Q606=0,-'complete results log'!$B$2,-('complete results log'!$B$2*2))))))*E606</f>
        <v>0</v>
      </c>
    </row>
    <row r="607" spans="3:20" x14ac:dyDescent="0.2">
      <c r="C607" s="50"/>
      <c r="D607" s="50"/>
      <c r="H607" s="22"/>
      <c r="I607" s="22"/>
      <c r="J607" s="22"/>
      <c r="K607" s="22"/>
      <c r="N607" s="18"/>
      <c r="O607" s="27">
        <f>((G607-1)*(1-(IF(H607="no",0,'complete results log'!$B$3)))+1)</f>
        <v>5.0000000000000044E-2</v>
      </c>
      <c r="P607" s="27">
        <f t="shared" si="9"/>
        <v>0</v>
      </c>
      <c r="Q607" s="39">
        <f>IF(Table1[[#This Row],[Runners]]&lt;5,0,IF(Table1[[#This Row],[Runners]]&lt;8,0.25,IF(Table1[[#This Row],[Runners]]&lt;12,0.2,IF(Table1[[#This Row],[Handicap?]]="Yes",0.25,0.2))))</f>
        <v>0</v>
      </c>
      <c r="R607" s="29">
        <f>(IF(N607="WON-EW",((((F607-1)*Q607)*'complete results log'!$B$2)+('complete results log'!$B$2*(F607-1))),IF(N607="WON",((((F607-1)*Q607)*'complete results log'!$B$2)+('complete results log'!$B$2*(F607-1))),IF(N607="PLACED",((((F607-1)*Q607)*'complete results log'!$B$2)-'complete results log'!$B$2),IF(Q607=0,-'complete results log'!$B$2,IF(Q607=0,-'complete results log'!$B$2,-('complete results log'!$B$2*2)))))))*E607</f>
        <v>0</v>
      </c>
      <c r="S607" s="28">
        <f>(IF(N607="WON-EW",((((O607-1)*Q607)*'complete results log'!$B$2)+('complete results log'!$B$2*(O607-1))),IF(N607="WON",((((O607-1)*Q607)*'complete results log'!$B$2)+('complete results log'!$B$2*(O607-1))),IF(N607="PLACED",((((O607-1)*Q607)*'complete results log'!$B$2)-'complete results log'!$B$2),IF(Q607=0,-'complete results log'!$B$2,IF(Q607=0,-'complete results log'!$B$2,-('complete results log'!$B$2*2)))))))*E607</f>
        <v>0</v>
      </c>
      <c r="T607" s="28">
        <f>(IF(N607="WON-EW",(((L607-1)*'complete results log'!$B$2)*(1-$B$3))+(((M607-1)*'complete results log'!$B$2)*(1-$B$3)),IF(N607="WON",(((L607-1)*'complete results log'!$B$2)*(1-$B$3)),IF(N607="PLACED",(((M607-1)*'complete results log'!$B$2)*(1-$B$3))-'complete results log'!$B$2,IF(Q607=0,-'complete results log'!$B$2,-('complete results log'!$B$2*2))))))*E607</f>
        <v>0</v>
      </c>
    </row>
    <row r="608" spans="3:20" x14ac:dyDescent="0.2">
      <c r="C608" s="50"/>
      <c r="D608" s="50"/>
      <c r="H608" s="22"/>
      <c r="I608" s="22"/>
      <c r="J608" s="22"/>
      <c r="K608" s="22"/>
      <c r="N608" s="18"/>
      <c r="O608" s="27">
        <f>((G608-1)*(1-(IF(H608="no",0,'complete results log'!$B$3)))+1)</f>
        <v>5.0000000000000044E-2</v>
      </c>
      <c r="P608" s="27">
        <f t="shared" si="9"/>
        <v>0</v>
      </c>
      <c r="Q608" s="39">
        <f>IF(Table1[[#This Row],[Runners]]&lt;5,0,IF(Table1[[#This Row],[Runners]]&lt;8,0.25,IF(Table1[[#This Row],[Runners]]&lt;12,0.2,IF(Table1[[#This Row],[Handicap?]]="Yes",0.25,0.2))))</f>
        <v>0</v>
      </c>
      <c r="R608" s="29">
        <f>(IF(N608="WON-EW",((((F608-1)*Q608)*'complete results log'!$B$2)+('complete results log'!$B$2*(F608-1))),IF(N608="WON",((((F608-1)*Q608)*'complete results log'!$B$2)+('complete results log'!$B$2*(F608-1))),IF(N608="PLACED",((((F608-1)*Q608)*'complete results log'!$B$2)-'complete results log'!$B$2),IF(Q608=0,-'complete results log'!$B$2,IF(Q608=0,-'complete results log'!$B$2,-('complete results log'!$B$2*2)))))))*E608</f>
        <v>0</v>
      </c>
      <c r="S608" s="28">
        <f>(IF(N608="WON-EW",((((O608-1)*Q608)*'complete results log'!$B$2)+('complete results log'!$B$2*(O608-1))),IF(N608="WON",((((O608-1)*Q608)*'complete results log'!$B$2)+('complete results log'!$B$2*(O608-1))),IF(N608="PLACED",((((O608-1)*Q608)*'complete results log'!$B$2)-'complete results log'!$B$2),IF(Q608=0,-'complete results log'!$B$2,IF(Q608=0,-'complete results log'!$B$2,-('complete results log'!$B$2*2)))))))*E608</f>
        <v>0</v>
      </c>
      <c r="T608" s="28">
        <f>(IF(N608="WON-EW",(((L608-1)*'complete results log'!$B$2)*(1-$B$3))+(((M608-1)*'complete results log'!$B$2)*(1-$B$3)),IF(N608="WON",(((L608-1)*'complete results log'!$B$2)*(1-$B$3)),IF(N608="PLACED",(((M608-1)*'complete results log'!$B$2)*(1-$B$3))-'complete results log'!$B$2,IF(Q608=0,-'complete results log'!$B$2,-('complete results log'!$B$2*2))))))*E608</f>
        <v>0</v>
      </c>
    </row>
    <row r="609" spans="3:20" x14ac:dyDescent="0.2">
      <c r="C609" s="50"/>
      <c r="D609" s="50"/>
      <c r="H609" s="22"/>
      <c r="I609" s="22"/>
      <c r="J609" s="22"/>
      <c r="K609" s="22"/>
      <c r="N609" s="18"/>
      <c r="O609" s="27">
        <f>((G609-1)*(1-(IF(H609="no",0,'complete results log'!$B$3)))+1)</f>
        <v>5.0000000000000044E-2</v>
      </c>
      <c r="P609" s="27">
        <f t="shared" si="9"/>
        <v>0</v>
      </c>
      <c r="Q609" s="39">
        <f>IF(Table1[[#This Row],[Runners]]&lt;5,0,IF(Table1[[#This Row],[Runners]]&lt;8,0.25,IF(Table1[[#This Row],[Runners]]&lt;12,0.2,IF(Table1[[#This Row],[Handicap?]]="Yes",0.25,0.2))))</f>
        <v>0</v>
      </c>
      <c r="R609" s="29">
        <f>(IF(N609="WON-EW",((((F609-1)*Q609)*'complete results log'!$B$2)+('complete results log'!$B$2*(F609-1))),IF(N609="WON",((((F609-1)*Q609)*'complete results log'!$B$2)+('complete results log'!$B$2*(F609-1))),IF(N609="PLACED",((((F609-1)*Q609)*'complete results log'!$B$2)-'complete results log'!$B$2),IF(Q609=0,-'complete results log'!$B$2,IF(Q609=0,-'complete results log'!$B$2,-('complete results log'!$B$2*2)))))))*E609</f>
        <v>0</v>
      </c>
      <c r="S609" s="28">
        <f>(IF(N609="WON-EW",((((O609-1)*Q609)*'complete results log'!$B$2)+('complete results log'!$B$2*(O609-1))),IF(N609="WON",((((O609-1)*Q609)*'complete results log'!$B$2)+('complete results log'!$B$2*(O609-1))),IF(N609="PLACED",((((O609-1)*Q609)*'complete results log'!$B$2)-'complete results log'!$B$2),IF(Q609=0,-'complete results log'!$B$2,IF(Q609=0,-'complete results log'!$B$2,-('complete results log'!$B$2*2)))))))*E609</f>
        <v>0</v>
      </c>
      <c r="T609" s="28">
        <f>(IF(N609="WON-EW",(((L609-1)*'complete results log'!$B$2)*(1-$B$3))+(((M609-1)*'complete results log'!$B$2)*(1-$B$3)),IF(N609="WON",(((L609-1)*'complete results log'!$B$2)*(1-$B$3)),IF(N609="PLACED",(((M609-1)*'complete results log'!$B$2)*(1-$B$3))-'complete results log'!$B$2,IF(Q609=0,-'complete results log'!$B$2,-('complete results log'!$B$2*2))))))*E609</f>
        <v>0</v>
      </c>
    </row>
    <row r="610" spans="3:20" x14ac:dyDescent="0.2">
      <c r="C610" s="50"/>
      <c r="D610" s="50"/>
      <c r="H610" s="22"/>
      <c r="I610" s="22"/>
      <c r="J610" s="22"/>
      <c r="K610" s="22"/>
      <c r="N610" s="18"/>
      <c r="O610" s="27">
        <f>((G610-1)*(1-(IF(H610="no",0,'complete results log'!$B$3)))+1)</f>
        <v>5.0000000000000044E-2</v>
      </c>
      <c r="P610" s="27">
        <f t="shared" si="9"/>
        <v>0</v>
      </c>
      <c r="Q610" s="39">
        <f>IF(Table1[[#This Row],[Runners]]&lt;5,0,IF(Table1[[#This Row],[Runners]]&lt;8,0.25,IF(Table1[[#This Row],[Runners]]&lt;12,0.2,IF(Table1[[#This Row],[Handicap?]]="Yes",0.25,0.2))))</f>
        <v>0</v>
      </c>
      <c r="R610" s="29">
        <f>(IF(N610="WON-EW",((((F610-1)*Q610)*'complete results log'!$B$2)+('complete results log'!$B$2*(F610-1))),IF(N610="WON",((((F610-1)*Q610)*'complete results log'!$B$2)+('complete results log'!$B$2*(F610-1))),IF(N610="PLACED",((((F610-1)*Q610)*'complete results log'!$B$2)-'complete results log'!$B$2),IF(Q610=0,-'complete results log'!$B$2,IF(Q610=0,-'complete results log'!$B$2,-('complete results log'!$B$2*2)))))))*E610</f>
        <v>0</v>
      </c>
      <c r="S610" s="28">
        <f>(IF(N610="WON-EW",((((O610-1)*Q610)*'complete results log'!$B$2)+('complete results log'!$B$2*(O610-1))),IF(N610="WON",((((O610-1)*Q610)*'complete results log'!$B$2)+('complete results log'!$B$2*(O610-1))),IF(N610="PLACED",((((O610-1)*Q610)*'complete results log'!$B$2)-'complete results log'!$B$2),IF(Q610=0,-'complete results log'!$B$2,IF(Q610=0,-'complete results log'!$B$2,-('complete results log'!$B$2*2)))))))*E610</f>
        <v>0</v>
      </c>
      <c r="T610" s="28">
        <f>(IF(N610="WON-EW",(((L610-1)*'complete results log'!$B$2)*(1-$B$3))+(((M610-1)*'complete results log'!$B$2)*(1-$B$3)),IF(N610="WON",(((L610-1)*'complete results log'!$B$2)*(1-$B$3)),IF(N610="PLACED",(((M610-1)*'complete results log'!$B$2)*(1-$B$3))-'complete results log'!$B$2,IF(Q610=0,-'complete results log'!$B$2,-('complete results log'!$B$2*2))))))*E610</f>
        <v>0</v>
      </c>
    </row>
    <row r="611" spans="3:20" x14ac:dyDescent="0.2">
      <c r="C611" s="50"/>
      <c r="D611" s="50"/>
      <c r="H611" s="22"/>
      <c r="I611" s="22"/>
      <c r="J611" s="22"/>
      <c r="K611" s="22"/>
      <c r="N611" s="18"/>
      <c r="O611" s="27">
        <f>((G611-1)*(1-(IF(H611="no",0,'complete results log'!$B$3)))+1)</f>
        <v>5.0000000000000044E-2</v>
      </c>
      <c r="P611" s="27">
        <f t="shared" si="9"/>
        <v>0</v>
      </c>
      <c r="Q611" s="39">
        <f>IF(Table1[[#This Row],[Runners]]&lt;5,0,IF(Table1[[#This Row],[Runners]]&lt;8,0.25,IF(Table1[[#This Row],[Runners]]&lt;12,0.2,IF(Table1[[#This Row],[Handicap?]]="Yes",0.25,0.2))))</f>
        <v>0</v>
      </c>
      <c r="R611" s="29">
        <f>(IF(N611="WON-EW",((((F611-1)*Q611)*'complete results log'!$B$2)+('complete results log'!$B$2*(F611-1))),IF(N611="WON",((((F611-1)*Q611)*'complete results log'!$B$2)+('complete results log'!$B$2*(F611-1))),IF(N611="PLACED",((((F611-1)*Q611)*'complete results log'!$B$2)-'complete results log'!$B$2),IF(Q611=0,-'complete results log'!$B$2,IF(Q611=0,-'complete results log'!$B$2,-('complete results log'!$B$2*2)))))))*E611</f>
        <v>0</v>
      </c>
      <c r="S611" s="28">
        <f>(IF(N611="WON-EW",((((O611-1)*Q611)*'complete results log'!$B$2)+('complete results log'!$B$2*(O611-1))),IF(N611="WON",((((O611-1)*Q611)*'complete results log'!$B$2)+('complete results log'!$B$2*(O611-1))),IF(N611="PLACED",((((O611-1)*Q611)*'complete results log'!$B$2)-'complete results log'!$B$2),IF(Q611=0,-'complete results log'!$B$2,IF(Q611=0,-'complete results log'!$B$2,-('complete results log'!$B$2*2)))))))*E611</f>
        <v>0</v>
      </c>
      <c r="T611" s="28">
        <f>(IF(N611="WON-EW",(((L611-1)*'complete results log'!$B$2)*(1-$B$3))+(((M611-1)*'complete results log'!$B$2)*(1-$B$3)),IF(N611="WON",(((L611-1)*'complete results log'!$B$2)*(1-$B$3)),IF(N611="PLACED",(((M611-1)*'complete results log'!$B$2)*(1-$B$3))-'complete results log'!$B$2,IF(Q611=0,-'complete results log'!$B$2,-('complete results log'!$B$2*2))))))*E611</f>
        <v>0</v>
      </c>
    </row>
    <row r="612" spans="3:20" x14ac:dyDescent="0.2">
      <c r="C612" s="50"/>
      <c r="D612" s="50"/>
      <c r="H612" s="22"/>
      <c r="I612" s="22"/>
      <c r="J612" s="22"/>
      <c r="K612" s="22"/>
      <c r="N612" s="18"/>
      <c r="O612" s="27">
        <f>((G612-1)*(1-(IF(H612="no",0,'complete results log'!$B$3)))+1)</f>
        <v>5.0000000000000044E-2</v>
      </c>
      <c r="P612" s="27">
        <f t="shared" si="9"/>
        <v>0</v>
      </c>
      <c r="Q612" s="39">
        <f>IF(Table1[[#This Row],[Runners]]&lt;5,0,IF(Table1[[#This Row],[Runners]]&lt;8,0.25,IF(Table1[[#This Row],[Runners]]&lt;12,0.2,IF(Table1[[#This Row],[Handicap?]]="Yes",0.25,0.2))))</f>
        <v>0</v>
      </c>
      <c r="R612" s="29">
        <f>(IF(N612="WON-EW",((((F612-1)*Q612)*'complete results log'!$B$2)+('complete results log'!$B$2*(F612-1))),IF(N612="WON",((((F612-1)*Q612)*'complete results log'!$B$2)+('complete results log'!$B$2*(F612-1))),IF(N612="PLACED",((((F612-1)*Q612)*'complete results log'!$B$2)-'complete results log'!$B$2),IF(Q612=0,-'complete results log'!$B$2,IF(Q612=0,-'complete results log'!$B$2,-('complete results log'!$B$2*2)))))))*E612</f>
        <v>0</v>
      </c>
      <c r="S612" s="28">
        <f>(IF(N612="WON-EW",((((O612-1)*Q612)*'complete results log'!$B$2)+('complete results log'!$B$2*(O612-1))),IF(N612="WON",((((O612-1)*Q612)*'complete results log'!$B$2)+('complete results log'!$B$2*(O612-1))),IF(N612="PLACED",((((O612-1)*Q612)*'complete results log'!$B$2)-'complete results log'!$B$2),IF(Q612=0,-'complete results log'!$B$2,IF(Q612=0,-'complete results log'!$B$2,-('complete results log'!$B$2*2)))))))*E612</f>
        <v>0</v>
      </c>
      <c r="T612" s="28">
        <f>(IF(N612="WON-EW",(((L612-1)*'complete results log'!$B$2)*(1-$B$3))+(((M612-1)*'complete results log'!$B$2)*(1-$B$3)),IF(N612="WON",(((L612-1)*'complete results log'!$B$2)*(1-$B$3)),IF(N612="PLACED",(((M612-1)*'complete results log'!$B$2)*(1-$B$3))-'complete results log'!$B$2,IF(Q612=0,-'complete results log'!$B$2,-('complete results log'!$B$2*2))))))*E612</f>
        <v>0</v>
      </c>
    </row>
    <row r="613" spans="3:20" x14ac:dyDescent="0.2">
      <c r="C613" s="50"/>
      <c r="D613" s="50"/>
      <c r="H613" s="22"/>
      <c r="I613" s="22"/>
      <c r="J613" s="22"/>
      <c r="K613" s="22"/>
      <c r="N613" s="18"/>
      <c r="O613" s="27">
        <f>((G613-1)*(1-(IF(H613="no",0,'complete results log'!$B$3)))+1)</f>
        <v>5.0000000000000044E-2</v>
      </c>
      <c r="P613" s="27">
        <f t="shared" si="9"/>
        <v>0</v>
      </c>
      <c r="Q613" s="39">
        <f>IF(Table1[[#This Row],[Runners]]&lt;5,0,IF(Table1[[#This Row],[Runners]]&lt;8,0.25,IF(Table1[[#This Row],[Runners]]&lt;12,0.2,IF(Table1[[#This Row],[Handicap?]]="Yes",0.25,0.2))))</f>
        <v>0</v>
      </c>
      <c r="R613" s="29">
        <f>(IF(N613="WON-EW",((((F613-1)*Q613)*'complete results log'!$B$2)+('complete results log'!$B$2*(F613-1))),IF(N613="WON",((((F613-1)*Q613)*'complete results log'!$B$2)+('complete results log'!$B$2*(F613-1))),IF(N613="PLACED",((((F613-1)*Q613)*'complete results log'!$B$2)-'complete results log'!$B$2),IF(Q613=0,-'complete results log'!$B$2,IF(Q613=0,-'complete results log'!$B$2,-('complete results log'!$B$2*2)))))))*E613</f>
        <v>0</v>
      </c>
      <c r="S613" s="28">
        <f>(IF(N613="WON-EW",((((O613-1)*Q613)*'complete results log'!$B$2)+('complete results log'!$B$2*(O613-1))),IF(N613="WON",((((O613-1)*Q613)*'complete results log'!$B$2)+('complete results log'!$B$2*(O613-1))),IF(N613="PLACED",((((O613-1)*Q613)*'complete results log'!$B$2)-'complete results log'!$B$2),IF(Q613=0,-'complete results log'!$B$2,IF(Q613=0,-'complete results log'!$B$2,-('complete results log'!$B$2*2)))))))*E613</f>
        <v>0</v>
      </c>
      <c r="T613" s="28">
        <f>(IF(N613="WON-EW",(((L613-1)*'complete results log'!$B$2)*(1-$B$3))+(((M613-1)*'complete results log'!$B$2)*(1-$B$3)),IF(N613="WON",(((L613-1)*'complete results log'!$B$2)*(1-$B$3)),IF(N613="PLACED",(((M613-1)*'complete results log'!$B$2)*(1-$B$3))-'complete results log'!$B$2,IF(Q613=0,-'complete results log'!$B$2,-('complete results log'!$B$2*2))))))*E613</f>
        <v>0</v>
      </c>
    </row>
    <row r="614" spans="3:20" x14ac:dyDescent="0.2">
      <c r="C614" s="50"/>
      <c r="D614" s="50"/>
      <c r="H614" s="22"/>
      <c r="I614" s="22"/>
      <c r="J614" s="22"/>
      <c r="K614" s="22"/>
      <c r="N614" s="18"/>
      <c r="O614" s="27">
        <f>((G614-1)*(1-(IF(H614="no",0,'complete results log'!$B$3)))+1)</f>
        <v>5.0000000000000044E-2</v>
      </c>
      <c r="P614" s="27">
        <f t="shared" si="9"/>
        <v>0</v>
      </c>
      <c r="Q614" s="39">
        <f>IF(Table1[[#This Row],[Runners]]&lt;5,0,IF(Table1[[#This Row],[Runners]]&lt;8,0.25,IF(Table1[[#This Row],[Runners]]&lt;12,0.2,IF(Table1[[#This Row],[Handicap?]]="Yes",0.25,0.2))))</f>
        <v>0</v>
      </c>
      <c r="R614" s="29">
        <f>(IF(N614="WON-EW",((((F614-1)*Q614)*'complete results log'!$B$2)+('complete results log'!$B$2*(F614-1))),IF(N614="WON",((((F614-1)*Q614)*'complete results log'!$B$2)+('complete results log'!$B$2*(F614-1))),IF(N614="PLACED",((((F614-1)*Q614)*'complete results log'!$B$2)-'complete results log'!$B$2),IF(Q614=0,-'complete results log'!$B$2,IF(Q614=0,-'complete results log'!$B$2,-('complete results log'!$B$2*2)))))))*E614</f>
        <v>0</v>
      </c>
      <c r="S614" s="28">
        <f>(IF(N614="WON-EW",((((O614-1)*Q614)*'complete results log'!$B$2)+('complete results log'!$B$2*(O614-1))),IF(N614="WON",((((O614-1)*Q614)*'complete results log'!$B$2)+('complete results log'!$B$2*(O614-1))),IF(N614="PLACED",((((O614-1)*Q614)*'complete results log'!$B$2)-'complete results log'!$B$2),IF(Q614=0,-'complete results log'!$B$2,IF(Q614=0,-'complete results log'!$B$2,-('complete results log'!$B$2*2)))))))*E614</f>
        <v>0</v>
      </c>
      <c r="T614" s="28">
        <f>(IF(N614="WON-EW",(((L614-1)*'complete results log'!$B$2)*(1-$B$3))+(((M614-1)*'complete results log'!$B$2)*(1-$B$3)),IF(N614="WON",(((L614-1)*'complete results log'!$B$2)*(1-$B$3)),IF(N614="PLACED",(((M614-1)*'complete results log'!$B$2)*(1-$B$3))-'complete results log'!$B$2,IF(Q614=0,-'complete results log'!$B$2,-('complete results log'!$B$2*2))))))*E614</f>
        <v>0</v>
      </c>
    </row>
    <row r="615" spans="3:20" x14ac:dyDescent="0.2">
      <c r="C615" s="50"/>
      <c r="D615" s="50"/>
      <c r="H615" s="22"/>
      <c r="I615" s="22"/>
      <c r="J615" s="22"/>
      <c r="K615" s="22"/>
      <c r="N615" s="18"/>
      <c r="O615" s="27">
        <f>((G615-1)*(1-(IF(H615="no",0,'complete results log'!$B$3)))+1)</f>
        <v>5.0000000000000044E-2</v>
      </c>
      <c r="P615" s="27">
        <f t="shared" si="9"/>
        <v>0</v>
      </c>
      <c r="Q615" s="39">
        <f>IF(Table1[[#This Row],[Runners]]&lt;5,0,IF(Table1[[#This Row],[Runners]]&lt;8,0.25,IF(Table1[[#This Row],[Runners]]&lt;12,0.2,IF(Table1[[#This Row],[Handicap?]]="Yes",0.25,0.2))))</f>
        <v>0</v>
      </c>
      <c r="R615" s="29">
        <f>(IF(N615="WON-EW",((((F615-1)*Q615)*'complete results log'!$B$2)+('complete results log'!$B$2*(F615-1))),IF(N615="WON",((((F615-1)*Q615)*'complete results log'!$B$2)+('complete results log'!$B$2*(F615-1))),IF(N615="PLACED",((((F615-1)*Q615)*'complete results log'!$B$2)-'complete results log'!$B$2),IF(Q615=0,-'complete results log'!$B$2,IF(Q615=0,-'complete results log'!$B$2,-('complete results log'!$B$2*2)))))))*E615</f>
        <v>0</v>
      </c>
      <c r="S615" s="28">
        <f>(IF(N615="WON-EW",((((O615-1)*Q615)*'complete results log'!$B$2)+('complete results log'!$B$2*(O615-1))),IF(N615="WON",((((O615-1)*Q615)*'complete results log'!$B$2)+('complete results log'!$B$2*(O615-1))),IF(N615="PLACED",((((O615-1)*Q615)*'complete results log'!$B$2)-'complete results log'!$B$2),IF(Q615=0,-'complete results log'!$B$2,IF(Q615=0,-'complete results log'!$B$2,-('complete results log'!$B$2*2)))))))*E615</f>
        <v>0</v>
      </c>
      <c r="T615" s="28">
        <f>(IF(N615="WON-EW",(((L615-1)*'complete results log'!$B$2)*(1-$B$3))+(((M615-1)*'complete results log'!$B$2)*(1-$B$3)),IF(N615="WON",(((L615-1)*'complete results log'!$B$2)*(1-$B$3)),IF(N615="PLACED",(((M615-1)*'complete results log'!$B$2)*(1-$B$3))-'complete results log'!$B$2,IF(Q615=0,-'complete results log'!$B$2,-('complete results log'!$B$2*2))))))*E615</f>
        <v>0</v>
      </c>
    </row>
    <row r="616" spans="3:20" x14ac:dyDescent="0.2">
      <c r="C616" s="50"/>
      <c r="D616" s="50"/>
      <c r="H616" s="22"/>
      <c r="I616" s="22"/>
      <c r="J616" s="22"/>
      <c r="K616" s="22"/>
      <c r="N616" s="18"/>
      <c r="O616" s="27">
        <f>((G616-1)*(1-(IF(H616="no",0,'complete results log'!$B$3)))+1)</f>
        <v>5.0000000000000044E-2</v>
      </c>
      <c r="P616" s="27">
        <f t="shared" si="9"/>
        <v>0</v>
      </c>
      <c r="Q616" s="39">
        <f>IF(Table1[[#This Row],[Runners]]&lt;5,0,IF(Table1[[#This Row],[Runners]]&lt;8,0.25,IF(Table1[[#This Row],[Runners]]&lt;12,0.2,IF(Table1[[#This Row],[Handicap?]]="Yes",0.25,0.2))))</f>
        <v>0</v>
      </c>
      <c r="R616" s="29">
        <f>(IF(N616="WON-EW",((((F616-1)*Q616)*'complete results log'!$B$2)+('complete results log'!$B$2*(F616-1))),IF(N616="WON",((((F616-1)*Q616)*'complete results log'!$B$2)+('complete results log'!$B$2*(F616-1))),IF(N616="PLACED",((((F616-1)*Q616)*'complete results log'!$B$2)-'complete results log'!$B$2),IF(Q616=0,-'complete results log'!$B$2,IF(Q616=0,-'complete results log'!$B$2,-('complete results log'!$B$2*2)))))))*E616</f>
        <v>0</v>
      </c>
      <c r="S616" s="28">
        <f>(IF(N616="WON-EW",((((O616-1)*Q616)*'complete results log'!$B$2)+('complete results log'!$B$2*(O616-1))),IF(N616="WON",((((O616-1)*Q616)*'complete results log'!$B$2)+('complete results log'!$B$2*(O616-1))),IF(N616="PLACED",((((O616-1)*Q616)*'complete results log'!$B$2)-'complete results log'!$B$2),IF(Q616=0,-'complete results log'!$B$2,IF(Q616=0,-'complete results log'!$B$2,-('complete results log'!$B$2*2)))))))*E616</f>
        <v>0</v>
      </c>
      <c r="T616" s="28">
        <f>(IF(N616="WON-EW",(((L616-1)*'complete results log'!$B$2)*(1-$B$3))+(((M616-1)*'complete results log'!$B$2)*(1-$B$3)),IF(N616="WON",(((L616-1)*'complete results log'!$B$2)*(1-$B$3)),IF(N616="PLACED",(((M616-1)*'complete results log'!$B$2)*(1-$B$3))-'complete results log'!$B$2,IF(Q616=0,-'complete results log'!$B$2,-('complete results log'!$B$2*2))))))*E616</f>
        <v>0</v>
      </c>
    </row>
    <row r="617" spans="3:20" x14ac:dyDescent="0.2">
      <c r="C617" s="50"/>
      <c r="D617" s="50"/>
      <c r="H617" s="22"/>
      <c r="I617" s="22"/>
      <c r="J617" s="22"/>
      <c r="K617" s="22"/>
      <c r="N617" s="18"/>
      <c r="O617" s="27">
        <f>((G617-1)*(1-(IF(H617="no",0,'complete results log'!$B$3)))+1)</f>
        <v>5.0000000000000044E-2</v>
      </c>
      <c r="P617" s="27">
        <f t="shared" si="9"/>
        <v>0</v>
      </c>
      <c r="Q617" s="39">
        <f>IF(Table1[[#This Row],[Runners]]&lt;5,0,IF(Table1[[#This Row],[Runners]]&lt;8,0.25,IF(Table1[[#This Row],[Runners]]&lt;12,0.2,IF(Table1[[#This Row],[Handicap?]]="Yes",0.25,0.2))))</f>
        <v>0</v>
      </c>
      <c r="R617" s="29">
        <f>(IF(N617="WON-EW",((((F617-1)*Q617)*'complete results log'!$B$2)+('complete results log'!$B$2*(F617-1))),IF(N617="WON",((((F617-1)*Q617)*'complete results log'!$B$2)+('complete results log'!$B$2*(F617-1))),IF(N617="PLACED",((((F617-1)*Q617)*'complete results log'!$B$2)-'complete results log'!$B$2),IF(Q617=0,-'complete results log'!$B$2,IF(Q617=0,-'complete results log'!$B$2,-('complete results log'!$B$2*2)))))))*E617</f>
        <v>0</v>
      </c>
      <c r="S617" s="28">
        <f>(IF(N617="WON-EW",((((O617-1)*Q617)*'complete results log'!$B$2)+('complete results log'!$B$2*(O617-1))),IF(N617="WON",((((O617-1)*Q617)*'complete results log'!$B$2)+('complete results log'!$B$2*(O617-1))),IF(N617="PLACED",((((O617-1)*Q617)*'complete results log'!$B$2)-'complete results log'!$B$2),IF(Q617=0,-'complete results log'!$B$2,IF(Q617=0,-'complete results log'!$B$2,-('complete results log'!$B$2*2)))))))*E617</f>
        <v>0</v>
      </c>
      <c r="T617" s="28">
        <f>(IF(N617="WON-EW",(((L617-1)*'complete results log'!$B$2)*(1-$B$3))+(((M617-1)*'complete results log'!$B$2)*(1-$B$3)),IF(N617="WON",(((L617-1)*'complete results log'!$B$2)*(1-$B$3)),IF(N617="PLACED",(((M617-1)*'complete results log'!$B$2)*(1-$B$3))-'complete results log'!$B$2,IF(Q617=0,-'complete results log'!$B$2,-('complete results log'!$B$2*2))))))*E617</f>
        <v>0</v>
      </c>
    </row>
    <row r="618" spans="3:20" x14ac:dyDescent="0.2">
      <c r="C618" s="50"/>
      <c r="D618" s="50"/>
      <c r="H618" s="22"/>
      <c r="I618" s="22"/>
      <c r="J618" s="22"/>
      <c r="K618" s="22"/>
      <c r="N618" s="18"/>
      <c r="O618" s="27">
        <f>((G618-1)*(1-(IF(H618="no",0,'complete results log'!$B$3)))+1)</f>
        <v>5.0000000000000044E-2</v>
      </c>
      <c r="P618" s="27">
        <f t="shared" si="9"/>
        <v>0</v>
      </c>
      <c r="Q618" s="39">
        <f>IF(Table1[[#This Row],[Runners]]&lt;5,0,IF(Table1[[#This Row],[Runners]]&lt;8,0.25,IF(Table1[[#This Row],[Runners]]&lt;12,0.2,IF(Table1[[#This Row],[Handicap?]]="Yes",0.25,0.2))))</f>
        <v>0</v>
      </c>
      <c r="R618" s="29">
        <f>(IF(N618="WON-EW",((((F618-1)*Q618)*'complete results log'!$B$2)+('complete results log'!$B$2*(F618-1))),IF(N618="WON",((((F618-1)*Q618)*'complete results log'!$B$2)+('complete results log'!$B$2*(F618-1))),IF(N618="PLACED",((((F618-1)*Q618)*'complete results log'!$B$2)-'complete results log'!$B$2),IF(Q618=0,-'complete results log'!$B$2,IF(Q618=0,-'complete results log'!$B$2,-('complete results log'!$B$2*2)))))))*E618</f>
        <v>0</v>
      </c>
      <c r="S618" s="28">
        <f>(IF(N618="WON-EW",((((O618-1)*Q618)*'complete results log'!$B$2)+('complete results log'!$B$2*(O618-1))),IF(N618="WON",((((O618-1)*Q618)*'complete results log'!$B$2)+('complete results log'!$B$2*(O618-1))),IF(N618="PLACED",((((O618-1)*Q618)*'complete results log'!$B$2)-'complete results log'!$B$2),IF(Q618=0,-'complete results log'!$B$2,IF(Q618=0,-'complete results log'!$B$2,-('complete results log'!$B$2*2)))))))*E618</f>
        <v>0</v>
      </c>
      <c r="T618" s="28">
        <f>(IF(N618="WON-EW",(((L618-1)*'complete results log'!$B$2)*(1-$B$3))+(((M618-1)*'complete results log'!$B$2)*(1-$B$3)),IF(N618="WON",(((L618-1)*'complete results log'!$B$2)*(1-$B$3)),IF(N618="PLACED",(((M618-1)*'complete results log'!$B$2)*(1-$B$3))-'complete results log'!$B$2,IF(Q618=0,-'complete results log'!$B$2,-('complete results log'!$B$2*2))))))*E618</f>
        <v>0</v>
      </c>
    </row>
    <row r="619" spans="3:20" x14ac:dyDescent="0.2">
      <c r="C619" s="50"/>
      <c r="D619" s="50"/>
      <c r="H619" s="22"/>
      <c r="I619" s="22"/>
      <c r="J619" s="22"/>
      <c r="K619" s="22"/>
      <c r="N619" s="18"/>
      <c r="O619" s="27">
        <f>((G619-1)*(1-(IF(H619="no",0,'complete results log'!$B$3)))+1)</f>
        <v>5.0000000000000044E-2</v>
      </c>
      <c r="P619" s="27">
        <f t="shared" si="9"/>
        <v>0</v>
      </c>
      <c r="Q619" s="39">
        <f>IF(Table1[[#This Row],[Runners]]&lt;5,0,IF(Table1[[#This Row],[Runners]]&lt;8,0.25,IF(Table1[[#This Row],[Runners]]&lt;12,0.2,IF(Table1[[#This Row],[Handicap?]]="Yes",0.25,0.2))))</f>
        <v>0</v>
      </c>
      <c r="R619" s="29">
        <f>(IF(N619="WON-EW",((((F619-1)*Q619)*'complete results log'!$B$2)+('complete results log'!$B$2*(F619-1))),IF(N619="WON",((((F619-1)*Q619)*'complete results log'!$B$2)+('complete results log'!$B$2*(F619-1))),IF(N619="PLACED",((((F619-1)*Q619)*'complete results log'!$B$2)-'complete results log'!$B$2),IF(Q619=0,-'complete results log'!$B$2,IF(Q619=0,-'complete results log'!$B$2,-('complete results log'!$B$2*2)))))))*E619</f>
        <v>0</v>
      </c>
      <c r="S619" s="28">
        <f>(IF(N619="WON-EW",((((O619-1)*Q619)*'complete results log'!$B$2)+('complete results log'!$B$2*(O619-1))),IF(N619="WON",((((O619-1)*Q619)*'complete results log'!$B$2)+('complete results log'!$B$2*(O619-1))),IF(N619="PLACED",((((O619-1)*Q619)*'complete results log'!$B$2)-'complete results log'!$B$2),IF(Q619=0,-'complete results log'!$B$2,IF(Q619=0,-'complete results log'!$B$2,-('complete results log'!$B$2*2)))))))*E619</f>
        <v>0</v>
      </c>
      <c r="T619" s="28">
        <f>(IF(N619="WON-EW",(((L619-1)*'complete results log'!$B$2)*(1-$B$3))+(((M619-1)*'complete results log'!$B$2)*(1-$B$3)),IF(N619="WON",(((L619-1)*'complete results log'!$B$2)*(1-$B$3)),IF(N619="PLACED",(((M619-1)*'complete results log'!$B$2)*(1-$B$3))-'complete results log'!$B$2,IF(Q619=0,-'complete results log'!$B$2,-('complete results log'!$B$2*2))))))*E619</f>
        <v>0</v>
      </c>
    </row>
    <row r="620" spans="3:20" x14ac:dyDescent="0.2">
      <c r="C620" s="50"/>
      <c r="D620" s="50"/>
      <c r="H620" s="22"/>
      <c r="I620" s="22"/>
      <c r="J620" s="22"/>
      <c r="K620" s="22"/>
      <c r="N620" s="18"/>
      <c r="O620" s="27">
        <f>((G620-1)*(1-(IF(H620="no",0,'complete results log'!$B$3)))+1)</f>
        <v>5.0000000000000044E-2</v>
      </c>
      <c r="P620" s="27">
        <f t="shared" si="9"/>
        <v>0</v>
      </c>
      <c r="Q620" s="39">
        <f>IF(Table1[[#This Row],[Runners]]&lt;5,0,IF(Table1[[#This Row],[Runners]]&lt;8,0.25,IF(Table1[[#This Row],[Runners]]&lt;12,0.2,IF(Table1[[#This Row],[Handicap?]]="Yes",0.25,0.2))))</f>
        <v>0</v>
      </c>
      <c r="R620" s="29">
        <f>(IF(N620="WON-EW",((((F620-1)*Q620)*'complete results log'!$B$2)+('complete results log'!$B$2*(F620-1))),IF(N620="WON",((((F620-1)*Q620)*'complete results log'!$B$2)+('complete results log'!$B$2*(F620-1))),IF(N620="PLACED",((((F620-1)*Q620)*'complete results log'!$B$2)-'complete results log'!$B$2),IF(Q620=0,-'complete results log'!$B$2,IF(Q620=0,-'complete results log'!$B$2,-('complete results log'!$B$2*2)))))))*E620</f>
        <v>0</v>
      </c>
      <c r="S620" s="28">
        <f>(IF(N620="WON-EW",((((O620-1)*Q620)*'complete results log'!$B$2)+('complete results log'!$B$2*(O620-1))),IF(N620="WON",((((O620-1)*Q620)*'complete results log'!$B$2)+('complete results log'!$B$2*(O620-1))),IF(N620="PLACED",((((O620-1)*Q620)*'complete results log'!$B$2)-'complete results log'!$B$2),IF(Q620=0,-'complete results log'!$B$2,IF(Q620=0,-'complete results log'!$B$2,-('complete results log'!$B$2*2)))))))*E620</f>
        <v>0</v>
      </c>
      <c r="T620" s="28">
        <f>(IF(N620="WON-EW",(((L620-1)*'complete results log'!$B$2)*(1-$B$3))+(((M620-1)*'complete results log'!$B$2)*(1-$B$3)),IF(N620="WON",(((L620-1)*'complete results log'!$B$2)*(1-$B$3)),IF(N620="PLACED",(((M620-1)*'complete results log'!$B$2)*(1-$B$3))-'complete results log'!$B$2,IF(Q620=0,-'complete results log'!$B$2,-('complete results log'!$B$2*2))))))*E620</f>
        <v>0</v>
      </c>
    </row>
    <row r="621" spans="3:20" x14ac:dyDescent="0.2">
      <c r="C621" s="50"/>
      <c r="D621" s="50"/>
      <c r="H621" s="22"/>
      <c r="I621" s="22"/>
      <c r="J621" s="22"/>
      <c r="K621" s="22"/>
      <c r="N621" s="18"/>
      <c r="O621" s="27">
        <f>((G621-1)*(1-(IF(H621="no",0,'complete results log'!$B$3)))+1)</f>
        <v>5.0000000000000044E-2</v>
      </c>
      <c r="P621" s="27">
        <f t="shared" si="9"/>
        <v>0</v>
      </c>
      <c r="Q621" s="39">
        <f>IF(Table1[[#This Row],[Runners]]&lt;5,0,IF(Table1[[#This Row],[Runners]]&lt;8,0.25,IF(Table1[[#This Row],[Runners]]&lt;12,0.2,IF(Table1[[#This Row],[Handicap?]]="Yes",0.25,0.2))))</f>
        <v>0</v>
      </c>
      <c r="R621" s="29">
        <f>(IF(N621="WON-EW",((((F621-1)*Q621)*'complete results log'!$B$2)+('complete results log'!$B$2*(F621-1))),IF(N621="WON",((((F621-1)*Q621)*'complete results log'!$B$2)+('complete results log'!$B$2*(F621-1))),IF(N621="PLACED",((((F621-1)*Q621)*'complete results log'!$B$2)-'complete results log'!$B$2),IF(Q621=0,-'complete results log'!$B$2,IF(Q621=0,-'complete results log'!$B$2,-('complete results log'!$B$2*2)))))))*E621</f>
        <v>0</v>
      </c>
      <c r="S621" s="28">
        <f>(IF(N621="WON-EW",((((O621-1)*Q621)*'complete results log'!$B$2)+('complete results log'!$B$2*(O621-1))),IF(N621="WON",((((O621-1)*Q621)*'complete results log'!$B$2)+('complete results log'!$B$2*(O621-1))),IF(N621="PLACED",((((O621-1)*Q621)*'complete results log'!$B$2)-'complete results log'!$B$2),IF(Q621=0,-'complete results log'!$B$2,IF(Q621=0,-'complete results log'!$B$2,-('complete results log'!$B$2*2)))))))*E621</f>
        <v>0</v>
      </c>
      <c r="T621" s="28">
        <f>(IF(N621="WON-EW",(((L621-1)*'complete results log'!$B$2)*(1-$B$3))+(((M621-1)*'complete results log'!$B$2)*(1-$B$3)),IF(N621="WON",(((L621-1)*'complete results log'!$B$2)*(1-$B$3)),IF(N621="PLACED",(((M621-1)*'complete results log'!$B$2)*(1-$B$3))-'complete results log'!$B$2,IF(Q621=0,-'complete results log'!$B$2,-('complete results log'!$B$2*2))))))*E621</f>
        <v>0</v>
      </c>
    </row>
    <row r="622" spans="3:20" x14ac:dyDescent="0.2">
      <c r="C622" s="50"/>
      <c r="D622" s="50"/>
      <c r="H622" s="22"/>
      <c r="I622" s="22"/>
      <c r="J622" s="22"/>
      <c r="K622" s="22"/>
      <c r="N622" s="18"/>
      <c r="O622" s="27">
        <f>((G622-1)*(1-(IF(H622="no",0,'complete results log'!$B$3)))+1)</f>
        <v>5.0000000000000044E-2</v>
      </c>
      <c r="P622" s="27">
        <f t="shared" si="9"/>
        <v>0</v>
      </c>
      <c r="Q622" s="39">
        <f>IF(Table1[[#This Row],[Runners]]&lt;5,0,IF(Table1[[#This Row],[Runners]]&lt;8,0.25,IF(Table1[[#This Row],[Runners]]&lt;12,0.2,IF(Table1[[#This Row],[Handicap?]]="Yes",0.25,0.2))))</f>
        <v>0</v>
      </c>
      <c r="R622" s="29">
        <f>(IF(N622="WON-EW",((((F622-1)*Q622)*'complete results log'!$B$2)+('complete results log'!$B$2*(F622-1))),IF(N622="WON",((((F622-1)*Q622)*'complete results log'!$B$2)+('complete results log'!$B$2*(F622-1))),IF(N622="PLACED",((((F622-1)*Q622)*'complete results log'!$B$2)-'complete results log'!$B$2),IF(Q622=0,-'complete results log'!$B$2,IF(Q622=0,-'complete results log'!$B$2,-('complete results log'!$B$2*2)))))))*E622</f>
        <v>0</v>
      </c>
      <c r="S622" s="28">
        <f>(IF(N622="WON-EW",((((O622-1)*Q622)*'complete results log'!$B$2)+('complete results log'!$B$2*(O622-1))),IF(N622="WON",((((O622-1)*Q622)*'complete results log'!$B$2)+('complete results log'!$B$2*(O622-1))),IF(N622="PLACED",((((O622-1)*Q622)*'complete results log'!$B$2)-'complete results log'!$B$2),IF(Q622=0,-'complete results log'!$B$2,IF(Q622=0,-'complete results log'!$B$2,-('complete results log'!$B$2*2)))))))*E622</f>
        <v>0</v>
      </c>
      <c r="T622" s="28">
        <f>(IF(N622="WON-EW",(((L622-1)*'complete results log'!$B$2)*(1-$B$3))+(((M622-1)*'complete results log'!$B$2)*(1-$B$3)),IF(N622="WON",(((L622-1)*'complete results log'!$B$2)*(1-$B$3)),IF(N622="PLACED",(((M622-1)*'complete results log'!$B$2)*(1-$B$3))-'complete results log'!$B$2,IF(Q622=0,-'complete results log'!$B$2,-('complete results log'!$B$2*2))))))*E622</f>
        <v>0</v>
      </c>
    </row>
    <row r="623" spans="3:20" x14ac:dyDescent="0.2">
      <c r="C623" s="50"/>
      <c r="D623" s="50"/>
      <c r="H623" s="22"/>
      <c r="I623" s="22"/>
      <c r="J623" s="22"/>
      <c r="K623" s="22"/>
      <c r="N623" s="18"/>
      <c r="O623" s="27">
        <f>((G623-1)*(1-(IF(H623="no",0,'complete results log'!$B$3)))+1)</f>
        <v>5.0000000000000044E-2</v>
      </c>
      <c r="P623" s="27">
        <f t="shared" si="9"/>
        <v>0</v>
      </c>
      <c r="Q623" s="39">
        <f>IF(Table1[[#This Row],[Runners]]&lt;5,0,IF(Table1[[#This Row],[Runners]]&lt;8,0.25,IF(Table1[[#This Row],[Runners]]&lt;12,0.2,IF(Table1[[#This Row],[Handicap?]]="Yes",0.25,0.2))))</f>
        <v>0</v>
      </c>
      <c r="R623" s="29">
        <f>(IF(N623="WON-EW",((((F623-1)*Q623)*'complete results log'!$B$2)+('complete results log'!$B$2*(F623-1))),IF(N623="WON",((((F623-1)*Q623)*'complete results log'!$B$2)+('complete results log'!$B$2*(F623-1))),IF(N623="PLACED",((((F623-1)*Q623)*'complete results log'!$B$2)-'complete results log'!$B$2),IF(Q623=0,-'complete results log'!$B$2,IF(Q623=0,-'complete results log'!$B$2,-('complete results log'!$B$2*2)))))))*E623</f>
        <v>0</v>
      </c>
      <c r="S623" s="28">
        <f>(IF(N623="WON-EW",((((O623-1)*Q623)*'complete results log'!$B$2)+('complete results log'!$B$2*(O623-1))),IF(N623="WON",((((O623-1)*Q623)*'complete results log'!$B$2)+('complete results log'!$B$2*(O623-1))),IF(N623="PLACED",((((O623-1)*Q623)*'complete results log'!$B$2)-'complete results log'!$B$2),IF(Q623=0,-'complete results log'!$B$2,IF(Q623=0,-'complete results log'!$B$2,-('complete results log'!$B$2*2)))))))*E623</f>
        <v>0</v>
      </c>
      <c r="T623" s="28">
        <f>(IF(N623="WON-EW",(((L623-1)*'complete results log'!$B$2)*(1-$B$3))+(((M623-1)*'complete results log'!$B$2)*(1-$B$3)),IF(N623="WON",(((L623-1)*'complete results log'!$B$2)*(1-$B$3)),IF(N623="PLACED",(((M623-1)*'complete results log'!$B$2)*(1-$B$3))-'complete results log'!$B$2,IF(Q623=0,-'complete results log'!$B$2,-('complete results log'!$B$2*2))))))*E623</f>
        <v>0</v>
      </c>
    </row>
    <row r="624" spans="3:20" x14ac:dyDescent="0.2">
      <c r="C624" s="50"/>
      <c r="D624" s="50"/>
      <c r="H624" s="22"/>
      <c r="I624" s="22"/>
      <c r="J624" s="22"/>
      <c r="K624" s="22"/>
      <c r="N624" s="18"/>
      <c r="O624" s="27">
        <f>((G624-1)*(1-(IF(H624="no",0,'complete results log'!$B$3)))+1)</f>
        <v>5.0000000000000044E-2</v>
      </c>
      <c r="P624" s="27">
        <f t="shared" si="9"/>
        <v>0</v>
      </c>
      <c r="Q624" s="39">
        <f>IF(Table1[[#This Row],[Runners]]&lt;5,0,IF(Table1[[#This Row],[Runners]]&lt;8,0.25,IF(Table1[[#This Row],[Runners]]&lt;12,0.2,IF(Table1[[#This Row],[Handicap?]]="Yes",0.25,0.2))))</f>
        <v>0</v>
      </c>
      <c r="R624" s="29">
        <f>(IF(N624="WON-EW",((((F624-1)*Q624)*'complete results log'!$B$2)+('complete results log'!$B$2*(F624-1))),IF(N624="WON",((((F624-1)*Q624)*'complete results log'!$B$2)+('complete results log'!$B$2*(F624-1))),IF(N624="PLACED",((((F624-1)*Q624)*'complete results log'!$B$2)-'complete results log'!$B$2),IF(Q624=0,-'complete results log'!$B$2,IF(Q624=0,-'complete results log'!$B$2,-('complete results log'!$B$2*2)))))))*E624</f>
        <v>0</v>
      </c>
      <c r="S624" s="28">
        <f>(IF(N624="WON-EW",((((O624-1)*Q624)*'complete results log'!$B$2)+('complete results log'!$B$2*(O624-1))),IF(N624="WON",((((O624-1)*Q624)*'complete results log'!$B$2)+('complete results log'!$B$2*(O624-1))),IF(N624="PLACED",((((O624-1)*Q624)*'complete results log'!$B$2)-'complete results log'!$B$2),IF(Q624=0,-'complete results log'!$B$2,IF(Q624=0,-'complete results log'!$B$2,-('complete results log'!$B$2*2)))))))*E624</f>
        <v>0</v>
      </c>
      <c r="T624" s="28">
        <f>(IF(N624="WON-EW",(((L624-1)*'complete results log'!$B$2)*(1-$B$3))+(((M624-1)*'complete results log'!$B$2)*(1-$B$3)),IF(N624="WON",(((L624-1)*'complete results log'!$B$2)*(1-$B$3)),IF(N624="PLACED",(((M624-1)*'complete results log'!$B$2)*(1-$B$3))-'complete results log'!$B$2,IF(Q624=0,-'complete results log'!$B$2,-('complete results log'!$B$2*2))))))*E624</f>
        <v>0</v>
      </c>
    </row>
    <row r="625" spans="3:20" x14ac:dyDescent="0.2">
      <c r="C625" s="50"/>
      <c r="D625" s="50"/>
      <c r="H625" s="22"/>
      <c r="I625" s="22"/>
      <c r="J625" s="22"/>
      <c r="K625" s="22"/>
      <c r="N625" s="18"/>
      <c r="O625" s="27">
        <f>((G625-1)*(1-(IF(H625="no",0,'complete results log'!$B$3)))+1)</f>
        <v>5.0000000000000044E-2</v>
      </c>
      <c r="P625" s="27">
        <f t="shared" si="9"/>
        <v>0</v>
      </c>
      <c r="Q625" s="39">
        <f>IF(Table1[[#This Row],[Runners]]&lt;5,0,IF(Table1[[#This Row],[Runners]]&lt;8,0.25,IF(Table1[[#This Row],[Runners]]&lt;12,0.2,IF(Table1[[#This Row],[Handicap?]]="Yes",0.25,0.2))))</f>
        <v>0</v>
      </c>
      <c r="R625" s="29">
        <f>(IF(N625="WON-EW",((((F625-1)*Q625)*'complete results log'!$B$2)+('complete results log'!$B$2*(F625-1))),IF(N625="WON",((((F625-1)*Q625)*'complete results log'!$B$2)+('complete results log'!$B$2*(F625-1))),IF(N625="PLACED",((((F625-1)*Q625)*'complete results log'!$B$2)-'complete results log'!$B$2),IF(Q625=0,-'complete results log'!$B$2,IF(Q625=0,-'complete results log'!$B$2,-('complete results log'!$B$2*2)))))))*E625</f>
        <v>0</v>
      </c>
      <c r="S625" s="28">
        <f>(IF(N625="WON-EW",((((O625-1)*Q625)*'complete results log'!$B$2)+('complete results log'!$B$2*(O625-1))),IF(N625="WON",((((O625-1)*Q625)*'complete results log'!$B$2)+('complete results log'!$B$2*(O625-1))),IF(N625="PLACED",((((O625-1)*Q625)*'complete results log'!$B$2)-'complete results log'!$B$2),IF(Q625=0,-'complete results log'!$B$2,IF(Q625=0,-'complete results log'!$B$2,-('complete results log'!$B$2*2)))))))*E625</f>
        <v>0</v>
      </c>
      <c r="T625" s="28">
        <f>(IF(N625="WON-EW",(((L625-1)*'complete results log'!$B$2)*(1-$B$3))+(((M625-1)*'complete results log'!$B$2)*(1-$B$3)),IF(N625="WON",(((L625-1)*'complete results log'!$B$2)*(1-$B$3)),IF(N625="PLACED",(((M625-1)*'complete results log'!$B$2)*(1-$B$3))-'complete results log'!$B$2,IF(Q625=0,-'complete results log'!$B$2,-('complete results log'!$B$2*2))))))*E625</f>
        <v>0</v>
      </c>
    </row>
    <row r="626" spans="3:20" x14ac:dyDescent="0.2">
      <c r="C626" s="50"/>
      <c r="D626" s="50"/>
      <c r="H626" s="22"/>
      <c r="I626" s="22"/>
      <c r="J626" s="22"/>
      <c r="K626" s="22"/>
      <c r="N626" s="18"/>
      <c r="O626" s="27">
        <f>((G626-1)*(1-(IF(H626="no",0,'complete results log'!$B$3)))+1)</f>
        <v>5.0000000000000044E-2</v>
      </c>
      <c r="P626" s="27">
        <f t="shared" si="9"/>
        <v>0</v>
      </c>
      <c r="Q626" s="39">
        <f>IF(Table1[[#This Row],[Runners]]&lt;5,0,IF(Table1[[#This Row],[Runners]]&lt;8,0.25,IF(Table1[[#This Row],[Runners]]&lt;12,0.2,IF(Table1[[#This Row],[Handicap?]]="Yes",0.25,0.2))))</f>
        <v>0</v>
      </c>
      <c r="R626" s="29">
        <f>(IF(N626="WON-EW",((((F626-1)*Q626)*'complete results log'!$B$2)+('complete results log'!$B$2*(F626-1))),IF(N626="WON",((((F626-1)*Q626)*'complete results log'!$B$2)+('complete results log'!$B$2*(F626-1))),IF(N626="PLACED",((((F626-1)*Q626)*'complete results log'!$B$2)-'complete results log'!$B$2),IF(Q626=0,-'complete results log'!$B$2,IF(Q626=0,-'complete results log'!$B$2,-('complete results log'!$B$2*2)))))))*E626</f>
        <v>0</v>
      </c>
      <c r="S626" s="28">
        <f>(IF(N626="WON-EW",((((O626-1)*Q626)*'complete results log'!$B$2)+('complete results log'!$B$2*(O626-1))),IF(N626="WON",((((O626-1)*Q626)*'complete results log'!$B$2)+('complete results log'!$B$2*(O626-1))),IF(N626="PLACED",((((O626-1)*Q626)*'complete results log'!$B$2)-'complete results log'!$B$2),IF(Q626=0,-'complete results log'!$B$2,IF(Q626=0,-'complete results log'!$B$2,-('complete results log'!$B$2*2)))))))*E626</f>
        <v>0</v>
      </c>
      <c r="T626" s="28">
        <f>(IF(N626="WON-EW",(((L626-1)*'complete results log'!$B$2)*(1-$B$3))+(((M626-1)*'complete results log'!$B$2)*(1-$B$3)),IF(N626="WON",(((L626-1)*'complete results log'!$B$2)*(1-$B$3)),IF(N626="PLACED",(((M626-1)*'complete results log'!$B$2)*(1-$B$3))-'complete results log'!$B$2,IF(Q626=0,-'complete results log'!$B$2,-('complete results log'!$B$2*2))))))*E626</f>
        <v>0</v>
      </c>
    </row>
    <row r="627" spans="3:20" x14ac:dyDescent="0.2">
      <c r="C627" s="50"/>
      <c r="D627" s="50"/>
      <c r="H627" s="22"/>
      <c r="I627" s="22"/>
      <c r="J627" s="22"/>
      <c r="K627" s="22"/>
      <c r="N627" s="18"/>
      <c r="O627" s="27">
        <f>((G627-1)*(1-(IF(H627="no",0,'complete results log'!$B$3)))+1)</f>
        <v>5.0000000000000044E-2</v>
      </c>
      <c r="P627" s="27">
        <f t="shared" si="9"/>
        <v>0</v>
      </c>
      <c r="Q627" s="39">
        <f>IF(Table1[[#This Row],[Runners]]&lt;5,0,IF(Table1[[#This Row],[Runners]]&lt;8,0.25,IF(Table1[[#This Row],[Runners]]&lt;12,0.2,IF(Table1[[#This Row],[Handicap?]]="Yes",0.25,0.2))))</f>
        <v>0</v>
      </c>
      <c r="R627" s="29">
        <f>(IF(N627="WON-EW",((((F627-1)*Q627)*'complete results log'!$B$2)+('complete results log'!$B$2*(F627-1))),IF(N627="WON",((((F627-1)*Q627)*'complete results log'!$B$2)+('complete results log'!$B$2*(F627-1))),IF(N627="PLACED",((((F627-1)*Q627)*'complete results log'!$B$2)-'complete results log'!$B$2),IF(Q627=0,-'complete results log'!$B$2,IF(Q627=0,-'complete results log'!$B$2,-('complete results log'!$B$2*2)))))))*E627</f>
        <v>0</v>
      </c>
      <c r="S627" s="28">
        <f>(IF(N627="WON-EW",((((O627-1)*Q627)*'complete results log'!$B$2)+('complete results log'!$B$2*(O627-1))),IF(N627="WON",((((O627-1)*Q627)*'complete results log'!$B$2)+('complete results log'!$B$2*(O627-1))),IF(N627="PLACED",((((O627-1)*Q627)*'complete results log'!$B$2)-'complete results log'!$B$2),IF(Q627=0,-'complete results log'!$B$2,IF(Q627=0,-'complete results log'!$B$2,-('complete results log'!$B$2*2)))))))*E627</f>
        <v>0</v>
      </c>
      <c r="T627" s="28">
        <f>(IF(N627="WON-EW",(((L627-1)*'complete results log'!$B$2)*(1-$B$3))+(((M627-1)*'complete results log'!$B$2)*(1-$B$3)),IF(N627="WON",(((L627-1)*'complete results log'!$B$2)*(1-$B$3)),IF(N627="PLACED",(((M627-1)*'complete results log'!$B$2)*(1-$B$3))-'complete results log'!$B$2,IF(Q627=0,-'complete results log'!$B$2,-('complete results log'!$B$2*2))))))*E627</f>
        <v>0</v>
      </c>
    </row>
    <row r="628" spans="3:20" x14ac:dyDescent="0.2">
      <c r="C628" s="50"/>
      <c r="D628" s="50"/>
      <c r="H628" s="22"/>
      <c r="I628" s="22"/>
      <c r="J628" s="22"/>
      <c r="K628" s="22"/>
      <c r="N628" s="18"/>
      <c r="O628" s="27">
        <f>((G628-1)*(1-(IF(H628="no",0,'complete results log'!$B$3)))+1)</f>
        <v>5.0000000000000044E-2</v>
      </c>
      <c r="P628" s="27">
        <f t="shared" ref="P628:P691" si="10">E628*IF(I628="yes",2,1)</f>
        <v>0</v>
      </c>
      <c r="Q628" s="39">
        <f>IF(Table1[[#This Row],[Runners]]&lt;5,0,IF(Table1[[#This Row],[Runners]]&lt;8,0.25,IF(Table1[[#This Row],[Runners]]&lt;12,0.2,IF(Table1[[#This Row],[Handicap?]]="Yes",0.25,0.2))))</f>
        <v>0</v>
      </c>
      <c r="R628" s="29">
        <f>(IF(N628="WON-EW",((((F628-1)*Q628)*'complete results log'!$B$2)+('complete results log'!$B$2*(F628-1))),IF(N628="WON",((((F628-1)*Q628)*'complete results log'!$B$2)+('complete results log'!$B$2*(F628-1))),IF(N628="PLACED",((((F628-1)*Q628)*'complete results log'!$B$2)-'complete results log'!$B$2),IF(Q628=0,-'complete results log'!$B$2,IF(Q628=0,-'complete results log'!$B$2,-('complete results log'!$B$2*2)))))))*E628</f>
        <v>0</v>
      </c>
      <c r="S628" s="28">
        <f>(IF(N628="WON-EW",((((O628-1)*Q628)*'complete results log'!$B$2)+('complete results log'!$B$2*(O628-1))),IF(N628="WON",((((O628-1)*Q628)*'complete results log'!$B$2)+('complete results log'!$B$2*(O628-1))),IF(N628="PLACED",((((O628-1)*Q628)*'complete results log'!$B$2)-'complete results log'!$B$2),IF(Q628=0,-'complete results log'!$B$2,IF(Q628=0,-'complete results log'!$B$2,-('complete results log'!$B$2*2)))))))*E628</f>
        <v>0</v>
      </c>
      <c r="T628" s="28">
        <f>(IF(N628="WON-EW",(((L628-1)*'complete results log'!$B$2)*(1-$B$3))+(((M628-1)*'complete results log'!$B$2)*(1-$B$3)),IF(N628="WON",(((L628-1)*'complete results log'!$B$2)*(1-$B$3)),IF(N628="PLACED",(((M628-1)*'complete results log'!$B$2)*(1-$B$3))-'complete results log'!$B$2,IF(Q628=0,-'complete results log'!$B$2,-('complete results log'!$B$2*2))))))*E628</f>
        <v>0</v>
      </c>
    </row>
    <row r="629" spans="3:20" x14ac:dyDescent="0.2">
      <c r="C629" s="50"/>
      <c r="D629" s="50"/>
      <c r="H629" s="22"/>
      <c r="I629" s="22"/>
      <c r="J629" s="22"/>
      <c r="K629" s="22"/>
      <c r="N629" s="18"/>
      <c r="O629" s="27">
        <f>((G629-1)*(1-(IF(H629="no",0,'complete results log'!$B$3)))+1)</f>
        <v>5.0000000000000044E-2</v>
      </c>
      <c r="P629" s="27">
        <f t="shared" si="10"/>
        <v>0</v>
      </c>
      <c r="Q629" s="39">
        <f>IF(Table1[[#This Row],[Runners]]&lt;5,0,IF(Table1[[#This Row],[Runners]]&lt;8,0.25,IF(Table1[[#This Row],[Runners]]&lt;12,0.2,IF(Table1[[#This Row],[Handicap?]]="Yes",0.25,0.2))))</f>
        <v>0</v>
      </c>
      <c r="R629" s="29">
        <f>(IF(N629="WON-EW",((((F629-1)*Q629)*'complete results log'!$B$2)+('complete results log'!$B$2*(F629-1))),IF(N629="WON",((((F629-1)*Q629)*'complete results log'!$B$2)+('complete results log'!$B$2*(F629-1))),IF(N629="PLACED",((((F629-1)*Q629)*'complete results log'!$B$2)-'complete results log'!$B$2),IF(Q629=0,-'complete results log'!$B$2,IF(Q629=0,-'complete results log'!$B$2,-('complete results log'!$B$2*2)))))))*E629</f>
        <v>0</v>
      </c>
      <c r="S629" s="28">
        <f>(IF(N629="WON-EW",((((O629-1)*Q629)*'complete results log'!$B$2)+('complete results log'!$B$2*(O629-1))),IF(N629="WON",((((O629-1)*Q629)*'complete results log'!$B$2)+('complete results log'!$B$2*(O629-1))),IF(N629="PLACED",((((O629-1)*Q629)*'complete results log'!$B$2)-'complete results log'!$B$2),IF(Q629=0,-'complete results log'!$B$2,IF(Q629=0,-'complete results log'!$B$2,-('complete results log'!$B$2*2)))))))*E629</f>
        <v>0</v>
      </c>
      <c r="T629" s="28">
        <f>(IF(N629="WON-EW",(((L629-1)*'complete results log'!$B$2)*(1-$B$3))+(((M629-1)*'complete results log'!$B$2)*(1-$B$3)),IF(N629="WON",(((L629-1)*'complete results log'!$B$2)*(1-$B$3)),IF(N629="PLACED",(((M629-1)*'complete results log'!$B$2)*(1-$B$3))-'complete results log'!$B$2,IF(Q629=0,-'complete results log'!$B$2,-('complete results log'!$B$2*2))))))*E629</f>
        <v>0</v>
      </c>
    </row>
    <row r="630" spans="3:20" x14ac:dyDescent="0.2">
      <c r="C630" s="50"/>
      <c r="D630" s="50"/>
      <c r="H630" s="22"/>
      <c r="I630" s="22"/>
      <c r="J630" s="22"/>
      <c r="K630" s="22"/>
      <c r="N630" s="18"/>
      <c r="O630" s="27">
        <f>((G630-1)*(1-(IF(H630="no",0,'complete results log'!$B$3)))+1)</f>
        <v>5.0000000000000044E-2</v>
      </c>
      <c r="P630" s="27">
        <f t="shared" si="10"/>
        <v>0</v>
      </c>
      <c r="Q630" s="39">
        <f>IF(Table1[[#This Row],[Runners]]&lt;5,0,IF(Table1[[#This Row],[Runners]]&lt;8,0.25,IF(Table1[[#This Row],[Runners]]&lt;12,0.2,IF(Table1[[#This Row],[Handicap?]]="Yes",0.25,0.2))))</f>
        <v>0</v>
      </c>
      <c r="R630" s="29">
        <f>(IF(N630="WON-EW",((((F630-1)*Q630)*'complete results log'!$B$2)+('complete results log'!$B$2*(F630-1))),IF(N630="WON",((((F630-1)*Q630)*'complete results log'!$B$2)+('complete results log'!$B$2*(F630-1))),IF(N630="PLACED",((((F630-1)*Q630)*'complete results log'!$B$2)-'complete results log'!$B$2),IF(Q630=0,-'complete results log'!$B$2,IF(Q630=0,-'complete results log'!$B$2,-('complete results log'!$B$2*2)))))))*E630</f>
        <v>0</v>
      </c>
      <c r="S630" s="28">
        <f>(IF(N630="WON-EW",((((O630-1)*Q630)*'complete results log'!$B$2)+('complete results log'!$B$2*(O630-1))),IF(N630="WON",((((O630-1)*Q630)*'complete results log'!$B$2)+('complete results log'!$B$2*(O630-1))),IF(N630="PLACED",((((O630-1)*Q630)*'complete results log'!$B$2)-'complete results log'!$B$2),IF(Q630=0,-'complete results log'!$B$2,IF(Q630=0,-'complete results log'!$B$2,-('complete results log'!$B$2*2)))))))*E630</f>
        <v>0</v>
      </c>
      <c r="T630" s="28">
        <f>(IF(N630="WON-EW",(((L630-1)*'complete results log'!$B$2)*(1-$B$3))+(((M630-1)*'complete results log'!$B$2)*(1-$B$3)),IF(N630="WON",(((L630-1)*'complete results log'!$B$2)*(1-$B$3)),IF(N630="PLACED",(((M630-1)*'complete results log'!$B$2)*(1-$B$3))-'complete results log'!$B$2,IF(Q630=0,-'complete results log'!$B$2,-('complete results log'!$B$2*2))))))*E630</f>
        <v>0</v>
      </c>
    </row>
    <row r="631" spans="3:20" x14ac:dyDescent="0.2">
      <c r="C631" s="50"/>
      <c r="D631" s="50"/>
      <c r="H631" s="22"/>
      <c r="I631" s="22"/>
      <c r="J631" s="22"/>
      <c r="K631" s="22"/>
      <c r="N631" s="18"/>
      <c r="O631" s="27">
        <f>((G631-1)*(1-(IF(H631="no",0,'complete results log'!$B$3)))+1)</f>
        <v>5.0000000000000044E-2</v>
      </c>
      <c r="P631" s="27">
        <f t="shared" si="10"/>
        <v>0</v>
      </c>
      <c r="Q631" s="39">
        <f>IF(Table1[[#This Row],[Runners]]&lt;5,0,IF(Table1[[#This Row],[Runners]]&lt;8,0.25,IF(Table1[[#This Row],[Runners]]&lt;12,0.2,IF(Table1[[#This Row],[Handicap?]]="Yes",0.25,0.2))))</f>
        <v>0</v>
      </c>
      <c r="R631" s="29">
        <f>(IF(N631="WON-EW",((((F631-1)*Q631)*'complete results log'!$B$2)+('complete results log'!$B$2*(F631-1))),IF(N631="WON",((((F631-1)*Q631)*'complete results log'!$B$2)+('complete results log'!$B$2*(F631-1))),IF(N631="PLACED",((((F631-1)*Q631)*'complete results log'!$B$2)-'complete results log'!$B$2),IF(Q631=0,-'complete results log'!$B$2,IF(Q631=0,-'complete results log'!$B$2,-('complete results log'!$B$2*2)))))))*E631</f>
        <v>0</v>
      </c>
      <c r="S631" s="28">
        <f>(IF(N631="WON-EW",((((O631-1)*Q631)*'complete results log'!$B$2)+('complete results log'!$B$2*(O631-1))),IF(N631="WON",((((O631-1)*Q631)*'complete results log'!$B$2)+('complete results log'!$B$2*(O631-1))),IF(N631="PLACED",((((O631-1)*Q631)*'complete results log'!$B$2)-'complete results log'!$B$2),IF(Q631=0,-'complete results log'!$B$2,IF(Q631=0,-'complete results log'!$B$2,-('complete results log'!$B$2*2)))))))*E631</f>
        <v>0</v>
      </c>
      <c r="T631" s="28">
        <f>(IF(N631="WON-EW",(((L631-1)*'complete results log'!$B$2)*(1-$B$3))+(((M631-1)*'complete results log'!$B$2)*(1-$B$3)),IF(N631="WON",(((L631-1)*'complete results log'!$B$2)*(1-$B$3)),IF(N631="PLACED",(((M631-1)*'complete results log'!$B$2)*(1-$B$3))-'complete results log'!$B$2,IF(Q631=0,-'complete results log'!$B$2,-('complete results log'!$B$2*2))))))*E631</f>
        <v>0</v>
      </c>
    </row>
    <row r="632" spans="3:20" x14ac:dyDescent="0.2">
      <c r="C632" s="50"/>
      <c r="D632" s="50"/>
      <c r="H632" s="22"/>
      <c r="I632" s="22"/>
      <c r="J632" s="22"/>
      <c r="K632" s="22"/>
      <c r="N632" s="18"/>
      <c r="O632" s="27">
        <f>((G632-1)*(1-(IF(H632="no",0,'complete results log'!$B$3)))+1)</f>
        <v>5.0000000000000044E-2</v>
      </c>
      <c r="P632" s="27">
        <f t="shared" si="10"/>
        <v>0</v>
      </c>
      <c r="Q632" s="39">
        <f>IF(Table1[[#This Row],[Runners]]&lt;5,0,IF(Table1[[#This Row],[Runners]]&lt;8,0.25,IF(Table1[[#This Row],[Runners]]&lt;12,0.2,IF(Table1[[#This Row],[Handicap?]]="Yes",0.25,0.2))))</f>
        <v>0</v>
      </c>
      <c r="R632" s="29">
        <f>(IF(N632="WON-EW",((((F632-1)*Q632)*'complete results log'!$B$2)+('complete results log'!$B$2*(F632-1))),IF(N632="WON",((((F632-1)*Q632)*'complete results log'!$B$2)+('complete results log'!$B$2*(F632-1))),IF(N632="PLACED",((((F632-1)*Q632)*'complete results log'!$B$2)-'complete results log'!$B$2),IF(Q632=0,-'complete results log'!$B$2,IF(Q632=0,-'complete results log'!$B$2,-('complete results log'!$B$2*2)))))))*E632</f>
        <v>0</v>
      </c>
      <c r="S632" s="28">
        <f>(IF(N632="WON-EW",((((O632-1)*Q632)*'complete results log'!$B$2)+('complete results log'!$B$2*(O632-1))),IF(N632="WON",((((O632-1)*Q632)*'complete results log'!$B$2)+('complete results log'!$B$2*(O632-1))),IF(N632="PLACED",((((O632-1)*Q632)*'complete results log'!$B$2)-'complete results log'!$B$2),IF(Q632=0,-'complete results log'!$B$2,IF(Q632=0,-'complete results log'!$B$2,-('complete results log'!$B$2*2)))))))*E632</f>
        <v>0</v>
      </c>
      <c r="T632" s="28">
        <f>(IF(N632="WON-EW",(((L632-1)*'complete results log'!$B$2)*(1-$B$3))+(((M632-1)*'complete results log'!$B$2)*(1-$B$3)),IF(N632="WON",(((L632-1)*'complete results log'!$B$2)*(1-$B$3)),IF(N632="PLACED",(((M632-1)*'complete results log'!$B$2)*(1-$B$3))-'complete results log'!$B$2,IF(Q632=0,-'complete results log'!$B$2,-('complete results log'!$B$2*2))))))*E632</f>
        <v>0</v>
      </c>
    </row>
    <row r="633" spans="3:20" x14ac:dyDescent="0.2">
      <c r="C633" s="50"/>
      <c r="D633" s="50"/>
      <c r="H633" s="22"/>
      <c r="I633" s="22"/>
      <c r="J633" s="22"/>
      <c r="K633" s="22"/>
      <c r="N633" s="18"/>
      <c r="O633" s="27">
        <f>((G633-1)*(1-(IF(H633="no",0,'complete results log'!$B$3)))+1)</f>
        <v>5.0000000000000044E-2</v>
      </c>
      <c r="P633" s="27">
        <f t="shared" si="10"/>
        <v>0</v>
      </c>
      <c r="Q633" s="39">
        <f>IF(Table1[[#This Row],[Runners]]&lt;5,0,IF(Table1[[#This Row],[Runners]]&lt;8,0.25,IF(Table1[[#This Row],[Runners]]&lt;12,0.2,IF(Table1[[#This Row],[Handicap?]]="Yes",0.25,0.2))))</f>
        <v>0</v>
      </c>
      <c r="R633" s="29">
        <f>(IF(N633="WON-EW",((((F633-1)*Q633)*'complete results log'!$B$2)+('complete results log'!$B$2*(F633-1))),IF(N633="WON",((((F633-1)*Q633)*'complete results log'!$B$2)+('complete results log'!$B$2*(F633-1))),IF(N633="PLACED",((((F633-1)*Q633)*'complete results log'!$B$2)-'complete results log'!$B$2),IF(Q633=0,-'complete results log'!$B$2,IF(Q633=0,-'complete results log'!$B$2,-('complete results log'!$B$2*2)))))))*E633</f>
        <v>0</v>
      </c>
      <c r="S633" s="28">
        <f>(IF(N633="WON-EW",((((O633-1)*Q633)*'complete results log'!$B$2)+('complete results log'!$B$2*(O633-1))),IF(N633="WON",((((O633-1)*Q633)*'complete results log'!$B$2)+('complete results log'!$B$2*(O633-1))),IF(N633="PLACED",((((O633-1)*Q633)*'complete results log'!$B$2)-'complete results log'!$B$2),IF(Q633=0,-'complete results log'!$B$2,IF(Q633=0,-'complete results log'!$B$2,-('complete results log'!$B$2*2)))))))*E633</f>
        <v>0</v>
      </c>
      <c r="T633" s="28">
        <f>(IF(N633="WON-EW",(((L633-1)*'complete results log'!$B$2)*(1-$B$3))+(((M633-1)*'complete results log'!$B$2)*(1-$B$3)),IF(N633="WON",(((L633-1)*'complete results log'!$B$2)*(1-$B$3)),IF(N633="PLACED",(((M633-1)*'complete results log'!$B$2)*(1-$B$3))-'complete results log'!$B$2,IF(Q633=0,-'complete results log'!$B$2,-('complete results log'!$B$2*2))))))*E633</f>
        <v>0</v>
      </c>
    </row>
    <row r="634" spans="3:20" x14ac:dyDescent="0.2">
      <c r="C634" s="50"/>
      <c r="D634" s="50"/>
      <c r="H634" s="22"/>
      <c r="I634" s="22"/>
      <c r="J634" s="22"/>
      <c r="K634" s="22"/>
      <c r="N634" s="18"/>
      <c r="O634" s="27">
        <f>((G634-1)*(1-(IF(H634="no",0,'complete results log'!$B$3)))+1)</f>
        <v>5.0000000000000044E-2</v>
      </c>
      <c r="P634" s="27">
        <f t="shared" si="10"/>
        <v>0</v>
      </c>
      <c r="Q634" s="39">
        <f>IF(Table1[[#This Row],[Runners]]&lt;5,0,IF(Table1[[#This Row],[Runners]]&lt;8,0.25,IF(Table1[[#This Row],[Runners]]&lt;12,0.2,IF(Table1[[#This Row],[Handicap?]]="Yes",0.25,0.2))))</f>
        <v>0</v>
      </c>
      <c r="R634" s="29">
        <f>(IF(N634="WON-EW",((((F634-1)*Q634)*'complete results log'!$B$2)+('complete results log'!$B$2*(F634-1))),IF(N634="WON",((((F634-1)*Q634)*'complete results log'!$B$2)+('complete results log'!$B$2*(F634-1))),IF(N634="PLACED",((((F634-1)*Q634)*'complete results log'!$B$2)-'complete results log'!$B$2),IF(Q634=0,-'complete results log'!$B$2,IF(Q634=0,-'complete results log'!$B$2,-('complete results log'!$B$2*2)))))))*E634</f>
        <v>0</v>
      </c>
      <c r="S634" s="28">
        <f>(IF(N634="WON-EW",((((O634-1)*Q634)*'complete results log'!$B$2)+('complete results log'!$B$2*(O634-1))),IF(N634="WON",((((O634-1)*Q634)*'complete results log'!$B$2)+('complete results log'!$B$2*(O634-1))),IF(N634="PLACED",((((O634-1)*Q634)*'complete results log'!$B$2)-'complete results log'!$B$2),IF(Q634=0,-'complete results log'!$B$2,IF(Q634=0,-'complete results log'!$B$2,-('complete results log'!$B$2*2)))))))*E634</f>
        <v>0</v>
      </c>
      <c r="T634" s="28">
        <f>(IF(N634="WON-EW",(((L634-1)*'complete results log'!$B$2)*(1-$B$3))+(((M634-1)*'complete results log'!$B$2)*(1-$B$3)),IF(N634="WON",(((L634-1)*'complete results log'!$B$2)*(1-$B$3)),IF(N634="PLACED",(((M634-1)*'complete results log'!$B$2)*(1-$B$3))-'complete results log'!$B$2,IF(Q634=0,-'complete results log'!$B$2,-('complete results log'!$B$2*2))))))*E634</f>
        <v>0</v>
      </c>
    </row>
    <row r="635" spans="3:20" x14ac:dyDescent="0.2">
      <c r="C635" s="50"/>
      <c r="D635" s="50"/>
      <c r="H635" s="22"/>
      <c r="I635" s="22"/>
      <c r="J635" s="22"/>
      <c r="K635" s="22"/>
      <c r="N635" s="18"/>
      <c r="O635" s="27">
        <f>((G635-1)*(1-(IF(H635="no",0,'complete results log'!$B$3)))+1)</f>
        <v>5.0000000000000044E-2</v>
      </c>
      <c r="P635" s="27">
        <f t="shared" si="10"/>
        <v>0</v>
      </c>
      <c r="Q635" s="39">
        <f>IF(Table1[[#This Row],[Runners]]&lt;5,0,IF(Table1[[#This Row],[Runners]]&lt;8,0.25,IF(Table1[[#This Row],[Runners]]&lt;12,0.2,IF(Table1[[#This Row],[Handicap?]]="Yes",0.25,0.2))))</f>
        <v>0</v>
      </c>
      <c r="R635" s="29">
        <f>(IF(N635="WON-EW",((((F635-1)*Q635)*'complete results log'!$B$2)+('complete results log'!$B$2*(F635-1))),IF(N635="WON",((((F635-1)*Q635)*'complete results log'!$B$2)+('complete results log'!$B$2*(F635-1))),IF(N635="PLACED",((((F635-1)*Q635)*'complete results log'!$B$2)-'complete results log'!$B$2),IF(Q635=0,-'complete results log'!$B$2,IF(Q635=0,-'complete results log'!$B$2,-('complete results log'!$B$2*2)))))))*E635</f>
        <v>0</v>
      </c>
      <c r="S635" s="28">
        <f>(IF(N635="WON-EW",((((O635-1)*Q635)*'complete results log'!$B$2)+('complete results log'!$B$2*(O635-1))),IF(N635="WON",((((O635-1)*Q635)*'complete results log'!$B$2)+('complete results log'!$B$2*(O635-1))),IF(N635="PLACED",((((O635-1)*Q635)*'complete results log'!$B$2)-'complete results log'!$B$2),IF(Q635=0,-'complete results log'!$B$2,IF(Q635=0,-'complete results log'!$B$2,-('complete results log'!$B$2*2)))))))*E635</f>
        <v>0</v>
      </c>
      <c r="T635" s="28">
        <f>(IF(N635="WON-EW",(((L635-1)*'complete results log'!$B$2)*(1-$B$3))+(((M635-1)*'complete results log'!$B$2)*(1-$B$3)),IF(N635="WON",(((L635-1)*'complete results log'!$B$2)*(1-$B$3)),IF(N635="PLACED",(((M635-1)*'complete results log'!$B$2)*(1-$B$3))-'complete results log'!$B$2,IF(Q635=0,-'complete results log'!$B$2,-('complete results log'!$B$2*2))))))*E635</f>
        <v>0</v>
      </c>
    </row>
    <row r="636" spans="3:20" x14ac:dyDescent="0.2">
      <c r="C636" s="50"/>
      <c r="D636" s="50"/>
      <c r="H636" s="22"/>
      <c r="I636" s="22"/>
      <c r="J636" s="22"/>
      <c r="K636" s="22"/>
      <c r="N636" s="18"/>
      <c r="O636" s="27">
        <f>((G636-1)*(1-(IF(H636="no",0,'complete results log'!$B$3)))+1)</f>
        <v>5.0000000000000044E-2</v>
      </c>
      <c r="P636" s="27">
        <f t="shared" si="10"/>
        <v>0</v>
      </c>
      <c r="Q636" s="39">
        <f>IF(Table1[[#This Row],[Runners]]&lt;5,0,IF(Table1[[#This Row],[Runners]]&lt;8,0.25,IF(Table1[[#This Row],[Runners]]&lt;12,0.2,IF(Table1[[#This Row],[Handicap?]]="Yes",0.25,0.2))))</f>
        <v>0</v>
      </c>
      <c r="R636" s="29">
        <f>(IF(N636="WON-EW",((((F636-1)*Q636)*'complete results log'!$B$2)+('complete results log'!$B$2*(F636-1))),IF(N636="WON",((((F636-1)*Q636)*'complete results log'!$B$2)+('complete results log'!$B$2*(F636-1))),IF(N636="PLACED",((((F636-1)*Q636)*'complete results log'!$B$2)-'complete results log'!$B$2),IF(Q636=0,-'complete results log'!$B$2,IF(Q636=0,-'complete results log'!$B$2,-('complete results log'!$B$2*2)))))))*E636</f>
        <v>0</v>
      </c>
      <c r="S636" s="28">
        <f>(IF(N636="WON-EW",((((O636-1)*Q636)*'complete results log'!$B$2)+('complete results log'!$B$2*(O636-1))),IF(N636="WON",((((O636-1)*Q636)*'complete results log'!$B$2)+('complete results log'!$B$2*(O636-1))),IF(N636="PLACED",((((O636-1)*Q636)*'complete results log'!$B$2)-'complete results log'!$B$2),IF(Q636=0,-'complete results log'!$B$2,IF(Q636=0,-'complete results log'!$B$2,-('complete results log'!$B$2*2)))))))*E636</f>
        <v>0</v>
      </c>
      <c r="T636" s="28">
        <f>(IF(N636="WON-EW",(((L636-1)*'complete results log'!$B$2)*(1-$B$3))+(((M636-1)*'complete results log'!$B$2)*(1-$B$3)),IF(N636="WON",(((L636-1)*'complete results log'!$B$2)*(1-$B$3)),IF(N636="PLACED",(((M636-1)*'complete results log'!$B$2)*(1-$B$3))-'complete results log'!$B$2,IF(Q636=0,-'complete results log'!$B$2,-('complete results log'!$B$2*2))))))*E636</f>
        <v>0</v>
      </c>
    </row>
    <row r="637" spans="3:20" x14ac:dyDescent="0.2">
      <c r="C637" s="50"/>
      <c r="D637" s="50"/>
      <c r="H637" s="22"/>
      <c r="I637" s="22"/>
      <c r="J637" s="22"/>
      <c r="K637" s="22"/>
      <c r="N637" s="18"/>
      <c r="O637" s="27">
        <f>((G637-1)*(1-(IF(H637="no",0,'complete results log'!$B$3)))+1)</f>
        <v>5.0000000000000044E-2</v>
      </c>
      <c r="P637" s="27">
        <f t="shared" si="10"/>
        <v>0</v>
      </c>
      <c r="Q637" s="39">
        <f>IF(Table1[[#This Row],[Runners]]&lt;5,0,IF(Table1[[#This Row],[Runners]]&lt;8,0.25,IF(Table1[[#This Row],[Runners]]&lt;12,0.2,IF(Table1[[#This Row],[Handicap?]]="Yes",0.25,0.2))))</f>
        <v>0</v>
      </c>
      <c r="R637" s="29">
        <f>(IF(N637="WON-EW",((((F637-1)*Q637)*'complete results log'!$B$2)+('complete results log'!$B$2*(F637-1))),IF(N637="WON",((((F637-1)*Q637)*'complete results log'!$B$2)+('complete results log'!$B$2*(F637-1))),IF(N637="PLACED",((((F637-1)*Q637)*'complete results log'!$B$2)-'complete results log'!$B$2),IF(Q637=0,-'complete results log'!$B$2,IF(Q637=0,-'complete results log'!$B$2,-('complete results log'!$B$2*2)))))))*E637</f>
        <v>0</v>
      </c>
      <c r="S637" s="28">
        <f>(IF(N637="WON-EW",((((O637-1)*Q637)*'complete results log'!$B$2)+('complete results log'!$B$2*(O637-1))),IF(N637="WON",((((O637-1)*Q637)*'complete results log'!$B$2)+('complete results log'!$B$2*(O637-1))),IF(N637="PLACED",((((O637-1)*Q637)*'complete results log'!$B$2)-'complete results log'!$B$2),IF(Q637=0,-'complete results log'!$B$2,IF(Q637=0,-'complete results log'!$B$2,-('complete results log'!$B$2*2)))))))*E637</f>
        <v>0</v>
      </c>
      <c r="T637" s="28">
        <f>(IF(N637="WON-EW",(((L637-1)*'complete results log'!$B$2)*(1-$B$3))+(((M637-1)*'complete results log'!$B$2)*(1-$B$3)),IF(N637="WON",(((L637-1)*'complete results log'!$B$2)*(1-$B$3)),IF(N637="PLACED",(((M637-1)*'complete results log'!$B$2)*(1-$B$3))-'complete results log'!$B$2,IF(Q637=0,-'complete results log'!$B$2,-('complete results log'!$B$2*2))))))*E637</f>
        <v>0</v>
      </c>
    </row>
    <row r="638" spans="3:20" x14ac:dyDescent="0.2">
      <c r="C638" s="50"/>
      <c r="D638" s="50"/>
      <c r="H638" s="22"/>
      <c r="I638" s="22"/>
      <c r="J638" s="22"/>
      <c r="K638" s="22"/>
      <c r="N638" s="18"/>
      <c r="O638" s="27">
        <f>((G638-1)*(1-(IF(H638="no",0,'complete results log'!$B$3)))+1)</f>
        <v>5.0000000000000044E-2</v>
      </c>
      <c r="P638" s="27">
        <f t="shared" si="10"/>
        <v>0</v>
      </c>
      <c r="Q638" s="39">
        <f>IF(Table1[[#This Row],[Runners]]&lt;5,0,IF(Table1[[#This Row],[Runners]]&lt;8,0.25,IF(Table1[[#This Row],[Runners]]&lt;12,0.2,IF(Table1[[#This Row],[Handicap?]]="Yes",0.25,0.2))))</f>
        <v>0</v>
      </c>
      <c r="R638" s="29">
        <f>(IF(N638="WON-EW",((((F638-1)*Q638)*'complete results log'!$B$2)+('complete results log'!$B$2*(F638-1))),IF(N638="WON",((((F638-1)*Q638)*'complete results log'!$B$2)+('complete results log'!$B$2*(F638-1))),IF(N638="PLACED",((((F638-1)*Q638)*'complete results log'!$B$2)-'complete results log'!$B$2),IF(Q638=0,-'complete results log'!$B$2,IF(Q638=0,-'complete results log'!$B$2,-('complete results log'!$B$2*2)))))))*E638</f>
        <v>0</v>
      </c>
      <c r="S638" s="28">
        <f>(IF(N638="WON-EW",((((O638-1)*Q638)*'complete results log'!$B$2)+('complete results log'!$B$2*(O638-1))),IF(N638="WON",((((O638-1)*Q638)*'complete results log'!$B$2)+('complete results log'!$B$2*(O638-1))),IF(N638="PLACED",((((O638-1)*Q638)*'complete results log'!$B$2)-'complete results log'!$B$2),IF(Q638=0,-'complete results log'!$B$2,IF(Q638=0,-'complete results log'!$B$2,-('complete results log'!$B$2*2)))))))*E638</f>
        <v>0</v>
      </c>
      <c r="T638" s="28">
        <f>(IF(N638="WON-EW",(((L638-1)*'complete results log'!$B$2)*(1-$B$3))+(((M638-1)*'complete results log'!$B$2)*(1-$B$3)),IF(N638="WON",(((L638-1)*'complete results log'!$B$2)*(1-$B$3)),IF(N638="PLACED",(((M638-1)*'complete results log'!$B$2)*(1-$B$3))-'complete results log'!$B$2,IF(Q638=0,-'complete results log'!$B$2,-('complete results log'!$B$2*2))))))*E638</f>
        <v>0</v>
      </c>
    </row>
    <row r="639" spans="3:20" x14ac:dyDescent="0.2">
      <c r="C639" s="50"/>
      <c r="D639" s="50"/>
      <c r="H639" s="22"/>
      <c r="I639" s="22"/>
      <c r="J639" s="22"/>
      <c r="K639" s="22"/>
      <c r="N639" s="18"/>
      <c r="O639" s="27">
        <f>((G639-1)*(1-(IF(H639="no",0,'complete results log'!$B$3)))+1)</f>
        <v>5.0000000000000044E-2</v>
      </c>
      <c r="P639" s="27">
        <f t="shared" si="10"/>
        <v>0</v>
      </c>
      <c r="Q639" s="39">
        <f>IF(Table1[[#This Row],[Runners]]&lt;5,0,IF(Table1[[#This Row],[Runners]]&lt;8,0.25,IF(Table1[[#This Row],[Runners]]&lt;12,0.2,IF(Table1[[#This Row],[Handicap?]]="Yes",0.25,0.2))))</f>
        <v>0</v>
      </c>
      <c r="R639" s="29">
        <f>(IF(N639="WON-EW",((((F639-1)*Q639)*'complete results log'!$B$2)+('complete results log'!$B$2*(F639-1))),IF(N639="WON",((((F639-1)*Q639)*'complete results log'!$B$2)+('complete results log'!$B$2*(F639-1))),IF(N639="PLACED",((((F639-1)*Q639)*'complete results log'!$B$2)-'complete results log'!$B$2),IF(Q639=0,-'complete results log'!$B$2,IF(Q639=0,-'complete results log'!$B$2,-('complete results log'!$B$2*2)))))))*E639</f>
        <v>0</v>
      </c>
      <c r="S639" s="28">
        <f>(IF(N639="WON-EW",((((O639-1)*Q639)*'complete results log'!$B$2)+('complete results log'!$B$2*(O639-1))),IF(N639="WON",((((O639-1)*Q639)*'complete results log'!$B$2)+('complete results log'!$B$2*(O639-1))),IF(N639="PLACED",((((O639-1)*Q639)*'complete results log'!$B$2)-'complete results log'!$B$2),IF(Q639=0,-'complete results log'!$B$2,IF(Q639=0,-'complete results log'!$B$2,-('complete results log'!$B$2*2)))))))*E639</f>
        <v>0</v>
      </c>
      <c r="T639" s="28">
        <f>(IF(N639="WON-EW",(((L639-1)*'complete results log'!$B$2)*(1-$B$3))+(((M639-1)*'complete results log'!$B$2)*(1-$B$3)),IF(N639="WON",(((L639-1)*'complete results log'!$B$2)*(1-$B$3)),IF(N639="PLACED",(((M639-1)*'complete results log'!$B$2)*(1-$B$3))-'complete results log'!$B$2,IF(Q639=0,-'complete results log'!$B$2,-('complete results log'!$B$2*2))))))*E639</f>
        <v>0</v>
      </c>
    </row>
    <row r="640" spans="3:20" x14ac:dyDescent="0.2">
      <c r="C640" s="50"/>
      <c r="D640" s="50"/>
      <c r="H640" s="22"/>
      <c r="I640" s="22"/>
      <c r="J640" s="22"/>
      <c r="K640" s="22"/>
      <c r="N640" s="18"/>
      <c r="O640" s="27">
        <f>((G640-1)*(1-(IF(H640="no",0,'complete results log'!$B$3)))+1)</f>
        <v>5.0000000000000044E-2</v>
      </c>
      <c r="P640" s="27">
        <f t="shared" si="10"/>
        <v>0</v>
      </c>
      <c r="Q640" s="39">
        <f>IF(Table1[[#This Row],[Runners]]&lt;5,0,IF(Table1[[#This Row],[Runners]]&lt;8,0.25,IF(Table1[[#This Row],[Runners]]&lt;12,0.2,IF(Table1[[#This Row],[Handicap?]]="Yes",0.25,0.2))))</f>
        <v>0</v>
      </c>
      <c r="R640" s="29">
        <f>(IF(N640="WON-EW",((((F640-1)*Q640)*'complete results log'!$B$2)+('complete results log'!$B$2*(F640-1))),IF(N640="WON",((((F640-1)*Q640)*'complete results log'!$B$2)+('complete results log'!$B$2*(F640-1))),IF(N640="PLACED",((((F640-1)*Q640)*'complete results log'!$B$2)-'complete results log'!$B$2),IF(Q640=0,-'complete results log'!$B$2,IF(Q640=0,-'complete results log'!$B$2,-('complete results log'!$B$2*2)))))))*E640</f>
        <v>0</v>
      </c>
      <c r="S640" s="28">
        <f>(IF(N640="WON-EW",((((O640-1)*Q640)*'complete results log'!$B$2)+('complete results log'!$B$2*(O640-1))),IF(N640="WON",((((O640-1)*Q640)*'complete results log'!$B$2)+('complete results log'!$B$2*(O640-1))),IF(N640="PLACED",((((O640-1)*Q640)*'complete results log'!$B$2)-'complete results log'!$B$2),IF(Q640=0,-'complete results log'!$B$2,IF(Q640=0,-'complete results log'!$B$2,-('complete results log'!$B$2*2)))))))*E640</f>
        <v>0</v>
      </c>
      <c r="T640" s="28">
        <f>(IF(N640="WON-EW",(((L640-1)*'complete results log'!$B$2)*(1-$B$3))+(((M640-1)*'complete results log'!$B$2)*(1-$B$3)),IF(N640="WON",(((L640-1)*'complete results log'!$B$2)*(1-$B$3)),IF(N640="PLACED",(((M640-1)*'complete results log'!$B$2)*(1-$B$3))-'complete results log'!$B$2,IF(Q640=0,-'complete results log'!$B$2,-('complete results log'!$B$2*2))))))*E640</f>
        <v>0</v>
      </c>
    </row>
    <row r="641" spans="3:20" x14ac:dyDescent="0.2">
      <c r="C641" s="50"/>
      <c r="D641" s="50"/>
      <c r="H641" s="22"/>
      <c r="I641" s="22"/>
      <c r="J641" s="22"/>
      <c r="K641" s="22"/>
      <c r="N641" s="18"/>
      <c r="O641" s="27">
        <f>((G641-1)*(1-(IF(H641="no",0,'complete results log'!$B$3)))+1)</f>
        <v>5.0000000000000044E-2</v>
      </c>
      <c r="P641" s="27">
        <f t="shared" si="10"/>
        <v>0</v>
      </c>
      <c r="Q641" s="39">
        <f>IF(Table1[[#This Row],[Runners]]&lt;5,0,IF(Table1[[#This Row],[Runners]]&lt;8,0.25,IF(Table1[[#This Row],[Runners]]&lt;12,0.2,IF(Table1[[#This Row],[Handicap?]]="Yes",0.25,0.2))))</f>
        <v>0</v>
      </c>
      <c r="R641" s="29">
        <f>(IF(N641="WON-EW",((((F641-1)*Q641)*'complete results log'!$B$2)+('complete results log'!$B$2*(F641-1))),IF(N641="WON",((((F641-1)*Q641)*'complete results log'!$B$2)+('complete results log'!$B$2*(F641-1))),IF(N641="PLACED",((((F641-1)*Q641)*'complete results log'!$B$2)-'complete results log'!$B$2),IF(Q641=0,-'complete results log'!$B$2,IF(Q641=0,-'complete results log'!$B$2,-('complete results log'!$B$2*2)))))))*E641</f>
        <v>0</v>
      </c>
      <c r="S641" s="28">
        <f>(IF(N641="WON-EW",((((O641-1)*Q641)*'complete results log'!$B$2)+('complete results log'!$B$2*(O641-1))),IF(N641="WON",((((O641-1)*Q641)*'complete results log'!$B$2)+('complete results log'!$B$2*(O641-1))),IF(N641="PLACED",((((O641-1)*Q641)*'complete results log'!$B$2)-'complete results log'!$B$2),IF(Q641=0,-'complete results log'!$B$2,IF(Q641=0,-'complete results log'!$B$2,-('complete results log'!$B$2*2)))))))*E641</f>
        <v>0</v>
      </c>
      <c r="T641" s="28">
        <f>(IF(N641="WON-EW",(((L641-1)*'complete results log'!$B$2)*(1-$B$3))+(((M641-1)*'complete results log'!$B$2)*(1-$B$3)),IF(N641="WON",(((L641-1)*'complete results log'!$B$2)*(1-$B$3)),IF(N641="PLACED",(((M641-1)*'complete results log'!$B$2)*(1-$B$3))-'complete results log'!$B$2,IF(Q641=0,-'complete results log'!$B$2,-('complete results log'!$B$2*2))))))*E641</f>
        <v>0</v>
      </c>
    </row>
    <row r="642" spans="3:20" x14ac:dyDescent="0.2">
      <c r="C642" s="50"/>
      <c r="D642" s="50"/>
      <c r="H642" s="22"/>
      <c r="I642" s="22"/>
      <c r="J642" s="22"/>
      <c r="K642" s="22"/>
      <c r="N642" s="18"/>
      <c r="O642" s="27">
        <f>((G642-1)*(1-(IF(H642="no",0,'complete results log'!$B$3)))+1)</f>
        <v>5.0000000000000044E-2</v>
      </c>
      <c r="P642" s="27">
        <f t="shared" si="10"/>
        <v>0</v>
      </c>
      <c r="Q642" s="39">
        <f>IF(Table1[[#This Row],[Runners]]&lt;5,0,IF(Table1[[#This Row],[Runners]]&lt;8,0.25,IF(Table1[[#This Row],[Runners]]&lt;12,0.2,IF(Table1[[#This Row],[Handicap?]]="Yes",0.25,0.2))))</f>
        <v>0</v>
      </c>
      <c r="R642" s="29">
        <f>(IF(N642="WON-EW",((((F642-1)*Q642)*'complete results log'!$B$2)+('complete results log'!$B$2*(F642-1))),IF(N642="WON",((((F642-1)*Q642)*'complete results log'!$B$2)+('complete results log'!$B$2*(F642-1))),IF(N642="PLACED",((((F642-1)*Q642)*'complete results log'!$B$2)-'complete results log'!$B$2),IF(Q642=0,-'complete results log'!$B$2,IF(Q642=0,-'complete results log'!$B$2,-('complete results log'!$B$2*2)))))))*E642</f>
        <v>0</v>
      </c>
      <c r="S642" s="28">
        <f>(IF(N642="WON-EW",((((O642-1)*Q642)*'complete results log'!$B$2)+('complete results log'!$B$2*(O642-1))),IF(N642="WON",((((O642-1)*Q642)*'complete results log'!$B$2)+('complete results log'!$B$2*(O642-1))),IF(N642="PLACED",((((O642-1)*Q642)*'complete results log'!$B$2)-'complete results log'!$B$2),IF(Q642=0,-'complete results log'!$B$2,IF(Q642=0,-'complete results log'!$B$2,-('complete results log'!$B$2*2)))))))*E642</f>
        <v>0</v>
      </c>
      <c r="T642" s="28">
        <f>(IF(N642="WON-EW",(((L642-1)*'complete results log'!$B$2)*(1-$B$3))+(((M642-1)*'complete results log'!$B$2)*(1-$B$3)),IF(N642="WON",(((L642-1)*'complete results log'!$B$2)*(1-$B$3)),IF(N642="PLACED",(((M642-1)*'complete results log'!$B$2)*(1-$B$3))-'complete results log'!$B$2,IF(Q642=0,-'complete results log'!$B$2,-('complete results log'!$B$2*2))))))*E642</f>
        <v>0</v>
      </c>
    </row>
    <row r="643" spans="3:20" x14ac:dyDescent="0.2">
      <c r="C643" s="50"/>
      <c r="D643" s="50"/>
      <c r="H643" s="22"/>
      <c r="I643" s="22"/>
      <c r="J643" s="22"/>
      <c r="K643" s="22"/>
      <c r="N643" s="18"/>
      <c r="O643" s="27">
        <f>((G643-1)*(1-(IF(H643="no",0,'complete results log'!$B$3)))+1)</f>
        <v>5.0000000000000044E-2</v>
      </c>
      <c r="P643" s="27">
        <f t="shared" si="10"/>
        <v>0</v>
      </c>
      <c r="Q643" s="39">
        <f>IF(Table1[[#This Row],[Runners]]&lt;5,0,IF(Table1[[#This Row],[Runners]]&lt;8,0.25,IF(Table1[[#This Row],[Runners]]&lt;12,0.2,IF(Table1[[#This Row],[Handicap?]]="Yes",0.25,0.2))))</f>
        <v>0</v>
      </c>
      <c r="R643" s="29">
        <f>(IF(N643="WON-EW",((((F643-1)*Q643)*'complete results log'!$B$2)+('complete results log'!$B$2*(F643-1))),IF(N643="WON",((((F643-1)*Q643)*'complete results log'!$B$2)+('complete results log'!$B$2*(F643-1))),IF(N643="PLACED",((((F643-1)*Q643)*'complete results log'!$B$2)-'complete results log'!$B$2),IF(Q643=0,-'complete results log'!$B$2,IF(Q643=0,-'complete results log'!$B$2,-('complete results log'!$B$2*2)))))))*E643</f>
        <v>0</v>
      </c>
      <c r="S643" s="28">
        <f>(IF(N643="WON-EW",((((O643-1)*Q643)*'complete results log'!$B$2)+('complete results log'!$B$2*(O643-1))),IF(N643="WON",((((O643-1)*Q643)*'complete results log'!$B$2)+('complete results log'!$B$2*(O643-1))),IF(N643="PLACED",((((O643-1)*Q643)*'complete results log'!$B$2)-'complete results log'!$B$2),IF(Q643=0,-'complete results log'!$B$2,IF(Q643=0,-'complete results log'!$B$2,-('complete results log'!$B$2*2)))))))*E643</f>
        <v>0</v>
      </c>
      <c r="T643" s="28">
        <f>(IF(N643="WON-EW",(((L643-1)*'complete results log'!$B$2)*(1-$B$3))+(((M643-1)*'complete results log'!$B$2)*(1-$B$3)),IF(N643="WON",(((L643-1)*'complete results log'!$B$2)*(1-$B$3)),IF(N643="PLACED",(((M643-1)*'complete results log'!$B$2)*(1-$B$3))-'complete results log'!$B$2,IF(Q643=0,-'complete results log'!$B$2,-('complete results log'!$B$2*2))))))*E643</f>
        <v>0</v>
      </c>
    </row>
    <row r="644" spans="3:20" x14ac:dyDescent="0.2">
      <c r="C644" s="50"/>
      <c r="D644" s="50"/>
      <c r="H644" s="22"/>
      <c r="I644" s="22"/>
      <c r="J644" s="22"/>
      <c r="K644" s="22"/>
      <c r="N644" s="18"/>
      <c r="O644" s="27">
        <f>((G644-1)*(1-(IF(H644="no",0,'complete results log'!$B$3)))+1)</f>
        <v>5.0000000000000044E-2</v>
      </c>
      <c r="P644" s="27">
        <f t="shared" si="10"/>
        <v>0</v>
      </c>
      <c r="Q644" s="39">
        <f>IF(Table1[[#This Row],[Runners]]&lt;5,0,IF(Table1[[#This Row],[Runners]]&lt;8,0.25,IF(Table1[[#This Row],[Runners]]&lt;12,0.2,IF(Table1[[#This Row],[Handicap?]]="Yes",0.25,0.2))))</f>
        <v>0</v>
      </c>
      <c r="R644" s="29">
        <f>(IF(N644="WON-EW",((((F644-1)*Q644)*'complete results log'!$B$2)+('complete results log'!$B$2*(F644-1))),IF(N644="WON",((((F644-1)*Q644)*'complete results log'!$B$2)+('complete results log'!$B$2*(F644-1))),IF(N644="PLACED",((((F644-1)*Q644)*'complete results log'!$B$2)-'complete results log'!$B$2),IF(Q644=0,-'complete results log'!$B$2,IF(Q644=0,-'complete results log'!$B$2,-('complete results log'!$B$2*2)))))))*E644</f>
        <v>0</v>
      </c>
      <c r="S644" s="28">
        <f>(IF(N644="WON-EW",((((O644-1)*Q644)*'complete results log'!$B$2)+('complete results log'!$B$2*(O644-1))),IF(N644="WON",((((O644-1)*Q644)*'complete results log'!$B$2)+('complete results log'!$B$2*(O644-1))),IF(N644="PLACED",((((O644-1)*Q644)*'complete results log'!$B$2)-'complete results log'!$B$2),IF(Q644=0,-'complete results log'!$B$2,IF(Q644=0,-'complete results log'!$B$2,-('complete results log'!$B$2*2)))))))*E644</f>
        <v>0</v>
      </c>
      <c r="T644" s="28">
        <f>(IF(N644="WON-EW",(((L644-1)*'complete results log'!$B$2)*(1-$B$3))+(((M644-1)*'complete results log'!$B$2)*(1-$B$3)),IF(N644="WON",(((L644-1)*'complete results log'!$B$2)*(1-$B$3)),IF(N644="PLACED",(((M644-1)*'complete results log'!$B$2)*(1-$B$3))-'complete results log'!$B$2,IF(Q644=0,-'complete results log'!$B$2,-('complete results log'!$B$2*2))))))*E644</f>
        <v>0</v>
      </c>
    </row>
    <row r="645" spans="3:20" x14ac:dyDescent="0.2">
      <c r="C645" s="50"/>
      <c r="D645" s="50"/>
      <c r="H645" s="22"/>
      <c r="I645" s="22"/>
      <c r="J645" s="22"/>
      <c r="K645" s="22"/>
      <c r="N645" s="18"/>
      <c r="O645" s="27">
        <f>((G645-1)*(1-(IF(H645="no",0,'complete results log'!$B$3)))+1)</f>
        <v>5.0000000000000044E-2</v>
      </c>
      <c r="P645" s="27">
        <f t="shared" si="10"/>
        <v>0</v>
      </c>
      <c r="Q645" s="39">
        <f>IF(Table1[[#This Row],[Runners]]&lt;5,0,IF(Table1[[#This Row],[Runners]]&lt;8,0.25,IF(Table1[[#This Row],[Runners]]&lt;12,0.2,IF(Table1[[#This Row],[Handicap?]]="Yes",0.25,0.2))))</f>
        <v>0</v>
      </c>
      <c r="R645" s="29">
        <f>(IF(N645="WON-EW",((((F645-1)*Q645)*'complete results log'!$B$2)+('complete results log'!$B$2*(F645-1))),IF(N645="WON",((((F645-1)*Q645)*'complete results log'!$B$2)+('complete results log'!$B$2*(F645-1))),IF(N645="PLACED",((((F645-1)*Q645)*'complete results log'!$B$2)-'complete results log'!$B$2),IF(Q645=0,-'complete results log'!$B$2,IF(Q645=0,-'complete results log'!$B$2,-('complete results log'!$B$2*2)))))))*E645</f>
        <v>0</v>
      </c>
      <c r="S645" s="28">
        <f>(IF(N645="WON-EW",((((O645-1)*Q645)*'complete results log'!$B$2)+('complete results log'!$B$2*(O645-1))),IF(N645="WON",((((O645-1)*Q645)*'complete results log'!$B$2)+('complete results log'!$B$2*(O645-1))),IF(N645="PLACED",((((O645-1)*Q645)*'complete results log'!$B$2)-'complete results log'!$B$2),IF(Q645=0,-'complete results log'!$B$2,IF(Q645=0,-'complete results log'!$B$2,-('complete results log'!$B$2*2)))))))*E645</f>
        <v>0</v>
      </c>
      <c r="T645" s="28">
        <f>(IF(N645="WON-EW",(((L645-1)*'complete results log'!$B$2)*(1-$B$3))+(((M645-1)*'complete results log'!$B$2)*(1-$B$3)),IF(N645="WON",(((L645-1)*'complete results log'!$B$2)*(1-$B$3)),IF(N645="PLACED",(((M645-1)*'complete results log'!$B$2)*(1-$B$3))-'complete results log'!$B$2,IF(Q645=0,-'complete results log'!$B$2,-('complete results log'!$B$2*2))))))*E645</f>
        <v>0</v>
      </c>
    </row>
    <row r="646" spans="3:20" x14ac:dyDescent="0.2">
      <c r="C646" s="50"/>
      <c r="D646" s="50"/>
      <c r="H646" s="22"/>
      <c r="I646" s="22"/>
      <c r="J646" s="22"/>
      <c r="K646" s="22"/>
      <c r="N646" s="18"/>
      <c r="O646" s="27">
        <f>((G646-1)*(1-(IF(H646="no",0,'complete results log'!$B$3)))+1)</f>
        <v>5.0000000000000044E-2</v>
      </c>
      <c r="P646" s="27">
        <f t="shared" si="10"/>
        <v>0</v>
      </c>
      <c r="Q646" s="39">
        <f>IF(Table1[[#This Row],[Runners]]&lt;5,0,IF(Table1[[#This Row],[Runners]]&lt;8,0.25,IF(Table1[[#This Row],[Runners]]&lt;12,0.2,IF(Table1[[#This Row],[Handicap?]]="Yes",0.25,0.2))))</f>
        <v>0</v>
      </c>
      <c r="R646" s="29">
        <f>(IF(N646="WON-EW",((((F646-1)*Q646)*'complete results log'!$B$2)+('complete results log'!$B$2*(F646-1))),IF(N646="WON",((((F646-1)*Q646)*'complete results log'!$B$2)+('complete results log'!$B$2*(F646-1))),IF(N646="PLACED",((((F646-1)*Q646)*'complete results log'!$B$2)-'complete results log'!$B$2),IF(Q646=0,-'complete results log'!$B$2,IF(Q646=0,-'complete results log'!$B$2,-('complete results log'!$B$2*2)))))))*E646</f>
        <v>0</v>
      </c>
      <c r="S646" s="28">
        <f>(IF(N646="WON-EW",((((O646-1)*Q646)*'complete results log'!$B$2)+('complete results log'!$B$2*(O646-1))),IF(N646="WON",((((O646-1)*Q646)*'complete results log'!$B$2)+('complete results log'!$B$2*(O646-1))),IF(N646="PLACED",((((O646-1)*Q646)*'complete results log'!$B$2)-'complete results log'!$B$2),IF(Q646=0,-'complete results log'!$B$2,IF(Q646=0,-'complete results log'!$B$2,-('complete results log'!$B$2*2)))))))*E646</f>
        <v>0</v>
      </c>
      <c r="T646" s="28">
        <f>(IF(N646="WON-EW",(((L646-1)*'complete results log'!$B$2)*(1-$B$3))+(((M646-1)*'complete results log'!$B$2)*(1-$B$3)),IF(N646="WON",(((L646-1)*'complete results log'!$B$2)*(1-$B$3)),IF(N646="PLACED",(((M646-1)*'complete results log'!$B$2)*(1-$B$3))-'complete results log'!$B$2,IF(Q646=0,-'complete results log'!$B$2,-('complete results log'!$B$2*2))))))*E646</f>
        <v>0</v>
      </c>
    </row>
    <row r="647" spans="3:20" x14ac:dyDescent="0.2">
      <c r="C647" s="50"/>
      <c r="D647" s="50"/>
      <c r="H647" s="22"/>
      <c r="I647" s="22"/>
      <c r="J647" s="22"/>
      <c r="K647" s="22"/>
      <c r="N647" s="18"/>
      <c r="O647" s="27">
        <f>((G647-1)*(1-(IF(H647="no",0,'complete results log'!$B$3)))+1)</f>
        <v>5.0000000000000044E-2</v>
      </c>
      <c r="P647" s="27">
        <f t="shared" si="10"/>
        <v>0</v>
      </c>
      <c r="Q647" s="39">
        <f>IF(Table1[[#This Row],[Runners]]&lt;5,0,IF(Table1[[#This Row],[Runners]]&lt;8,0.25,IF(Table1[[#This Row],[Runners]]&lt;12,0.2,IF(Table1[[#This Row],[Handicap?]]="Yes",0.25,0.2))))</f>
        <v>0</v>
      </c>
      <c r="R647" s="29">
        <f>(IF(N647="WON-EW",((((F647-1)*Q647)*'complete results log'!$B$2)+('complete results log'!$B$2*(F647-1))),IF(N647="WON",((((F647-1)*Q647)*'complete results log'!$B$2)+('complete results log'!$B$2*(F647-1))),IF(N647="PLACED",((((F647-1)*Q647)*'complete results log'!$B$2)-'complete results log'!$B$2),IF(Q647=0,-'complete results log'!$B$2,IF(Q647=0,-'complete results log'!$B$2,-('complete results log'!$B$2*2)))))))*E647</f>
        <v>0</v>
      </c>
      <c r="S647" s="28">
        <f>(IF(N647="WON-EW",((((O647-1)*Q647)*'complete results log'!$B$2)+('complete results log'!$B$2*(O647-1))),IF(N647="WON",((((O647-1)*Q647)*'complete results log'!$B$2)+('complete results log'!$B$2*(O647-1))),IF(N647="PLACED",((((O647-1)*Q647)*'complete results log'!$B$2)-'complete results log'!$B$2),IF(Q647=0,-'complete results log'!$B$2,IF(Q647=0,-'complete results log'!$B$2,-('complete results log'!$B$2*2)))))))*E647</f>
        <v>0</v>
      </c>
      <c r="T647" s="28">
        <f>(IF(N647="WON-EW",(((L647-1)*'complete results log'!$B$2)*(1-$B$3))+(((M647-1)*'complete results log'!$B$2)*(1-$B$3)),IF(N647="WON",(((L647-1)*'complete results log'!$B$2)*(1-$B$3)),IF(N647="PLACED",(((M647-1)*'complete results log'!$B$2)*(1-$B$3))-'complete results log'!$B$2,IF(Q647=0,-'complete results log'!$B$2,-('complete results log'!$B$2*2))))))*E647</f>
        <v>0</v>
      </c>
    </row>
    <row r="648" spans="3:20" x14ac:dyDescent="0.2">
      <c r="C648" s="50"/>
      <c r="D648" s="50"/>
      <c r="H648" s="22"/>
      <c r="I648" s="22"/>
      <c r="J648" s="22"/>
      <c r="K648" s="22"/>
      <c r="N648" s="18"/>
      <c r="O648" s="27">
        <f>((G648-1)*(1-(IF(H648="no",0,'complete results log'!$B$3)))+1)</f>
        <v>5.0000000000000044E-2</v>
      </c>
      <c r="P648" s="27">
        <f t="shared" si="10"/>
        <v>0</v>
      </c>
      <c r="Q648" s="39">
        <f>IF(Table1[[#This Row],[Runners]]&lt;5,0,IF(Table1[[#This Row],[Runners]]&lt;8,0.25,IF(Table1[[#This Row],[Runners]]&lt;12,0.2,IF(Table1[[#This Row],[Handicap?]]="Yes",0.25,0.2))))</f>
        <v>0</v>
      </c>
      <c r="R648" s="29">
        <f>(IF(N648="WON-EW",((((F648-1)*Q648)*'complete results log'!$B$2)+('complete results log'!$B$2*(F648-1))),IF(N648="WON",((((F648-1)*Q648)*'complete results log'!$B$2)+('complete results log'!$B$2*(F648-1))),IF(N648="PLACED",((((F648-1)*Q648)*'complete results log'!$B$2)-'complete results log'!$B$2),IF(Q648=0,-'complete results log'!$B$2,IF(Q648=0,-'complete results log'!$B$2,-('complete results log'!$B$2*2)))))))*E648</f>
        <v>0</v>
      </c>
      <c r="S648" s="28">
        <f>(IF(N648="WON-EW",((((O648-1)*Q648)*'complete results log'!$B$2)+('complete results log'!$B$2*(O648-1))),IF(N648="WON",((((O648-1)*Q648)*'complete results log'!$B$2)+('complete results log'!$B$2*(O648-1))),IF(N648="PLACED",((((O648-1)*Q648)*'complete results log'!$B$2)-'complete results log'!$B$2),IF(Q648=0,-'complete results log'!$B$2,IF(Q648=0,-'complete results log'!$B$2,-('complete results log'!$B$2*2)))))))*E648</f>
        <v>0</v>
      </c>
      <c r="T648" s="28">
        <f>(IF(N648="WON-EW",(((L648-1)*'complete results log'!$B$2)*(1-$B$3))+(((M648-1)*'complete results log'!$B$2)*(1-$B$3)),IF(N648="WON",(((L648-1)*'complete results log'!$B$2)*(1-$B$3)),IF(N648="PLACED",(((M648-1)*'complete results log'!$B$2)*(1-$B$3))-'complete results log'!$B$2,IF(Q648=0,-'complete results log'!$B$2,-('complete results log'!$B$2*2))))))*E648</f>
        <v>0</v>
      </c>
    </row>
    <row r="649" spans="3:20" x14ac:dyDescent="0.2">
      <c r="C649" s="50"/>
      <c r="D649" s="50"/>
      <c r="H649" s="22"/>
      <c r="I649" s="22"/>
      <c r="J649" s="22"/>
      <c r="K649" s="22"/>
      <c r="N649" s="18"/>
      <c r="O649" s="27">
        <f>((G649-1)*(1-(IF(H649="no",0,'complete results log'!$B$3)))+1)</f>
        <v>5.0000000000000044E-2</v>
      </c>
      <c r="P649" s="27">
        <f t="shared" si="10"/>
        <v>0</v>
      </c>
      <c r="Q649" s="39">
        <f>IF(Table1[[#This Row],[Runners]]&lt;5,0,IF(Table1[[#This Row],[Runners]]&lt;8,0.25,IF(Table1[[#This Row],[Runners]]&lt;12,0.2,IF(Table1[[#This Row],[Handicap?]]="Yes",0.25,0.2))))</f>
        <v>0</v>
      </c>
      <c r="R649" s="29">
        <f>(IF(N649="WON-EW",((((F649-1)*Q649)*'complete results log'!$B$2)+('complete results log'!$B$2*(F649-1))),IF(N649="WON",((((F649-1)*Q649)*'complete results log'!$B$2)+('complete results log'!$B$2*(F649-1))),IF(N649="PLACED",((((F649-1)*Q649)*'complete results log'!$B$2)-'complete results log'!$B$2),IF(Q649=0,-'complete results log'!$B$2,IF(Q649=0,-'complete results log'!$B$2,-('complete results log'!$B$2*2)))))))*E649</f>
        <v>0</v>
      </c>
      <c r="S649" s="28">
        <f>(IF(N649="WON-EW",((((O649-1)*Q649)*'complete results log'!$B$2)+('complete results log'!$B$2*(O649-1))),IF(N649="WON",((((O649-1)*Q649)*'complete results log'!$B$2)+('complete results log'!$B$2*(O649-1))),IF(N649="PLACED",((((O649-1)*Q649)*'complete results log'!$B$2)-'complete results log'!$B$2),IF(Q649=0,-'complete results log'!$B$2,IF(Q649=0,-'complete results log'!$B$2,-('complete results log'!$B$2*2)))))))*E649</f>
        <v>0</v>
      </c>
      <c r="T649" s="28">
        <f>(IF(N649="WON-EW",(((L649-1)*'complete results log'!$B$2)*(1-$B$3))+(((M649-1)*'complete results log'!$B$2)*(1-$B$3)),IF(N649="WON",(((L649-1)*'complete results log'!$B$2)*(1-$B$3)),IF(N649="PLACED",(((M649-1)*'complete results log'!$B$2)*(1-$B$3))-'complete results log'!$B$2,IF(Q649=0,-'complete results log'!$B$2,-('complete results log'!$B$2*2))))))*E649</f>
        <v>0</v>
      </c>
    </row>
    <row r="650" spans="3:20" x14ac:dyDescent="0.2">
      <c r="C650" s="50"/>
      <c r="D650" s="50"/>
      <c r="H650" s="22"/>
      <c r="I650" s="22"/>
      <c r="J650" s="22"/>
      <c r="K650" s="22"/>
      <c r="N650" s="18"/>
      <c r="O650" s="27">
        <f>((G650-1)*(1-(IF(H650="no",0,'complete results log'!$B$3)))+1)</f>
        <v>5.0000000000000044E-2</v>
      </c>
      <c r="P650" s="27">
        <f t="shared" si="10"/>
        <v>0</v>
      </c>
      <c r="Q650" s="39">
        <f>IF(Table1[[#This Row],[Runners]]&lt;5,0,IF(Table1[[#This Row],[Runners]]&lt;8,0.25,IF(Table1[[#This Row],[Runners]]&lt;12,0.2,IF(Table1[[#This Row],[Handicap?]]="Yes",0.25,0.2))))</f>
        <v>0</v>
      </c>
      <c r="R650" s="29">
        <f>(IF(N650="WON-EW",((((F650-1)*Q650)*'complete results log'!$B$2)+('complete results log'!$B$2*(F650-1))),IF(N650="WON",((((F650-1)*Q650)*'complete results log'!$B$2)+('complete results log'!$B$2*(F650-1))),IF(N650="PLACED",((((F650-1)*Q650)*'complete results log'!$B$2)-'complete results log'!$B$2),IF(Q650=0,-'complete results log'!$B$2,IF(Q650=0,-'complete results log'!$B$2,-('complete results log'!$B$2*2)))))))*E650</f>
        <v>0</v>
      </c>
      <c r="S650" s="28">
        <f>(IF(N650="WON-EW",((((O650-1)*Q650)*'complete results log'!$B$2)+('complete results log'!$B$2*(O650-1))),IF(N650="WON",((((O650-1)*Q650)*'complete results log'!$B$2)+('complete results log'!$B$2*(O650-1))),IF(N650="PLACED",((((O650-1)*Q650)*'complete results log'!$B$2)-'complete results log'!$B$2),IF(Q650=0,-'complete results log'!$B$2,IF(Q650=0,-'complete results log'!$B$2,-('complete results log'!$B$2*2)))))))*E650</f>
        <v>0</v>
      </c>
      <c r="T650" s="28">
        <f>(IF(N650="WON-EW",(((L650-1)*'complete results log'!$B$2)*(1-$B$3))+(((M650-1)*'complete results log'!$B$2)*(1-$B$3)),IF(N650="WON",(((L650-1)*'complete results log'!$B$2)*(1-$B$3)),IF(N650="PLACED",(((M650-1)*'complete results log'!$B$2)*(1-$B$3))-'complete results log'!$B$2,IF(Q650=0,-'complete results log'!$B$2,-('complete results log'!$B$2*2))))))*E650</f>
        <v>0</v>
      </c>
    </row>
    <row r="651" spans="3:20" x14ac:dyDescent="0.2">
      <c r="C651" s="50"/>
      <c r="D651" s="50"/>
      <c r="H651" s="22"/>
      <c r="I651" s="22"/>
      <c r="J651" s="22"/>
      <c r="K651" s="22"/>
      <c r="N651" s="18"/>
      <c r="O651" s="27">
        <f>((G651-1)*(1-(IF(H651="no",0,'complete results log'!$B$3)))+1)</f>
        <v>5.0000000000000044E-2</v>
      </c>
      <c r="P651" s="27">
        <f t="shared" si="10"/>
        <v>0</v>
      </c>
      <c r="Q651" s="39">
        <f>IF(Table1[[#This Row],[Runners]]&lt;5,0,IF(Table1[[#This Row],[Runners]]&lt;8,0.25,IF(Table1[[#This Row],[Runners]]&lt;12,0.2,IF(Table1[[#This Row],[Handicap?]]="Yes",0.25,0.2))))</f>
        <v>0</v>
      </c>
      <c r="R651" s="29">
        <f>(IF(N651="WON-EW",((((F651-1)*Q651)*'complete results log'!$B$2)+('complete results log'!$B$2*(F651-1))),IF(N651="WON",((((F651-1)*Q651)*'complete results log'!$B$2)+('complete results log'!$B$2*(F651-1))),IF(N651="PLACED",((((F651-1)*Q651)*'complete results log'!$B$2)-'complete results log'!$B$2),IF(Q651=0,-'complete results log'!$B$2,IF(Q651=0,-'complete results log'!$B$2,-('complete results log'!$B$2*2)))))))*E651</f>
        <v>0</v>
      </c>
      <c r="S651" s="28">
        <f>(IF(N651="WON-EW",((((O651-1)*Q651)*'complete results log'!$B$2)+('complete results log'!$B$2*(O651-1))),IF(N651="WON",((((O651-1)*Q651)*'complete results log'!$B$2)+('complete results log'!$B$2*(O651-1))),IF(N651="PLACED",((((O651-1)*Q651)*'complete results log'!$B$2)-'complete results log'!$B$2),IF(Q651=0,-'complete results log'!$B$2,IF(Q651=0,-'complete results log'!$B$2,-('complete results log'!$B$2*2)))))))*E651</f>
        <v>0</v>
      </c>
      <c r="T651" s="28">
        <f>(IF(N651="WON-EW",(((L651-1)*'complete results log'!$B$2)*(1-$B$3))+(((M651-1)*'complete results log'!$B$2)*(1-$B$3)),IF(N651="WON",(((L651-1)*'complete results log'!$B$2)*(1-$B$3)),IF(N651="PLACED",(((M651-1)*'complete results log'!$B$2)*(1-$B$3))-'complete results log'!$B$2,IF(Q651=0,-'complete results log'!$B$2,-('complete results log'!$B$2*2))))))*E651</f>
        <v>0</v>
      </c>
    </row>
    <row r="652" spans="3:20" x14ac:dyDescent="0.2">
      <c r="C652" s="50"/>
      <c r="D652" s="50"/>
      <c r="H652" s="22"/>
      <c r="I652" s="22"/>
      <c r="J652" s="22"/>
      <c r="K652" s="22"/>
      <c r="N652" s="18"/>
      <c r="O652" s="27">
        <f>((G652-1)*(1-(IF(H652="no",0,'complete results log'!$B$3)))+1)</f>
        <v>5.0000000000000044E-2</v>
      </c>
      <c r="P652" s="27">
        <f t="shared" si="10"/>
        <v>0</v>
      </c>
      <c r="Q652" s="39">
        <f>IF(Table1[[#This Row],[Runners]]&lt;5,0,IF(Table1[[#This Row],[Runners]]&lt;8,0.25,IF(Table1[[#This Row],[Runners]]&lt;12,0.2,IF(Table1[[#This Row],[Handicap?]]="Yes",0.25,0.2))))</f>
        <v>0</v>
      </c>
      <c r="R652" s="29">
        <f>(IF(N652="WON-EW",((((F652-1)*Q652)*'complete results log'!$B$2)+('complete results log'!$B$2*(F652-1))),IF(N652="WON",((((F652-1)*Q652)*'complete results log'!$B$2)+('complete results log'!$B$2*(F652-1))),IF(N652="PLACED",((((F652-1)*Q652)*'complete results log'!$B$2)-'complete results log'!$B$2),IF(Q652=0,-'complete results log'!$B$2,IF(Q652=0,-'complete results log'!$B$2,-('complete results log'!$B$2*2)))))))*E652</f>
        <v>0</v>
      </c>
      <c r="S652" s="28">
        <f>(IF(N652="WON-EW",((((O652-1)*Q652)*'complete results log'!$B$2)+('complete results log'!$B$2*(O652-1))),IF(N652="WON",((((O652-1)*Q652)*'complete results log'!$B$2)+('complete results log'!$B$2*(O652-1))),IF(N652="PLACED",((((O652-1)*Q652)*'complete results log'!$B$2)-'complete results log'!$B$2),IF(Q652=0,-'complete results log'!$B$2,IF(Q652=0,-'complete results log'!$B$2,-('complete results log'!$B$2*2)))))))*E652</f>
        <v>0</v>
      </c>
      <c r="T652" s="28">
        <f>(IF(N652="WON-EW",(((L652-1)*'complete results log'!$B$2)*(1-$B$3))+(((M652-1)*'complete results log'!$B$2)*(1-$B$3)),IF(N652="WON",(((L652-1)*'complete results log'!$B$2)*(1-$B$3)),IF(N652="PLACED",(((M652-1)*'complete results log'!$B$2)*(1-$B$3))-'complete results log'!$B$2,IF(Q652=0,-'complete results log'!$B$2,-('complete results log'!$B$2*2))))))*E652</f>
        <v>0</v>
      </c>
    </row>
    <row r="653" spans="3:20" x14ac:dyDescent="0.2">
      <c r="C653" s="50"/>
      <c r="D653" s="50"/>
      <c r="H653" s="22"/>
      <c r="I653" s="22"/>
      <c r="J653" s="22"/>
      <c r="K653" s="22"/>
      <c r="N653" s="18"/>
      <c r="O653" s="27">
        <f>((G653-1)*(1-(IF(H653="no",0,'complete results log'!$B$3)))+1)</f>
        <v>5.0000000000000044E-2</v>
      </c>
      <c r="P653" s="27">
        <f t="shared" si="10"/>
        <v>0</v>
      </c>
      <c r="Q653" s="39">
        <f>IF(Table1[[#This Row],[Runners]]&lt;5,0,IF(Table1[[#This Row],[Runners]]&lt;8,0.25,IF(Table1[[#This Row],[Runners]]&lt;12,0.2,IF(Table1[[#This Row],[Handicap?]]="Yes",0.25,0.2))))</f>
        <v>0</v>
      </c>
      <c r="R653" s="29">
        <f>(IF(N653="WON-EW",((((F653-1)*Q653)*'complete results log'!$B$2)+('complete results log'!$B$2*(F653-1))),IF(N653="WON",((((F653-1)*Q653)*'complete results log'!$B$2)+('complete results log'!$B$2*(F653-1))),IF(N653="PLACED",((((F653-1)*Q653)*'complete results log'!$B$2)-'complete results log'!$B$2),IF(Q653=0,-'complete results log'!$B$2,IF(Q653=0,-'complete results log'!$B$2,-('complete results log'!$B$2*2)))))))*E653</f>
        <v>0</v>
      </c>
      <c r="S653" s="28">
        <f>(IF(N653="WON-EW",((((O653-1)*Q653)*'complete results log'!$B$2)+('complete results log'!$B$2*(O653-1))),IF(N653="WON",((((O653-1)*Q653)*'complete results log'!$B$2)+('complete results log'!$B$2*(O653-1))),IF(N653="PLACED",((((O653-1)*Q653)*'complete results log'!$B$2)-'complete results log'!$B$2),IF(Q653=0,-'complete results log'!$B$2,IF(Q653=0,-'complete results log'!$B$2,-('complete results log'!$B$2*2)))))))*E653</f>
        <v>0</v>
      </c>
      <c r="T653" s="28">
        <f>(IF(N653="WON-EW",(((L653-1)*'complete results log'!$B$2)*(1-$B$3))+(((M653-1)*'complete results log'!$B$2)*(1-$B$3)),IF(N653="WON",(((L653-1)*'complete results log'!$B$2)*(1-$B$3)),IF(N653="PLACED",(((M653-1)*'complete results log'!$B$2)*(1-$B$3))-'complete results log'!$B$2,IF(Q653=0,-'complete results log'!$B$2,-('complete results log'!$B$2*2))))))*E653</f>
        <v>0</v>
      </c>
    </row>
    <row r="654" spans="3:20" x14ac:dyDescent="0.2">
      <c r="C654" s="50"/>
      <c r="D654" s="50"/>
      <c r="H654" s="22"/>
      <c r="I654" s="22"/>
      <c r="J654" s="22"/>
      <c r="K654" s="22"/>
      <c r="N654" s="18"/>
      <c r="O654" s="27">
        <f>((G654-1)*(1-(IF(H654="no",0,'complete results log'!$B$3)))+1)</f>
        <v>5.0000000000000044E-2</v>
      </c>
      <c r="P654" s="27">
        <f t="shared" si="10"/>
        <v>0</v>
      </c>
      <c r="Q654" s="39">
        <f>IF(Table1[[#This Row],[Runners]]&lt;5,0,IF(Table1[[#This Row],[Runners]]&lt;8,0.25,IF(Table1[[#This Row],[Runners]]&lt;12,0.2,IF(Table1[[#This Row],[Handicap?]]="Yes",0.25,0.2))))</f>
        <v>0</v>
      </c>
      <c r="R654" s="29">
        <f>(IF(N654="WON-EW",((((F654-1)*Q654)*'complete results log'!$B$2)+('complete results log'!$B$2*(F654-1))),IF(N654="WON",((((F654-1)*Q654)*'complete results log'!$B$2)+('complete results log'!$B$2*(F654-1))),IF(N654="PLACED",((((F654-1)*Q654)*'complete results log'!$B$2)-'complete results log'!$B$2),IF(Q654=0,-'complete results log'!$B$2,IF(Q654=0,-'complete results log'!$B$2,-('complete results log'!$B$2*2)))))))*E654</f>
        <v>0</v>
      </c>
      <c r="S654" s="28">
        <f>(IF(N654="WON-EW",((((O654-1)*Q654)*'complete results log'!$B$2)+('complete results log'!$B$2*(O654-1))),IF(N654="WON",((((O654-1)*Q654)*'complete results log'!$B$2)+('complete results log'!$B$2*(O654-1))),IF(N654="PLACED",((((O654-1)*Q654)*'complete results log'!$B$2)-'complete results log'!$B$2),IF(Q654=0,-'complete results log'!$B$2,IF(Q654=0,-'complete results log'!$B$2,-('complete results log'!$B$2*2)))))))*E654</f>
        <v>0</v>
      </c>
      <c r="T654" s="28">
        <f>(IF(N654="WON-EW",(((L654-1)*'complete results log'!$B$2)*(1-$B$3))+(((M654-1)*'complete results log'!$B$2)*(1-$B$3)),IF(N654="WON",(((L654-1)*'complete results log'!$B$2)*(1-$B$3)),IF(N654="PLACED",(((M654-1)*'complete results log'!$B$2)*(1-$B$3))-'complete results log'!$B$2,IF(Q654=0,-'complete results log'!$B$2,-('complete results log'!$B$2*2))))))*E654</f>
        <v>0</v>
      </c>
    </row>
    <row r="655" spans="3:20" x14ac:dyDescent="0.2">
      <c r="C655" s="50"/>
      <c r="D655" s="50"/>
      <c r="H655" s="22"/>
      <c r="I655" s="22"/>
      <c r="J655" s="22"/>
      <c r="K655" s="22"/>
      <c r="N655" s="18"/>
      <c r="O655" s="27">
        <f>((G655-1)*(1-(IF(H655="no",0,'complete results log'!$B$3)))+1)</f>
        <v>5.0000000000000044E-2</v>
      </c>
      <c r="P655" s="27">
        <f t="shared" si="10"/>
        <v>0</v>
      </c>
      <c r="Q655" s="39">
        <f>IF(Table1[[#This Row],[Runners]]&lt;5,0,IF(Table1[[#This Row],[Runners]]&lt;8,0.25,IF(Table1[[#This Row],[Runners]]&lt;12,0.2,IF(Table1[[#This Row],[Handicap?]]="Yes",0.25,0.2))))</f>
        <v>0</v>
      </c>
      <c r="R655" s="29">
        <f>(IF(N655="WON-EW",((((F655-1)*Q655)*'complete results log'!$B$2)+('complete results log'!$B$2*(F655-1))),IF(N655="WON",((((F655-1)*Q655)*'complete results log'!$B$2)+('complete results log'!$B$2*(F655-1))),IF(N655="PLACED",((((F655-1)*Q655)*'complete results log'!$B$2)-'complete results log'!$B$2),IF(Q655=0,-'complete results log'!$B$2,IF(Q655=0,-'complete results log'!$B$2,-('complete results log'!$B$2*2)))))))*E655</f>
        <v>0</v>
      </c>
      <c r="S655" s="28">
        <f>(IF(N655="WON-EW",((((O655-1)*Q655)*'complete results log'!$B$2)+('complete results log'!$B$2*(O655-1))),IF(N655="WON",((((O655-1)*Q655)*'complete results log'!$B$2)+('complete results log'!$B$2*(O655-1))),IF(N655="PLACED",((((O655-1)*Q655)*'complete results log'!$B$2)-'complete results log'!$B$2),IF(Q655=0,-'complete results log'!$B$2,IF(Q655=0,-'complete results log'!$B$2,-('complete results log'!$B$2*2)))))))*E655</f>
        <v>0</v>
      </c>
      <c r="T655" s="28">
        <f>(IF(N655="WON-EW",(((L655-1)*'complete results log'!$B$2)*(1-$B$3))+(((M655-1)*'complete results log'!$B$2)*(1-$B$3)),IF(N655="WON",(((L655-1)*'complete results log'!$B$2)*(1-$B$3)),IF(N655="PLACED",(((M655-1)*'complete results log'!$B$2)*(1-$B$3))-'complete results log'!$B$2,IF(Q655=0,-'complete results log'!$B$2,-('complete results log'!$B$2*2))))))*E655</f>
        <v>0</v>
      </c>
    </row>
    <row r="656" spans="3:20" x14ac:dyDescent="0.2">
      <c r="C656" s="50"/>
      <c r="D656" s="50"/>
      <c r="H656" s="22"/>
      <c r="I656" s="22"/>
      <c r="J656" s="22"/>
      <c r="K656" s="22"/>
      <c r="N656" s="18"/>
      <c r="O656" s="27">
        <f>((G656-1)*(1-(IF(H656="no",0,'complete results log'!$B$3)))+1)</f>
        <v>5.0000000000000044E-2</v>
      </c>
      <c r="P656" s="27">
        <f t="shared" si="10"/>
        <v>0</v>
      </c>
      <c r="Q656" s="39">
        <f>IF(Table1[[#This Row],[Runners]]&lt;5,0,IF(Table1[[#This Row],[Runners]]&lt;8,0.25,IF(Table1[[#This Row],[Runners]]&lt;12,0.2,IF(Table1[[#This Row],[Handicap?]]="Yes",0.25,0.2))))</f>
        <v>0</v>
      </c>
      <c r="R656" s="29">
        <f>(IF(N656="WON-EW",((((F656-1)*Q656)*'complete results log'!$B$2)+('complete results log'!$B$2*(F656-1))),IF(N656="WON",((((F656-1)*Q656)*'complete results log'!$B$2)+('complete results log'!$B$2*(F656-1))),IF(N656="PLACED",((((F656-1)*Q656)*'complete results log'!$B$2)-'complete results log'!$B$2),IF(Q656=0,-'complete results log'!$B$2,IF(Q656=0,-'complete results log'!$B$2,-('complete results log'!$B$2*2)))))))*E656</f>
        <v>0</v>
      </c>
      <c r="S656" s="28">
        <f>(IF(N656="WON-EW",((((O656-1)*Q656)*'complete results log'!$B$2)+('complete results log'!$B$2*(O656-1))),IF(N656="WON",((((O656-1)*Q656)*'complete results log'!$B$2)+('complete results log'!$B$2*(O656-1))),IF(N656="PLACED",((((O656-1)*Q656)*'complete results log'!$B$2)-'complete results log'!$B$2),IF(Q656=0,-'complete results log'!$B$2,IF(Q656=0,-'complete results log'!$B$2,-('complete results log'!$B$2*2)))))))*E656</f>
        <v>0</v>
      </c>
      <c r="T656" s="28">
        <f>(IF(N656="WON-EW",(((L656-1)*'complete results log'!$B$2)*(1-$B$3))+(((M656-1)*'complete results log'!$B$2)*(1-$B$3)),IF(N656="WON",(((L656-1)*'complete results log'!$B$2)*(1-$B$3)),IF(N656="PLACED",(((M656-1)*'complete results log'!$B$2)*(1-$B$3))-'complete results log'!$B$2,IF(Q656=0,-'complete results log'!$B$2,-('complete results log'!$B$2*2))))))*E656</f>
        <v>0</v>
      </c>
    </row>
    <row r="657" spans="3:20" x14ac:dyDescent="0.2">
      <c r="C657" s="50"/>
      <c r="D657" s="50"/>
      <c r="H657" s="22"/>
      <c r="I657" s="22"/>
      <c r="J657" s="22"/>
      <c r="K657" s="22"/>
      <c r="N657" s="18"/>
      <c r="O657" s="27">
        <f>((G657-1)*(1-(IF(H657="no",0,'complete results log'!$B$3)))+1)</f>
        <v>5.0000000000000044E-2</v>
      </c>
      <c r="P657" s="27">
        <f t="shared" si="10"/>
        <v>0</v>
      </c>
      <c r="Q657" s="39">
        <f>IF(Table1[[#This Row],[Runners]]&lt;5,0,IF(Table1[[#This Row],[Runners]]&lt;8,0.25,IF(Table1[[#This Row],[Runners]]&lt;12,0.2,IF(Table1[[#This Row],[Handicap?]]="Yes",0.25,0.2))))</f>
        <v>0</v>
      </c>
      <c r="R657" s="29">
        <f>(IF(N657="WON-EW",((((F657-1)*Q657)*'complete results log'!$B$2)+('complete results log'!$B$2*(F657-1))),IF(N657="WON",((((F657-1)*Q657)*'complete results log'!$B$2)+('complete results log'!$B$2*(F657-1))),IF(N657="PLACED",((((F657-1)*Q657)*'complete results log'!$B$2)-'complete results log'!$B$2),IF(Q657=0,-'complete results log'!$B$2,IF(Q657=0,-'complete results log'!$B$2,-('complete results log'!$B$2*2)))))))*E657</f>
        <v>0</v>
      </c>
      <c r="S657" s="28">
        <f>(IF(N657="WON-EW",((((O657-1)*Q657)*'complete results log'!$B$2)+('complete results log'!$B$2*(O657-1))),IF(N657="WON",((((O657-1)*Q657)*'complete results log'!$B$2)+('complete results log'!$B$2*(O657-1))),IF(N657="PLACED",((((O657-1)*Q657)*'complete results log'!$B$2)-'complete results log'!$B$2),IF(Q657=0,-'complete results log'!$B$2,IF(Q657=0,-'complete results log'!$B$2,-('complete results log'!$B$2*2)))))))*E657</f>
        <v>0</v>
      </c>
      <c r="T657" s="28">
        <f>(IF(N657="WON-EW",(((L657-1)*'complete results log'!$B$2)*(1-$B$3))+(((M657-1)*'complete results log'!$B$2)*(1-$B$3)),IF(N657="WON",(((L657-1)*'complete results log'!$B$2)*(1-$B$3)),IF(N657="PLACED",(((M657-1)*'complete results log'!$B$2)*(1-$B$3))-'complete results log'!$B$2,IF(Q657=0,-'complete results log'!$B$2,-('complete results log'!$B$2*2))))))*E657</f>
        <v>0</v>
      </c>
    </row>
    <row r="658" spans="3:20" x14ac:dyDescent="0.2">
      <c r="C658" s="50"/>
      <c r="D658" s="50"/>
      <c r="H658" s="22"/>
      <c r="I658" s="22"/>
      <c r="J658" s="22"/>
      <c r="K658" s="22"/>
      <c r="N658" s="18"/>
      <c r="O658" s="27">
        <f>((G658-1)*(1-(IF(H658="no",0,'complete results log'!$B$3)))+1)</f>
        <v>5.0000000000000044E-2</v>
      </c>
      <c r="P658" s="27">
        <f t="shared" si="10"/>
        <v>0</v>
      </c>
      <c r="Q658" s="39">
        <f>IF(Table1[[#This Row],[Runners]]&lt;5,0,IF(Table1[[#This Row],[Runners]]&lt;8,0.25,IF(Table1[[#This Row],[Runners]]&lt;12,0.2,IF(Table1[[#This Row],[Handicap?]]="Yes",0.25,0.2))))</f>
        <v>0</v>
      </c>
      <c r="R658" s="29">
        <f>(IF(N658="WON-EW",((((F658-1)*Q658)*'complete results log'!$B$2)+('complete results log'!$B$2*(F658-1))),IF(N658="WON",((((F658-1)*Q658)*'complete results log'!$B$2)+('complete results log'!$B$2*(F658-1))),IF(N658="PLACED",((((F658-1)*Q658)*'complete results log'!$B$2)-'complete results log'!$B$2),IF(Q658=0,-'complete results log'!$B$2,IF(Q658=0,-'complete results log'!$B$2,-('complete results log'!$B$2*2)))))))*E658</f>
        <v>0</v>
      </c>
      <c r="S658" s="28">
        <f>(IF(N658="WON-EW",((((O658-1)*Q658)*'complete results log'!$B$2)+('complete results log'!$B$2*(O658-1))),IF(N658="WON",((((O658-1)*Q658)*'complete results log'!$B$2)+('complete results log'!$B$2*(O658-1))),IF(N658="PLACED",((((O658-1)*Q658)*'complete results log'!$B$2)-'complete results log'!$B$2),IF(Q658=0,-'complete results log'!$B$2,IF(Q658=0,-'complete results log'!$B$2,-('complete results log'!$B$2*2)))))))*E658</f>
        <v>0</v>
      </c>
      <c r="T658" s="28">
        <f>(IF(N658="WON-EW",(((L658-1)*'complete results log'!$B$2)*(1-$B$3))+(((M658-1)*'complete results log'!$B$2)*(1-$B$3)),IF(N658="WON",(((L658-1)*'complete results log'!$B$2)*(1-$B$3)),IF(N658="PLACED",(((M658-1)*'complete results log'!$B$2)*(1-$B$3))-'complete results log'!$B$2,IF(Q658=0,-'complete results log'!$B$2,-('complete results log'!$B$2*2))))))*E658</f>
        <v>0</v>
      </c>
    </row>
    <row r="659" spans="3:20" x14ac:dyDescent="0.2">
      <c r="C659" s="50"/>
      <c r="D659" s="50"/>
      <c r="H659" s="22"/>
      <c r="I659" s="22"/>
      <c r="J659" s="22"/>
      <c r="K659" s="22"/>
      <c r="N659" s="18"/>
      <c r="O659" s="27">
        <f>((G659-1)*(1-(IF(H659="no",0,'complete results log'!$B$3)))+1)</f>
        <v>5.0000000000000044E-2</v>
      </c>
      <c r="P659" s="27">
        <f t="shared" si="10"/>
        <v>0</v>
      </c>
      <c r="Q659" s="39">
        <f>IF(Table1[[#This Row],[Runners]]&lt;5,0,IF(Table1[[#This Row],[Runners]]&lt;8,0.25,IF(Table1[[#This Row],[Runners]]&lt;12,0.2,IF(Table1[[#This Row],[Handicap?]]="Yes",0.25,0.2))))</f>
        <v>0</v>
      </c>
      <c r="R659" s="29">
        <f>(IF(N659="WON-EW",((((F659-1)*Q659)*'complete results log'!$B$2)+('complete results log'!$B$2*(F659-1))),IF(N659="WON",((((F659-1)*Q659)*'complete results log'!$B$2)+('complete results log'!$B$2*(F659-1))),IF(N659="PLACED",((((F659-1)*Q659)*'complete results log'!$B$2)-'complete results log'!$B$2),IF(Q659=0,-'complete results log'!$B$2,IF(Q659=0,-'complete results log'!$B$2,-('complete results log'!$B$2*2)))))))*E659</f>
        <v>0</v>
      </c>
      <c r="S659" s="28">
        <f>(IF(N659="WON-EW",((((O659-1)*Q659)*'complete results log'!$B$2)+('complete results log'!$B$2*(O659-1))),IF(N659="WON",((((O659-1)*Q659)*'complete results log'!$B$2)+('complete results log'!$B$2*(O659-1))),IF(N659="PLACED",((((O659-1)*Q659)*'complete results log'!$B$2)-'complete results log'!$B$2),IF(Q659=0,-'complete results log'!$B$2,IF(Q659=0,-'complete results log'!$B$2,-('complete results log'!$B$2*2)))))))*E659</f>
        <v>0</v>
      </c>
      <c r="T659" s="28">
        <f>(IF(N659="WON-EW",(((L659-1)*'complete results log'!$B$2)*(1-$B$3))+(((M659-1)*'complete results log'!$B$2)*(1-$B$3)),IF(N659="WON",(((L659-1)*'complete results log'!$B$2)*(1-$B$3)),IF(N659="PLACED",(((M659-1)*'complete results log'!$B$2)*(1-$B$3))-'complete results log'!$B$2,IF(Q659=0,-'complete results log'!$B$2,-('complete results log'!$B$2*2))))))*E659</f>
        <v>0</v>
      </c>
    </row>
    <row r="660" spans="3:20" x14ac:dyDescent="0.2">
      <c r="C660" s="50"/>
      <c r="D660" s="50"/>
      <c r="H660" s="22"/>
      <c r="I660" s="22"/>
      <c r="J660" s="22"/>
      <c r="K660" s="22"/>
      <c r="N660" s="18"/>
      <c r="O660" s="27">
        <f>((G660-1)*(1-(IF(H660="no",0,'complete results log'!$B$3)))+1)</f>
        <v>5.0000000000000044E-2</v>
      </c>
      <c r="P660" s="27">
        <f t="shared" si="10"/>
        <v>0</v>
      </c>
      <c r="Q660" s="39">
        <f>IF(Table1[[#This Row],[Runners]]&lt;5,0,IF(Table1[[#This Row],[Runners]]&lt;8,0.25,IF(Table1[[#This Row],[Runners]]&lt;12,0.2,IF(Table1[[#This Row],[Handicap?]]="Yes",0.25,0.2))))</f>
        <v>0</v>
      </c>
      <c r="R660" s="29">
        <f>(IF(N660="WON-EW",((((F660-1)*Q660)*'complete results log'!$B$2)+('complete results log'!$B$2*(F660-1))),IF(N660="WON",((((F660-1)*Q660)*'complete results log'!$B$2)+('complete results log'!$B$2*(F660-1))),IF(N660="PLACED",((((F660-1)*Q660)*'complete results log'!$B$2)-'complete results log'!$B$2),IF(Q660=0,-'complete results log'!$B$2,IF(Q660=0,-'complete results log'!$B$2,-('complete results log'!$B$2*2)))))))*E660</f>
        <v>0</v>
      </c>
      <c r="S660" s="28">
        <f>(IF(N660="WON-EW",((((O660-1)*Q660)*'complete results log'!$B$2)+('complete results log'!$B$2*(O660-1))),IF(N660="WON",((((O660-1)*Q660)*'complete results log'!$B$2)+('complete results log'!$B$2*(O660-1))),IF(N660="PLACED",((((O660-1)*Q660)*'complete results log'!$B$2)-'complete results log'!$B$2),IF(Q660=0,-'complete results log'!$B$2,IF(Q660=0,-'complete results log'!$B$2,-('complete results log'!$B$2*2)))))))*E660</f>
        <v>0</v>
      </c>
      <c r="T660" s="28">
        <f>(IF(N660="WON-EW",(((L660-1)*'complete results log'!$B$2)*(1-$B$3))+(((M660-1)*'complete results log'!$B$2)*(1-$B$3)),IF(N660="WON",(((L660-1)*'complete results log'!$B$2)*(1-$B$3)),IF(N660="PLACED",(((M660-1)*'complete results log'!$B$2)*(1-$B$3))-'complete results log'!$B$2,IF(Q660=0,-'complete results log'!$B$2,-('complete results log'!$B$2*2))))))*E660</f>
        <v>0</v>
      </c>
    </row>
    <row r="661" spans="3:20" x14ac:dyDescent="0.2">
      <c r="C661" s="50"/>
      <c r="D661" s="50"/>
      <c r="H661" s="22"/>
      <c r="I661" s="22"/>
      <c r="J661" s="22"/>
      <c r="K661" s="22"/>
      <c r="N661" s="18"/>
      <c r="O661" s="27">
        <f>((G661-1)*(1-(IF(H661="no",0,'complete results log'!$B$3)))+1)</f>
        <v>5.0000000000000044E-2</v>
      </c>
      <c r="P661" s="27">
        <f t="shared" si="10"/>
        <v>0</v>
      </c>
      <c r="Q661" s="39">
        <f>IF(Table1[[#This Row],[Runners]]&lt;5,0,IF(Table1[[#This Row],[Runners]]&lt;8,0.25,IF(Table1[[#This Row],[Runners]]&lt;12,0.2,IF(Table1[[#This Row],[Handicap?]]="Yes",0.25,0.2))))</f>
        <v>0</v>
      </c>
      <c r="R661" s="29">
        <f>(IF(N661="WON-EW",((((F661-1)*Q661)*'complete results log'!$B$2)+('complete results log'!$B$2*(F661-1))),IF(N661="WON",((((F661-1)*Q661)*'complete results log'!$B$2)+('complete results log'!$B$2*(F661-1))),IF(N661="PLACED",((((F661-1)*Q661)*'complete results log'!$B$2)-'complete results log'!$B$2),IF(Q661=0,-'complete results log'!$B$2,IF(Q661=0,-'complete results log'!$B$2,-('complete results log'!$B$2*2)))))))*E661</f>
        <v>0</v>
      </c>
      <c r="S661" s="28">
        <f>(IF(N661="WON-EW",((((O661-1)*Q661)*'complete results log'!$B$2)+('complete results log'!$B$2*(O661-1))),IF(N661="WON",((((O661-1)*Q661)*'complete results log'!$B$2)+('complete results log'!$B$2*(O661-1))),IF(N661="PLACED",((((O661-1)*Q661)*'complete results log'!$B$2)-'complete results log'!$B$2),IF(Q661=0,-'complete results log'!$B$2,IF(Q661=0,-'complete results log'!$B$2,-('complete results log'!$B$2*2)))))))*E661</f>
        <v>0</v>
      </c>
      <c r="T661" s="28">
        <f>(IF(N661="WON-EW",(((L661-1)*'complete results log'!$B$2)*(1-$B$3))+(((M661-1)*'complete results log'!$B$2)*(1-$B$3)),IF(N661="WON",(((L661-1)*'complete results log'!$B$2)*(1-$B$3)),IF(N661="PLACED",(((M661-1)*'complete results log'!$B$2)*(1-$B$3))-'complete results log'!$B$2,IF(Q661=0,-'complete results log'!$B$2,-('complete results log'!$B$2*2))))))*E661</f>
        <v>0</v>
      </c>
    </row>
    <row r="662" spans="3:20" x14ac:dyDescent="0.2">
      <c r="C662" s="50"/>
      <c r="D662" s="50"/>
      <c r="H662" s="22"/>
      <c r="I662" s="22"/>
      <c r="J662" s="22"/>
      <c r="K662" s="22"/>
      <c r="N662" s="18"/>
      <c r="O662" s="27">
        <f>((G662-1)*(1-(IF(H662="no",0,'complete results log'!$B$3)))+1)</f>
        <v>5.0000000000000044E-2</v>
      </c>
      <c r="P662" s="27">
        <f t="shared" si="10"/>
        <v>0</v>
      </c>
      <c r="Q662" s="39">
        <f>IF(Table1[[#This Row],[Runners]]&lt;5,0,IF(Table1[[#This Row],[Runners]]&lt;8,0.25,IF(Table1[[#This Row],[Runners]]&lt;12,0.2,IF(Table1[[#This Row],[Handicap?]]="Yes",0.25,0.2))))</f>
        <v>0</v>
      </c>
      <c r="R662" s="29">
        <f>(IF(N662="WON-EW",((((F662-1)*Q662)*'complete results log'!$B$2)+('complete results log'!$B$2*(F662-1))),IF(N662="WON",((((F662-1)*Q662)*'complete results log'!$B$2)+('complete results log'!$B$2*(F662-1))),IF(N662="PLACED",((((F662-1)*Q662)*'complete results log'!$B$2)-'complete results log'!$B$2),IF(Q662=0,-'complete results log'!$B$2,IF(Q662=0,-'complete results log'!$B$2,-('complete results log'!$B$2*2)))))))*E662</f>
        <v>0</v>
      </c>
      <c r="S662" s="28">
        <f>(IF(N662="WON-EW",((((O662-1)*Q662)*'complete results log'!$B$2)+('complete results log'!$B$2*(O662-1))),IF(N662="WON",((((O662-1)*Q662)*'complete results log'!$B$2)+('complete results log'!$B$2*(O662-1))),IF(N662="PLACED",((((O662-1)*Q662)*'complete results log'!$B$2)-'complete results log'!$B$2),IF(Q662=0,-'complete results log'!$B$2,IF(Q662=0,-'complete results log'!$B$2,-('complete results log'!$B$2*2)))))))*E662</f>
        <v>0</v>
      </c>
      <c r="T662" s="28">
        <f>(IF(N662="WON-EW",(((L662-1)*'complete results log'!$B$2)*(1-$B$3))+(((M662-1)*'complete results log'!$B$2)*(1-$B$3)),IF(N662="WON",(((L662-1)*'complete results log'!$B$2)*(1-$B$3)),IF(N662="PLACED",(((M662-1)*'complete results log'!$B$2)*(1-$B$3))-'complete results log'!$B$2,IF(Q662=0,-'complete results log'!$B$2,-('complete results log'!$B$2*2))))))*E662</f>
        <v>0</v>
      </c>
    </row>
    <row r="663" spans="3:20" x14ac:dyDescent="0.2">
      <c r="C663" s="50"/>
      <c r="D663" s="50"/>
      <c r="H663" s="22"/>
      <c r="I663" s="22"/>
      <c r="J663" s="22"/>
      <c r="K663" s="22"/>
      <c r="N663" s="18"/>
      <c r="O663" s="27">
        <f>((G663-1)*(1-(IF(H663="no",0,'complete results log'!$B$3)))+1)</f>
        <v>5.0000000000000044E-2</v>
      </c>
      <c r="P663" s="27">
        <f t="shared" si="10"/>
        <v>0</v>
      </c>
      <c r="Q663" s="39">
        <f>IF(Table1[[#This Row],[Runners]]&lt;5,0,IF(Table1[[#This Row],[Runners]]&lt;8,0.25,IF(Table1[[#This Row],[Runners]]&lt;12,0.2,IF(Table1[[#This Row],[Handicap?]]="Yes",0.25,0.2))))</f>
        <v>0</v>
      </c>
      <c r="R663" s="29">
        <f>(IF(N663="WON-EW",((((F663-1)*Q663)*'complete results log'!$B$2)+('complete results log'!$B$2*(F663-1))),IF(N663="WON",((((F663-1)*Q663)*'complete results log'!$B$2)+('complete results log'!$B$2*(F663-1))),IF(N663="PLACED",((((F663-1)*Q663)*'complete results log'!$B$2)-'complete results log'!$B$2),IF(Q663=0,-'complete results log'!$B$2,IF(Q663=0,-'complete results log'!$B$2,-('complete results log'!$B$2*2)))))))*E663</f>
        <v>0</v>
      </c>
      <c r="S663" s="28">
        <f>(IF(N663="WON-EW",((((O663-1)*Q663)*'complete results log'!$B$2)+('complete results log'!$B$2*(O663-1))),IF(N663="WON",((((O663-1)*Q663)*'complete results log'!$B$2)+('complete results log'!$B$2*(O663-1))),IF(N663="PLACED",((((O663-1)*Q663)*'complete results log'!$B$2)-'complete results log'!$B$2),IF(Q663=0,-'complete results log'!$B$2,IF(Q663=0,-'complete results log'!$B$2,-('complete results log'!$B$2*2)))))))*E663</f>
        <v>0</v>
      </c>
      <c r="T663" s="28">
        <f>(IF(N663="WON-EW",(((L663-1)*'complete results log'!$B$2)*(1-$B$3))+(((M663-1)*'complete results log'!$B$2)*(1-$B$3)),IF(N663="WON",(((L663-1)*'complete results log'!$B$2)*(1-$B$3)),IF(N663="PLACED",(((M663-1)*'complete results log'!$B$2)*(1-$B$3))-'complete results log'!$B$2,IF(Q663=0,-'complete results log'!$B$2,-('complete results log'!$B$2*2))))))*E663</f>
        <v>0</v>
      </c>
    </row>
    <row r="664" spans="3:20" x14ac:dyDescent="0.2">
      <c r="C664" s="50"/>
      <c r="D664" s="50"/>
      <c r="H664" s="22"/>
      <c r="I664" s="22"/>
      <c r="J664" s="22"/>
      <c r="K664" s="22"/>
      <c r="N664" s="18"/>
      <c r="O664" s="27">
        <f>((G664-1)*(1-(IF(H664="no",0,'complete results log'!$B$3)))+1)</f>
        <v>5.0000000000000044E-2</v>
      </c>
      <c r="P664" s="27">
        <f t="shared" si="10"/>
        <v>0</v>
      </c>
      <c r="Q664" s="39">
        <f>IF(Table1[[#This Row],[Runners]]&lt;5,0,IF(Table1[[#This Row],[Runners]]&lt;8,0.25,IF(Table1[[#This Row],[Runners]]&lt;12,0.2,IF(Table1[[#This Row],[Handicap?]]="Yes",0.25,0.2))))</f>
        <v>0</v>
      </c>
      <c r="R664" s="29">
        <f>(IF(N664="WON-EW",((((F664-1)*Q664)*'complete results log'!$B$2)+('complete results log'!$B$2*(F664-1))),IF(N664="WON",((((F664-1)*Q664)*'complete results log'!$B$2)+('complete results log'!$B$2*(F664-1))),IF(N664="PLACED",((((F664-1)*Q664)*'complete results log'!$B$2)-'complete results log'!$B$2),IF(Q664=0,-'complete results log'!$B$2,IF(Q664=0,-'complete results log'!$B$2,-('complete results log'!$B$2*2)))))))*E664</f>
        <v>0</v>
      </c>
      <c r="S664" s="28">
        <f>(IF(N664="WON-EW",((((O664-1)*Q664)*'complete results log'!$B$2)+('complete results log'!$B$2*(O664-1))),IF(N664="WON",((((O664-1)*Q664)*'complete results log'!$B$2)+('complete results log'!$B$2*(O664-1))),IF(N664="PLACED",((((O664-1)*Q664)*'complete results log'!$B$2)-'complete results log'!$B$2),IF(Q664=0,-'complete results log'!$B$2,IF(Q664=0,-'complete results log'!$B$2,-('complete results log'!$B$2*2)))))))*E664</f>
        <v>0</v>
      </c>
      <c r="T664" s="28">
        <f>(IF(N664="WON-EW",(((L664-1)*'complete results log'!$B$2)*(1-$B$3))+(((M664-1)*'complete results log'!$B$2)*(1-$B$3)),IF(N664="WON",(((L664-1)*'complete results log'!$B$2)*(1-$B$3)),IF(N664="PLACED",(((M664-1)*'complete results log'!$B$2)*(1-$B$3))-'complete results log'!$B$2,IF(Q664=0,-'complete results log'!$B$2,-('complete results log'!$B$2*2))))))*E664</f>
        <v>0</v>
      </c>
    </row>
    <row r="665" spans="3:20" x14ac:dyDescent="0.2">
      <c r="C665" s="50"/>
      <c r="D665" s="50"/>
      <c r="H665" s="22"/>
      <c r="I665" s="22"/>
      <c r="J665" s="22"/>
      <c r="K665" s="22"/>
      <c r="N665" s="18"/>
      <c r="O665" s="27">
        <f>((G665-1)*(1-(IF(H665="no",0,'complete results log'!$B$3)))+1)</f>
        <v>5.0000000000000044E-2</v>
      </c>
      <c r="P665" s="27">
        <f t="shared" si="10"/>
        <v>0</v>
      </c>
      <c r="Q665" s="39">
        <f>IF(Table1[[#This Row],[Runners]]&lt;5,0,IF(Table1[[#This Row],[Runners]]&lt;8,0.25,IF(Table1[[#This Row],[Runners]]&lt;12,0.2,IF(Table1[[#This Row],[Handicap?]]="Yes",0.25,0.2))))</f>
        <v>0</v>
      </c>
      <c r="R665" s="29">
        <f>(IF(N665="WON-EW",((((F665-1)*Q665)*'complete results log'!$B$2)+('complete results log'!$B$2*(F665-1))),IF(N665="WON",((((F665-1)*Q665)*'complete results log'!$B$2)+('complete results log'!$B$2*(F665-1))),IF(N665="PLACED",((((F665-1)*Q665)*'complete results log'!$B$2)-'complete results log'!$B$2),IF(Q665=0,-'complete results log'!$B$2,IF(Q665=0,-'complete results log'!$B$2,-('complete results log'!$B$2*2)))))))*E665</f>
        <v>0</v>
      </c>
      <c r="S665" s="28">
        <f>(IF(N665="WON-EW",((((O665-1)*Q665)*'complete results log'!$B$2)+('complete results log'!$B$2*(O665-1))),IF(N665="WON",((((O665-1)*Q665)*'complete results log'!$B$2)+('complete results log'!$B$2*(O665-1))),IF(N665="PLACED",((((O665-1)*Q665)*'complete results log'!$B$2)-'complete results log'!$B$2),IF(Q665=0,-'complete results log'!$B$2,IF(Q665=0,-'complete results log'!$B$2,-('complete results log'!$B$2*2)))))))*E665</f>
        <v>0</v>
      </c>
      <c r="T665" s="28">
        <f>(IF(N665="WON-EW",(((L665-1)*'complete results log'!$B$2)*(1-$B$3))+(((M665-1)*'complete results log'!$B$2)*(1-$B$3)),IF(N665="WON",(((L665-1)*'complete results log'!$B$2)*(1-$B$3)),IF(N665="PLACED",(((M665-1)*'complete results log'!$B$2)*(1-$B$3))-'complete results log'!$B$2,IF(Q665=0,-'complete results log'!$B$2,-('complete results log'!$B$2*2))))))*E665</f>
        <v>0</v>
      </c>
    </row>
    <row r="666" spans="3:20" x14ac:dyDescent="0.2">
      <c r="C666" s="50"/>
      <c r="D666" s="50"/>
      <c r="H666" s="22"/>
      <c r="I666" s="22"/>
      <c r="J666" s="22"/>
      <c r="K666" s="22"/>
      <c r="N666" s="18"/>
      <c r="O666" s="27">
        <f>((G666-1)*(1-(IF(H666="no",0,'complete results log'!$B$3)))+1)</f>
        <v>5.0000000000000044E-2</v>
      </c>
      <c r="P666" s="27">
        <f t="shared" si="10"/>
        <v>0</v>
      </c>
      <c r="Q666" s="39">
        <f>IF(Table1[[#This Row],[Runners]]&lt;5,0,IF(Table1[[#This Row],[Runners]]&lt;8,0.25,IF(Table1[[#This Row],[Runners]]&lt;12,0.2,IF(Table1[[#This Row],[Handicap?]]="Yes",0.25,0.2))))</f>
        <v>0</v>
      </c>
      <c r="R666" s="29">
        <f>(IF(N666="WON-EW",((((F666-1)*Q666)*'complete results log'!$B$2)+('complete results log'!$B$2*(F666-1))),IF(N666="WON",((((F666-1)*Q666)*'complete results log'!$B$2)+('complete results log'!$B$2*(F666-1))),IF(N666="PLACED",((((F666-1)*Q666)*'complete results log'!$B$2)-'complete results log'!$B$2),IF(Q666=0,-'complete results log'!$B$2,IF(Q666=0,-'complete results log'!$B$2,-('complete results log'!$B$2*2)))))))*E666</f>
        <v>0</v>
      </c>
      <c r="S666" s="28">
        <f>(IF(N666="WON-EW",((((O666-1)*Q666)*'complete results log'!$B$2)+('complete results log'!$B$2*(O666-1))),IF(N666="WON",((((O666-1)*Q666)*'complete results log'!$B$2)+('complete results log'!$B$2*(O666-1))),IF(N666="PLACED",((((O666-1)*Q666)*'complete results log'!$B$2)-'complete results log'!$B$2),IF(Q666=0,-'complete results log'!$B$2,IF(Q666=0,-'complete results log'!$B$2,-('complete results log'!$B$2*2)))))))*E666</f>
        <v>0</v>
      </c>
      <c r="T666" s="28">
        <f>(IF(N666="WON-EW",(((L666-1)*'complete results log'!$B$2)*(1-$B$3))+(((M666-1)*'complete results log'!$B$2)*(1-$B$3)),IF(N666="WON",(((L666-1)*'complete results log'!$B$2)*(1-$B$3)),IF(N666="PLACED",(((M666-1)*'complete results log'!$B$2)*(1-$B$3))-'complete results log'!$B$2,IF(Q666=0,-'complete results log'!$B$2,-('complete results log'!$B$2*2))))))*E666</f>
        <v>0</v>
      </c>
    </row>
    <row r="667" spans="3:20" x14ac:dyDescent="0.2">
      <c r="C667" s="50"/>
      <c r="D667" s="50"/>
      <c r="H667" s="22"/>
      <c r="I667" s="22"/>
      <c r="J667" s="22"/>
      <c r="K667" s="22"/>
      <c r="N667" s="18"/>
      <c r="O667" s="27">
        <f>((G667-1)*(1-(IF(H667="no",0,'complete results log'!$B$3)))+1)</f>
        <v>5.0000000000000044E-2</v>
      </c>
      <c r="P667" s="27">
        <f t="shared" si="10"/>
        <v>0</v>
      </c>
      <c r="Q667" s="39">
        <f>IF(Table1[[#This Row],[Runners]]&lt;5,0,IF(Table1[[#This Row],[Runners]]&lt;8,0.25,IF(Table1[[#This Row],[Runners]]&lt;12,0.2,IF(Table1[[#This Row],[Handicap?]]="Yes",0.25,0.2))))</f>
        <v>0</v>
      </c>
      <c r="R667" s="29">
        <f>(IF(N667="WON-EW",((((F667-1)*Q667)*'complete results log'!$B$2)+('complete results log'!$B$2*(F667-1))),IF(N667="WON",((((F667-1)*Q667)*'complete results log'!$B$2)+('complete results log'!$B$2*(F667-1))),IF(N667="PLACED",((((F667-1)*Q667)*'complete results log'!$B$2)-'complete results log'!$B$2),IF(Q667=0,-'complete results log'!$B$2,IF(Q667=0,-'complete results log'!$B$2,-('complete results log'!$B$2*2)))))))*E667</f>
        <v>0</v>
      </c>
      <c r="S667" s="28">
        <f>(IF(N667="WON-EW",((((O667-1)*Q667)*'complete results log'!$B$2)+('complete results log'!$B$2*(O667-1))),IF(N667="WON",((((O667-1)*Q667)*'complete results log'!$B$2)+('complete results log'!$B$2*(O667-1))),IF(N667="PLACED",((((O667-1)*Q667)*'complete results log'!$B$2)-'complete results log'!$B$2),IF(Q667=0,-'complete results log'!$B$2,IF(Q667=0,-'complete results log'!$B$2,-('complete results log'!$B$2*2)))))))*E667</f>
        <v>0</v>
      </c>
      <c r="T667" s="28">
        <f>(IF(N667="WON-EW",(((L667-1)*'complete results log'!$B$2)*(1-$B$3))+(((M667-1)*'complete results log'!$B$2)*(1-$B$3)),IF(N667="WON",(((L667-1)*'complete results log'!$B$2)*(1-$B$3)),IF(N667="PLACED",(((M667-1)*'complete results log'!$B$2)*(1-$B$3))-'complete results log'!$B$2,IF(Q667=0,-'complete results log'!$B$2,-('complete results log'!$B$2*2))))))*E667</f>
        <v>0</v>
      </c>
    </row>
    <row r="668" spans="3:20" x14ac:dyDescent="0.2">
      <c r="C668" s="50"/>
      <c r="D668" s="50"/>
      <c r="H668" s="22"/>
      <c r="I668" s="22"/>
      <c r="J668" s="22"/>
      <c r="K668" s="22"/>
      <c r="N668" s="18"/>
      <c r="O668" s="27">
        <f>((G668-1)*(1-(IF(H668="no",0,'complete results log'!$B$3)))+1)</f>
        <v>5.0000000000000044E-2</v>
      </c>
      <c r="P668" s="27">
        <f t="shared" si="10"/>
        <v>0</v>
      </c>
      <c r="Q668" s="39">
        <f>IF(Table1[[#This Row],[Runners]]&lt;5,0,IF(Table1[[#This Row],[Runners]]&lt;8,0.25,IF(Table1[[#This Row],[Runners]]&lt;12,0.2,IF(Table1[[#This Row],[Handicap?]]="Yes",0.25,0.2))))</f>
        <v>0</v>
      </c>
      <c r="R668" s="29">
        <f>(IF(N668="WON-EW",((((F668-1)*Q668)*'complete results log'!$B$2)+('complete results log'!$B$2*(F668-1))),IF(N668="WON",((((F668-1)*Q668)*'complete results log'!$B$2)+('complete results log'!$B$2*(F668-1))),IF(N668="PLACED",((((F668-1)*Q668)*'complete results log'!$B$2)-'complete results log'!$B$2),IF(Q668=0,-'complete results log'!$B$2,IF(Q668=0,-'complete results log'!$B$2,-('complete results log'!$B$2*2)))))))*E668</f>
        <v>0</v>
      </c>
      <c r="S668" s="28">
        <f>(IF(N668="WON-EW",((((O668-1)*Q668)*'complete results log'!$B$2)+('complete results log'!$B$2*(O668-1))),IF(N668="WON",((((O668-1)*Q668)*'complete results log'!$B$2)+('complete results log'!$B$2*(O668-1))),IF(N668="PLACED",((((O668-1)*Q668)*'complete results log'!$B$2)-'complete results log'!$B$2),IF(Q668=0,-'complete results log'!$B$2,IF(Q668=0,-'complete results log'!$B$2,-('complete results log'!$B$2*2)))))))*E668</f>
        <v>0</v>
      </c>
      <c r="T668" s="28">
        <f>(IF(N668="WON-EW",(((L668-1)*'complete results log'!$B$2)*(1-$B$3))+(((M668-1)*'complete results log'!$B$2)*(1-$B$3)),IF(N668="WON",(((L668-1)*'complete results log'!$B$2)*(1-$B$3)),IF(N668="PLACED",(((M668-1)*'complete results log'!$B$2)*(1-$B$3))-'complete results log'!$B$2,IF(Q668=0,-'complete results log'!$B$2,-('complete results log'!$B$2*2))))))*E668</f>
        <v>0</v>
      </c>
    </row>
    <row r="669" spans="3:20" x14ac:dyDescent="0.2">
      <c r="C669" s="50"/>
      <c r="D669" s="50"/>
      <c r="H669" s="22"/>
      <c r="I669" s="22"/>
      <c r="J669" s="22"/>
      <c r="K669" s="22"/>
      <c r="N669" s="18"/>
      <c r="O669" s="27">
        <f>((G669-1)*(1-(IF(H669="no",0,'complete results log'!$B$3)))+1)</f>
        <v>5.0000000000000044E-2</v>
      </c>
      <c r="P669" s="27">
        <f t="shared" si="10"/>
        <v>0</v>
      </c>
      <c r="Q669" s="39">
        <f>IF(Table1[[#This Row],[Runners]]&lt;5,0,IF(Table1[[#This Row],[Runners]]&lt;8,0.25,IF(Table1[[#This Row],[Runners]]&lt;12,0.2,IF(Table1[[#This Row],[Handicap?]]="Yes",0.25,0.2))))</f>
        <v>0</v>
      </c>
      <c r="R669" s="29">
        <f>(IF(N669="WON-EW",((((F669-1)*Q669)*'complete results log'!$B$2)+('complete results log'!$B$2*(F669-1))),IF(N669="WON",((((F669-1)*Q669)*'complete results log'!$B$2)+('complete results log'!$B$2*(F669-1))),IF(N669="PLACED",((((F669-1)*Q669)*'complete results log'!$B$2)-'complete results log'!$B$2),IF(Q669=0,-'complete results log'!$B$2,IF(Q669=0,-'complete results log'!$B$2,-('complete results log'!$B$2*2)))))))*E669</f>
        <v>0</v>
      </c>
      <c r="S669" s="28">
        <f>(IF(N669="WON-EW",((((O669-1)*Q669)*'complete results log'!$B$2)+('complete results log'!$B$2*(O669-1))),IF(N669="WON",((((O669-1)*Q669)*'complete results log'!$B$2)+('complete results log'!$B$2*(O669-1))),IF(N669="PLACED",((((O669-1)*Q669)*'complete results log'!$B$2)-'complete results log'!$B$2),IF(Q669=0,-'complete results log'!$B$2,IF(Q669=0,-'complete results log'!$B$2,-('complete results log'!$B$2*2)))))))*E669</f>
        <v>0</v>
      </c>
      <c r="T669" s="28">
        <f>(IF(N669="WON-EW",(((L669-1)*'complete results log'!$B$2)*(1-$B$3))+(((M669-1)*'complete results log'!$B$2)*(1-$B$3)),IF(N669="WON",(((L669-1)*'complete results log'!$B$2)*(1-$B$3)),IF(N669="PLACED",(((M669-1)*'complete results log'!$B$2)*(1-$B$3))-'complete results log'!$B$2,IF(Q669=0,-'complete results log'!$B$2,-('complete results log'!$B$2*2))))))*E669</f>
        <v>0</v>
      </c>
    </row>
    <row r="670" spans="3:20" x14ac:dyDescent="0.2">
      <c r="C670" s="50"/>
      <c r="D670" s="50"/>
      <c r="H670" s="22"/>
      <c r="I670" s="22"/>
      <c r="J670" s="22"/>
      <c r="K670" s="22"/>
      <c r="N670" s="18"/>
      <c r="O670" s="27">
        <f>((G670-1)*(1-(IF(H670="no",0,'complete results log'!$B$3)))+1)</f>
        <v>5.0000000000000044E-2</v>
      </c>
      <c r="P670" s="27">
        <f t="shared" si="10"/>
        <v>0</v>
      </c>
      <c r="Q670" s="39">
        <f>IF(Table1[[#This Row],[Runners]]&lt;5,0,IF(Table1[[#This Row],[Runners]]&lt;8,0.25,IF(Table1[[#This Row],[Runners]]&lt;12,0.2,IF(Table1[[#This Row],[Handicap?]]="Yes",0.25,0.2))))</f>
        <v>0</v>
      </c>
      <c r="R670" s="29">
        <f>(IF(N670="WON-EW",((((F670-1)*Q670)*'complete results log'!$B$2)+('complete results log'!$B$2*(F670-1))),IF(N670="WON",((((F670-1)*Q670)*'complete results log'!$B$2)+('complete results log'!$B$2*(F670-1))),IF(N670="PLACED",((((F670-1)*Q670)*'complete results log'!$B$2)-'complete results log'!$B$2),IF(Q670=0,-'complete results log'!$B$2,IF(Q670=0,-'complete results log'!$B$2,-('complete results log'!$B$2*2)))))))*E670</f>
        <v>0</v>
      </c>
      <c r="S670" s="28">
        <f>(IF(N670="WON-EW",((((O670-1)*Q670)*'complete results log'!$B$2)+('complete results log'!$B$2*(O670-1))),IF(N670="WON",((((O670-1)*Q670)*'complete results log'!$B$2)+('complete results log'!$B$2*(O670-1))),IF(N670="PLACED",((((O670-1)*Q670)*'complete results log'!$B$2)-'complete results log'!$B$2),IF(Q670=0,-'complete results log'!$B$2,IF(Q670=0,-'complete results log'!$B$2,-('complete results log'!$B$2*2)))))))*E670</f>
        <v>0</v>
      </c>
      <c r="T670" s="28">
        <f>(IF(N670="WON-EW",(((L670-1)*'complete results log'!$B$2)*(1-$B$3))+(((M670-1)*'complete results log'!$B$2)*(1-$B$3)),IF(N670="WON",(((L670-1)*'complete results log'!$B$2)*(1-$B$3)),IF(N670="PLACED",(((M670-1)*'complete results log'!$B$2)*(1-$B$3))-'complete results log'!$B$2,IF(Q670=0,-'complete results log'!$B$2,-('complete results log'!$B$2*2))))))*E670</f>
        <v>0</v>
      </c>
    </row>
    <row r="671" spans="3:20" x14ac:dyDescent="0.2">
      <c r="C671" s="50"/>
      <c r="D671" s="50"/>
      <c r="H671" s="22"/>
      <c r="I671" s="22"/>
      <c r="J671" s="22"/>
      <c r="K671" s="22"/>
      <c r="N671" s="18"/>
      <c r="O671" s="27">
        <f>((G671-1)*(1-(IF(H671="no",0,'complete results log'!$B$3)))+1)</f>
        <v>5.0000000000000044E-2</v>
      </c>
      <c r="P671" s="27">
        <f t="shared" si="10"/>
        <v>0</v>
      </c>
      <c r="Q671" s="39">
        <f>IF(Table1[[#This Row],[Runners]]&lt;5,0,IF(Table1[[#This Row],[Runners]]&lt;8,0.25,IF(Table1[[#This Row],[Runners]]&lt;12,0.2,IF(Table1[[#This Row],[Handicap?]]="Yes",0.25,0.2))))</f>
        <v>0</v>
      </c>
      <c r="R671" s="29">
        <f>(IF(N671="WON-EW",((((F671-1)*Q671)*'complete results log'!$B$2)+('complete results log'!$B$2*(F671-1))),IF(N671="WON",((((F671-1)*Q671)*'complete results log'!$B$2)+('complete results log'!$B$2*(F671-1))),IF(N671="PLACED",((((F671-1)*Q671)*'complete results log'!$B$2)-'complete results log'!$B$2),IF(Q671=0,-'complete results log'!$B$2,IF(Q671=0,-'complete results log'!$B$2,-('complete results log'!$B$2*2)))))))*E671</f>
        <v>0</v>
      </c>
      <c r="S671" s="28">
        <f>(IF(N671="WON-EW",((((O671-1)*Q671)*'complete results log'!$B$2)+('complete results log'!$B$2*(O671-1))),IF(N671="WON",((((O671-1)*Q671)*'complete results log'!$B$2)+('complete results log'!$B$2*(O671-1))),IF(N671="PLACED",((((O671-1)*Q671)*'complete results log'!$B$2)-'complete results log'!$B$2),IF(Q671=0,-'complete results log'!$B$2,IF(Q671=0,-'complete results log'!$B$2,-('complete results log'!$B$2*2)))))))*E671</f>
        <v>0</v>
      </c>
      <c r="T671" s="28">
        <f>(IF(N671="WON-EW",(((L671-1)*'complete results log'!$B$2)*(1-$B$3))+(((M671-1)*'complete results log'!$B$2)*(1-$B$3)),IF(N671="WON",(((L671-1)*'complete results log'!$B$2)*(1-$B$3)),IF(N671="PLACED",(((M671-1)*'complete results log'!$B$2)*(1-$B$3))-'complete results log'!$B$2,IF(Q671=0,-'complete results log'!$B$2,-('complete results log'!$B$2*2))))))*E671</f>
        <v>0</v>
      </c>
    </row>
    <row r="672" spans="3:20" x14ac:dyDescent="0.2">
      <c r="C672" s="50"/>
      <c r="D672" s="50"/>
      <c r="H672" s="22"/>
      <c r="I672" s="22"/>
      <c r="J672" s="22"/>
      <c r="K672" s="22"/>
      <c r="N672" s="18"/>
      <c r="O672" s="27">
        <f>((G672-1)*(1-(IF(H672="no",0,'complete results log'!$B$3)))+1)</f>
        <v>5.0000000000000044E-2</v>
      </c>
      <c r="P672" s="27">
        <f t="shared" si="10"/>
        <v>0</v>
      </c>
      <c r="Q672" s="39">
        <f>IF(Table1[[#This Row],[Runners]]&lt;5,0,IF(Table1[[#This Row],[Runners]]&lt;8,0.25,IF(Table1[[#This Row],[Runners]]&lt;12,0.2,IF(Table1[[#This Row],[Handicap?]]="Yes",0.25,0.2))))</f>
        <v>0</v>
      </c>
      <c r="R672" s="29">
        <f>(IF(N672="WON-EW",((((F672-1)*Q672)*'complete results log'!$B$2)+('complete results log'!$B$2*(F672-1))),IF(N672="WON",((((F672-1)*Q672)*'complete results log'!$B$2)+('complete results log'!$B$2*(F672-1))),IF(N672="PLACED",((((F672-1)*Q672)*'complete results log'!$B$2)-'complete results log'!$B$2),IF(Q672=0,-'complete results log'!$B$2,IF(Q672=0,-'complete results log'!$B$2,-('complete results log'!$B$2*2)))))))*E672</f>
        <v>0</v>
      </c>
      <c r="S672" s="28">
        <f>(IF(N672="WON-EW",((((O672-1)*Q672)*'complete results log'!$B$2)+('complete results log'!$B$2*(O672-1))),IF(N672="WON",((((O672-1)*Q672)*'complete results log'!$B$2)+('complete results log'!$B$2*(O672-1))),IF(N672="PLACED",((((O672-1)*Q672)*'complete results log'!$B$2)-'complete results log'!$B$2),IF(Q672=0,-'complete results log'!$B$2,IF(Q672=0,-'complete results log'!$B$2,-('complete results log'!$B$2*2)))))))*E672</f>
        <v>0</v>
      </c>
      <c r="T672" s="28">
        <f>(IF(N672="WON-EW",(((L672-1)*'complete results log'!$B$2)*(1-$B$3))+(((M672-1)*'complete results log'!$B$2)*(1-$B$3)),IF(N672="WON",(((L672-1)*'complete results log'!$B$2)*(1-$B$3)),IF(N672="PLACED",(((M672-1)*'complete results log'!$B$2)*(1-$B$3))-'complete results log'!$B$2,IF(Q672=0,-'complete results log'!$B$2,-('complete results log'!$B$2*2))))))*E672</f>
        <v>0</v>
      </c>
    </row>
    <row r="673" spans="3:20" x14ac:dyDescent="0.2">
      <c r="C673" s="50"/>
      <c r="D673" s="50"/>
      <c r="H673" s="22"/>
      <c r="I673" s="22"/>
      <c r="J673" s="22"/>
      <c r="K673" s="22"/>
      <c r="N673" s="18"/>
      <c r="O673" s="27">
        <f>((G673-1)*(1-(IF(H673="no",0,'complete results log'!$B$3)))+1)</f>
        <v>5.0000000000000044E-2</v>
      </c>
      <c r="P673" s="27">
        <f t="shared" si="10"/>
        <v>0</v>
      </c>
      <c r="Q673" s="39">
        <f>IF(Table1[[#This Row],[Runners]]&lt;5,0,IF(Table1[[#This Row],[Runners]]&lt;8,0.25,IF(Table1[[#This Row],[Runners]]&lt;12,0.2,IF(Table1[[#This Row],[Handicap?]]="Yes",0.25,0.2))))</f>
        <v>0</v>
      </c>
      <c r="R673" s="29">
        <f>(IF(N673="WON-EW",((((F673-1)*Q673)*'complete results log'!$B$2)+('complete results log'!$B$2*(F673-1))),IF(N673="WON",((((F673-1)*Q673)*'complete results log'!$B$2)+('complete results log'!$B$2*(F673-1))),IF(N673="PLACED",((((F673-1)*Q673)*'complete results log'!$B$2)-'complete results log'!$B$2),IF(Q673=0,-'complete results log'!$B$2,IF(Q673=0,-'complete results log'!$B$2,-('complete results log'!$B$2*2)))))))*E673</f>
        <v>0</v>
      </c>
      <c r="S673" s="28">
        <f>(IF(N673="WON-EW",((((O673-1)*Q673)*'complete results log'!$B$2)+('complete results log'!$B$2*(O673-1))),IF(N673="WON",((((O673-1)*Q673)*'complete results log'!$B$2)+('complete results log'!$B$2*(O673-1))),IF(N673="PLACED",((((O673-1)*Q673)*'complete results log'!$B$2)-'complete results log'!$B$2),IF(Q673=0,-'complete results log'!$B$2,IF(Q673=0,-'complete results log'!$B$2,-('complete results log'!$B$2*2)))))))*E673</f>
        <v>0</v>
      </c>
      <c r="T673" s="28">
        <f>(IF(N673="WON-EW",(((L673-1)*'complete results log'!$B$2)*(1-$B$3))+(((M673-1)*'complete results log'!$B$2)*(1-$B$3)),IF(N673="WON",(((L673-1)*'complete results log'!$B$2)*(1-$B$3)),IF(N673="PLACED",(((M673-1)*'complete results log'!$B$2)*(1-$B$3))-'complete results log'!$B$2,IF(Q673=0,-'complete results log'!$B$2,-('complete results log'!$B$2*2))))))*E673</f>
        <v>0</v>
      </c>
    </row>
    <row r="674" spans="3:20" x14ac:dyDescent="0.2">
      <c r="C674" s="50"/>
      <c r="D674" s="50"/>
      <c r="H674" s="22"/>
      <c r="I674" s="22"/>
      <c r="J674" s="22"/>
      <c r="K674" s="22"/>
      <c r="N674" s="18"/>
      <c r="O674" s="27">
        <f>((G674-1)*(1-(IF(H674="no",0,'complete results log'!$B$3)))+1)</f>
        <v>5.0000000000000044E-2</v>
      </c>
      <c r="P674" s="27">
        <f t="shared" si="10"/>
        <v>0</v>
      </c>
      <c r="Q674" s="39">
        <f>IF(Table1[[#This Row],[Runners]]&lt;5,0,IF(Table1[[#This Row],[Runners]]&lt;8,0.25,IF(Table1[[#This Row],[Runners]]&lt;12,0.2,IF(Table1[[#This Row],[Handicap?]]="Yes",0.25,0.2))))</f>
        <v>0</v>
      </c>
      <c r="R674" s="29">
        <f>(IF(N674="WON-EW",((((F674-1)*Q674)*'complete results log'!$B$2)+('complete results log'!$B$2*(F674-1))),IF(N674="WON",((((F674-1)*Q674)*'complete results log'!$B$2)+('complete results log'!$B$2*(F674-1))),IF(N674="PLACED",((((F674-1)*Q674)*'complete results log'!$B$2)-'complete results log'!$B$2),IF(Q674=0,-'complete results log'!$B$2,IF(Q674=0,-'complete results log'!$B$2,-('complete results log'!$B$2*2)))))))*E674</f>
        <v>0</v>
      </c>
      <c r="S674" s="28">
        <f>(IF(N674="WON-EW",((((O674-1)*Q674)*'complete results log'!$B$2)+('complete results log'!$B$2*(O674-1))),IF(N674="WON",((((O674-1)*Q674)*'complete results log'!$B$2)+('complete results log'!$B$2*(O674-1))),IF(N674="PLACED",((((O674-1)*Q674)*'complete results log'!$B$2)-'complete results log'!$B$2),IF(Q674=0,-'complete results log'!$B$2,IF(Q674=0,-'complete results log'!$B$2,-('complete results log'!$B$2*2)))))))*E674</f>
        <v>0</v>
      </c>
      <c r="T674" s="28">
        <f>(IF(N674="WON-EW",(((L674-1)*'complete results log'!$B$2)*(1-$B$3))+(((M674-1)*'complete results log'!$B$2)*(1-$B$3)),IF(N674="WON",(((L674-1)*'complete results log'!$B$2)*(1-$B$3)),IF(N674="PLACED",(((M674-1)*'complete results log'!$B$2)*(1-$B$3))-'complete results log'!$B$2,IF(Q674=0,-'complete results log'!$B$2,-('complete results log'!$B$2*2))))))*E674</f>
        <v>0</v>
      </c>
    </row>
    <row r="675" spans="3:20" x14ac:dyDescent="0.2">
      <c r="C675" s="50"/>
      <c r="D675" s="50"/>
      <c r="H675" s="22"/>
      <c r="I675" s="22"/>
      <c r="J675" s="22"/>
      <c r="K675" s="22"/>
      <c r="N675" s="18"/>
      <c r="O675" s="27">
        <f>((G675-1)*(1-(IF(H675="no",0,'complete results log'!$B$3)))+1)</f>
        <v>5.0000000000000044E-2</v>
      </c>
      <c r="P675" s="27">
        <f t="shared" si="10"/>
        <v>0</v>
      </c>
      <c r="Q675" s="39">
        <f>IF(Table1[[#This Row],[Runners]]&lt;5,0,IF(Table1[[#This Row],[Runners]]&lt;8,0.25,IF(Table1[[#This Row],[Runners]]&lt;12,0.2,IF(Table1[[#This Row],[Handicap?]]="Yes",0.25,0.2))))</f>
        <v>0</v>
      </c>
      <c r="R675" s="29">
        <f>(IF(N675="WON-EW",((((F675-1)*Q675)*'complete results log'!$B$2)+('complete results log'!$B$2*(F675-1))),IF(N675="WON",((((F675-1)*Q675)*'complete results log'!$B$2)+('complete results log'!$B$2*(F675-1))),IF(N675="PLACED",((((F675-1)*Q675)*'complete results log'!$B$2)-'complete results log'!$B$2),IF(Q675=0,-'complete results log'!$B$2,IF(Q675=0,-'complete results log'!$B$2,-('complete results log'!$B$2*2)))))))*E675</f>
        <v>0</v>
      </c>
      <c r="S675" s="28">
        <f>(IF(N675="WON-EW",((((O675-1)*Q675)*'complete results log'!$B$2)+('complete results log'!$B$2*(O675-1))),IF(N675="WON",((((O675-1)*Q675)*'complete results log'!$B$2)+('complete results log'!$B$2*(O675-1))),IF(N675="PLACED",((((O675-1)*Q675)*'complete results log'!$B$2)-'complete results log'!$B$2),IF(Q675=0,-'complete results log'!$B$2,IF(Q675=0,-'complete results log'!$B$2,-('complete results log'!$B$2*2)))))))*E675</f>
        <v>0</v>
      </c>
      <c r="T675" s="28">
        <f>(IF(N675="WON-EW",(((L675-1)*'complete results log'!$B$2)*(1-$B$3))+(((M675-1)*'complete results log'!$B$2)*(1-$B$3)),IF(N675="WON",(((L675-1)*'complete results log'!$B$2)*(1-$B$3)),IF(N675="PLACED",(((M675-1)*'complete results log'!$B$2)*(1-$B$3))-'complete results log'!$B$2,IF(Q675=0,-'complete results log'!$B$2,-('complete results log'!$B$2*2))))))*E675</f>
        <v>0</v>
      </c>
    </row>
    <row r="676" spans="3:20" x14ac:dyDescent="0.2">
      <c r="C676" s="50"/>
      <c r="D676" s="50"/>
      <c r="H676" s="22"/>
      <c r="I676" s="22"/>
      <c r="J676" s="22"/>
      <c r="K676" s="22"/>
      <c r="N676" s="18"/>
      <c r="O676" s="27">
        <f>((G676-1)*(1-(IF(H676="no",0,'complete results log'!$B$3)))+1)</f>
        <v>5.0000000000000044E-2</v>
      </c>
      <c r="P676" s="27">
        <f t="shared" si="10"/>
        <v>0</v>
      </c>
      <c r="Q676" s="39">
        <f>IF(Table1[[#This Row],[Runners]]&lt;5,0,IF(Table1[[#This Row],[Runners]]&lt;8,0.25,IF(Table1[[#This Row],[Runners]]&lt;12,0.2,IF(Table1[[#This Row],[Handicap?]]="Yes",0.25,0.2))))</f>
        <v>0</v>
      </c>
      <c r="R676" s="29">
        <f>(IF(N676="WON-EW",((((F676-1)*Q676)*'complete results log'!$B$2)+('complete results log'!$B$2*(F676-1))),IF(N676="WON",((((F676-1)*Q676)*'complete results log'!$B$2)+('complete results log'!$B$2*(F676-1))),IF(N676="PLACED",((((F676-1)*Q676)*'complete results log'!$B$2)-'complete results log'!$B$2),IF(Q676=0,-'complete results log'!$B$2,IF(Q676=0,-'complete results log'!$B$2,-('complete results log'!$B$2*2)))))))*E676</f>
        <v>0</v>
      </c>
      <c r="S676" s="28">
        <f>(IF(N676="WON-EW",((((O676-1)*Q676)*'complete results log'!$B$2)+('complete results log'!$B$2*(O676-1))),IF(N676="WON",((((O676-1)*Q676)*'complete results log'!$B$2)+('complete results log'!$B$2*(O676-1))),IF(N676="PLACED",((((O676-1)*Q676)*'complete results log'!$B$2)-'complete results log'!$B$2),IF(Q676=0,-'complete results log'!$B$2,IF(Q676=0,-'complete results log'!$B$2,-('complete results log'!$B$2*2)))))))*E676</f>
        <v>0</v>
      </c>
      <c r="T676" s="28">
        <f>(IF(N676="WON-EW",(((L676-1)*'complete results log'!$B$2)*(1-$B$3))+(((M676-1)*'complete results log'!$B$2)*(1-$B$3)),IF(N676="WON",(((L676-1)*'complete results log'!$B$2)*(1-$B$3)),IF(N676="PLACED",(((M676-1)*'complete results log'!$B$2)*(1-$B$3))-'complete results log'!$B$2,IF(Q676=0,-'complete results log'!$B$2,-('complete results log'!$B$2*2))))))*E676</f>
        <v>0</v>
      </c>
    </row>
    <row r="677" spans="3:20" x14ac:dyDescent="0.2">
      <c r="C677" s="50"/>
      <c r="D677" s="50"/>
      <c r="H677" s="22"/>
      <c r="I677" s="22"/>
      <c r="J677" s="22"/>
      <c r="K677" s="22"/>
      <c r="N677" s="18"/>
      <c r="O677" s="27">
        <f>((G677-1)*(1-(IF(H677="no",0,'complete results log'!$B$3)))+1)</f>
        <v>5.0000000000000044E-2</v>
      </c>
      <c r="P677" s="27">
        <f t="shared" si="10"/>
        <v>0</v>
      </c>
      <c r="Q677" s="39">
        <f>IF(Table1[[#This Row],[Runners]]&lt;5,0,IF(Table1[[#This Row],[Runners]]&lt;8,0.25,IF(Table1[[#This Row],[Runners]]&lt;12,0.2,IF(Table1[[#This Row],[Handicap?]]="Yes",0.25,0.2))))</f>
        <v>0</v>
      </c>
      <c r="R677" s="29">
        <f>(IF(N677="WON-EW",((((F677-1)*Q677)*'complete results log'!$B$2)+('complete results log'!$B$2*(F677-1))),IF(N677="WON",((((F677-1)*Q677)*'complete results log'!$B$2)+('complete results log'!$B$2*(F677-1))),IF(N677="PLACED",((((F677-1)*Q677)*'complete results log'!$B$2)-'complete results log'!$B$2),IF(Q677=0,-'complete results log'!$B$2,IF(Q677=0,-'complete results log'!$B$2,-('complete results log'!$B$2*2)))))))*E677</f>
        <v>0</v>
      </c>
      <c r="S677" s="28">
        <f>(IF(N677="WON-EW",((((O677-1)*Q677)*'complete results log'!$B$2)+('complete results log'!$B$2*(O677-1))),IF(N677="WON",((((O677-1)*Q677)*'complete results log'!$B$2)+('complete results log'!$B$2*(O677-1))),IF(N677="PLACED",((((O677-1)*Q677)*'complete results log'!$B$2)-'complete results log'!$B$2),IF(Q677=0,-'complete results log'!$B$2,IF(Q677=0,-'complete results log'!$B$2,-('complete results log'!$B$2*2)))))))*E677</f>
        <v>0</v>
      </c>
      <c r="T677" s="28">
        <f>(IF(N677="WON-EW",(((L677-1)*'complete results log'!$B$2)*(1-$B$3))+(((M677-1)*'complete results log'!$B$2)*(1-$B$3)),IF(N677="WON",(((L677-1)*'complete results log'!$B$2)*(1-$B$3)),IF(N677="PLACED",(((M677-1)*'complete results log'!$B$2)*(1-$B$3))-'complete results log'!$B$2,IF(Q677=0,-'complete results log'!$B$2,-('complete results log'!$B$2*2))))))*E677</f>
        <v>0</v>
      </c>
    </row>
    <row r="678" spans="3:20" x14ac:dyDescent="0.2">
      <c r="C678" s="50"/>
      <c r="D678" s="50"/>
      <c r="H678" s="22"/>
      <c r="I678" s="22"/>
      <c r="J678" s="22"/>
      <c r="K678" s="22"/>
      <c r="N678" s="18"/>
      <c r="O678" s="27">
        <f>((G678-1)*(1-(IF(H678="no",0,'complete results log'!$B$3)))+1)</f>
        <v>5.0000000000000044E-2</v>
      </c>
      <c r="P678" s="27">
        <f t="shared" si="10"/>
        <v>0</v>
      </c>
      <c r="Q678" s="39">
        <f>IF(Table1[[#This Row],[Runners]]&lt;5,0,IF(Table1[[#This Row],[Runners]]&lt;8,0.25,IF(Table1[[#This Row],[Runners]]&lt;12,0.2,IF(Table1[[#This Row],[Handicap?]]="Yes",0.25,0.2))))</f>
        <v>0</v>
      </c>
      <c r="R678" s="29">
        <f>(IF(N678="WON-EW",((((F678-1)*Q678)*'complete results log'!$B$2)+('complete results log'!$B$2*(F678-1))),IF(N678="WON",((((F678-1)*Q678)*'complete results log'!$B$2)+('complete results log'!$B$2*(F678-1))),IF(N678="PLACED",((((F678-1)*Q678)*'complete results log'!$B$2)-'complete results log'!$B$2),IF(Q678=0,-'complete results log'!$B$2,IF(Q678=0,-'complete results log'!$B$2,-('complete results log'!$B$2*2)))))))*E678</f>
        <v>0</v>
      </c>
      <c r="S678" s="28">
        <f>(IF(N678="WON-EW",((((O678-1)*Q678)*'complete results log'!$B$2)+('complete results log'!$B$2*(O678-1))),IF(N678="WON",((((O678-1)*Q678)*'complete results log'!$B$2)+('complete results log'!$B$2*(O678-1))),IF(N678="PLACED",((((O678-1)*Q678)*'complete results log'!$B$2)-'complete results log'!$B$2),IF(Q678=0,-'complete results log'!$B$2,IF(Q678=0,-'complete results log'!$B$2,-('complete results log'!$B$2*2)))))))*E678</f>
        <v>0</v>
      </c>
      <c r="T678" s="28">
        <f>(IF(N678="WON-EW",(((L678-1)*'complete results log'!$B$2)*(1-$B$3))+(((M678-1)*'complete results log'!$B$2)*(1-$B$3)),IF(N678="WON",(((L678-1)*'complete results log'!$B$2)*(1-$B$3)),IF(N678="PLACED",(((M678-1)*'complete results log'!$B$2)*(1-$B$3))-'complete results log'!$B$2,IF(Q678=0,-'complete results log'!$B$2,-('complete results log'!$B$2*2))))))*E678</f>
        <v>0</v>
      </c>
    </row>
    <row r="679" spans="3:20" x14ac:dyDescent="0.2">
      <c r="C679" s="50"/>
      <c r="D679" s="50"/>
      <c r="H679" s="22"/>
      <c r="I679" s="22"/>
      <c r="J679" s="22"/>
      <c r="K679" s="22"/>
      <c r="N679" s="18"/>
      <c r="O679" s="27">
        <f>((G679-1)*(1-(IF(H679="no",0,'complete results log'!$B$3)))+1)</f>
        <v>5.0000000000000044E-2</v>
      </c>
      <c r="P679" s="27">
        <f t="shared" si="10"/>
        <v>0</v>
      </c>
      <c r="Q679" s="39">
        <f>IF(Table1[[#This Row],[Runners]]&lt;5,0,IF(Table1[[#This Row],[Runners]]&lt;8,0.25,IF(Table1[[#This Row],[Runners]]&lt;12,0.2,IF(Table1[[#This Row],[Handicap?]]="Yes",0.25,0.2))))</f>
        <v>0</v>
      </c>
      <c r="R679" s="29">
        <f>(IF(N679="WON-EW",((((F679-1)*Q679)*'complete results log'!$B$2)+('complete results log'!$B$2*(F679-1))),IF(N679="WON",((((F679-1)*Q679)*'complete results log'!$B$2)+('complete results log'!$B$2*(F679-1))),IF(N679="PLACED",((((F679-1)*Q679)*'complete results log'!$B$2)-'complete results log'!$B$2),IF(Q679=0,-'complete results log'!$B$2,IF(Q679=0,-'complete results log'!$B$2,-('complete results log'!$B$2*2)))))))*E679</f>
        <v>0</v>
      </c>
      <c r="S679" s="28">
        <f>(IF(N679="WON-EW",((((O679-1)*Q679)*'complete results log'!$B$2)+('complete results log'!$B$2*(O679-1))),IF(N679="WON",((((O679-1)*Q679)*'complete results log'!$B$2)+('complete results log'!$B$2*(O679-1))),IF(N679="PLACED",((((O679-1)*Q679)*'complete results log'!$B$2)-'complete results log'!$B$2),IF(Q679=0,-'complete results log'!$B$2,IF(Q679=0,-'complete results log'!$B$2,-('complete results log'!$B$2*2)))))))*E679</f>
        <v>0</v>
      </c>
      <c r="T679" s="28">
        <f>(IF(N679="WON-EW",(((L679-1)*'complete results log'!$B$2)*(1-$B$3))+(((M679-1)*'complete results log'!$B$2)*(1-$B$3)),IF(N679="WON",(((L679-1)*'complete results log'!$B$2)*(1-$B$3)),IF(N679="PLACED",(((M679-1)*'complete results log'!$B$2)*(1-$B$3))-'complete results log'!$B$2,IF(Q679=0,-'complete results log'!$B$2,-('complete results log'!$B$2*2))))))*E679</f>
        <v>0</v>
      </c>
    </row>
    <row r="680" spans="3:20" x14ac:dyDescent="0.2">
      <c r="C680" s="50"/>
      <c r="D680" s="50"/>
      <c r="H680" s="22"/>
      <c r="I680" s="22"/>
      <c r="J680" s="22"/>
      <c r="K680" s="22"/>
      <c r="N680" s="18"/>
      <c r="O680" s="27">
        <f>((G680-1)*(1-(IF(H680="no",0,'complete results log'!$B$3)))+1)</f>
        <v>5.0000000000000044E-2</v>
      </c>
      <c r="P680" s="27">
        <f t="shared" si="10"/>
        <v>0</v>
      </c>
      <c r="Q680" s="39">
        <f>IF(Table1[[#This Row],[Runners]]&lt;5,0,IF(Table1[[#This Row],[Runners]]&lt;8,0.25,IF(Table1[[#This Row],[Runners]]&lt;12,0.2,IF(Table1[[#This Row],[Handicap?]]="Yes",0.25,0.2))))</f>
        <v>0</v>
      </c>
      <c r="R680" s="29">
        <f>(IF(N680="WON-EW",((((F680-1)*Q680)*'complete results log'!$B$2)+('complete results log'!$B$2*(F680-1))),IF(N680="WON",((((F680-1)*Q680)*'complete results log'!$B$2)+('complete results log'!$B$2*(F680-1))),IF(N680="PLACED",((((F680-1)*Q680)*'complete results log'!$B$2)-'complete results log'!$B$2),IF(Q680=0,-'complete results log'!$B$2,IF(Q680=0,-'complete results log'!$B$2,-('complete results log'!$B$2*2)))))))*E680</f>
        <v>0</v>
      </c>
      <c r="S680" s="28">
        <f>(IF(N680="WON-EW",((((O680-1)*Q680)*'complete results log'!$B$2)+('complete results log'!$B$2*(O680-1))),IF(N680="WON",((((O680-1)*Q680)*'complete results log'!$B$2)+('complete results log'!$B$2*(O680-1))),IF(N680="PLACED",((((O680-1)*Q680)*'complete results log'!$B$2)-'complete results log'!$B$2),IF(Q680=0,-'complete results log'!$B$2,IF(Q680=0,-'complete results log'!$B$2,-('complete results log'!$B$2*2)))))))*E680</f>
        <v>0</v>
      </c>
      <c r="T680" s="28">
        <f>(IF(N680="WON-EW",(((L680-1)*'complete results log'!$B$2)*(1-$B$3))+(((M680-1)*'complete results log'!$B$2)*(1-$B$3)),IF(N680="WON",(((L680-1)*'complete results log'!$B$2)*(1-$B$3)),IF(N680="PLACED",(((M680-1)*'complete results log'!$B$2)*(1-$B$3))-'complete results log'!$B$2,IF(Q680=0,-'complete results log'!$B$2,-('complete results log'!$B$2*2))))))*E680</f>
        <v>0</v>
      </c>
    </row>
    <row r="681" spans="3:20" x14ac:dyDescent="0.2">
      <c r="C681" s="50"/>
      <c r="D681" s="50"/>
      <c r="H681" s="22"/>
      <c r="I681" s="22"/>
      <c r="J681" s="22"/>
      <c r="K681" s="22"/>
      <c r="N681" s="18"/>
      <c r="O681" s="27">
        <f>((G681-1)*(1-(IF(H681="no",0,'complete results log'!$B$3)))+1)</f>
        <v>5.0000000000000044E-2</v>
      </c>
      <c r="P681" s="27">
        <f t="shared" si="10"/>
        <v>0</v>
      </c>
      <c r="Q681" s="39">
        <f>IF(Table1[[#This Row],[Runners]]&lt;5,0,IF(Table1[[#This Row],[Runners]]&lt;8,0.25,IF(Table1[[#This Row],[Runners]]&lt;12,0.2,IF(Table1[[#This Row],[Handicap?]]="Yes",0.25,0.2))))</f>
        <v>0</v>
      </c>
      <c r="R681" s="29">
        <f>(IF(N681="WON-EW",((((F681-1)*Q681)*'complete results log'!$B$2)+('complete results log'!$B$2*(F681-1))),IF(N681="WON",((((F681-1)*Q681)*'complete results log'!$B$2)+('complete results log'!$B$2*(F681-1))),IF(N681="PLACED",((((F681-1)*Q681)*'complete results log'!$B$2)-'complete results log'!$B$2),IF(Q681=0,-'complete results log'!$B$2,IF(Q681=0,-'complete results log'!$B$2,-('complete results log'!$B$2*2)))))))*E681</f>
        <v>0</v>
      </c>
      <c r="S681" s="28">
        <f>(IF(N681="WON-EW",((((O681-1)*Q681)*'complete results log'!$B$2)+('complete results log'!$B$2*(O681-1))),IF(N681="WON",((((O681-1)*Q681)*'complete results log'!$B$2)+('complete results log'!$B$2*(O681-1))),IF(N681="PLACED",((((O681-1)*Q681)*'complete results log'!$B$2)-'complete results log'!$B$2),IF(Q681=0,-'complete results log'!$B$2,IF(Q681=0,-'complete results log'!$B$2,-('complete results log'!$B$2*2)))))))*E681</f>
        <v>0</v>
      </c>
      <c r="T681" s="28">
        <f>(IF(N681="WON-EW",(((L681-1)*'complete results log'!$B$2)*(1-$B$3))+(((M681-1)*'complete results log'!$B$2)*(1-$B$3)),IF(N681="WON",(((L681-1)*'complete results log'!$B$2)*(1-$B$3)),IF(N681="PLACED",(((M681-1)*'complete results log'!$B$2)*(1-$B$3))-'complete results log'!$B$2,IF(Q681=0,-'complete results log'!$B$2,-('complete results log'!$B$2*2))))))*E681</f>
        <v>0</v>
      </c>
    </row>
    <row r="682" spans="3:20" x14ac:dyDescent="0.2">
      <c r="C682" s="50"/>
      <c r="D682" s="50"/>
      <c r="H682" s="22"/>
      <c r="I682" s="22"/>
      <c r="J682" s="22"/>
      <c r="K682" s="22"/>
      <c r="N682" s="18"/>
      <c r="O682" s="27">
        <f>((G682-1)*(1-(IF(H682="no",0,'complete results log'!$B$3)))+1)</f>
        <v>5.0000000000000044E-2</v>
      </c>
      <c r="P682" s="27">
        <f t="shared" si="10"/>
        <v>0</v>
      </c>
      <c r="Q682" s="39">
        <f>IF(Table1[[#This Row],[Runners]]&lt;5,0,IF(Table1[[#This Row],[Runners]]&lt;8,0.25,IF(Table1[[#This Row],[Runners]]&lt;12,0.2,IF(Table1[[#This Row],[Handicap?]]="Yes",0.25,0.2))))</f>
        <v>0</v>
      </c>
      <c r="R682" s="29">
        <f>(IF(N682="WON-EW",((((F682-1)*Q682)*'complete results log'!$B$2)+('complete results log'!$B$2*(F682-1))),IF(N682="WON",((((F682-1)*Q682)*'complete results log'!$B$2)+('complete results log'!$B$2*(F682-1))),IF(N682="PLACED",((((F682-1)*Q682)*'complete results log'!$B$2)-'complete results log'!$B$2),IF(Q682=0,-'complete results log'!$B$2,IF(Q682=0,-'complete results log'!$B$2,-('complete results log'!$B$2*2)))))))*E682</f>
        <v>0</v>
      </c>
      <c r="S682" s="28">
        <f>(IF(N682="WON-EW",((((O682-1)*Q682)*'complete results log'!$B$2)+('complete results log'!$B$2*(O682-1))),IF(N682="WON",((((O682-1)*Q682)*'complete results log'!$B$2)+('complete results log'!$B$2*(O682-1))),IF(N682="PLACED",((((O682-1)*Q682)*'complete results log'!$B$2)-'complete results log'!$B$2),IF(Q682=0,-'complete results log'!$B$2,IF(Q682=0,-'complete results log'!$B$2,-('complete results log'!$B$2*2)))))))*E682</f>
        <v>0</v>
      </c>
      <c r="T682" s="28">
        <f>(IF(N682="WON-EW",(((L682-1)*'complete results log'!$B$2)*(1-$B$3))+(((M682-1)*'complete results log'!$B$2)*(1-$B$3)),IF(N682="WON",(((L682-1)*'complete results log'!$B$2)*(1-$B$3)),IF(N682="PLACED",(((M682-1)*'complete results log'!$B$2)*(1-$B$3))-'complete results log'!$B$2,IF(Q682=0,-'complete results log'!$B$2,-('complete results log'!$B$2*2))))))*E682</f>
        <v>0</v>
      </c>
    </row>
    <row r="683" spans="3:20" x14ac:dyDescent="0.2">
      <c r="C683" s="50"/>
      <c r="D683" s="50"/>
      <c r="H683" s="22"/>
      <c r="I683" s="22"/>
      <c r="J683" s="22"/>
      <c r="K683" s="22"/>
      <c r="N683" s="18"/>
      <c r="O683" s="27">
        <f>((G683-1)*(1-(IF(H683="no",0,'complete results log'!$B$3)))+1)</f>
        <v>5.0000000000000044E-2</v>
      </c>
      <c r="P683" s="27">
        <f t="shared" si="10"/>
        <v>0</v>
      </c>
      <c r="Q683" s="39">
        <f>IF(Table1[[#This Row],[Runners]]&lt;5,0,IF(Table1[[#This Row],[Runners]]&lt;8,0.25,IF(Table1[[#This Row],[Runners]]&lt;12,0.2,IF(Table1[[#This Row],[Handicap?]]="Yes",0.25,0.2))))</f>
        <v>0</v>
      </c>
      <c r="R683" s="29">
        <f>(IF(N683="WON-EW",((((F683-1)*Q683)*'complete results log'!$B$2)+('complete results log'!$B$2*(F683-1))),IF(N683="WON",((((F683-1)*Q683)*'complete results log'!$B$2)+('complete results log'!$B$2*(F683-1))),IF(N683="PLACED",((((F683-1)*Q683)*'complete results log'!$B$2)-'complete results log'!$B$2),IF(Q683=0,-'complete results log'!$B$2,IF(Q683=0,-'complete results log'!$B$2,-('complete results log'!$B$2*2)))))))*E683</f>
        <v>0</v>
      </c>
      <c r="S683" s="28">
        <f>(IF(N683="WON-EW",((((O683-1)*Q683)*'complete results log'!$B$2)+('complete results log'!$B$2*(O683-1))),IF(N683="WON",((((O683-1)*Q683)*'complete results log'!$B$2)+('complete results log'!$B$2*(O683-1))),IF(N683="PLACED",((((O683-1)*Q683)*'complete results log'!$B$2)-'complete results log'!$B$2),IF(Q683=0,-'complete results log'!$B$2,IF(Q683=0,-'complete results log'!$B$2,-('complete results log'!$B$2*2)))))))*E683</f>
        <v>0</v>
      </c>
      <c r="T683" s="28">
        <f>(IF(N683="WON-EW",(((L683-1)*'complete results log'!$B$2)*(1-$B$3))+(((M683-1)*'complete results log'!$B$2)*(1-$B$3)),IF(N683="WON",(((L683-1)*'complete results log'!$B$2)*(1-$B$3)),IF(N683="PLACED",(((M683-1)*'complete results log'!$B$2)*(1-$B$3))-'complete results log'!$B$2,IF(Q683=0,-'complete results log'!$B$2,-('complete results log'!$B$2*2))))))*E683</f>
        <v>0</v>
      </c>
    </row>
    <row r="684" spans="3:20" x14ac:dyDescent="0.2">
      <c r="C684" s="50"/>
      <c r="D684" s="50"/>
      <c r="H684" s="22"/>
      <c r="I684" s="22"/>
      <c r="J684" s="22"/>
      <c r="K684" s="22"/>
      <c r="N684" s="18"/>
      <c r="O684" s="27">
        <f>((G684-1)*(1-(IF(H684="no",0,'complete results log'!$B$3)))+1)</f>
        <v>5.0000000000000044E-2</v>
      </c>
      <c r="P684" s="27">
        <f t="shared" si="10"/>
        <v>0</v>
      </c>
      <c r="Q684" s="39">
        <f>IF(Table1[[#This Row],[Runners]]&lt;5,0,IF(Table1[[#This Row],[Runners]]&lt;8,0.25,IF(Table1[[#This Row],[Runners]]&lt;12,0.2,IF(Table1[[#This Row],[Handicap?]]="Yes",0.25,0.2))))</f>
        <v>0</v>
      </c>
      <c r="R684" s="29">
        <f>(IF(N684="WON-EW",((((F684-1)*Q684)*'complete results log'!$B$2)+('complete results log'!$B$2*(F684-1))),IF(N684="WON",((((F684-1)*Q684)*'complete results log'!$B$2)+('complete results log'!$B$2*(F684-1))),IF(N684="PLACED",((((F684-1)*Q684)*'complete results log'!$B$2)-'complete results log'!$B$2),IF(Q684=0,-'complete results log'!$B$2,IF(Q684=0,-'complete results log'!$B$2,-('complete results log'!$B$2*2)))))))*E684</f>
        <v>0</v>
      </c>
      <c r="S684" s="28">
        <f>(IF(N684="WON-EW",((((O684-1)*Q684)*'complete results log'!$B$2)+('complete results log'!$B$2*(O684-1))),IF(N684="WON",((((O684-1)*Q684)*'complete results log'!$B$2)+('complete results log'!$B$2*(O684-1))),IF(N684="PLACED",((((O684-1)*Q684)*'complete results log'!$B$2)-'complete results log'!$B$2),IF(Q684=0,-'complete results log'!$B$2,IF(Q684=0,-'complete results log'!$B$2,-('complete results log'!$B$2*2)))))))*E684</f>
        <v>0</v>
      </c>
      <c r="T684" s="28">
        <f>(IF(N684="WON-EW",(((L684-1)*'complete results log'!$B$2)*(1-$B$3))+(((M684-1)*'complete results log'!$B$2)*(1-$B$3)),IF(N684="WON",(((L684-1)*'complete results log'!$B$2)*(1-$B$3)),IF(N684="PLACED",(((M684-1)*'complete results log'!$B$2)*(1-$B$3))-'complete results log'!$B$2,IF(Q684=0,-'complete results log'!$B$2,-('complete results log'!$B$2*2))))))*E684</f>
        <v>0</v>
      </c>
    </row>
    <row r="685" spans="3:20" x14ac:dyDescent="0.2">
      <c r="C685" s="50"/>
      <c r="D685" s="50"/>
      <c r="H685" s="22"/>
      <c r="I685" s="22"/>
      <c r="J685" s="22"/>
      <c r="K685" s="22"/>
      <c r="N685" s="18"/>
      <c r="O685" s="27">
        <f>((G685-1)*(1-(IF(H685="no",0,'complete results log'!$B$3)))+1)</f>
        <v>5.0000000000000044E-2</v>
      </c>
      <c r="P685" s="27">
        <f t="shared" si="10"/>
        <v>0</v>
      </c>
      <c r="Q685" s="39">
        <f>IF(Table1[[#This Row],[Runners]]&lt;5,0,IF(Table1[[#This Row],[Runners]]&lt;8,0.25,IF(Table1[[#This Row],[Runners]]&lt;12,0.2,IF(Table1[[#This Row],[Handicap?]]="Yes",0.25,0.2))))</f>
        <v>0</v>
      </c>
      <c r="R685" s="29">
        <f>(IF(N685="WON-EW",((((F685-1)*Q685)*'complete results log'!$B$2)+('complete results log'!$B$2*(F685-1))),IF(N685="WON",((((F685-1)*Q685)*'complete results log'!$B$2)+('complete results log'!$B$2*(F685-1))),IF(N685="PLACED",((((F685-1)*Q685)*'complete results log'!$B$2)-'complete results log'!$B$2),IF(Q685=0,-'complete results log'!$B$2,IF(Q685=0,-'complete results log'!$B$2,-('complete results log'!$B$2*2)))))))*E685</f>
        <v>0</v>
      </c>
      <c r="S685" s="28">
        <f>(IF(N685="WON-EW",((((O685-1)*Q685)*'complete results log'!$B$2)+('complete results log'!$B$2*(O685-1))),IF(N685="WON",((((O685-1)*Q685)*'complete results log'!$B$2)+('complete results log'!$B$2*(O685-1))),IF(N685="PLACED",((((O685-1)*Q685)*'complete results log'!$B$2)-'complete results log'!$B$2),IF(Q685=0,-'complete results log'!$B$2,IF(Q685=0,-'complete results log'!$B$2,-('complete results log'!$B$2*2)))))))*E685</f>
        <v>0</v>
      </c>
      <c r="T685" s="28">
        <f>(IF(N685="WON-EW",(((L685-1)*'complete results log'!$B$2)*(1-$B$3))+(((M685-1)*'complete results log'!$B$2)*(1-$B$3)),IF(N685="WON",(((L685-1)*'complete results log'!$B$2)*(1-$B$3)),IF(N685="PLACED",(((M685-1)*'complete results log'!$B$2)*(1-$B$3))-'complete results log'!$B$2,IF(Q685=0,-'complete results log'!$B$2,-('complete results log'!$B$2*2))))))*E685</f>
        <v>0</v>
      </c>
    </row>
    <row r="686" spans="3:20" x14ac:dyDescent="0.2">
      <c r="C686" s="50"/>
      <c r="D686" s="50"/>
      <c r="H686" s="22"/>
      <c r="I686" s="22"/>
      <c r="J686" s="22"/>
      <c r="K686" s="22"/>
      <c r="N686" s="18"/>
      <c r="O686" s="27">
        <f>((G686-1)*(1-(IF(H686="no",0,'complete results log'!$B$3)))+1)</f>
        <v>5.0000000000000044E-2</v>
      </c>
      <c r="P686" s="27">
        <f t="shared" si="10"/>
        <v>0</v>
      </c>
      <c r="Q686" s="39">
        <f>IF(Table1[[#This Row],[Runners]]&lt;5,0,IF(Table1[[#This Row],[Runners]]&lt;8,0.25,IF(Table1[[#This Row],[Runners]]&lt;12,0.2,IF(Table1[[#This Row],[Handicap?]]="Yes",0.25,0.2))))</f>
        <v>0</v>
      </c>
      <c r="R686" s="29">
        <f>(IF(N686="WON-EW",((((F686-1)*Q686)*'complete results log'!$B$2)+('complete results log'!$B$2*(F686-1))),IF(N686="WON",((((F686-1)*Q686)*'complete results log'!$B$2)+('complete results log'!$B$2*(F686-1))),IF(N686="PLACED",((((F686-1)*Q686)*'complete results log'!$B$2)-'complete results log'!$B$2),IF(Q686=0,-'complete results log'!$B$2,IF(Q686=0,-'complete results log'!$B$2,-('complete results log'!$B$2*2)))))))*E686</f>
        <v>0</v>
      </c>
      <c r="S686" s="28">
        <f>(IF(N686="WON-EW",((((O686-1)*Q686)*'complete results log'!$B$2)+('complete results log'!$B$2*(O686-1))),IF(N686="WON",((((O686-1)*Q686)*'complete results log'!$B$2)+('complete results log'!$B$2*(O686-1))),IF(N686="PLACED",((((O686-1)*Q686)*'complete results log'!$B$2)-'complete results log'!$B$2),IF(Q686=0,-'complete results log'!$B$2,IF(Q686=0,-'complete results log'!$B$2,-('complete results log'!$B$2*2)))))))*E686</f>
        <v>0</v>
      </c>
      <c r="T686" s="28">
        <f>(IF(N686="WON-EW",(((L686-1)*'complete results log'!$B$2)*(1-$B$3))+(((M686-1)*'complete results log'!$B$2)*(1-$B$3)),IF(N686="WON",(((L686-1)*'complete results log'!$B$2)*(1-$B$3)),IF(N686="PLACED",(((M686-1)*'complete results log'!$B$2)*(1-$B$3))-'complete results log'!$B$2,IF(Q686=0,-'complete results log'!$B$2,-('complete results log'!$B$2*2))))))*E686</f>
        <v>0</v>
      </c>
    </row>
    <row r="687" spans="3:20" x14ac:dyDescent="0.2">
      <c r="C687" s="50"/>
      <c r="D687" s="50"/>
      <c r="H687" s="22"/>
      <c r="I687" s="22"/>
      <c r="J687" s="22"/>
      <c r="K687" s="22"/>
      <c r="N687" s="18"/>
      <c r="O687" s="27">
        <f>((G687-1)*(1-(IF(H687="no",0,'complete results log'!$B$3)))+1)</f>
        <v>5.0000000000000044E-2</v>
      </c>
      <c r="P687" s="27">
        <f t="shared" si="10"/>
        <v>0</v>
      </c>
      <c r="Q687" s="39">
        <f>IF(Table1[[#This Row],[Runners]]&lt;5,0,IF(Table1[[#This Row],[Runners]]&lt;8,0.25,IF(Table1[[#This Row],[Runners]]&lt;12,0.2,IF(Table1[[#This Row],[Handicap?]]="Yes",0.25,0.2))))</f>
        <v>0</v>
      </c>
      <c r="R687" s="29">
        <f>(IF(N687="WON-EW",((((F687-1)*Q687)*'complete results log'!$B$2)+('complete results log'!$B$2*(F687-1))),IF(N687="WON",((((F687-1)*Q687)*'complete results log'!$B$2)+('complete results log'!$B$2*(F687-1))),IF(N687="PLACED",((((F687-1)*Q687)*'complete results log'!$B$2)-'complete results log'!$B$2),IF(Q687=0,-'complete results log'!$B$2,IF(Q687=0,-'complete results log'!$B$2,-('complete results log'!$B$2*2)))))))*E687</f>
        <v>0</v>
      </c>
      <c r="S687" s="28">
        <f>(IF(N687="WON-EW",((((O687-1)*Q687)*'complete results log'!$B$2)+('complete results log'!$B$2*(O687-1))),IF(N687="WON",((((O687-1)*Q687)*'complete results log'!$B$2)+('complete results log'!$B$2*(O687-1))),IF(N687="PLACED",((((O687-1)*Q687)*'complete results log'!$B$2)-'complete results log'!$B$2),IF(Q687=0,-'complete results log'!$B$2,IF(Q687=0,-'complete results log'!$B$2,-('complete results log'!$B$2*2)))))))*E687</f>
        <v>0</v>
      </c>
      <c r="T687" s="28">
        <f>(IF(N687="WON-EW",(((L687-1)*'complete results log'!$B$2)*(1-$B$3))+(((M687-1)*'complete results log'!$B$2)*(1-$B$3)),IF(N687="WON",(((L687-1)*'complete results log'!$B$2)*(1-$B$3)),IF(N687="PLACED",(((M687-1)*'complete results log'!$B$2)*(1-$B$3))-'complete results log'!$B$2,IF(Q687=0,-'complete results log'!$B$2,-('complete results log'!$B$2*2))))))*E687</f>
        <v>0</v>
      </c>
    </row>
    <row r="688" spans="3:20" x14ac:dyDescent="0.2">
      <c r="C688" s="50"/>
      <c r="D688" s="50"/>
      <c r="H688" s="22"/>
      <c r="I688" s="22"/>
      <c r="J688" s="22"/>
      <c r="K688" s="22"/>
      <c r="N688" s="18"/>
      <c r="O688" s="27">
        <f>((G688-1)*(1-(IF(H688="no",0,'complete results log'!$B$3)))+1)</f>
        <v>5.0000000000000044E-2</v>
      </c>
      <c r="P688" s="27">
        <f t="shared" si="10"/>
        <v>0</v>
      </c>
      <c r="Q688" s="39">
        <f>IF(Table1[[#This Row],[Runners]]&lt;5,0,IF(Table1[[#This Row],[Runners]]&lt;8,0.25,IF(Table1[[#This Row],[Runners]]&lt;12,0.2,IF(Table1[[#This Row],[Handicap?]]="Yes",0.25,0.2))))</f>
        <v>0</v>
      </c>
      <c r="R688" s="29">
        <f>(IF(N688="WON-EW",((((F688-1)*Q688)*'complete results log'!$B$2)+('complete results log'!$B$2*(F688-1))),IF(N688="WON",((((F688-1)*Q688)*'complete results log'!$B$2)+('complete results log'!$B$2*(F688-1))),IF(N688="PLACED",((((F688-1)*Q688)*'complete results log'!$B$2)-'complete results log'!$B$2),IF(Q688=0,-'complete results log'!$B$2,IF(Q688=0,-'complete results log'!$B$2,-('complete results log'!$B$2*2)))))))*E688</f>
        <v>0</v>
      </c>
      <c r="S688" s="28">
        <f>(IF(N688="WON-EW",((((O688-1)*Q688)*'complete results log'!$B$2)+('complete results log'!$B$2*(O688-1))),IF(N688="WON",((((O688-1)*Q688)*'complete results log'!$B$2)+('complete results log'!$B$2*(O688-1))),IF(N688="PLACED",((((O688-1)*Q688)*'complete results log'!$B$2)-'complete results log'!$B$2),IF(Q688=0,-'complete results log'!$B$2,IF(Q688=0,-'complete results log'!$B$2,-('complete results log'!$B$2*2)))))))*E688</f>
        <v>0</v>
      </c>
      <c r="T688" s="28">
        <f>(IF(N688="WON-EW",(((L688-1)*'complete results log'!$B$2)*(1-$B$3))+(((M688-1)*'complete results log'!$B$2)*(1-$B$3)),IF(N688="WON",(((L688-1)*'complete results log'!$B$2)*(1-$B$3)),IF(N688="PLACED",(((M688-1)*'complete results log'!$B$2)*(1-$B$3))-'complete results log'!$B$2,IF(Q688=0,-'complete results log'!$B$2,-('complete results log'!$B$2*2))))))*E688</f>
        <v>0</v>
      </c>
    </row>
    <row r="689" spans="3:20" x14ac:dyDescent="0.2">
      <c r="C689" s="50"/>
      <c r="D689" s="50"/>
      <c r="H689" s="22"/>
      <c r="I689" s="22"/>
      <c r="J689" s="22"/>
      <c r="K689" s="22"/>
      <c r="N689" s="18"/>
      <c r="O689" s="27">
        <f>((G689-1)*(1-(IF(H689="no",0,'complete results log'!$B$3)))+1)</f>
        <v>5.0000000000000044E-2</v>
      </c>
      <c r="P689" s="27">
        <f t="shared" si="10"/>
        <v>0</v>
      </c>
      <c r="Q689" s="39">
        <f>IF(Table1[[#This Row],[Runners]]&lt;5,0,IF(Table1[[#This Row],[Runners]]&lt;8,0.25,IF(Table1[[#This Row],[Runners]]&lt;12,0.2,IF(Table1[[#This Row],[Handicap?]]="Yes",0.25,0.2))))</f>
        <v>0</v>
      </c>
      <c r="R689" s="29">
        <f>(IF(N689="WON-EW",((((F689-1)*Q689)*'complete results log'!$B$2)+('complete results log'!$B$2*(F689-1))),IF(N689="WON",((((F689-1)*Q689)*'complete results log'!$B$2)+('complete results log'!$B$2*(F689-1))),IF(N689="PLACED",((((F689-1)*Q689)*'complete results log'!$B$2)-'complete results log'!$B$2),IF(Q689=0,-'complete results log'!$B$2,IF(Q689=0,-'complete results log'!$B$2,-('complete results log'!$B$2*2)))))))*E689</f>
        <v>0</v>
      </c>
      <c r="S689" s="28">
        <f>(IF(N689="WON-EW",((((O689-1)*Q689)*'complete results log'!$B$2)+('complete results log'!$B$2*(O689-1))),IF(N689="WON",((((O689-1)*Q689)*'complete results log'!$B$2)+('complete results log'!$B$2*(O689-1))),IF(N689="PLACED",((((O689-1)*Q689)*'complete results log'!$B$2)-'complete results log'!$B$2),IF(Q689=0,-'complete results log'!$B$2,IF(Q689=0,-'complete results log'!$B$2,-('complete results log'!$B$2*2)))))))*E689</f>
        <v>0</v>
      </c>
      <c r="T689" s="28">
        <f>(IF(N689="WON-EW",(((L689-1)*'complete results log'!$B$2)*(1-$B$3))+(((M689-1)*'complete results log'!$B$2)*(1-$B$3)),IF(N689="WON",(((L689-1)*'complete results log'!$B$2)*(1-$B$3)),IF(N689="PLACED",(((M689-1)*'complete results log'!$B$2)*(1-$B$3))-'complete results log'!$B$2,IF(Q689=0,-'complete results log'!$B$2,-('complete results log'!$B$2*2))))))*E689</f>
        <v>0</v>
      </c>
    </row>
    <row r="690" spans="3:20" x14ac:dyDescent="0.2">
      <c r="C690" s="50"/>
      <c r="D690" s="50"/>
      <c r="H690" s="22"/>
      <c r="I690" s="22"/>
      <c r="J690" s="22"/>
      <c r="K690" s="22"/>
      <c r="N690" s="18"/>
      <c r="O690" s="27">
        <f>((G690-1)*(1-(IF(H690="no",0,'complete results log'!$B$3)))+1)</f>
        <v>5.0000000000000044E-2</v>
      </c>
      <c r="P690" s="27">
        <f t="shared" si="10"/>
        <v>0</v>
      </c>
      <c r="Q690" s="39">
        <f>IF(Table1[[#This Row],[Runners]]&lt;5,0,IF(Table1[[#This Row],[Runners]]&lt;8,0.25,IF(Table1[[#This Row],[Runners]]&lt;12,0.2,IF(Table1[[#This Row],[Handicap?]]="Yes",0.25,0.2))))</f>
        <v>0</v>
      </c>
      <c r="R690" s="29">
        <f>(IF(N690="WON-EW",((((F690-1)*Q690)*'complete results log'!$B$2)+('complete results log'!$B$2*(F690-1))),IF(N690="WON",((((F690-1)*Q690)*'complete results log'!$B$2)+('complete results log'!$B$2*(F690-1))),IF(N690="PLACED",((((F690-1)*Q690)*'complete results log'!$B$2)-'complete results log'!$B$2),IF(Q690=0,-'complete results log'!$B$2,IF(Q690=0,-'complete results log'!$B$2,-('complete results log'!$B$2*2)))))))*E690</f>
        <v>0</v>
      </c>
      <c r="S690" s="28">
        <f>(IF(N690="WON-EW",((((O690-1)*Q690)*'complete results log'!$B$2)+('complete results log'!$B$2*(O690-1))),IF(N690="WON",((((O690-1)*Q690)*'complete results log'!$B$2)+('complete results log'!$B$2*(O690-1))),IF(N690="PLACED",((((O690-1)*Q690)*'complete results log'!$B$2)-'complete results log'!$B$2),IF(Q690=0,-'complete results log'!$B$2,IF(Q690=0,-'complete results log'!$B$2,-('complete results log'!$B$2*2)))))))*E690</f>
        <v>0</v>
      </c>
      <c r="T690" s="28">
        <f>(IF(N690="WON-EW",(((L690-1)*'complete results log'!$B$2)*(1-$B$3))+(((M690-1)*'complete results log'!$B$2)*(1-$B$3)),IF(N690="WON",(((L690-1)*'complete results log'!$B$2)*(1-$B$3)),IF(N690="PLACED",(((M690-1)*'complete results log'!$B$2)*(1-$B$3))-'complete results log'!$B$2,IF(Q690=0,-'complete results log'!$B$2,-('complete results log'!$B$2*2))))))*E690</f>
        <v>0</v>
      </c>
    </row>
    <row r="691" spans="3:20" x14ac:dyDescent="0.2">
      <c r="C691" s="50"/>
      <c r="D691" s="50"/>
      <c r="H691" s="22"/>
      <c r="I691" s="22"/>
      <c r="J691" s="22"/>
      <c r="K691" s="22"/>
      <c r="N691" s="18"/>
      <c r="O691" s="27">
        <f>((G691-1)*(1-(IF(H691="no",0,'complete results log'!$B$3)))+1)</f>
        <v>5.0000000000000044E-2</v>
      </c>
      <c r="P691" s="27">
        <f t="shared" si="10"/>
        <v>0</v>
      </c>
      <c r="Q691" s="39">
        <f>IF(Table1[[#This Row],[Runners]]&lt;5,0,IF(Table1[[#This Row],[Runners]]&lt;8,0.25,IF(Table1[[#This Row],[Runners]]&lt;12,0.2,IF(Table1[[#This Row],[Handicap?]]="Yes",0.25,0.2))))</f>
        <v>0</v>
      </c>
      <c r="R691" s="29">
        <f>(IF(N691="WON-EW",((((F691-1)*Q691)*'complete results log'!$B$2)+('complete results log'!$B$2*(F691-1))),IF(N691="WON",((((F691-1)*Q691)*'complete results log'!$B$2)+('complete results log'!$B$2*(F691-1))),IF(N691="PLACED",((((F691-1)*Q691)*'complete results log'!$B$2)-'complete results log'!$B$2),IF(Q691=0,-'complete results log'!$B$2,IF(Q691=0,-'complete results log'!$B$2,-('complete results log'!$B$2*2)))))))*E691</f>
        <v>0</v>
      </c>
      <c r="S691" s="28">
        <f>(IF(N691="WON-EW",((((O691-1)*Q691)*'complete results log'!$B$2)+('complete results log'!$B$2*(O691-1))),IF(N691="WON",((((O691-1)*Q691)*'complete results log'!$B$2)+('complete results log'!$B$2*(O691-1))),IF(N691="PLACED",((((O691-1)*Q691)*'complete results log'!$B$2)-'complete results log'!$B$2),IF(Q691=0,-'complete results log'!$B$2,IF(Q691=0,-'complete results log'!$B$2,-('complete results log'!$B$2*2)))))))*E691</f>
        <v>0</v>
      </c>
      <c r="T691" s="28">
        <f>(IF(N691="WON-EW",(((L691-1)*'complete results log'!$B$2)*(1-$B$3))+(((M691-1)*'complete results log'!$B$2)*(1-$B$3)),IF(N691="WON",(((L691-1)*'complete results log'!$B$2)*(1-$B$3)),IF(N691="PLACED",(((M691-1)*'complete results log'!$B$2)*(1-$B$3))-'complete results log'!$B$2,IF(Q691=0,-'complete results log'!$B$2,-('complete results log'!$B$2*2))))))*E691</f>
        <v>0</v>
      </c>
    </row>
    <row r="692" spans="3:20" x14ac:dyDescent="0.2">
      <c r="C692" s="50"/>
      <c r="D692" s="50"/>
      <c r="H692" s="22"/>
      <c r="I692" s="22"/>
      <c r="J692" s="22"/>
      <c r="K692" s="22"/>
      <c r="N692" s="18"/>
      <c r="O692" s="27">
        <f>((G692-1)*(1-(IF(H692="no",0,'complete results log'!$B$3)))+1)</f>
        <v>5.0000000000000044E-2</v>
      </c>
      <c r="P692" s="27">
        <f t="shared" ref="P692:P755" si="11">E692*IF(I692="yes",2,1)</f>
        <v>0</v>
      </c>
      <c r="Q692" s="39">
        <f>IF(Table1[[#This Row],[Runners]]&lt;5,0,IF(Table1[[#This Row],[Runners]]&lt;8,0.25,IF(Table1[[#This Row],[Runners]]&lt;12,0.2,IF(Table1[[#This Row],[Handicap?]]="Yes",0.25,0.2))))</f>
        <v>0</v>
      </c>
      <c r="R692" s="29">
        <f>(IF(N692="WON-EW",((((F692-1)*Q692)*'complete results log'!$B$2)+('complete results log'!$B$2*(F692-1))),IF(N692="WON",((((F692-1)*Q692)*'complete results log'!$B$2)+('complete results log'!$B$2*(F692-1))),IF(N692="PLACED",((((F692-1)*Q692)*'complete results log'!$B$2)-'complete results log'!$B$2),IF(Q692=0,-'complete results log'!$B$2,IF(Q692=0,-'complete results log'!$B$2,-('complete results log'!$B$2*2)))))))*E692</f>
        <v>0</v>
      </c>
      <c r="S692" s="28">
        <f>(IF(N692="WON-EW",((((O692-1)*Q692)*'complete results log'!$B$2)+('complete results log'!$B$2*(O692-1))),IF(N692="WON",((((O692-1)*Q692)*'complete results log'!$B$2)+('complete results log'!$B$2*(O692-1))),IF(N692="PLACED",((((O692-1)*Q692)*'complete results log'!$B$2)-'complete results log'!$B$2),IF(Q692=0,-'complete results log'!$B$2,IF(Q692=0,-'complete results log'!$B$2,-('complete results log'!$B$2*2)))))))*E692</f>
        <v>0</v>
      </c>
      <c r="T692" s="28">
        <f>(IF(N692="WON-EW",(((L692-1)*'complete results log'!$B$2)*(1-$B$3))+(((M692-1)*'complete results log'!$B$2)*(1-$B$3)),IF(N692="WON",(((L692-1)*'complete results log'!$B$2)*(1-$B$3)),IF(N692="PLACED",(((M692-1)*'complete results log'!$B$2)*(1-$B$3))-'complete results log'!$B$2,IF(Q692=0,-'complete results log'!$B$2,-('complete results log'!$B$2*2))))))*E692</f>
        <v>0</v>
      </c>
    </row>
    <row r="693" spans="3:20" x14ac:dyDescent="0.2">
      <c r="C693" s="50"/>
      <c r="D693" s="50"/>
      <c r="H693" s="22"/>
      <c r="I693" s="22"/>
      <c r="J693" s="22"/>
      <c r="K693" s="22"/>
      <c r="N693" s="18"/>
      <c r="O693" s="27">
        <f>((G693-1)*(1-(IF(H693="no",0,'complete results log'!$B$3)))+1)</f>
        <v>5.0000000000000044E-2</v>
      </c>
      <c r="P693" s="27">
        <f t="shared" si="11"/>
        <v>0</v>
      </c>
      <c r="Q693" s="39">
        <f>IF(Table1[[#This Row],[Runners]]&lt;5,0,IF(Table1[[#This Row],[Runners]]&lt;8,0.25,IF(Table1[[#This Row],[Runners]]&lt;12,0.2,IF(Table1[[#This Row],[Handicap?]]="Yes",0.25,0.2))))</f>
        <v>0</v>
      </c>
      <c r="R693" s="29">
        <f>(IF(N693="WON-EW",((((F693-1)*Q693)*'complete results log'!$B$2)+('complete results log'!$B$2*(F693-1))),IF(N693="WON",((((F693-1)*Q693)*'complete results log'!$B$2)+('complete results log'!$B$2*(F693-1))),IF(N693="PLACED",((((F693-1)*Q693)*'complete results log'!$B$2)-'complete results log'!$B$2),IF(Q693=0,-'complete results log'!$B$2,IF(Q693=0,-'complete results log'!$B$2,-('complete results log'!$B$2*2)))))))*E693</f>
        <v>0</v>
      </c>
      <c r="S693" s="28">
        <f>(IF(N693="WON-EW",((((O693-1)*Q693)*'complete results log'!$B$2)+('complete results log'!$B$2*(O693-1))),IF(N693="WON",((((O693-1)*Q693)*'complete results log'!$B$2)+('complete results log'!$B$2*(O693-1))),IF(N693="PLACED",((((O693-1)*Q693)*'complete results log'!$B$2)-'complete results log'!$B$2),IF(Q693=0,-'complete results log'!$B$2,IF(Q693=0,-'complete results log'!$B$2,-('complete results log'!$B$2*2)))))))*E693</f>
        <v>0</v>
      </c>
      <c r="T693" s="28">
        <f>(IF(N693="WON-EW",(((L693-1)*'complete results log'!$B$2)*(1-$B$3))+(((M693-1)*'complete results log'!$B$2)*(1-$B$3)),IF(N693="WON",(((L693-1)*'complete results log'!$B$2)*(1-$B$3)),IF(N693="PLACED",(((M693-1)*'complete results log'!$B$2)*(1-$B$3))-'complete results log'!$B$2,IF(Q693=0,-'complete results log'!$B$2,-('complete results log'!$B$2*2))))))*E693</f>
        <v>0</v>
      </c>
    </row>
    <row r="694" spans="3:20" x14ac:dyDescent="0.2">
      <c r="C694" s="50"/>
      <c r="D694" s="50"/>
      <c r="H694" s="22"/>
      <c r="I694" s="22"/>
      <c r="J694" s="22"/>
      <c r="K694" s="22"/>
      <c r="N694" s="18"/>
      <c r="O694" s="27">
        <f>((G694-1)*(1-(IF(H694="no",0,'complete results log'!$B$3)))+1)</f>
        <v>5.0000000000000044E-2</v>
      </c>
      <c r="P694" s="27">
        <f t="shared" si="11"/>
        <v>0</v>
      </c>
      <c r="Q694" s="39">
        <f>IF(Table1[[#This Row],[Runners]]&lt;5,0,IF(Table1[[#This Row],[Runners]]&lt;8,0.25,IF(Table1[[#This Row],[Runners]]&lt;12,0.2,IF(Table1[[#This Row],[Handicap?]]="Yes",0.25,0.2))))</f>
        <v>0</v>
      </c>
      <c r="R694" s="29">
        <f>(IF(N694="WON-EW",((((F694-1)*Q694)*'complete results log'!$B$2)+('complete results log'!$B$2*(F694-1))),IF(N694="WON",((((F694-1)*Q694)*'complete results log'!$B$2)+('complete results log'!$B$2*(F694-1))),IF(N694="PLACED",((((F694-1)*Q694)*'complete results log'!$B$2)-'complete results log'!$B$2),IF(Q694=0,-'complete results log'!$B$2,IF(Q694=0,-'complete results log'!$B$2,-('complete results log'!$B$2*2)))))))*E694</f>
        <v>0</v>
      </c>
      <c r="S694" s="28">
        <f>(IF(N694="WON-EW",((((O694-1)*Q694)*'complete results log'!$B$2)+('complete results log'!$B$2*(O694-1))),IF(N694="WON",((((O694-1)*Q694)*'complete results log'!$B$2)+('complete results log'!$B$2*(O694-1))),IF(N694="PLACED",((((O694-1)*Q694)*'complete results log'!$B$2)-'complete results log'!$B$2),IF(Q694=0,-'complete results log'!$B$2,IF(Q694=0,-'complete results log'!$B$2,-('complete results log'!$B$2*2)))))))*E694</f>
        <v>0</v>
      </c>
      <c r="T694" s="28">
        <f>(IF(N694="WON-EW",(((L694-1)*'complete results log'!$B$2)*(1-$B$3))+(((M694-1)*'complete results log'!$B$2)*(1-$B$3)),IF(N694="WON",(((L694-1)*'complete results log'!$B$2)*(1-$B$3)),IF(N694="PLACED",(((M694-1)*'complete results log'!$B$2)*(1-$B$3))-'complete results log'!$B$2,IF(Q694=0,-'complete results log'!$B$2,-('complete results log'!$B$2*2))))))*E694</f>
        <v>0</v>
      </c>
    </row>
    <row r="695" spans="3:20" x14ac:dyDescent="0.2">
      <c r="C695" s="50"/>
      <c r="D695" s="50"/>
      <c r="H695" s="22"/>
      <c r="I695" s="22"/>
      <c r="J695" s="22"/>
      <c r="K695" s="22"/>
      <c r="N695" s="18"/>
      <c r="O695" s="27">
        <f>((G695-1)*(1-(IF(H695="no",0,'complete results log'!$B$3)))+1)</f>
        <v>5.0000000000000044E-2</v>
      </c>
      <c r="P695" s="27">
        <f t="shared" si="11"/>
        <v>0</v>
      </c>
      <c r="Q695" s="39">
        <f>IF(Table1[[#This Row],[Runners]]&lt;5,0,IF(Table1[[#This Row],[Runners]]&lt;8,0.25,IF(Table1[[#This Row],[Runners]]&lt;12,0.2,IF(Table1[[#This Row],[Handicap?]]="Yes",0.25,0.2))))</f>
        <v>0</v>
      </c>
      <c r="R695" s="29">
        <f>(IF(N695="WON-EW",((((F695-1)*Q695)*'complete results log'!$B$2)+('complete results log'!$B$2*(F695-1))),IF(N695="WON",((((F695-1)*Q695)*'complete results log'!$B$2)+('complete results log'!$B$2*(F695-1))),IF(N695="PLACED",((((F695-1)*Q695)*'complete results log'!$B$2)-'complete results log'!$B$2),IF(Q695=0,-'complete results log'!$B$2,IF(Q695=0,-'complete results log'!$B$2,-('complete results log'!$B$2*2)))))))*E695</f>
        <v>0</v>
      </c>
      <c r="S695" s="28">
        <f>(IF(N695="WON-EW",((((O695-1)*Q695)*'complete results log'!$B$2)+('complete results log'!$B$2*(O695-1))),IF(N695="WON",((((O695-1)*Q695)*'complete results log'!$B$2)+('complete results log'!$B$2*(O695-1))),IF(N695="PLACED",((((O695-1)*Q695)*'complete results log'!$B$2)-'complete results log'!$B$2),IF(Q695=0,-'complete results log'!$B$2,IF(Q695=0,-'complete results log'!$B$2,-('complete results log'!$B$2*2)))))))*E695</f>
        <v>0</v>
      </c>
      <c r="T695" s="28">
        <f>(IF(N695="WON-EW",(((L695-1)*'complete results log'!$B$2)*(1-$B$3))+(((M695-1)*'complete results log'!$B$2)*(1-$B$3)),IF(N695="WON",(((L695-1)*'complete results log'!$B$2)*(1-$B$3)),IF(N695="PLACED",(((M695-1)*'complete results log'!$B$2)*(1-$B$3))-'complete results log'!$B$2,IF(Q695=0,-'complete results log'!$B$2,-('complete results log'!$B$2*2))))))*E695</f>
        <v>0</v>
      </c>
    </row>
    <row r="696" spans="3:20" x14ac:dyDescent="0.2">
      <c r="C696" s="50"/>
      <c r="D696" s="50"/>
      <c r="H696" s="22"/>
      <c r="I696" s="22"/>
      <c r="J696" s="22"/>
      <c r="K696" s="22"/>
      <c r="N696" s="18"/>
      <c r="O696" s="27">
        <f>((G696-1)*(1-(IF(H696="no",0,'complete results log'!$B$3)))+1)</f>
        <v>5.0000000000000044E-2</v>
      </c>
      <c r="P696" s="27">
        <f t="shared" si="11"/>
        <v>0</v>
      </c>
      <c r="Q696" s="39">
        <f>IF(Table1[[#This Row],[Runners]]&lt;5,0,IF(Table1[[#This Row],[Runners]]&lt;8,0.25,IF(Table1[[#This Row],[Runners]]&lt;12,0.2,IF(Table1[[#This Row],[Handicap?]]="Yes",0.25,0.2))))</f>
        <v>0</v>
      </c>
      <c r="R696" s="29">
        <f>(IF(N696="WON-EW",((((F696-1)*Q696)*'complete results log'!$B$2)+('complete results log'!$B$2*(F696-1))),IF(N696="WON",((((F696-1)*Q696)*'complete results log'!$B$2)+('complete results log'!$B$2*(F696-1))),IF(N696="PLACED",((((F696-1)*Q696)*'complete results log'!$B$2)-'complete results log'!$B$2),IF(Q696=0,-'complete results log'!$B$2,IF(Q696=0,-'complete results log'!$B$2,-('complete results log'!$B$2*2)))))))*E696</f>
        <v>0</v>
      </c>
      <c r="S696" s="28">
        <f>(IF(N696="WON-EW",((((O696-1)*Q696)*'complete results log'!$B$2)+('complete results log'!$B$2*(O696-1))),IF(N696="WON",((((O696-1)*Q696)*'complete results log'!$B$2)+('complete results log'!$B$2*(O696-1))),IF(N696="PLACED",((((O696-1)*Q696)*'complete results log'!$B$2)-'complete results log'!$B$2),IF(Q696=0,-'complete results log'!$B$2,IF(Q696=0,-'complete results log'!$B$2,-('complete results log'!$B$2*2)))))))*E696</f>
        <v>0</v>
      </c>
      <c r="T696" s="28">
        <f>(IF(N696="WON-EW",(((L696-1)*'complete results log'!$B$2)*(1-$B$3))+(((M696-1)*'complete results log'!$B$2)*(1-$B$3)),IF(N696="WON",(((L696-1)*'complete results log'!$B$2)*(1-$B$3)),IF(N696="PLACED",(((M696-1)*'complete results log'!$B$2)*(1-$B$3))-'complete results log'!$B$2,IF(Q696=0,-'complete results log'!$B$2,-('complete results log'!$B$2*2))))))*E696</f>
        <v>0</v>
      </c>
    </row>
    <row r="697" spans="3:20" x14ac:dyDescent="0.2">
      <c r="C697" s="50"/>
      <c r="D697" s="50"/>
      <c r="H697" s="22"/>
      <c r="I697" s="22"/>
      <c r="J697" s="22"/>
      <c r="K697" s="22"/>
      <c r="N697" s="18"/>
      <c r="O697" s="27">
        <f>((G697-1)*(1-(IF(H697="no",0,'complete results log'!$B$3)))+1)</f>
        <v>5.0000000000000044E-2</v>
      </c>
      <c r="P697" s="27">
        <f t="shared" si="11"/>
        <v>0</v>
      </c>
      <c r="Q697" s="39">
        <f>IF(Table1[[#This Row],[Runners]]&lt;5,0,IF(Table1[[#This Row],[Runners]]&lt;8,0.25,IF(Table1[[#This Row],[Runners]]&lt;12,0.2,IF(Table1[[#This Row],[Handicap?]]="Yes",0.25,0.2))))</f>
        <v>0</v>
      </c>
      <c r="R697" s="29">
        <f>(IF(N697="WON-EW",((((F697-1)*Q697)*'complete results log'!$B$2)+('complete results log'!$B$2*(F697-1))),IF(N697="WON",((((F697-1)*Q697)*'complete results log'!$B$2)+('complete results log'!$B$2*(F697-1))),IF(N697="PLACED",((((F697-1)*Q697)*'complete results log'!$B$2)-'complete results log'!$B$2),IF(Q697=0,-'complete results log'!$B$2,IF(Q697=0,-'complete results log'!$B$2,-('complete results log'!$B$2*2)))))))*E697</f>
        <v>0</v>
      </c>
      <c r="S697" s="28">
        <f>(IF(N697="WON-EW",((((O697-1)*Q697)*'complete results log'!$B$2)+('complete results log'!$B$2*(O697-1))),IF(N697="WON",((((O697-1)*Q697)*'complete results log'!$B$2)+('complete results log'!$B$2*(O697-1))),IF(N697="PLACED",((((O697-1)*Q697)*'complete results log'!$B$2)-'complete results log'!$B$2),IF(Q697=0,-'complete results log'!$B$2,IF(Q697=0,-'complete results log'!$B$2,-('complete results log'!$B$2*2)))))))*E697</f>
        <v>0</v>
      </c>
      <c r="T697" s="28">
        <f>(IF(N697="WON-EW",(((L697-1)*'complete results log'!$B$2)*(1-$B$3))+(((M697-1)*'complete results log'!$B$2)*(1-$B$3)),IF(N697="WON",(((L697-1)*'complete results log'!$B$2)*(1-$B$3)),IF(N697="PLACED",(((M697-1)*'complete results log'!$B$2)*(1-$B$3))-'complete results log'!$B$2,IF(Q697=0,-'complete results log'!$B$2,-('complete results log'!$B$2*2))))))*E697</f>
        <v>0</v>
      </c>
    </row>
    <row r="698" spans="3:20" x14ac:dyDescent="0.2">
      <c r="C698" s="50"/>
      <c r="D698" s="50"/>
      <c r="H698" s="22"/>
      <c r="I698" s="22"/>
      <c r="J698" s="22"/>
      <c r="K698" s="22"/>
      <c r="N698" s="18"/>
      <c r="O698" s="27">
        <f>((G698-1)*(1-(IF(H698="no",0,'complete results log'!$B$3)))+1)</f>
        <v>5.0000000000000044E-2</v>
      </c>
      <c r="P698" s="27">
        <f t="shared" si="11"/>
        <v>0</v>
      </c>
      <c r="Q698" s="39">
        <f>IF(Table1[[#This Row],[Runners]]&lt;5,0,IF(Table1[[#This Row],[Runners]]&lt;8,0.25,IF(Table1[[#This Row],[Runners]]&lt;12,0.2,IF(Table1[[#This Row],[Handicap?]]="Yes",0.25,0.2))))</f>
        <v>0</v>
      </c>
      <c r="R698" s="29">
        <f>(IF(N698="WON-EW",((((F698-1)*Q698)*'complete results log'!$B$2)+('complete results log'!$B$2*(F698-1))),IF(N698="WON",((((F698-1)*Q698)*'complete results log'!$B$2)+('complete results log'!$B$2*(F698-1))),IF(N698="PLACED",((((F698-1)*Q698)*'complete results log'!$B$2)-'complete results log'!$B$2),IF(Q698=0,-'complete results log'!$B$2,IF(Q698=0,-'complete results log'!$B$2,-('complete results log'!$B$2*2)))))))*E698</f>
        <v>0</v>
      </c>
      <c r="S698" s="28">
        <f>(IF(N698="WON-EW",((((O698-1)*Q698)*'complete results log'!$B$2)+('complete results log'!$B$2*(O698-1))),IF(N698="WON",((((O698-1)*Q698)*'complete results log'!$B$2)+('complete results log'!$B$2*(O698-1))),IF(N698="PLACED",((((O698-1)*Q698)*'complete results log'!$B$2)-'complete results log'!$B$2),IF(Q698=0,-'complete results log'!$B$2,IF(Q698=0,-'complete results log'!$B$2,-('complete results log'!$B$2*2)))))))*E698</f>
        <v>0</v>
      </c>
      <c r="T698" s="28">
        <f>(IF(N698="WON-EW",(((L698-1)*'complete results log'!$B$2)*(1-$B$3))+(((M698-1)*'complete results log'!$B$2)*(1-$B$3)),IF(N698="WON",(((L698-1)*'complete results log'!$B$2)*(1-$B$3)),IF(N698="PLACED",(((M698-1)*'complete results log'!$B$2)*(1-$B$3))-'complete results log'!$B$2,IF(Q698=0,-'complete results log'!$B$2,-('complete results log'!$B$2*2))))))*E698</f>
        <v>0</v>
      </c>
    </row>
    <row r="699" spans="3:20" x14ac:dyDescent="0.2">
      <c r="C699" s="50"/>
      <c r="D699" s="50"/>
      <c r="H699" s="22"/>
      <c r="I699" s="22"/>
      <c r="J699" s="22"/>
      <c r="K699" s="22"/>
      <c r="N699" s="18"/>
      <c r="O699" s="27">
        <f>((G699-1)*(1-(IF(H699="no",0,'complete results log'!$B$3)))+1)</f>
        <v>5.0000000000000044E-2</v>
      </c>
      <c r="P699" s="27">
        <f t="shared" si="11"/>
        <v>0</v>
      </c>
      <c r="Q699" s="39">
        <f>IF(Table1[[#This Row],[Runners]]&lt;5,0,IF(Table1[[#This Row],[Runners]]&lt;8,0.25,IF(Table1[[#This Row],[Runners]]&lt;12,0.2,IF(Table1[[#This Row],[Handicap?]]="Yes",0.25,0.2))))</f>
        <v>0</v>
      </c>
      <c r="R699" s="29">
        <f>(IF(N699="WON-EW",((((F699-1)*Q699)*'complete results log'!$B$2)+('complete results log'!$B$2*(F699-1))),IF(N699="WON",((((F699-1)*Q699)*'complete results log'!$B$2)+('complete results log'!$B$2*(F699-1))),IF(N699="PLACED",((((F699-1)*Q699)*'complete results log'!$B$2)-'complete results log'!$B$2),IF(Q699=0,-'complete results log'!$B$2,IF(Q699=0,-'complete results log'!$B$2,-('complete results log'!$B$2*2)))))))*E699</f>
        <v>0</v>
      </c>
      <c r="S699" s="28">
        <f>(IF(N699="WON-EW",((((O699-1)*Q699)*'complete results log'!$B$2)+('complete results log'!$B$2*(O699-1))),IF(N699="WON",((((O699-1)*Q699)*'complete results log'!$B$2)+('complete results log'!$B$2*(O699-1))),IF(N699="PLACED",((((O699-1)*Q699)*'complete results log'!$B$2)-'complete results log'!$B$2),IF(Q699=0,-'complete results log'!$B$2,IF(Q699=0,-'complete results log'!$B$2,-('complete results log'!$B$2*2)))))))*E699</f>
        <v>0</v>
      </c>
      <c r="T699" s="28">
        <f>(IF(N699="WON-EW",(((L699-1)*'complete results log'!$B$2)*(1-$B$3))+(((M699-1)*'complete results log'!$B$2)*(1-$B$3)),IF(N699="WON",(((L699-1)*'complete results log'!$B$2)*(1-$B$3)),IF(N699="PLACED",(((M699-1)*'complete results log'!$B$2)*(1-$B$3))-'complete results log'!$B$2,IF(Q699=0,-'complete results log'!$B$2,-('complete results log'!$B$2*2))))))*E699</f>
        <v>0</v>
      </c>
    </row>
    <row r="700" spans="3:20" x14ac:dyDescent="0.2">
      <c r="C700" s="50"/>
      <c r="D700" s="50"/>
      <c r="H700" s="22"/>
      <c r="I700" s="22"/>
      <c r="J700" s="22"/>
      <c r="K700" s="22"/>
      <c r="N700" s="18"/>
      <c r="O700" s="27">
        <f>((G700-1)*(1-(IF(H700="no",0,'complete results log'!$B$3)))+1)</f>
        <v>5.0000000000000044E-2</v>
      </c>
      <c r="P700" s="27">
        <f t="shared" si="11"/>
        <v>0</v>
      </c>
      <c r="Q700" s="39">
        <f>IF(Table1[[#This Row],[Runners]]&lt;5,0,IF(Table1[[#This Row],[Runners]]&lt;8,0.25,IF(Table1[[#This Row],[Runners]]&lt;12,0.2,IF(Table1[[#This Row],[Handicap?]]="Yes",0.25,0.2))))</f>
        <v>0</v>
      </c>
      <c r="R700" s="29">
        <f>(IF(N700="WON-EW",((((F700-1)*Q700)*'complete results log'!$B$2)+('complete results log'!$B$2*(F700-1))),IF(N700="WON",((((F700-1)*Q700)*'complete results log'!$B$2)+('complete results log'!$B$2*(F700-1))),IF(N700="PLACED",((((F700-1)*Q700)*'complete results log'!$B$2)-'complete results log'!$B$2),IF(Q700=0,-'complete results log'!$B$2,IF(Q700=0,-'complete results log'!$B$2,-('complete results log'!$B$2*2)))))))*E700</f>
        <v>0</v>
      </c>
      <c r="S700" s="28">
        <f>(IF(N700="WON-EW",((((O700-1)*Q700)*'complete results log'!$B$2)+('complete results log'!$B$2*(O700-1))),IF(N700="WON",((((O700-1)*Q700)*'complete results log'!$B$2)+('complete results log'!$B$2*(O700-1))),IF(N700="PLACED",((((O700-1)*Q700)*'complete results log'!$B$2)-'complete results log'!$B$2),IF(Q700=0,-'complete results log'!$B$2,IF(Q700=0,-'complete results log'!$B$2,-('complete results log'!$B$2*2)))))))*E700</f>
        <v>0</v>
      </c>
      <c r="T700" s="28">
        <f>(IF(N700="WON-EW",(((L700-1)*'complete results log'!$B$2)*(1-$B$3))+(((M700-1)*'complete results log'!$B$2)*(1-$B$3)),IF(N700="WON",(((L700-1)*'complete results log'!$B$2)*(1-$B$3)),IF(N700="PLACED",(((M700-1)*'complete results log'!$B$2)*(1-$B$3))-'complete results log'!$B$2,IF(Q700=0,-'complete results log'!$B$2,-('complete results log'!$B$2*2))))))*E700</f>
        <v>0</v>
      </c>
    </row>
    <row r="701" spans="3:20" x14ac:dyDescent="0.2">
      <c r="C701" s="50"/>
      <c r="D701" s="50"/>
      <c r="H701" s="22"/>
      <c r="I701" s="22"/>
      <c r="J701" s="22"/>
      <c r="K701" s="22"/>
      <c r="N701" s="18"/>
      <c r="O701" s="27">
        <f>((G701-1)*(1-(IF(H701="no",0,'complete results log'!$B$3)))+1)</f>
        <v>5.0000000000000044E-2</v>
      </c>
      <c r="P701" s="27">
        <f t="shared" si="11"/>
        <v>0</v>
      </c>
      <c r="Q701" s="39">
        <f>IF(Table1[[#This Row],[Runners]]&lt;5,0,IF(Table1[[#This Row],[Runners]]&lt;8,0.25,IF(Table1[[#This Row],[Runners]]&lt;12,0.2,IF(Table1[[#This Row],[Handicap?]]="Yes",0.25,0.2))))</f>
        <v>0</v>
      </c>
      <c r="R701" s="29">
        <f>(IF(N701="WON-EW",((((F701-1)*Q701)*'complete results log'!$B$2)+('complete results log'!$B$2*(F701-1))),IF(N701="WON",((((F701-1)*Q701)*'complete results log'!$B$2)+('complete results log'!$B$2*(F701-1))),IF(N701="PLACED",((((F701-1)*Q701)*'complete results log'!$B$2)-'complete results log'!$B$2),IF(Q701=0,-'complete results log'!$B$2,IF(Q701=0,-'complete results log'!$B$2,-('complete results log'!$B$2*2)))))))*E701</f>
        <v>0</v>
      </c>
      <c r="S701" s="28">
        <f>(IF(N701="WON-EW",((((O701-1)*Q701)*'complete results log'!$B$2)+('complete results log'!$B$2*(O701-1))),IF(N701="WON",((((O701-1)*Q701)*'complete results log'!$B$2)+('complete results log'!$B$2*(O701-1))),IF(N701="PLACED",((((O701-1)*Q701)*'complete results log'!$B$2)-'complete results log'!$B$2),IF(Q701=0,-'complete results log'!$B$2,IF(Q701=0,-'complete results log'!$B$2,-('complete results log'!$B$2*2)))))))*E701</f>
        <v>0</v>
      </c>
      <c r="T701" s="28">
        <f>(IF(N701="WON-EW",(((L701-1)*'complete results log'!$B$2)*(1-$B$3))+(((M701-1)*'complete results log'!$B$2)*(1-$B$3)),IF(N701="WON",(((L701-1)*'complete results log'!$B$2)*(1-$B$3)),IF(N701="PLACED",(((M701-1)*'complete results log'!$B$2)*(1-$B$3))-'complete results log'!$B$2,IF(Q701=0,-'complete results log'!$B$2,-('complete results log'!$B$2*2))))))*E701</f>
        <v>0</v>
      </c>
    </row>
    <row r="702" spans="3:20" x14ac:dyDescent="0.2">
      <c r="C702" s="50"/>
      <c r="D702" s="50"/>
      <c r="H702" s="22"/>
      <c r="I702" s="22"/>
      <c r="J702" s="22"/>
      <c r="K702" s="22"/>
      <c r="N702" s="18"/>
      <c r="O702" s="27">
        <f>((G702-1)*(1-(IF(H702="no",0,'complete results log'!$B$3)))+1)</f>
        <v>5.0000000000000044E-2</v>
      </c>
      <c r="P702" s="27">
        <f t="shared" si="11"/>
        <v>0</v>
      </c>
      <c r="Q702" s="39">
        <f>IF(Table1[[#This Row],[Runners]]&lt;5,0,IF(Table1[[#This Row],[Runners]]&lt;8,0.25,IF(Table1[[#This Row],[Runners]]&lt;12,0.2,IF(Table1[[#This Row],[Handicap?]]="Yes",0.25,0.2))))</f>
        <v>0</v>
      </c>
      <c r="R702" s="29">
        <f>(IF(N702="WON-EW",((((F702-1)*Q702)*'complete results log'!$B$2)+('complete results log'!$B$2*(F702-1))),IF(N702="WON",((((F702-1)*Q702)*'complete results log'!$B$2)+('complete results log'!$B$2*(F702-1))),IF(N702="PLACED",((((F702-1)*Q702)*'complete results log'!$B$2)-'complete results log'!$B$2),IF(Q702=0,-'complete results log'!$B$2,IF(Q702=0,-'complete results log'!$B$2,-('complete results log'!$B$2*2)))))))*E702</f>
        <v>0</v>
      </c>
      <c r="S702" s="28">
        <f>(IF(N702="WON-EW",((((O702-1)*Q702)*'complete results log'!$B$2)+('complete results log'!$B$2*(O702-1))),IF(N702="WON",((((O702-1)*Q702)*'complete results log'!$B$2)+('complete results log'!$B$2*(O702-1))),IF(N702="PLACED",((((O702-1)*Q702)*'complete results log'!$B$2)-'complete results log'!$B$2),IF(Q702=0,-'complete results log'!$B$2,IF(Q702=0,-'complete results log'!$B$2,-('complete results log'!$B$2*2)))))))*E702</f>
        <v>0</v>
      </c>
      <c r="T702" s="28">
        <f>(IF(N702="WON-EW",(((L702-1)*'complete results log'!$B$2)*(1-$B$3))+(((M702-1)*'complete results log'!$B$2)*(1-$B$3)),IF(N702="WON",(((L702-1)*'complete results log'!$B$2)*(1-$B$3)),IF(N702="PLACED",(((M702-1)*'complete results log'!$B$2)*(1-$B$3))-'complete results log'!$B$2,IF(Q702=0,-'complete results log'!$B$2,-('complete results log'!$B$2*2))))))*E702</f>
        <v>0</v>
      </c>
    </row>
    <row r="703" spans="3:20" x14ac:dyDescent="0.2">
      <c r="C703" s="50"/>
      <c r="D703" s="50"/>
      <c r="H703" s="22"/>
      <c r="I703" s="22"/>
      <c r="J703" s="22"/>
      <c r="K703" s="22"/>
      <c r="N703" s="18"/>
      <c r="O703" s="27">
        <f>((G703-1)*(1-(IF(H703="no",0,'complete results log'!$B$3)))+1)</f>
        <v>5.0000000000000044E-2</v>
      </c>
      <c r="P703" s="27">
        <f t="shared" si="11"/>
        <v>0</v>
      </c>
      <c r="Q703" s="39">
        <f>IF(Table1[[#This Row],[Runners]]&lt;5,0,IF(Table1[[#This Row],[Runners]]&lt;8,0.25,IF(Table1[[#This Row],[Runners]]&lt;12,0.2,IF(Table1[[#This Row],[Handicap?]]="Yes",0.25,0.2))))</f>
        <v>0</v>
      </c>
      <c r="R703" s="29">
        <f>(IF(N703="WON-EW",((((F703-1)*Q703)*'complete results log'!$B$2)+('complete results log'!$B$2*(F703-1))),IF(N703="WON",((((F703-1)*Q703)*'complete results log'!$B$2)+('complete results log'!$B$2*(F703-1))),IF(N703="PLACED",((((F703-1)*Q703)*'complete results log'!$B$2)-'complete results log'!$B$2),IF(Q703=0,-'complete results log'!$B$2,IF(Q703=0,-'complete results log'!$B$2,-('complete results log'!$B$2*2)))))))*E703</f>
        <v>0</v>
      </c>
      <c r="S703" s="28">
        <f>(IF(N703="WON-EW",((((O703-1)*Q703)*'complete results log'!$B$2)+('complete results log'!$B$2*(O703-1))),IF(N703="WON",((((O703-1)*Q703)*'complete results log'!$B$2)+('complete results log'!$B$2*(O703-1))),IF(N703="PLACED",((((O703-1)*Q703)*'complete results log'!$B$2)-'complete results log'!$B$2),IF(Q703=0,-'complete results log'!$B$2,IF(Q703=0,-'complete results log'!$B$2,-('complete results log'!$B$2*2)))))))*E703</f>
        <v>0</v>
      </c>
      <c r="T703" s="28">
        <f>(IF(N703="WON-EW",(((L703-1)*'complete results log'!$B$2)*(1-$B$3))+(((M703-1)*'complete results log'!$B$2)*(1-$B$3)),IF(N703="WON",(((L703-1)*'complete results log'!$B$2)*(1-$B$3)),IF(N703="PLACED",(((M703-1)*'complete results log'!$B$2)*(1-$B$3))-'complete results log'!$B$2,IF(Q703=0,-'complete results log'!$B$2,-('complete results log'!$B$2*2))))))*E703</f>
        <v>0</v>
      </c>
    </row>
    <row r="704" spans="3:20" x14ac:dyDescent="0.2">
      <c r="C704" s="50"/>
      <c r="D704" s="50"/>
      <c r="H704" s="22"/>
      <c r="I704" s="22"/>
      <c r="J704" s="22"/>
      <c r="K704" s="22"/>
      <c r="N704" s="18"/>
      <c r="O704" s="27">
        <f>((G704-1)*(1-(IF(H704="no",0,'complete results log'!$B$3)))+1)</f>
        <v>5.0000000000000044E-2</v>
      </c>
      <c r="P704" s="27">
        <f t="shared" si="11"/>
        <v>0</v>
      </c>
      <c r="Q704" s="39">
        <f>IF(Table1[[#This Row],[Runners]]&lt;5,0,IF(Table1[[#This Row],[Runners]]&lt;8,0.25,IF(Table1[[#This Row],[Runners]]&lt;12,0.2,IF(Table1[[#This Row],[Handicap?]]="Yes",0.25,0.2))))</f>
        <v>0</v>
      </c>
      <c r="R704" s="29">
        <f>(IF(N704="WON-EW",((((F704-1)*Q704)*'complete results log'!$B$2)+('complete results log'!$B$2*(F704-1))),IF(N704="WON",((((F704-1)*Q704)*'complete results log'!$B$2)+('complete results log'!$B$2*(F704-1))),IF(N704="PLACED",((((F704-1)*Q704)*'complete results log'!$B$2)-'complete results log'!$B$2),IF(Q704=0,-'complete results log'!$B$2,IF(Q704=0,-'complete results log'!$B$2,-('complete results log'!$B$2*2)))))))*E704</f>
        <v>0</v>
      </c>
      <c r="S704" s="28">
        <f>(IF(N704="WON-EW",((((O704-1)*Q704)*'complete results log'!$B$2)+('complete results log'!$B$2*(O704-1))),IF(N704="WON",((((O704-1)*Q704)*'complete results log'!$B$2)+('complete results log'!$B$2*(O704-1))),IF(N704="PLACED",((((O704-1)*Q704)*'complete results log'!$B$2)-'complete results log'!$B$2),IF(Q704=0,-'complete results log'!$B$2,IF(Q704=0,-'complete results log'!$B$2,-('complete results log'!$B$2*2)))))))*E704</f>
        <v>0</v>
      </c>
      <c r="T704" s="28">
        <f>(IF(N704="WON-EW",(((L704-1)*'complete results log'!$B$2)*(1-$B$3))+(((M704-1)*'complete results log'!$B$2)*(1-$B$3)),IF(N704="WON",(((L704-1)*'complete results log'!$B$2)*(1-$B$3)),IF(N704="PLACED",(((M704-1)*'complete results log'!$B$2)*(1-$B$3))-'complete results log'!$B$2,IF(Q704=0,-'complete results log'!$B$2,-('complete results log'!$B$2*2))))))*E704</f>
        <v>0</v>
      </c>
    </row>
    <row r="705" spans="3:20" x14ac:dyDescent="0.2">
      <c r="C705" s="50"/>
      <c r="D705" s="50"/>
      <c r="H705" s="22"/>
      <c r="I705" s="22"/>
      <c r="J705" s="22"/>
      <c r="K705" s="22"/>
      <c r="N705" s="18"/>
      <c r="O705" s="27">
        <f>((G705-1)*(1-(IF(H705="no",0,'complete results log'!$B$3)))+1)</f>
        <v>5.0000000000000044E-2</v>
      </c>
      <c r="P705" s="27">
        <f t="shared" si="11"/>
        <v>0</v>
      </c>
      <c r="Q705" s="39">
        <f>IF(Table1[[#This Row],[Runners]]&lt;5,0,IF(Table1[[#This Row],[Runners]]&lt;8,0.25,IF(Table1[[#This Row],[Runners]]&lt;12,0.2,IF(Table1[[#This Row],[Handicap?]]="Yes",0.25,0.2))))</f>
        <v>0</v>
      </c>
      <c r="R705" s="29">
        <f>(IF(N705="WON-EW",((((F705-1)*Q705)*'complete results log'!$B$2)+('complete results log'!$B$2*(F705-1))),IF(N705="WON",((((F705-1)*Q705)*'complete results log'!$B$2)+('complete results log'!$B$2*(F705-1))),IF(N705="PLACED",((((F705-1)*Q705)*'complete results log'!$B$2)-'complete results log'!$B$2),IF(Q705=0,-'complete results log'!$B$2,IF(Q705=0,-'complete results log'!$B$2,-('complete results log'!$B$2*2)))))))*E705</f>
        <v>0</v>
      </c>
      <c r="S705" s="28">
        <f>(IF(N705="WON-EW",((((O705-1)*Q705)*'complete results log'!$B$2)+('complete results log'!$B$2*(O705-1))),IF(N705="WON",((((O705-1)*Q705)*'complete results log'!$B$2)+('complete results log'!$B$2*(O705-1))),IF(N705="PLACED",((((O705-1)*Q705)*'complete results log'!$B$2)-'complete results log'!$B$2),IF(Q705=0,-'complete results log'!$B$2,IF(Q705=0,-'complete results log'!$B$2,-('complete results log'!$B$2*2)))))))*E705</f>
        <v>0</v>
      </c>
      <c r="T705" s="28">
        <f>(IF(N705="WON-EW",(((L705-1)*'complete results log'!$B$2)*(1-$B$3))+(((M705-1)*'complete results log'!$B$2)*(1-$B$3)),IF(N705="WON",(((L705-1)*'complete results log'!$B$2)*(1-$B$3)),IF(N705="PLACED",(((M705-1)*'complete results log'!$B$2)*(1-$B$3))-'complete results log'!$B$2,IF(Q705=0,-'complete results log'!$B$2,-('complete results log'!$B$2*2))))))*E705</f>
        <v>0</v>
      </c>
    </row>
    <row r="706" spans="3:20" x14ac:dyDescent="0.2">
      <c r="C706" s="50"/>
      <c r="D706" s="50"/>
      <c r="H706" s="22"/>
      <c r="I706" s="22"/>
      <c r="J706" s="22"/>
      <c r="K706" s="22"/>
      <c r="N706" s="18"/>
      <c r="O706" s="27">
        <f>((G706-1)*(1-(IF(H706="no",0,'complete results log'!$B$3)))+1)</f>
        <v>5.0000000000000044E-2</v>
      </c>
      <c r="P706" s="27">
        <f t="shared" si="11"/>
        <v>0</v>
      </c>
      <c r="Q706" s="39">
        <f>IF(Table1[[#This Row],[Runners]]&lt;5,0,IF(Table1[[#This Row],[Runners]]&lt;8,0.25,IF(Table1[[#This Row],[Runners]]&lt;12,0.2,IF(Table1[[#This Row],[Handicap?]]="Yes",0.25,0.2))))</f>
        <v>0</v>
      </c>
      <c r="R706" s="29">
        <f>(IF(N706="WON-EW",((((F706-1)*Q706)*'complete results log'!$B$2)+('complete results log'!$B$2*(F706-1))),IF(N706="WON",((((F706-1)*Q706)*'complete results log'!$B$2)+('complete results log'!$B$2*(F706-1))),IF(N706="PLACED",((((F706-1)*Q706)*'complete results log'!$B$2)-'complete results log'!$B$2),IF(Q706=0,-'complete results log'!$B$2,IF(Q706=0,-'complete results log'!$B$2,-('complete results log'!$B$2*2)))))))*E706</f>
        <v>0</v>
      </c>
      <c r="S706" s="28">
        <f>(IF(N706="WON-EW",((((O706-1)*Q706)*'complete results log'!$B$2)+('complete results log'!$B$2*(O706-1))),IF(N706="WON",((((O706-1)*Q706)*'complete results log'!$B$2)+('complete results log'!$B$2*(O706-1))),IF(N706="PLACED",((((O706-1)*Q706)*'complete results log'!$B$2)-'complete results log'!$B$2),IF(Q706=0,-'complete results log'!$B$2,IF(Q706=0,-'complete results log'!$B$2,-('complete results log'!$B$2*2)))))))*E706</f>
        <v>0</v>
      </c>
      <c r="T706" s="28">
        <f>(IF(N706="WON-EW",(((L706-1)*'complete results log'!$B$2)*(1-$B$3))+(((M706-1)*'complete results log'!$B$2)*(1-$B$3)),IF(N706="WON",(((L706-1)*'complete results log'!$B$2)*(1-$B$3)),IF(N706="PLACED",(((M706-1)*'complete results log'!$B$2)*(1-$B$3))-'complete results log'!$B$2,IF(Q706=0,-'complete results log'!$B$2,-('complete results log'!$B$2*2))))))*E706</f>
        <v>0</v>
      </c>
    </row>
    <row r="707" spans="3:20" x14ac:dyDescent="0.2">
      <c r="C707" s="50"/>
      <c r="D707" s="50"/>
      <c r="H707" s="22"/>
      <c r="I707" s="22"/>
      <c r="J707" s="22"/>
      <c r="K707" s="22"/>
      <c r="N707" s="18"/>
      <c r="O707" s="27">
        <f>((G707-1)*(1-(IF(H707="no",0,'complete results log'!$B$3)))+1)</f>
        <v>5.0000000000000044E-2</v>
      </c>
      <c r="P707" s="27">
        <f t="shared" si="11"/>
        <v>0</v>
      </c>
      <c r="Q707" s="39">
        <f>IF(Table1[[#This Row],[Runners]]&lt;5,0,IF(Table1[[#This Row],[Runners]]&lt;8,0.25,IF(Table1[[#This Row],[Runners]]&lt;12,0.2,IF(Table1[[#This Row],[Handicap?]]="Yes",0.25,0.2))))</f>
        <v>0</v>
      </c>
      <c r="R707" s="29">
        <f>(IF(N707="WON-EW",((((F707-1)*Q707)*'complete results log'!$B$2)+('complete results log'!$B$2*(F707-1))),IF(N707="WON",((((F707-1)*Q707)*'complete results log'!$B$2)+('complete results log'!$B$2*(F707-1))),IF(N707="PLACED",((((F707-1)*Q707)*'complete results log'!$B$2)-'complete results log'!$B$2),IF(Q707=0,-'complete results log'!$B$2,IF(Q707=0,-'complete results log'!$B$2,-('complete results log'!$B$2*2)))))))*E707</f>
        <v>0</v>
      </c>
      <c r="S707" s="28">
        <f>(IF(N707="WON-EW",((((O707-1)*Q707)*'complete results log'!$B$2)+('complete results log'!$B$2*(O707-1))),IF(N707="WON",((((O707-1)*Q707)*'complete results log'!$B$2)+('complete results log'!$B$2*(O707-1))),IF(N707="PLACED",((((O707-1)*Q707)*'complete results log'!$B$2)-'complete results log'!$B$2),IF(Q707=0,-'complete results log'!$B$2,IF(Q707=0,-'complete results log'!$B$2,-('complete results log'!$B$2*2)))))))*E707</f>
        <v>0</v>
      </c>
      <c r="T707" s="28">
        <f>(IF(N707="WON-EW",(((L707-1)*'complete results log'!$B$2)*(1-$B$3))+(((M707-1)*'complete results log'!$B$2)*(1-$B$3)),IF(N707="WON",(((L707-1)*'complete results log'!$B$2)*(1-$B$3)),IF(N707="PLACED",(((M707-1)*'complete results log'!$B$2)*(1-$B$3))-'complete results log'!$B$2,IF(Q707=0,-'complete results log'!$B$2,-('complete results log'!$B$2*2))))))*E707</f>
        <v>0</v>
      </c>
    </row>
    <row r="708" spans="3:20" x14ac:dyDescent="0.2">
      <c r="C708" s="50"/>
      <c r="D708" s="50"/>
      <c r="H708" s="22"/>
      <c r="I708" s="22"/>
      <c r="J708" s="22"/>
      <c r="K708" s="22"/>
      <c r="N708" s="18"/>
      <c r="O708" s="27">
        <f>((G708-1)*(1-(IF(H708="no",0,'complete results log'!$B$3)))+1)</f>
        <v>5.0000000000000044E-2</v>
      </c>
      <c r="P708" s="27">
        <f t="shared" si="11"/>
        <v>0</v>
      </c>
      <c r="Q708" s="39">
        <f>IF(Table1[[#This Row],[Runners]]&lt;5,0,IF(Table1[[#This Row],[Runners]]&lt;8,0.25,IF(Table1[[#This Row],[Runners]]&lt;12,0.2,IF(Table1[[#This Row],[Handicap?]]="Yes",0.25,0.2))))</f>
        <v>0</v>
      </c>
      <c r="R708" s="29">
        <f>(IF(N708="WON-EW",((((F708-1)*Q708)*'complete results log'!$B$2)+('complete results log'!$B$2*(F708-1))),IF(N708="WON",((((F708-1)*Q708)*'complete results log'!$B$2)+('complete results log'!$B$2*(F708-1))),IF(N708="PLACED",((((F708-1)*Q708)*'complete results log'!$B$2)-'complete results log'!$B$2),IF(Q708=0,-'complete results log'!$B$2,IF(Q708=0,-'complete results log'!$B$2,-('complete results log'!$B$2*2)))))))*E708</f>
        <v>0</v>
      </c>
      <c r="S708" s="28">
        <f>(IF(N708="WON-EW",((((O708-1)*Q708)*'complete results log'!$B$2)+('complete results log'!$B$2*(O708-1))),IF(N708="WON",((((O708-1)*Q708)*'complete results log'!$B$2)+('complete results log'!$B$2*(O708-1))),IF(N708="PLACED",((((O708-1)*Q708)*'complete results log'!$B$2)-'complete results log'!$B$2),IF(Q708=0,-'complete results log'!$B$2,IF(Q708=0,-'complete results log'!$B$2,-('complete results log'!$B$2*2)))))))*E708</f>
        <v>0</v>
      </c>
      <c r="T708" s="28">
        <f>(IF(N708="WON-EW",(((L708-1)*'complete results log'!$B$2)*(1-$B$3))+(((M708-1)*'complete results log'!$B$2)*(1-$B$3)),IF(N708="WON",(((L708-1)*'complete results log'!$B$2)*(1-$B$3)),IF(N708="PLACED",(((M708-1)*'complete results log'!$B$2)*(1-$B$3))-'complete results log'!$B$2,IF(Q708=0,-'complete results log'!$B$2,-('complete results log'!$B$2*2))))))*E708</f>
        <v>0</v>
      </c>
    </row>
    <row r="709" spans="3:20" x14ac:dyDescent="0.2">
      <c r="C709" s="50"/>
      <c r="D709" s="50"/>
      <c r="H709" s="22"/>
      <c r="I709" s="22"/>
      <c r="J709" s="22"/>
      <c r="K709" s="22"/>
      <c r="N709" s="18"/>
      <c r="O709" s="27">
        <f>((G709-1)*(1-(IF(H709="no",0,'complete results log'!$B$3)))+1)</f>
        <v>5.0000000000000044E-2</v>
      </c>
      <c r="P709" s="27">
        <f t="shared" si="11"/>
        <v>0</v>
      </c>
      <c r="Q709" s="39">
        <f>IF(Table1[[#This Row],[Runners]]&lt;5,0,IF(Table1[[#This Row],[Runners]]&lt;8,0.25,IF(Table1[[#This Row],[Runners]]&lt;12,0.2,IF(Table1[[#This Row],[Handicap?]]="Yes",0.25,0.2))))</f>
        <v>0</v>
      </c>
      <c r="R709" s="29">
        <f>(IF(N709="WON-EW",((((F709-1)*Q709)*'complete results log'!$B$2)+('complete results log'!$B$2*(F709-1))),IF(N709="WON",((((F709-1)*Q709)*'complete results log'!$B$2)+('complete results log'!$B$2*(F709-1))),IF(N709="PLACED",((((F709-1)*Q709)*'complete results log'!$B$2)-'complete results log'!$B$2),IF(Q709=0,-'complete results log'!$B$2,IF(Q709=0,-'complete results log'!$B$2,-('complete results log'!$B$2*2)))))))*E709</f>
        <v>0</v>
      </c>
      <c r="S709" s="28">
        <f>(IF(N709="WON-EW",((((O709-1)*Q709)*'complete results log'!$B$2)+('complete results log'!$B$2*(O709-1))),IF(N709="WON",((((O709-1)*Q709)*'complete results log'!$B$2)+('complete results log'!$B$2*(O709-1))),IF(N709="PLACED",((((O709-1)*Q709)*'complete results log'!$B$2)-'complete results log'!$B$2),IF(Q709=0,-'complete results log'!$B$2,IF(Q709=0,-'complete results log'!$B$2,-('complete results log'!$B$2*2)))))))*E709</f>
        <v>0</v>
      </c>
      <c r="T709" s="28">
        <f>(IF(N709="WON-EW",(((L709-1)*'complete results log'!$B$2)*(1-$B$3))+(((M709-1)*'complete results log'!$B$2)*(1-$B$3)),IF(N709="WON",(((L709-1)*'complete results log'!$B$2)*(1-$B$3)),IF(N709="PLACED",(((M709-1)*'complete results log'!$B$2)*(1-$B$3))-'complete results log'!$B$2,IF(Q709=0,-'complete results log'!$B$2,-('complete results log'!$B$2*2))))))*E709</f>
        <v>0</v>
      </c>
    </row>
    <row r="710" spans="3:20" x14ac:dyDescent="0.2">
      <c r="C710" s="50"/>
      <c r="D710" s="50"/>
      <c r="H710" s="22"/>
      <c r="I710" s="22"/>
      <c r="J710" s="22"/>
      <c r="K710" s="22"/>
      <c r="N710" s="18"/>
      <c r="O710" s="27">
        <f>((G710-1)*(1-(IF(H710="no",0,'complete results log'!$B$3)))+1)</f>
        <v>5.0000000000000044E-2</v>
      </c>
      <c r="P710" s="27">
        <f t="shared" si="11"/>
        <v>0</v>
      </c>
      <c r="Q710" s="39">
        <f>IF(Table1[[#This Row],[Runners]]&lt;5,0,IF(Table1[[#This Row],[Runners]]&lt;8,0.25,IF(Table1[[#This Row],[Runners]]&lt;12,0.2,IF(Table1[[#This Row],[Handicap?]]="Yes",0.25,0.2))))</f>
        <v>0</v>
      </c>
      <c r="R710" s="29">
        <f>(IF(N710="WON-EW",((((F710-1)*Q710)*'complete results log'!$B$2)+('complete results log'!$B$2*(F710-1))),IF(N710="WON",((((F710-1)*Q710)*'complete results log'!$B$2)+('complete results log'!$B$2*(F710-1))),IF(N710="PLACED",((((F710-1)*Q710)*'complete results log'!$B$2)-'complete results log'!$B$2),IF(Q710=0,-'complete results log'!$B$2,IF(Q710=0,-'complete results log'!$B$2,-('complete results log'!$B$2*2)))))))*E710</f>
        <v>0</v>
      </c>
      <c r="S710" s="28">
        <f>(IF(N710="WON-EW",((((O710-1)*Q710)*'complete results log'!$B$2)+('complete results log'!$B$2*(O710-1))),IF(N710="WON",((((O710-1)*Q710)*'complete results log'!$B$2)+('complete results log'!$B$2*(O710-1))),IF(N710="PLACED",((((O710-1)*Q710)*'complete results log'!$B$2)-'complete results log'!$B$2),IF(Q710=0,-'complete results log'!$B$2,IF(Q710=0,-'complete results log'!$B$2,-('complete results log'!$B$2*2)))))))*E710</f>
        <v>0</v>
      </c>
      <c r="T710" s="28">
        <f>(IF(N710="WON-EW",(((L710-1)*'complete results log'!$B$2)*(1-$B$3))+(((M710-1)*'complete results log'!$B$2)*(1-$B$3)),IF(N710="WON",(((L710-1)*'complete results log'!$B$2)*(1-$B$3)),IF(N710="PLACED",(((M710-1)*'complete results log'!$B$2)*(1-$B$3))-'complete results log'!$B$2,IF(Q710=0,-'complete results log'!$B$2,-('complete results log'!$B$2*2))))))*E710</f>
        <v>0</v>
      </c>
    </row>
    <row r="711" spans="3:20" x14ac:dyDescent="0.2">
      <c r="C711" s="50"/>
      <c r="D711" s="50"/>
      <c r="H711" s="22"/>
      <c r="I711" s="22"/>
      <c r="J711" s="22"/>
      <c r="K711" s="22"/>
      <c r="N711" s="18"/>
      <c r="O711" s="27">
        <f>((G711-1)*(1-(IF(H711="no",0,'complete results log'!$B$3)))+1)</f>
        <v>5.0000000000000044E-2</v>
      </c>
      <c r="P711" s="27">
        <f t="shared" si="11"/>
        <v>0</v>
      </c>
      <c r="Q711" s="39">
        <f>IF(Table1[[#This Row],[Runners]]&lt;5,0,IF(Table1[[#This Row],[Runners]]&lt;8,0.25,IF(Table1[[#This Row],[Runners]]&lt;12,0.2,IF(Table1[[#This Row],[Handicap?]]="Yes",0.25,0.2))))</f>
        <v>0</v>
      </c>
      <c r="R711" s="29">
        <f>(IF(N711="WON-EW",((((F711-1)*Q711)*'complete results log'!$B$2)+('complete results log'!$B$2*(F711-1))),IF(N711="WON",((((F711-1)*Q711)*'complete results log'!$B$2)+('complete results log'!$B$2*(F711-1))),IF(N711="PLACED",((((F711-1)*Q711)*'complete results log'!$B$2)-'complete results log'!$B$2),IF(Q711=0,-'complete results log'!$B$2,IF(Q711=0,-'complete results log'!$B$2,-('complete results log'!$B$2*2)))))))*E711</f>
        <v>0</v>
      </c>
      <c r="S711" s="28">
        <f>(IF(N711="WON-EW",((((O711-1)*Q711)*'complete results log'!$B$2)+('complete results log'!$B$2*(O711-1))),IF(N711="WON",((((O711-1)*Q711)*'complete results log'!$B$2)+('complete results log'!$B$2*(O711-1))),IF(N711="PLACED",((((O711-1)*Q711)*'complete results log'!$B$2)-'complete results log'!$B$2),IF(Q711=0,-'complete results log'!$B$2,IF(Q711=0,-'complete results log'!$B$2,-('complete results log'!$B$2*2)))))))*E711</f>
        <v>0</v>
      </c>
      <c r="T711" s="28">
        <f>(IF(N711="WON-EW",(((L711-1)*'complete results log'!$B$2)*(1-$B$3))+(((M711-1)*'complete results log'!$B$2)*(1-$B$3)),IF(N711="WON",(((L711-1)*'complete results log'!$B$2)*(1-$B$3)),IF(N711="PLACED",(((M711-1)*'complete results log'!$B$2)*(1-$B$3))-'complete results log'!$B$2,IF(Q711=0,-'complete results log'!$B$2,-('complete results log'!$B$2*2))))))*E711</f>
        <v>0</v>
      </c>
    </row>
    <row r="712" spans="3:20" x14ac:dyDescent="0.2">
      <c r="C712" s="50"/>
      <c r="D712" s="50"/>
      <c r="H712" s="22"/>
      <c r="I712" s="22"/>
      <c r="J712" s="22"/>
      <c r="K712" s="22"/>
      <c r="N712" s="18"/>
      <c r="O712" s="27">
        <f>((G712-1)*(1-(IF(H712="no",0,'complete results log'!$B$3)))+1)</f>
        <v>5.0000000000000044E-2</v>
      </c>
      <c r="P712" s="27">
        <f t="shared" si="11"/>
        <v>0</v>
      </c>
      <c r="Q712" s="39">
        <f>IF(Table1[[#This Row],[Runners]]&lt;5,0,IF(Table1[[#This Row],[Runners]]&lt;8,0.25,IF(Table1[[#This Row],[Runners]]&lt;12,0.2,IF(Table1[[#This Row],[Handicap?]]="Yes",0.25,0.2))))</f>
        <v>0</v>
      </c>
      <c r="R712" s="29">
        <f>(IF(N712="WON-EW",((((F712-1)*Q712)*'complete results log'!$B$2)+('complete results log'!$B$2*(F712-1))),IF(N712="WON",((((F712-1)*Q712)*'complete results log'!$B$2)+('complete results log'!$B$2*(F712-1))),IF(N712="PLACED",((((F712-1)*Q712)*'complete results log'!$B$2)-'complete results log'!$B$2),IF(Q712=0,-'complete results log'!$B$2,IF(Q712=0,-'complete results log'!$B$2,-('complete results log'!$B$2*2)))))))*E712</f>
        <v>0</v>
      </c>
      <c r="S712" s="28">
        <f>(IF(N712="WON-EW",((((O712-1)*Q712)*'complete results log'!$B$2)+('complete results log'!$B$2*(O712-1))),IF(N712="WON",((((O712-1)*Q712)*'complete results log'!$B$2)+('complete results log'!$B$2*(O712-1))),IF(N712="PLACED",((((O712-1)*Q712)*'complete results log'!$B$2)-'complete results log'!$B$2),IF(Q712=0,-'complete results log'!$B$2,IF(Q712=0,-'complete results log'!$B$2,-('complete results log'!$B$2*2)))))))*E712</f>
        <v>0</v>
      </c>
      <c r="T712" s="28">
        <f>(IF(N712="WON-EW",(((L712-1)*'complete results log'!$B$2)*(1-$B$3))+(((M712-1)*'complete results log'!$B$2)*(1-$B$3)),IF(N712="WON",(((L712-1)*'complete results log'!$B$2)*(1-$B$3)),IF(N712="PLACED",(((M712-1)*'complete results log'!$B$2)*(1-$B$3))-'complete results log'!$B$2,IF(Q712=0,-'complete results log'!$B$2,-('complete results log'!$B$2*2))))))*E712</f>
        <v>0</v>
      </c>
    </row>
    <row r="713" spans="3:20" x14ac:dyDescent="0.2">
      <c r="C713" s="50"/>
      <c r="D713" s="50"/>
      <c r="H713" s="22"/>
      <c r="I713" s="22"/>
      <c r="J713" s="22"/>
      <c r="K713" s="22"/>
      <c r="N713" s="18"/>
      <c r="O713" s="27">
        <f>((G713-1)*(1-(IF(H713="no",0,'complete results log'!$B$3)))+1)</f>
        <v>5.0000000000000044E-2</v>
      </c>
      <c r="P713" s="27">
        <f t="shared" si="11"/>
        <v>0</v>
      </c>
      <c r="Q713" s="39">
        <f>IF(Table1[[#This Row],[Runners]]&lt;5,0,IF(Table1[[#This Row],[Runners]]&lt;8,0.25,IF(Table1[[#This Row],[Runners]]&lt;12,0.2,IF(Table1[[#This Row],[Handicap?]]="Yes",0.25,0.2))))</f>
        <v>0</v>
      </c>
      <c r="R713" s="29">
        <f>(IF(N713="WON-EW",((((F713-1)*Q713)*'complete results log'!$B$2)+('complete results log'!$B$2*(F713-1))),IF(N713="WON",((((F713-1)*Q713)*'complete results log'!$B$2)+('complete results log'!$B$2*(F713-1))),IF(N713="PLACED",((((F713-1)*Q713)*'complete results log'!$B$2)-'complete results log'!$B$2),IF(Q713=0,-'complete results log'!$B$2,IF(Q713=0,-'complete results log'!$B$2,-('complete results log'!$B$2*2)))))))*E713</f>
        <v>0</v>
      </c>
      <c r="S713" s="28">
        <f>(IF(N713="WON-EW",((((O713-1)*Q713)*'complete results log'!$B$2)+('complete results log'!$B$2*(O713-1))),IF(N713="WON",((((O713-1)*Q713)*'complete results log'!$B$2)+('complete results log'!$B$2*(O713-1))),IF(N713="PLACED",((((O713-1)*Q713)*'complete results log'!$B$2)-'complete results log'!$B$2),IF(Q713=0,-'complete results log'!$B$2,IF(Q713=0,-'complete results log'!$B$2,-('complete results log'!$B$2*2)))))))*E713</f>
        <v>0</v>
      </c>
      <c r="T713" s="28">
        <f>(IF(N713="WON-EW",(((L713-1)*'complete results log'!$B$2)*(1-$B$3))+(((M713-1)*'complete results log'!$B$2)*(1-$B$3)),IF(N713="WON",(((L713-1)*'complete results log'!$B$2)*(1-$B$3)),IF(N713="PLACED",(((M713-1)*'complete results log'!$B$2)*(1-$B$3))-'complete results log'!$B$2,IF(Q713=0,-'complete results log'!$B$2,-('complete results log'!$B$2*2))))))*E713</f>
        <v>0</v>
      </c>
    </row>
    <row r="714" spans="3:20" x14ac:dyDescent="0.2">
      <c r="C714" s="50"/>
      <c r="D714" s="50"/>
      <c r="H714" s="22"/>
      <c r="I714" s="22"/>
      <c r="J714" s="22"/>
      <c r="K714" s="22"/>
      <c r="N714" s="18"/>
      <c r="O714" s="27">
        <f>((G714-1)*(1-(IF(H714="no",0,'complete results log'!$B$3)))+1)</f>
        <v>5.0000000000000044E-2</v>
      </c>
      <c r="P714" s="27">
        <f t="shared" si="11"/>
        <v>0</v>
      </c>
      <c r="Q714" s="39">
        <f>IF(Table1[[#This Row],[Runners]]&lt;5,0,IF(Table1[[#This Row],[Runners]]&lt;8,0.25,IF(Table1[[#This Row],[Runners]]&lt;12,0.2,IF(Table1[[#This Row],[Handicap?]]="Yes",0.25,0.2))))</f>
        <v>0</v>
      </c>
      <c r="R714" s="29">
        <f>(IF(N714="WON-EW",((((F714-1)*Q714)*'complete results log'!$B$2)+('complete results log'!$B$2*(F714-1))),IF(N714="WON",((((F714-1)*Q714)*'complete results log'!$B$2)+('complete results log'!$B$2*(F714-1))),IF(N714="PLACED",((((F714-1)*Q714)*'complete results log'!$B$2)-'complete results log'!$B$2),IF(Q714=0,-'complete results log'!$B$2,IF(Q714=0,-'complete results log'!$B$2,-('complete results log'!$B$2*2)))))))*E714</f>
        <v>0</v>
      </c>
      <c r="S714" s="28">
        <f>(IF(N714="WON-EW",((((O714-1)*Q714)*'complete results log'!$B$2)+('complete results log'!$B$2*(O714-1))),IF(N714="WON",((((O714-1)*Q714)*'complete results log'!$B$2)+('complete results log'!$B$2*(O714-1))),IF(N714="PLACED",((((O714-1)*Q714)*'complete results log'!$B$2)-'complete results log'!$B$2),IF(Q714=0,-'complete results log'!$B$2,IF(Q714=0,-'complete results log'!$B$2,-('complete results log'!$B$2*2)))))))*E714</f>
        <v>0</v>
      </c>
      <c r="T714" s="28">
        <f>(IF(N714="WON-EW",(((L714-1)*'complete results log'!$B$2)*(1-$B$3))+(((M714-1)*'complete results log'!$B$2)*(1-$B$3)),IF(N714="WON",(((L714-1)*'complete results log'!$B$2)*(1-$B$3)),IF(N714="PLACED",(((M714-1)*'complete results log'!$B$2)*(1-$B$3))-'complete results log'!$B$2,IF(Q714=0,-'complete results log'!$B$2,-('complete results log'!$B$2*2))))))*E714</f>
        <v>0</v>
      </c>
    </row>
    <row r="715" spans="3:20" x14ac:dyDescent="0.2">
      <c r="C715" s="50"/>
      <c r="D715" s="50"/>
      <c r="H715" s="22"/>
      <c r="I715" s="22"/>
      <c r="J715" s="22"/>
      <c r="K715" s="22"/>
      <c r="N715" s="18"/>
      <c r="O715" s="27">
        <f>((G715-1)*(1-(IF(H715="no",0,'complete results log'!$B$3)))+1)</f>
        <v>5.0000000000000044E-2</v>
      </c>
      <c r="P715" s="27">
        <f t="shared" si="11"/>
        <v>0</v>
      </c>
      <c r="Q715" s="39">
        <f>IF(Table1[[#This Row],[Runners]]&lt;5,0,IF(Table1[[#This Row],[Runners]]&lt;8,0.25,IF(Table1[[#This Row],[Runners]]&lt;12,0.2,IF(Table1[[#This Row],[Handicap?]]="Yes",0.25,0.2))))</f>
        <v>0</v>
      </c>
      <c r="R715" s="29">
        <f>(IF(N715="WON-EW",((((F715-1)*Q715)*'complete results log'!$B$2)+('complete results log'!$B$2*(F715-1))),IF(N715="WON",((((F715-1)*Q715)*'complete results log'!$B$2)+('complete results log'!$B$2*(F715-1))),IF(N715="PLACED",((((F715-1)*Q715)*'complete results log'!$B$2)-'complete results log'!$B$2),IF(Q715=0,-'complete results log'!$B$2,IF(Q715=0,-'complete results log'!$B$2,-('complete results log'!$B$2*2)))))))*E715</f>
        <v>0</v>
      </c>
      <c r="S715" s="28">
        <f>(IF(N715="WON-EW",((((O715-1)*Q715)*'complete results log'!$B$2)+('complete results log'!$B$2*(O715-1))),IF(N715="WON",((((O715-1)*Q715)*'complete results log'!$B$2)+('complete results log'!$B$2*(O715-1))),IF(N715="PLACED",((((O715-1)*Q715)*'complete results log'!$B$2)-'complete results log'!$B$2),IF(Q715=0,-'complete results log'!$B$2,IF(Q715=0,-'complete results log'!$B$2,-('complete results log'!$B$2*2)))))))*E715</f>
        <v>0</v>
      </c>
      <c r="T715" s="28">
        <f>(IF(N715="WON-EW",(((L715-1)*'complete results log'!$B$2)*(1-$B$3))+(((M715-1)*'complete results log'!$B$2)*(1-$B$3)),IF(N715="WON",(((L715-1)*'complete results log'!$B$2)*(1-$B$3)),IF(N715="PLACED",(((M715-1)*'complete results log'!$B$2)*(1-$B$3))-'complete results log'!$B$2,IF(Q715=0,-'complete results log'!$B$2,-('complete results log'!$B$2*2))))))*E715</f>
        <v>0</v>
      </c>
    </row>
    <row r="716" spans="3:20" x14ac:dyDescent="0.2">
      <c r="C716" s="50"/>
      <c r="D716" s="50"/>
      <c r="H716" s="22"/>
      <c r="I716" s="22"/>
      <c r="J716" s="22"/>
      <c r="K716" s="22"/>
      <c r="N716" s="18"/>
      <c r="O716" s="27">
        <f>((G716-1)*(1-(IF(H716="no",0,'complete results log'!$B$3)))+1)</f>
        <v>5.0000000000000044E-2</v>
      </c>
      <c r="P716" s="27">
        <f t="shared" si="11"/>
        <v>0</v>
      </c>
      <c r="Q716" s="39">
        <f>IF(Table1[[#This Row],[Runners]]&lt;5,0,IF(Table1[[#This Row],[Runners]]&lt;8,0.25,IF(Table1[[#This Row],[Runners]]&lt;12,0.2,IF(Table1[[#This Row],[Handicap?]]="Yes",0.25,0.2))))</f>
        <v>0</v>
      </c>
      <c r="R716" s="29">
        <f>(IF(N716="WON-EW",((((F716-1)*Q716)*'complete results log'!$B$2)+('complete results log'!$B$2*(F716-1))),IF(N716="WON",((((F716-1)*Q716)*'complete results log'!$B$2)+('complete results log'!$B$2*(F716-1))),IF(N716="PLACED",((((F716-1)*Q716)*'complete results log'!$B$2)-'complete results log'!$B$2),IF(Q716=0,-'complete results log'!$B$2,IF(Q716=0,-'complete results log'!$B$2,-('complete results log'!$B$2*2)))))))*E716</f>
        <v>0</v>
      </c>
      <c r="S716" s="28">
        <f>(IF(N716="WON-EW",((((O716-1)*Q716)*'complete results log'!$B$2)+('complete results log'!$B$2*(O716-1))),IF(N716="WON",((((O716-1)*Q716)*'complete results log'!$B$2)+('complete results log'!$B$2*(O716-1))),IF(N716="PLACED",((((O716-1)*Q716)*'complete results log'!$B$2)-'complete results log'!$B$2),IF(Q716=0,-'complete results log'!$B$2,IF(Q716=0,-'complete results log'!$B$2,-('complete results log'!$B$2*2)))))))*E716</f>
        <v>0</v>
      </c>
      <c r="T716" s="28">
        <f>(IF(N716="WON-EW",(((L716-1)*'complete results log'!$B$2)*(1-$B$3))+(((M716-1)*'complete results log'!$B$2)*(1-$B$3)),IF(N716="WON",(((L716-1)*'complete results log'!$B$2)*(1-$B$3)),IF(N716="PLACED",(((M716-1)*'complete results log'!$B$2)*(1-$B$3))-'complete results log'!$B$2,IF(Q716=0,-'complete results log'!$B$2,-('complete results log'!$B$2*2))))))*E716</f>
        <v>0</v>
      </c>
    </row>
    <row r="717" spans="3:20" x14ac:dyDescent="0.2">
      <c r="C717" s="50"/>
      <c r="D717" s="50"/>
      <c r="H717" s="22"/>
      <c r="I717" s="22"/>
      <c r="J717" s="22"/>
      <c r="K717" s="22"/>
      <c r="N717" s="18"/>
      <c r="O717" s="27">
        <f>((G717-1)*(1-(IF(H717="no",0,'complete results log'!$B$3)))+1)</f>
        <v>5.0000000000000044E-2</v>
      </c>
      <c r="P717" s="27">
        <f t="shared" si="11"/>
        <v>0</v>
      </c>
      <c r="Q717" s="39">
        <f>IF(Table1[[#This Row],[Runners]]&lt;5,0,IF(Table1[[#This Row],[Runners]]&lt;8,0.25,IF(Table1[[#This Row],[Runners]]&lt;12,0.2,IF(Table1[[#This Row],[Handicap?]]="Yes",0.25,0.2))))</f>
        <v>0</v>
      </c>
      <c r="R717" s="29">
        <f>(IF(N717="WON-EW",((((F717-1)*Q717)*'complete results log'!$B$2)+('complete results log'!$B$2*(F717-1))),IF(N717="WON",((((F717-1)*Q717)*'complete results log'!$B$2)+('complete results log'!$B$2*(F717-1))),IF(N717="PLACED",((((F717-1)*Q717)*'complete results log'!$B$2)-'complete results log'!$B$2),IF(Q717=0,-'complete results log'!$B$2,IF(Q717=0,-'complete results log'!$B$2,-('complete results log'!$B$2*2)))))))*E717</f>
        <v>0</v>
      </c>
      <c r="S717" s="28">
        <f>(IF(N717="WON-EW",((((O717-1)*Q717)*'complete results log'!$B$2)+('complete results log'!$B$2*(O717-1))),IF(N717="WON",((((O717-1)*Q717)*'complete results log'!$B$2)+('complete results log'!$B$2*(O717-1))),IF(N717="PLACED",((((O717-1)*Q717)*'complete results log'!$B$2)-'complete results log'!$B$2),IF(Q717=0,-'complete results log'!$B$2,IF(Q717=0,-'complete results log'!$B$2,-('complete results log'!$B$2*2)))))))*E717</f>
        <v>0</v>
      </c>
      <c r="T717" s="28">
        <f>(IF(N717="WON-EW",(((L717-1)*'complete results log'!$B$2)*(1-$B$3))+(((M717-1)*'complete results log'!$B$2)*(1-$B$3)),IF(N717="WON",(((L717-1)*'complete results log'!$B$2)*(1-$B$3)),IF(N717="PLACED",(((M717-1)*'complete results log'!$B$2)*(1-$B$3))-'complete results log'!$B$2,IF(Q717=0,-'complete results log'!$B$2,-('complete results log'!$B$2*2))))))*E717</f>
        <v>0</v>
      </c>
    </row>
    <row r="718" spans="3:20" x14ac:dyDescent="0.2">
      <c r="C718" s="50"/>
      <c r="D718" s="50"/>
      <c r="H718" s="22"/>
      <c r="I718" s="22"/>
      <c r="J718" s="22"/>
      <c r="K718" s="22"/>
      <c r="N718" s="18"/>
      <c r="O718" s="27">
        <f>((G718-1)*(1-(IF(H718="no",0,'complete results log'!$B$3)))+1)</f>
        <v>5.0000000000000044E-2</v>
      </c>
      <c r="P718" s="27">
        <f t="shared" si="11"/>
        <v>0</v>
      </c>
      <c r="Q718" s="39">
        <f>IF(Table1[[#This Row],[Runners]]&lt;5,0,IF(Table1[[#This Row],[Runners]]&lt;8,0.25,IF(Table1[[#This Row],[Runners]]&lt;12,0.2,IF(Table1[[#This Row],[Handicap?]]="Yes",0.25,0.2))))</f>
        <v>0</v>
      </c>
      <c r="R718" s="29">
        <f>(IF(N718="WON-EW",((((F718-1)*Q718)*'complete results log'!$B$2)+('complete results log'!$B$2*(F718-1))),IF(N718="WON",((((F718-1)*Q718)*'complete results log'!$B$2)+('complete results log'!$B$2*(F718-1))),IF(N718="PLACED",((((F718-1)*Q718)*'complete results log'!$B$2)-'complete results log'!$B$2),IF(Q718=0,-'complete results log'!$B$2,IF(Q718=0,-'complete results log'!$B$2,-('complete results log'!$B$2*2)))))))*E718</f>
        <v>0</v>
      </c>
      <c r="S718" s="28">
        <f>(IF(N718="WON-EW",((((O718-1)*Q718)*'complete results log'!$B$2)+('complete results log'!$B$2*(O718-1))),IF(N718="WON",((((O718-1)*Q718)*'complete results log'!$B$2)+('complete results log'!$B$2*(O718-1))),IF(N718="PLACED",((((O718-1)*Q718)*'complete results log'!$B$2)-'complete results log'!$B$2),IF(Q718=0,-'complete results log'!$B$2,IF(Q718=0,-'complete results log'!$B$2,-('complete results log'!$B$2*2)))))))*E718</f>
        <v>0</v>
      </c>
      <c r="T718" s="28">
        <f>(IF(N718="WON-EW",(((L718-1)*'complete results log'!$B$2)*(1-$B$3))+(((M718-1)*'complete results log'!$B$2)*(1-$B$3)),IF(N718="WON",(((L718-1)*'complete results log'!$B$2)*(1-$B$3)),IF(N718="PLACED",(((M718-1)*'complete results log'!$B$2)*(1-$B$3))-'complete results log'!$B$2,IF(Q718=0,-'complete results log'!$B$2,-('complete results log'!$B$2*2))))))*E718</f>
        <v>0</v>
      </c>
    </row>
    <row r="719" spans="3:20" x14ac:dyDescent="0.2">
      <c r="C719" s="50"/>
      <c r="D719" s="50"/>
      <c r="H719" s="22"/>
      <c r="I719" s="22"/>
      <c r="J719" s="22"/>
      <c r="K719" s="22"/>
      <c r="N719" s="18"/>
      <c r="O719" s="27">
        <f>((G719-1)*(1-(IF(H719="no",0,'complete results log'!$B$3)))+1)</f>
        <v>5.0000000000000044E-2</v>
      </c>
      <c r="P719" s="27">
        <f t="shared" si="11"/>
        <v>0</v>
      </c>
      <c r="Q719" s="39">
        <f>IF(Table1[[#This Row],[Runners]]&lt;5,0,IF(Table1[[#This Row],[Runners]]&lt;8,0.25,IF(Table1[[#This Row],[Runners]]&lt;12,0.2,IF(Table1[[#This Row],[Handicap?]]="Yes",0.25,0.2))))</f>
        <v>0</v>
      </c>
      <c r="R719" s="29">
        <f>(IF(N719="WON-EW",((((F719-1)*Q719)*'complete results log'!$B$2)+('complete results log'!$B$2*(F719-1))),IF(N719="WON",((((F719-1)*Q719)*'complete results log'!$B$2)+('complete results log'!$B$2*(F719-1))),IF(N719="PLACED",((((F719-1)*Q719)*'complete results log'!$B$2)-'complete results log'!$B$2),IF(Q719=0,-'complete results log'!$B$2,IF(Q719=0,-'complete results log'!$B$2,-('complete results log'!$B$2*2)))))))*E719</f>
        <v>0</v>
      </c>
      <c r="S719" s="28">
        <f>(IF(N719="WON-EW",((((O719-1)*Q719)*'complete results log'!$B$2)+('complete results log'!$B$2*(O719-1))),IF(N719="WON",((((O719-1)*Q719)*'complete results log'!$B$2)+('complete results log'!$B$2*(O719-1))),IF(N719="PLACED",((((O719-1)*Q719)*'complete results log'!$B$2)-'complete results log'!$B$2),IF(Q719=0,-'complete results log'!$B$2,IF(Q719=0,-'complete results log'!$B$2,-('complete results log'!$B$2*2)))))))*E719</f>
        <v>0</v>
      </c>
      <c r="T719" s="28">
        <f>(IF(N719="WON-EW",(((L719-1)*'complete results log'!$B$2)*(1-$B$3))+(((M719-1)*'complete results log'!$B$2)*(1-$B$3)),IF(N719="WON",(((L719-1)*'complete results log'!$B$2)*(1-$B$3)),IF(N719="PLACED",(((M719-1)*'complete results log'!$B$2)*(1-$B$3))-'complete results log'!$B$2,IF(Q719=0,-'complete results log'!$B$2,-('complete results log'!$B$2*2))))))*E719</f>
        <v>0</v>
      </c>
    </row>
    <row r="720" spans="3:20" x14ac:dyDescent="0.2">
      <c r="C720" s="50"/>
      <c r="D720" s="50"/>
      <c r="H720" s="22"/>
      <c r="I720" s="22"/>
      <c r="J720" s="22"/>
      <c r="K720" s="22"/>
      <c r="N720" s="18"/>
      <c r="O720" s="27">
        <f>((G720-1)*(1-(IF(H720="no",0,'complete results log'!$B$3)))+1)</f>
        <v>5.0000000000000044E-2</v>
      </c>
      <c r="P720" s="27">
        <f t="shared" si="11"/>
        <v>0</v>
      </c>
      <c r="Q720" s="39">
        <f>IF(Table1[[#This Row],[Runners]]&lt;5,0,IF(Table1[[#This Row],[Runners]]&lt;8,0.25,IF(Table1[[#This Row],[Runners]]&lt;12,0.2,IF(Table1[[#This Row],[Handicap?]]="Yes",0.25,0.2))))</f>
        <v>0</v>
      </c>
      <c r="R720" s="29">
        <f>(IF(N720="WON-EW",((((F720-1)*Q720)*'complete results log'!$B$2)+('complete results log'!$B$2*(F720-1))),IF(N720="WON",((((F720-1)*Q720)*'complete results log'!$B$2)+('complete results log'!$B$2*(F720-1))),IF(N720="PLACED",((((F720-1)*Q720)*'complete results log'!$B$2)-'complete results log'!$B$2),IF(Q720=0,-'complete results log'!$B$2,IF(Q720=0,-'complete results log'!$B$2,-('complete results log'!$B$2*2)))))))*E720</f>
        <v>0</v>
      </c>
      <c r="S720" s="28">
        <f>(IF(N720="WON-EW",((((O720-1)*Q720)*'complete results log'!$B$2)+('complete results log'!$B$2*(O720-1))),IF(N720="WON",((((O720-1)*Q720)*'complete results log'!$B$2)+('complete results log'!$B$2*(O720-1))),IF(N720="PLACED",((((O720-1)*Q720)*'complete results log'!$B$2)-'complete results log'!$B$2),IF(Q720=0,-'complete results log'!$B$2,IF(Q720=0,-'complete results log'!$B$2,-('complete results log'!$B$2*2)))))))*E720</f>
        <v>0</v>
      </c>
      <c r="T720" s="28">
        <f>(IF(N720="WON-EW",(((L720-1)*'complete results log'!$B$2)*(1-$B$3))+(((M720-1)*'complete results log'!$B$2)*(1-$B$3)),IF(N720="WON",(((L720-1)*'complete results log'!$B$2)*(1-$B$3)),IF(N720="PLACED",(((M720-1)*'complete results log'!$B$2)*(1-$B$3))-'complete results log'!$B$2,IF(Q720=0,-'complete results log'!$B$2,-('complete results log'!$B$2*2))))))*E720</f>
        <v>0</v>
      </c>
    </row>
    <row r="721" spans="3:20" x14ac:dyDescent="0.2">
      <c r="C721" s="50"/>
      <c r="D721" s="50"/>
      <c r="H721" s="22"/>
      <c r="I721" s="22"/>
      <c r="J721" s="22"/>
      <c r="K721" s="22"/>
      <c r="N721" s="18"/>
      <c r="O721" s="27">
        <f>((G721-1)*(1-(IF(H721="no",0,'complete results log'!$B$3)))+1)</f>
        <v>5.0000000000000044E-2</v>
      </c>
      <c r="P721" s="27">
        <f t="shared" si="11"/>
        <v>0</v>
      </c>
      <c r="Q721" s="39">
        <f>IF(Table1[[#This Row],[Runners]]&lt;5,0,IF(Table1[[#This Row],[Runners]]&lt;8,0.25,IF(Table1[[#This Row],[Runners]]&lt;12,0.2,IF(Table1[[#This Row],[Handicap?]]="Yes",0.25,0.2))))</f>
        <v>0</v>
      </c>
      <c r="R721" s="29">
        <f>(IF(N721="WON-EW",((((F721-1)*Q721)*'complete results log'!$B$2)+('complete results log'!$B$2*(F721-1))),IF(N721="WON",((((F721-1)*Q721)*'complete results log'!$B$2)+('complete results log'!$B$2*(F721-1))),IF(N721="PLACED",((((F721-1)*Q721)*'complete results log'!$B$2)-'complete results log'!$B$2),IF(Q721=0,-'complete results log'!$B$2,IF(Q721=0,-'complete results log'!$B$2,-('complete results log'!$B$2*2)))))))*E721</f>
        <v>0</v>
      </c>
      <c r="S721" s="28">
        <f>(IF(N721="WON-EW",((((O721-1)*Q721)*'complete results log'!$B$2)+('complete results log'!$B$2*(O721-1))),IF(N721="WON",((((O721-1)*Q721)*'complete results log'!$B$2)+('complete results log'!$B$2*(O721-1))),IF(N721="PLACED",((((O721-1)*Q721)*'complete results log'!$B$2)-'complete results log'!$B$2),IF(Q721=0,-'complete results log'!$B$2,IF(Q721=0,-'complete results log'!$B$2,-('complete results log'!$B$2*2)))))))*E721</f>
        <v>0</v>
      </c>
      <c r="T721" s="28">
        <f>(IF(N721="WON-EW",(((L721-1)*'complete results log'!$B$2)*(1-$B$3))+(((M721-1)*'complete results log'!$B$2)*(1-$B$3)),IF(N721="WON",(((L721-1)*'complete results log'!$B$2)*(1-$B$3)),IF(N721="PLACED",(((M721-1)*'complete results log'!$B$2)*(1-$B$3))-'complete results log'!$B$2,IF(Q721=0,-'complete results log'!$B$2,-('complete results log'!$B$2*2))))))*E721</f>
        <v>0</v>
      </c>
    </row>
    <row r="722" spans="3:20" x14ac:dyDescent="0.2">
      <c r="C722" s="50"/>
      <c r="D722" s="50"/>
      <c r="H722" s="22"/>
      <c r="I722" s="22"/>
      <c r="J722" s="22"/>
      <c r="K722" s="22"/>
      <c r="N722" s="18"/>
      <c r="O722" s="27">
        <f>((G722-1)*(1-(IF(H722="no",0,'complete results log'!$B$3)))+1)</f>
        <v>5.0000000000000044E-2</v>
      </c>
      <c r="P722" s="27">
        <f t="shared" si="11"/>
        <v>0</v>
      </c>
      <c r="Q722" s="39">
        <f>IF(Table1[[#This Row],[Runners]]&lt;5,0,IF(Table1[[#This Row],[Runners]]&lt;8,0.25,IF(Table1[[#This Row],[Runners]]&lt;12,0.2,IF(Table1[[#This Row],[Handicap?]]="Yes",0.25,0.2))))</f>
        <v>0</v>
      </c>
      <c r="R722" s="29">
        <f>(IF(N722="WON-EW",((((F722-1)*Q722)*'complete results log'!$B$2)+('complete results log'!$B$2*(F722-1))),IF(N722="WON",((((F722-1)*Q722)*'complete results log'!$B$2)+('complete results log'!$B$2*(F722-1))),IF(N722="PLACED",((((F722-1)*Q722)*'complete results log'!$B$2)-'complete results log'!$B$2),IF(Q722=0,-'complete results log'!$B$2,IF(Q722=0,-'complete results log'!$B$2,-('complete results log'!$B$2*2)))))))*E722</f>
        <v>0</v>
      </c>
      <c r="S722" s="28">
        <f>(IF(N722="WON-EW",((((O722-1)*Q722)*'complete results log'!$B$2)+('complete results log'!$B$2*(O722-1))),IF(N722="WON",((((O722-1)*Q722)*'complete results log'!$B$2)+('complete results log'!$B$2*(O722-1))),IF(N722="PLACED",((((O722-1)*Q722)*'complete results log'!$B$2)-'complete results log'!$B$2),IF(Q722=0,-'complete results log'!$B$2,IF(Q722=0,-'complete results log'!$B$2,-('complete results log'!$B$2*2)))))))*E722</f>
        <v>0</v>
      </c>
      <c r="T722" s="28">
        <f>(IF(N722="WON-EW",(((L722-1)*'complete results log'!$B$2)*(1-$B$3))+(((M722-1)*'complete results log'!$B$2)*(1-$B$3)),IF(N722="WON",(((L722-1)*'complete results log'!$B$2)*(1-$B$3)),IF(N722="PLACED",(((M722-1)*'complete results log'!$B$2)*(1-$B$3))-'complete results log'!$B$2,IF(Q722=0,-'complete results log'!$B$2,-('complete results log'!$B$2*2))))))*E722</f>
        <v>0</v>
      </c>
    </row>
    <row r="723" spans="3:20" x14ac:dyDescent="0.2">
      <c r="C723" s="50"/>
      <c r="D723" s="50"/>
      <c r="H723" s="22"/>
      <c r="I723" s="22"/>
      <c r="J723" s="22"/>
      <c r="K723" s="22"/>
      <c r="N723" s="18"/>
      <c r="O723" s="27">
        <f>((G723-1)*(1-(IF(H723="no",0,'complete results log'!$B$3)))+1)</f>
        <v>5.0000000000000044E-2</v>
      </c>
      <c r="P723" s="27">
        <f t="shared" si="11"/>
        <v>0</v>
      </c>
      <c r="Q723" s="39">
        <f>IF(Table1[[#This Row],[Runners]]&lt;5,0,IF(Table1[[#This Row],[Runners]]&lt;8,0.25,IF(Table1[[#This Row],[Runners]]&lt;12,0.2,IF(Table1[[#This Row],[Handicap?]]="Yes",0.25,0.2))))</f>
        <v>0</v>
      </c>
      <c r="R723" s="29">
        <f>(IF(N723="WON-EW",((((F723-1)*Q723)*'complete results log'!$B$2)+('complete results log'!$B$2*(F723-1))),IF(N723="WON",((((F723-1)*Q723)*'complete results log'!$B$2)+('complete results log'!$B$2*(F723-1))),IF(N723="PLACED",((((F723-1)*Q723)*'complete results log'!$B$2)-'complete results log'!$B$2),IF(Q723=0,-'complete results log'!$B$2,IF(Q723=0,-'complete results log'!$B$2,-('complete results log'!$B$2*2)))))))*E723</f>
        <v>0</v>
      </c>
      <c r="S723" s="28">
        <f>(IF(N723="WON-EW",((((O723-1)*Q723)*'complete results log'!$B$2)+('complete results log'!$B$2*(O723-1))),IF(N723="WON",((((O723-1)*Q723)*'complete results log'!$B$2)+('complete results log'!$B$2*(O723-1))),IF(N723="PLACED",((((O723-1)*Q723)*'complete results log'!$B$2)-'complete results log'!$B$2),IF(Q723=0,-'complete results log'!$B$2,IF(Q723=0,-'complete results log'!$B$2,-('complete results log'!$B$2*2)))))))*E723</f>
        <v>0</v>
      </c>
      <c r="T723" s="28">
        <f>(IF(N723="WON-EW",(((L723-1)*'complete results log'!$B$2)*(1-$B$3))+(((M723-1)*'complete results log'!$B$2)*(1-$B$3)),IF(N723="WON",(((L723-1)*'complete results log'!$B$2)*(1-$B$3)),IF(N723="PLACED",(((M723-1)*'complete results log'!$B$2)*(1-$B$3))-'complete results log'!$B$2,IF(Q723=0,-'complete results log'!$B$2,-('complete results log'!$B$2*2))))))*E723</f>
        <v>0</v>
      </c>
    </row>
    <row r="724" spans="3:20" x14ac:dyDescent="0.2">
      <c r="C724" s="50"/>
      <c r="D724" s="50"/>
      <c r="H724" s="22"/>
      <c r="I724" s="22"/>
      <c r="J724" s="22"/>
      <c r="K724" s="22"/>
      <c r="N724" s="18"/>
      <c r="O724" s="27">
        <f>((G724-1)*(1-(IF(H724="no",0,'complete results log'!$B$3)))+1)</f>
        <v>5.0000000000000044E-2</v>
      </c>
      <c r="P724" s="27">
        <f t="shared" si="11"/>
        <v>0</v>
      </c>
      <c r="Q724" s="39">
        <f>IF(Table1[[#This Row],[Runners]]&lt;5,0,IF(Table1[[#This Row],[Runners]]&lt;8,0.25,IF(Table1[[#This Row],[Runners]]&lt;12,0.2,IF(Table1[[#This Row],[Handicap?]]="Yes",0.25,0.2))))</f>
        <v>0</v>
      </c>
      <c r="R724" s="29">
        <f>(IF(N724="WON-EW",((((F724-1)*Q724)*'complete results log'!$B$2)+('complete results log'!$B$2*(F724-1))),IF(N724="WON",((((F724-1)*Q724)*'complete results log'!$B$2)+('complete results log'!$B$2*(F724-1))),IF(N724="PLACED",((((F724-1)*Q724)*'complete results log'!$B$2)-'complete results log'!$B$2),IF(Q724=0,-'complete results log'!$B$2,IF(Q724=0,-'complete results log'!$B$2,-('complete results log'!$B$2*2)))))))*E724</f>
        <v>0</v>
      </c>
      <c r="S724" s="28">
        <f>(IF(N724="WON-EW",((((O724-1)*Q724)*'complete results log'!$B$2)+('complete results log'!$B$2*(O724-1))),IF(N724="WON",((((O724-1)*Q724)*'complete results log'!$B$2)+('complete results log'!$B$2*(O724-1))),IF(N724="PLACED",((((O724-1)*Q724)*'complete results log'!$B$2)-'complete results log'!$B$2),IF(Q724=0,-'complete results log'!$B$2,IF(Q724=0,-'complete results log'!$B$2,-('complete results log'!$B$2*2)))))))*E724</f>
        <v>0</v>
      </c>
      <c r="T724" s="28">
        <f>(IF(N724="WON-EW",(((L724-1)*'complete results log'!$B$2)*(1-$B$3))+(((M724-1)*'complete results log'!$B$2)*(1-$B$3)),IF(N724="WON",(((L724-1)*'complete results log'!$B$2)*(1-$B$3)),IF(N724="PLACED",(((M724-1)*'complete results log'!$B$2)*(1-$B$3))-'complete results log'!$B$2,IF(Q724=0,-'complete results log'!$B$2,-('complete results log'!$B$2*2))))))*E724</f>
        <v>0</v>
      </c>
    </row>
    <row r="725" spans="3:20" x14ac:dyDescent="0.2">
      <c r="C725" s="50"/>
      <c r="D725" s="50"/>
      <c r="H725" s="22"/>
      <c r="I725" s="22"/>
      <c r="J725" s="22"/>
      <c r="K725" s="22"/>
      <c r="N725" s="18"/>
      <c r="O725" s="27">
        <f>((G725-1)*(1-(IF(H725="no",0,'complete results log'!$B$3)))+1)</f>
        <v>5.0000000000000044E-2</v>
      </c>
      <c r="P725" s="27">
        <f t="shared" si="11"/>
        <v>0</v>
      </c>
      <c r="Q725" s="39">
        <f>IF(Table1[[#This Row],[Runners]]&lt;5,0,IF(Table1[[#This Row],[Runners]]&lt;8,0.25,IF(Table1[[#This Row],[Runners]]&lt;12,0.2,IF(Table1[[#This Row],[Handicap?]]="Yes",0.25,0.2))))</f>
        <v>0</v>
      </c>
      <c r="R725" s="29">
        <f>(IF(N725="WON-EW",((((F725-1)*Q725)*'complete results log'!$B$2)+('complete results log'!$B$2*(F725-1))),IF(N725="WON",((((F725-1)*Q725)*'complete results log'!$B$2)+('complete results log'!$B$2*(F725-1))),IF(N725="PLACED",((((F725-1)*Q725)*'complete results log'!$B$2)-'complete results log'!$B$2),IF(Q725=0,-'complete results log'!$B$2,IF(Q725=0,-'complete results log'!$B$2,-('complete results log'!$B$2*2)))))))*E725</f>
        <v>0</v>
      </c>
      <c r="S725" s="28">
        <f>(IF(N725="WON-EW",((((O725-1)*Q725)*'complete results log'!$B$2)+('complete results log'!$B$2*(O725-1))),IF(N725="WON",((((O725-1)*Q725)*'complete results log'!$B$2)+('complete results log'!$B$2*(O725-1))),IF(N725="PLACED",((((O725-1)*Q725)*'complete results log'!$B$2)-'complete results log'!$B$2),IF(Q725=0,-'complete results log'!$B$2,IF(Q725=0,-'complete results log'!$B$2,-('complete results log'!$B$2*2)))))))*E725</f>
        <v>0</v>
      </c>
      <c r="T725" s="28">
        <f>(IF(N725="WON-EW",(((L725-1)*'complete results log'!$B$2)*(1-$B$3))+(((M725-1)*'complete results log'!$B$2)*(1-$B$3)),IF(N725="WON",(((L725-1)*'complete results log'!$B$2)*(1-$B$3)),IF(N725="PLACED",(((M725-1)*'complete results log'!$B$2)*(1-$B$3))-'complete results log'!$B$2,IF(Q725=0,-'complete results log'!$B$2,-('complete results log'!$B$2*2))))))*E725</f>
        <v>0</v>
      </c>
    </row>
    <row r="726" spans="3:20" x14ac:dyDescent="0.2">
      <c r="C726" s="50"/>
      <c r="D726" s="50"/>
      <c r="H726" s="22"/>
      <c r="I726" s="22"/>
      <c r="J726" s="22"/>
      <c r="K726" s="22"/>
      <c r="N726" s="18"/>
      <c r="O726" s="27">
        <f>((G726-1)*(1-(IF(H726="no",0,'complete results log'!$B$3)))+1)</f>
        <v>5.0000000000000044E-2</v>
      </c>
      <c r="P726" s="27">
        <f t="shared" si="11"/>
        <v>0</v>
      </c>
      <c r="Q726" s="39">
        <f>IF(Table1[[#This Row],[Runners]]&lt;5,0,IF(Table1[[#This Row],[Runners]]&lt;8,0.25,IF(Table1[[#This Row],[Runners]]&lt;12,0.2,IF(Table1[[#This Row],[Handicap?]]="Yes",0.25,0.2))))</f>
        <v>0</v>
      </c>
      <c r="R726" s="29">
        <f>(IF(N726="WON-EW",((((F726-1)*Q726)*'complete results log'!$B$2)+('complete results log'!$B$2*(F726-1))),IF(N726="WON",((((F726-1)*Q726)*'complete results log'!$B$2)+('complete results log'!$B$2*(F726-1))),IF(N726="PLACED",((((F726-1)*Q726)*'complete results log'!$B$2)-'complete results log'!$B$2),IF(Q726=0,-'complete results log'!$B$2,IF(Q726=0,-'complete results log'!$B$2,-('complete results log'!$B$2*2)))))))*E726</f>
        <v>0</v>
      </c>
      <c r="S726" s="28">
        <f>(IF(N726="WON-EW",((((O726-1)*Q726)*'complete results log'!$B$2)+('complete results log'!$B$2*(O726-1))),IF(N726="WON",((((O726-1)*Q726)*'complete results log'!$B$2)+('complete results log'!$B$2*(O726-1))),IF(N726="PLACED",((((O726-1)*Q726)*'complete results log'!$B$2)-'complete results log'!$B$2),IF(Q726=0,-'complete results log'!$B$2,IF(Q726=0,-'complete results log'!$B$2,-('complete results log'!$B$2*2)))))))*E726</f>
        <v>0</v>
      </c>
      <c r="T726" s="28">
        <f>(IF(N726="WON-EW",(((L726-1)*'complete results log'!$B$2)*(1-$B$3))+(((M726-1)*'complete results log'!$B$2)*(1-$B$3)),IF(N726="WON",(((L726-1)*'complete results log'!$B$2)*(1-$B$3)),IF(N726="PLACED",(((M726-1)*'complete results log'!$B$2)*(1-$B$3))-'complete results log'!$B$2,IF(Q726=0,-'complete results log'!$B$2,-('complete results log'!$B$2*2))))))*E726</f>
        <v>0</v>
      </c>
    </row>
    <row r="727" spans="3:20" x14ac:dyDescent="0.2">
      <c r="C727" s="50"/>
      <c r="D727" s="50"/>
      <c r="H727" s="22"/>
      <c r="I727" s="22"/>
      <c r="J727" s="22"/>
      <c r="K727" s="22"/>
      <c r="N727" s="18"/>
      <c r="O727" s="27">
        <f>((G727-1)*(1-(IF(H727="no",0,'complete results log'!$B$3)))+1)</f>
        <v>5.0000000000000044E-2</v>
      </c>
      <c r="P727" s="27">
        <f t="shared" si="11"/>
        <v>0</v>
      </c>
      <c r="Q727" s="39">
        <f>IF(Table1[[#This Row],[Runners]]&lt;5,0,IF(Table1[[#This Row],[Runners]]&lt;8,0.25,IF(Table1[[#This Row],[Runners]]&lt;12,0.2,IF(Table1[[#This Row],[Handicap?]]="Yes",0.25,0.2))))</f>
        <v>0</v>
      </c>
      <c r="R727" s="29">
        <f>(IF(N727="WON-EW",((((F727-1)*Q727)*'complete results log'!$B$2)+('complete results log'!$B$2*(F727-1))),IF(N727="WON",((((F727-1)*Q727)*'complete results log'!$B$2)+('complete results log'!$B$2*(F727-1))),IF(N727="PLACED",((((F727-1)*Q727)*'complete results log'!$B$2)-'complete results log'!$B$2),IF(Q727=0,-'complete results log'!$B$2,IF(Q727=0,-'complete results log'!$B$2,-('complete results log'!$B$2*2)))))))*E727</f>
        <v>0</v>
      </c>
      <c r="S727" s="28">
        <f>(IF(N727="WON-EW",((((O727-1)*Q727)*'complete results log'!$B$2)+('complete results log'!$B$2*(O727-1))),IF(N727="WON",((((O727-1)*Q727)*'complete results log'!$B$2)+('complete results log'!$B$2*(O727-1))),IF(N727="PLACED",((((O727-1)*Q727)*'complete results log'!$B$2)-'complete results log'!$B$2),IF(Q727=0,-'complete results log'!$B$2,IF(Q727=0,-'complete results log'!$B$2,-('complete results log'!$B$2*2)))))))*E727</f>
        <v>0</v>
      </c>
      <c r="T727" s="28">
        <f>(IF(N727="WON-EW",(((L727-1)*'complete results log'!$B$2)*(1-$B$3))+(((M727-1)*'complete results log'!$B$2)*(1-$B$3)),IF(N727="WON",(((L727-1)*'complete results log'!$B$2)*(1-$B$3)),IF(N727="PLACED",(((M727-1)*'complete results log'!$B$2)*(1-$B$3))-'complete results log'!$B$2,IF(Q727=0,-'complete results log'!$B$2,-('complete results log'!$B$2*2))))))*E727</f>
        <v>0</v>
      </c>
    </row>
    <row r="728" spans="3:20" x14ac:dyDescent="0.2">
      <c r="C728" s="50"/>
      <c r="D728" s="50"/>
      <c r="H728" s="22"/>
      <c r="I728" s="22"/>
      <c r="J728" s="22"/>
      <c r="K728" s="22"/>
      <c r="N728" s="18"/>
      <c r="O728" s="27">
        <f>((G728-1)*(1-(IF(H728="no",0,'complete results log'!$B$3)))+1)</f>
        <v>5.0000000000000044E-2</v>
      </c>
      <c r="P728" s="27">
        <f t="shared" si="11"/>
        <v>0</v>
      </c>
      <c r="Q728" s="39">
        <f>IF(Table1[[#This Row],[Runners]]&lt;5,0,IF(Table1[[#This Row],[Runners]]&lt;8,0.25,IF(Table1[[#This Row],[Runners]]&lt;12,0.2,IF(Table1[[#This Row],[Handicap?]]="Yes",0.25,0.2))))</f>
        <v>0</v>
      </c>
      <c r="R728" s="29">
        <f>(IF(N728="WON-EW",((((F728-1)*Q728)*'complete results log'!$B$2)+('complete results log'!$B$2*(F728-1))),IF(N728="WON",((((F728-1)*Q728)*'complete results log'!$B$2)+('complete results log'!$B$2*(F728-1))),IF(N728="PLACED",((((F728-1)*Q728)*'complete results log'!$B$2)-'complete results log'!$B$2),IF(Q728=0,-'complete results log'!$B$2,IF(Q728=0,-'complete results log'!$B$2,-('complete results log'!$B$2*2)))))))*E728</f>
        <v>0</v>
      </c>
      <c r="S728" s="28">
        <f>(IF(N728="WON-EW",((((O728-1)*Q728)*'complete results log'!$B$2)+('complete results log'!$B$2*(O728-1))),IF(N728="WON",((((O728-1)*Q728)*'complete results log'!$B$2)+('complete results log'!$B$2*(O728-1))),IF(N728="PLACED",((((O728-1)*Q728)*'complete results log'!$B$2)-'complete results log'!$B$2),IF(Q728=0,-'complete results log'!$B$2,IF(Q728=0,-'complete results log'!$B$2,-('complete results log'!$B$2*2)))))))*E728</f>
        <v>0</v>
      </c>
      <c r="T728" s="28">
        <f>(IF(N728="WON-EW",(((L728-1)*'complete results log'!$B$2)*(1-$B$3))+(((M728-1)*'complete results log'!$B$2)*(1-$B$3)),IF(N728="WON",(((L728-1)*'complete results log'!$B$2)*(1-$B$3)),IF(N728="PLACED",(((M728-1)*'complete results log'!$B$2)*(1-$B$3))-'complete results log'!$B$2,IF(Q728=0,-'complete results log'!$B$2,-('complete results log'!$B$2*2))))))*E728</f>
        <v>0</v>
      </c>
    </row>
    <row r="729" spans="3:20" x14ac:dyDescent="0.2">
      <c r="C729" s="50"/>
      <c r="D729" s="50"/>
      <c r="H729" s="22"/>
      <c r="I729" s="22"/>
      <c r="J729" s="22"/>
      <c r="K729" s="22"/>
      <c r="N729" s="18"/>
      <c r="O729" s="27">
        <f>((G729-1)*(1-(IF(H729="no",0,'complete results log'!$B$3)))+1)</f>
        <v>5.0000000000000044E-2</v>
      </c>
      <c r="P729" s="27">
        <f t="shared" si="11"/>
        <v>0</v>
      </c>
      <c r="Q729" s="39">
        <f>IF(Table1[[#This Row],[Runners]]&lt;5,0,IF(Table1[[#This Row],[Runners]]&lt;8,0.25,IF(Table1[[#This Row],[Runners]]&lt;12,0.2,IF(Table1[[#This Row],[Handicap?]]="Yes",0.25,0.2))))</f>
        <v>0</v>
      </c>
      <c r="R729" s="29">
        <f>(IF(N729="WON-EW",((((F729-1)*Q729)*'complete results log'!$B$2)+('complete results log'!$B$2*(F729-1))),IF(N729="WON",((((F729-1)*Q729)*'complete results log'!$B$2)+('complete results log'!$B$2*(F729-1))),IF(N729="PLACED",((((F729-1)*Q729)*'complete results log'!$B$2)-'complete results log'!$B$2),IF(Q729=0,-'complete results log'!$B$2,IF(Q729=0,-'complete results log'!$B$2,-('complete results log'!$B$2*2)))))))*E729</f>
        <v>0</v>
      </c>
      <c r="S729" s="28">
        <f>(IF(N729="WON-EW",((((O729-1)*Q729)*'complete results log'!$B$2)+('complete results log'!$B$2*(O729-1))),IF(N729="WON",((((O729-1)*Q729)*'complete results log'!$B$2)+('complete results log'!$B$2*(O729-1))),IF(N729="PLACED",((((O729-1)*Q729)*'complete results log'!$B$2)-'complete results log'!$B$2),IF(Q729=0,-'complete results log'!$B$2,IF(Q729=0,-'complete results log'!$B$2,-('complete results log'!$B$2*2)))))))*E729</f>
        <v>0</v>
      </c>
      <c r="T729" s="28">
        <f>(IF(N729="WON-EW",(((L729-1)*'complete results log'!$B$2)*(1-$B$3))+(((M729-1)*'complete results log'!$B$2)*(1-$B$3)),IF(N729="WON",(((L729-1)*'complete results log'!$B$2)*(1-$B$3)),IF(N729="PLACED",(((M729-1)*'complete results log'!$B$2)*(1-$B$3))-'complete results log'!$B$2,IF(Q729=0,-'complete results log'!$B$2,-('complete results log'!$B$2*2))))))*E729</f>
        <v>0</v>
      </c>
    </row>
    <row r="730" spans="3:20" x14ac:dyDescent="0.2">
      <c r="C730" s="50"/>
      <c r="D730" s="50"/>
      <c r="H730" s="22"/>
      <c r="I730" s="22"/>
      <c r="J730" s="22"/>
      <c r="K730" s="22"/>
      <c r="N730" s="18"/>
      <c r="O730" s="27">
        <f>((G730-1)*(1-(IF(H730="no",0,'complete results log'!$B$3)))+1)</f>
        <v>5.0000000000000044E-2</v>
      </c>
      <c r="P730" s="27">
        <f t="shared" si="11"/>
        <v>0</v>
      </c>
      <c r="Q730" s="39">
        <f>IF(Table1[[#This Row],[Runners]]&lt;5,0,IF(Table1[[#This Row],[Runners]]&lt;8,0.25,IF(Table1[[#This Row],[Runners]]&lt;12,0.2,IF(Table1[[#This Row],[Handicap?]]="Yes",0.25,0.2))))</f>
        <v>0</v>
      </c>
      <c r="R730" s="29">
        <f>(IF(N730="WON-EW",((((F730-1)*Q730)*'complete results log'!$B$2)+('complete results log'!$B$2*(F730-1))),IF(N730="WON",((((F730-1)*Q730)*'complete results log'!$B$2)+('complete results log'!$B$2*(F730-1))),IF(N730="PLACED",((((F730-1)*Q730)*'complete results log'!$B$2)-'complete results log'!$B$2),IF(Q730=0,-'complete results log'!$B$2,IF(Q730=0,-'complete results log'!$B$2,-('complete results log'!$B$2*2)))))))*E730</f>
        <v>0</v>
      </c>
      <c r="S730" s="28">
        <f>(IF(N730="WON-EW",((((O730-1)*Q730)*'complete results log'!$B$2)+('complete results log'!$B$2*(O730-1))),IF(N730="WON",((((O730-1)*Q730)*'complete results log'!$B$2)+('complete results log'!$B$2*(O730-1))),IF(N730="PLACED",((((O730-1)*Q730)*'complete results log'!$B$2)-'complete results log'!$B$2),IF(Q730=0,-'complete results log'!$B$2,IF(Q730=0,-'complete results log'!$B$2,-('complete results log'!$B$2*2)))))))*E730</f>
        <v>0</v>
      </c>
      <c r="T730" s="28">
        <f>(IF(N730="WON-EW",(((L730-1)*'complete results log'!$B$2)*(1-$B$3))+(((M730-1)*'complete results log'!$B$2)*(1-$B$3)),IF(N730="WON",(((L730-1)*'complete results log'!$B$2)*(1-$B$3)),IF(N730="PLACED",(((M730-1)*'complete results log'!$B$2)*(1-$B$3))-'complete results log'!$B$2,IF(Q730=0,-'complete results log'!$B$2,-('complete results log'!$B$2*2))))))*E730</f>
        <v>0</v>
      </c>
    </row>
    <row r="731" spans="3:20" x14ac:dyDescent="0.2">
      <c r="C731" s="50"/>
      <c r="D731" s="50"/>
      <c r="H731" s="22"/>
      <c r="I731" s="22"/>
      <c r="J731" s="22"/>
      <c r="K731" s="22"/>
      <c r="N731" s="18"/>
      <c r="O731" s="27">
        <f>((G731-1)*(1-(IF(H731="no",0,'complete results log'!$B$3)))+1)</f>
        <v>5.0000000000000044E-2</v>
      </c>
      <c r="P731" s="27">
        <f t="shared" si="11"/>
        <v>0</v>
      </c>
      <c r="Q731" s="39">
        <f>IF(Table1[[#This Row],[Runners]]&lt;5,0,IF(Table1[[#This Row],[Runners]]&lt;8,0.25,IF(Table1[[#This Row],[Runners]]&lt;12,0.2,IF(Table1[[#This Row],[Handicap?]]="Yes",0.25,0.2))))</f>
        <v>0</v>
      </c>
      <c r="R731" s="29">
        <f>(IF(N731="WON-EW",((((F731-1)*Q731)*'complete results log'!$B$2)+('complete results log'!$B$2*(F731-1))),IF(N731="WON",((((F731-1)*Q731)*'complete results log'!$B$2)+('complete results log'!$B$2*(F731-1))),IF(N731="PLACED",((((F731-1)*Q731)*'complete results log'!$B$2)-'complete results log'!$B$2),IF(Q731=0,-'complete results log'!$B$2,IF(Q731=0,-'complete results log'!$B$2,-('complete results log'!$B$2*2)))))))*E731</f>
        <v>0</v>
      </c>
      <c r="S731" s="28">
        <f>(IF(N731="WON-EW",((((O731-1)*Q731)*'complete results log'!$B$2)+('complete results log'!$B$2*(O731-1))),IF(N731="WON",((((O731-1)*Q731)*'complete results log'!$B$2)+('complete results log'!$B$2*(O731-1))),IF(N731="PLACED",((((O731-1)*Q731)*'complete results log'!$B$2)-'complete results log'!$B$2),IF(Q731=0,-'complete results log'!$B$2,IF(Q731=0,-'complete results log'!$B$2,-('complete results log'!$B$2*2)))))))*E731</f>
        <v>0</v>
      </c>
      <c r="T731" s="28">
        <f>(IF(N731="WON-EW",(((L731-1)*'complete results log'!$B$2)*(1-$B$3))+(((M731-1)*'complete results log'!$B$2)*(1-$B$3)),IF(N731="WON",(((L731-1)*'complete results log'!$B$2)*(1-$B$3)),IF(N731="PLACED",(((M731-1)*'complete results log'!$B$2)*(1-$B$3))-'complete results log'!$B$2,IF(Q731=0,-'complete results log'!$B$2,-('complete results log'!$B$2*2))))))*E731</f>
        <v>0</v>
      </c>
    </row>
    <row r="732" spans="3:20" x14ac:dyDescent="0.2">
      <c r="C732" s="50"/>
      <c r="D732" s="50"/>
      <c r="H732" s="22"/>
      <c r="I732" s="22"/>
      <c r="J732" s="22"/>
      <c r="K732" s="22"/>
      <c r="N732" s="18"/>
      <c r="O732" s="27">
        <f>((G732-1)*(1-(IF(H732="no",0,'complete results log'!$B$3)))+1)</f>
        <v>5.0000000000000044E-2</v>
      </c>
      <c r="P732" s="27">
        <f t="shared" si="11"/>
        <v>0</v>
      </c>
      <c r="Q732" s="39">
        <f>IF(Table1[[#This Row],[Runners]]&lt;5,0,IF(Table1[[#This Row],[Runners]]&lt;8,0.25,IF(Table1[[#This Row],[Runners]]&lt;12,0.2,IF(Table1[[#This Row],[Handicap?]]="Yes",0.25,0.2))))</f>
        <v>0</v>
      </c>
      <c r="R732" s="29">
        <f>(IF(N732="WON-EW",((((F732-1)*Q732)*'complete results log'!$B$2)+('complete results log'!$B$2*(F732-1))),IF(N732="WON",((((F732-1)*Q732)*'complete results log'!$B$2)+('complete results log'!$B$2*(F732-1))),IF(N732="PLACED",((((F732-1)*Q732)*'complete results log'!$B$2)-'complete results log'!$B$2),IF(Q732=0,-'complete results log'!$B$2,IF(Q732=0,-'complete results log'!$B$2,-('complete results log'!$B$2*2)))))))*E732</f>
        <v>0</v>
      </c>
      <c r="S732" s="28">
        <f>(IF(N732="WON-EW",((((O732-1)*Q732)*'complete results log'!$B$2)+('complete results log'!$B$2*(O732-1))),IF(N732="WON",((((O732-1)*Q732)*'complete results log'!$B$2)+('complete results log'!$B$2*(O732-1))),IF(N732="PLACED",((((O732-1)*Q732)*'complete results log'!$B$2)-'complete results log'!$B$2),IF(Q732=0,-'complete results log'!$B$2,IF(Q732=0,-'complete results log'!$B$2,-('complete results log'!$B$2*2)))))))*E732</f>
        <v>0</v>
      </c>
      <c r="T732" s="28">
        <f>(IF(N732="WON-EW",(((L732-1)*'complete results log'!$B$2)*(1-$B$3))+(((M732-1)*'complete results log'!$B$2)*(1-$B$3)),IF(N732="WON",(((L732-1)*'complete results log'!$B$2)*(1-$B$3)),IF(N732="PLACED",(((M732-1)*'complete results log'!$B$2)*(1-$B$3))-'complete results log'!$B$2,IF(Q732=0,-'complete results log'!$B$2,-('complete results log'!$B$2*2))))))*E732</f>
        <v>0</v>
      </c>
    </row>
    <row r="733" spans="3:20" x14ac:dyDescent="0.2">
      <c r="C733" s="50"/>
      <c r="D733" s="50"/>
      <c r="H733" s="22"/>
      <c r="I733" s="22"/>
      <c r="J733" s="22"/>
      <c r="K733" s="22"/>
      <c r="N733" s="18"/>
      <c r="O733" s="27">
        <f>((G733-1)*(1-(IF(H733="no",0,'complete results log'!$B$3)))+1)</f>
        <v>5.0000000000000044E-2</v>
      </c>
      <c r="P733" s="27">
        <f t="shared" si="11"/>
        <v>0</v>
      </c>
      <c r="Q733" s="39">
        <f>IF(Table1[[#This Row],[Runners]]&lt;5,0,IF(Table1[[#This Row],[Runners]]&lt;8,0.25,IF(Table1[[#This Row],[Runners]]&lt;12,0.2,IF(Table1[[#This Row],[Handicap?]]="Yes",0.25,0.2))))</f>
        <v>0</v>
      </c>
      <c r="R733" s="29">
        <f>(IF(N733="WON-EW",((((F733-1)*Q733)*'complete results log'!$B$2)+('complete results log'!$B$2*(F733-1))),IF(N733="WON",((((F733-1)*Q733)*'complete results log'!$B$2)+('complete results log'!$B$2*(F733-1))),IF(N733="PLACED",((((F733-1)*Q733)*'complete results log'!$B$2)-'complete results log'!$B$2),IF(Q733=0,-'complete results log'!$B$2,IF(Q733=0,-'complete results log'!$B$2,-('complete results log'!$B$2*2)))))))*E733</f>
        <v>0</v>
      </c>
      <c r="S733" s="28">
        <f>(IF(N733="WON-EW",((((O733-1)*Q733)*'complete results log'!$B$2)+('complete results log'!$B$2*(O733-1))),IF(N733="WON",((((O733-1)*Q733)*'complete results log'!$B$2)+('complete results log'!$B$2*(O733-1))),IF(N733="PLACED",((((O733-1)*Q733)*'complete results log'!$B$2)-'complete results log'!$B$2),IF(Q733=0,-'complete results log'!$B$2,IF(Q733=0,-'complete results log'!$B$2,-('complete results log'!$B$2*2)))))))*E733</f>
        <v>0</v>
      </c>
      <c r="T733" s="28">
        <f>(IF(N733="WON-EW",(((L733-1)*'complete results log'!$B$2)*(1-$B$3))+(((M733-1)*'complete results log'!$B$2)*(1-$B$3)),IF(N733="WON",(((L733-1)*'complete results log'!$B$2)*(1-$B$3)),IF(N733="PLACED",(((M733-1)*'complete results log'!$B$2)*(1-$B$3))-'complete results log'!$B$2,IF(Q733=0,-'complete results log'!$B$2,-('complete results log'!$B$2*2))))))*E733</f>
        <v>0</v>
      </c>
    </row>
    <row r="734" spans="3:20" x14ac:dyDescent="0.2">
      <c r="C734" s="50"/>
      <c r="D734" s="50"/>
      <c r="H734" s="22"/>
      <c r="I734" s="22"/>
      <c r="J734" s="22"/>
      <c r="K734" s="22"/>
      <c r="N734" s="18"/>
      <c r="O734" s="27">
        <f>((G734-1)*(1-(IF(H734="no",0,'complete results log'!$B$3)))+1)</f>
        <v>5.0000000000000044E-2</v>
      </c>
      <c r="P734" s="27">
        <f t="shared" si="11"/>
        <v>0</v>
      </c>
      <c r="Q734" s="39">
        <f>IF(Table1[[#This Row],[Runners]]&lt;5,0,IF(Table1[[#This Row],[Runners]]&lt;8,0.25,IF(Table1[[#This Row],[Runners]]&lt;12,0.2,IF(Table1[[#This Row],[Handicap?]]="Yes",0.25,0.2))))</f>
        <v>0</v>
      </c>
      <c r="R734" s="29">
        <f>(IF(N734="WON-EW",((((F734-1)*Q734)*'complete results log'!$B$2)+('complete results log'!$B$2*(F734-1))),IF(N734="WON",((((F734-1)*Q734)*'complete results log'!$B$2)+('complete results log'!$B$2*(F734-1))),IF(N734="PLACED",((((F734-1)*Q734)*'complete results log'!$B$2)-'complete results log'!$B$2),IF(Q734=0,-'complete results log'!$B$2,IF(Q734=0,-'complete results log'!$B$2,-('complete results log'!$B$2*2)))))))*E734</f>
        <v>0</v>
      </c>
      <c r="S734" s="28">
        <f>(IF(N734="WON-EW",((((O734-1)*Q734)*'complete results log'!$B$2)+('complete results log'!$B$2*(O734-1))),IF(N734="WON",((((O734-1)*Q734)*'complete results log'!$B$2)+('complete results log'!$B$2*(O734-1))),IF(N734="PLACED",((((O734-1)*Q734)*'complete results log'!$B$2)-'complete results log'!$B$2),IF(Q734=0,-'complete results log'!$B$2,IF(Q734=0,-'complete results log'!$B$2,-('complete results log'!$B$2*2)))))))*E734</f>
        <v>0</v>
      </c>
      <c r="T734" s="28">
        <f>(IF(N734="WON-EW",(((L734-1)*'complete results log'!$B$2)*(1-$B$3))+(((M734-1)*'complete results log'!$B$2)*(1-$B$3)),IF(N734="WON",(((L734-1)*'complete results log'!$B$2)*(1-$B$3)),IF(N734="PLACED",(((M734-1)*'complete results log'!$B$2)*(1-$B$3))-'complete results log'!$B$2,IF(Q734=0,-'complete results log'!$B$2,-('complete results log'!$B$2*2))))))*E734</f>
        <v>0</v>
      </c>
    </row>
    <row r="735" spans="3:20" x14ac:dyDescent="0.2">
      <c r="C735" s="50"/>
      <c r="D735" s="50"/>
      <c r="H735" s="22"/>
      <c r="I735" s="22"/>
      <c r="J735" s="22"/>
      <c r="K735" s="22"/>
      <c r="N735" s="18"/>
      <c r="O735" s="27">
        <f>((G735-1)*(1-(IF(H735="no",0,'complete results log'!$B$3)))+1)</f>
        <v>5.0000000000000044E-2</v>
      </c>
      <c r="P735" s="27">
        <f t="shared" si="11"/>
        <v>0</v>
      </c>
      <c r="Q735" s="39">
        <f>IF(Table1[[#This Row],[Runners]]&lt;5,0,IF(Table1[[#This Row],[Runners]]&lt;8,0.25,IF(Table1[[#This Row],[Runners]]&lt;12,0.2,IF(Table1[[#This Row],[Handicap?]]="Yes",0.25,0.2))))</f>
        <v>0</v>
      </c>
      <c r="R735" s="29">
        <f>(IF(N735="WON-EW",((((F735-1)*Q735)*'complete results log'!$B$2)+('complete results log'!$B$2*(F735-1))),IF(N735="WON",((((F735-1)*Q735)*'complete results log'!$B$2)+('complete results log'!$B$2*(F735-1))),IF(N735="PLACED",((((F735-1)*Q735)*'complete results log'!$B$2)-'complete results log'!$B$2),IF(Q735=0,-'complete results log'!$B$2,IF(Q735=0,-'complete results log'!$B$2,-('complete results log'!$B$2*2)))))))*E735</f>
        <v>0</v>
      </c>
      <c r="S735" s="28">
        <f>(IF(N735="WON-EW",((((O735-1)*Q735)*'complete results log'!$B$2)+('complete results log'!$B$2*(O735-1))),IF(N735="WON",((((O735-1)*Q735)*'complete results log'!$B$2)+('complete results log'!$B$2*(O735-1))),IF(N735="PLACED",((((O735-1)*Q735)*'complete results log'!$B$2)-'complete results log'!$B$2),IF(Q735=0,-'complete results log'!$B$2,IF(Q735=0,-'complete results log'!$B$2,-('complete results log'!$B$2*2)))))))*E735</f>
        <v>0</v>
      </c>
      <c r="T735" s="28">
        <f>(IF(N735="WON-EW",(((L735-1)*'complete results log'!$B$2)*(1-$B$3))+(((M735-1)*'complete results log'!$B$2)*(1-$B$3)),IF(N735="WON",(((L735-1)*'complete results log'!$B$2)*(1-$B$3)),IF(N735="PLACED",(((M735-1)*'complete results log'!$B$2)*(1-$B$3))-'complete results log'!$B$2,IF(Q735=0,-'complete results log'!$B$2,-('complete results log'!$B$2*2))))))*E735</f>
        <v>0</v>
      </c>
    </row>
    <row r="736" spans="3:20" x14ac:dyDescent="0.2">
      <c r="C736" s="50"/>
      <c r="D736" s="50"/>
      <c r="H736" s="22"/>
      <c r="I736" s="22"/>
      <c r="J736" s="22"/>
      <c r="K736" s="22"/>
      <c r="N736" s="18"/>
      <c r="O736" s="27">
        <f>((G736-1)*(1-(IF(H736="no",0,'complete results log'!$B$3)))+1)</f>
        <v>5.0000000000000044E-2</v>
      </c>
      <c r="P736" s="27">
        <f t="shared" si="11"/>
        <v>0</v>
      </c>
      <c r="Q736" s="39">
        <f>IF(Table1[[#This Row],[Runners]]&lt;5,0,IF(Table1[[#This Row],[Runners]]&lt;8,0.25,IF(Table1[[#This Row],[Runners]]&lt;12,0.2,IF(Table1[[#This Row],[Handicap?]]="Yes",0.25,0.2))))</f>
        <v>0</v>
      </c>
      <c r="R736" s="29">
        <f>(IF(N736="WON-EW",((((F736-1)*Q736)*'complete results log'!$B$2)+('complete results log'!$B$2*(F736-1))),IF(N736="WON",((((F736-1)*Q736)*'complete results log'!$B$2)+('complete results log'!$B$2*(F736-1))),IF(N736="PLACED",((((F736-1)*Q736)*'complete results log'!$B$2)-'complete results log'!$B$2),IF(Q736=0,-'complete results log'!$B$2,IF(Q736=0,-'complete results log'!$B$2,-('complete results log'!$B$2*2)))))))*E736</f>
        <v>0</v>
      </c>
      <c r="S736" s="28">
        <f>(IF(N736="WON-EW",((((O736-1)*Q736)*'complete results log'!$B$2)+('complete results log'!$B$2*(O736-1))),IF(N736="WON",((((O736-1)*Q736)*'complete results log'!$B$2)+('complete results log'!$B$2*(O736-1))),IF(N736="PLACED",((((O736-1)*Q736)*'complete results log'!$B$2)-'complete results log'!$B$2),IF(Q736=0,-'complete results log'!$B$2,IF(Q736=0,-'complete results log'!$B$2,-('complete results log'!$B$2*2)))))))*E736</f>
        <v>0</v>
      </c>
      <c r="T736" s="28">
        <f>(IF(N736="WON-EW",(((L736-1)*'complete results log'!$B$2)*(1-$B$3))+(((M736-1)*'complete results log'!$B$2)*(1-$B$3)),IF(N736="WON",(((L736-1)*'complete results log'!$B$2)*(1-$B$3)),IF(N736="PLACED",(((M736-1)*'complete results log'!$B$2)*(1-$B$3))-'complete results log'!$B$2,IF(Q736=0,-'complete results log'!$B$2,-('complete results log'!$B$2*2))))))*E736</f>
        <v>0</v>
      </c>
    </row>
    <row r="737" spans="3:20" x14ac:dyDescent="0.2">
      <c r="C737" s="50"/>
      <c r="D737" s="50"/>
      <c r="H737" s="22"/>
      <c r="I737" s="22"/>
      <c r="J737" s="22"/>
      <c r="K737" s="22"/>
      <c r="N737" s="18"/>
      <c r="O737" s="27">
        <f>((G737-1)*(1-(IF(H737="no",0,'complete results log'!$B$3)))+1)</f>
        <v>5.0000000000000044E-2</v>
      </c>
      <c r="P737" s="27">
        <f t="shared" si="11"/>
        <v>0</v>
      </c>
      <c r="Q737" s="39">
        <f>IF(Table1[[#This Row],[Runners]]&lt;5,0,IF(Table1[[#This Row],[Runners]]&lt;8,0.25,IF(Table1[[#This Row],[Runners]]&lt;12,0.2,IF(Table1[[#This Row],[Handicap?]]="Yes",0.25,0.2))))</f>
        <v>0</v>
      </c>
      <c r="R737" s="29">
        <f>(IF(N737="WON-EW",((((F737-1)*Q737)*'complete results log'!$B$2)+('complete results log'!$B$2*(F737-1))),IF(N737="WON",((((F737-1)*Q737)*'complete results log'!$B$2)+('complete results log'!$B$2*(F737-1))),IF(N737="PLACED",((((F737-1)*Q737)*'complete results log'!$B$2)-'complete results log'!$B$2),IF(Q737=0,-'complete results log'!$B$2,IF(Q737=0,-'complete results log'!$B$2,-('complete results log'!$B$2*2)))))))*E737</f>
        <v>0</v>
      </c>
      <c r="S737" s="28">
        <f>(IF(N737="WON-EW",((((O737-1)*Q737)*'complete results log'!$B$2)+('complete results log'!$B$2*(O737-1))),IF(N737="WON",((((O737-1)*Q737)*'complete results log'!$B$2)+('complete results log'!$B$2*(O737-1))),IF(N737="PLACED",((((O737-1)*Q737)*'complete results log'!$B$2)-'complete results log'!$B$2),IF(Q737=0,-'complete results log'!$B$2,IF(Q737=0,-'complete results log'!$B$2,-('complete results log'!$B$2*2)))))))*E737</f>
        <v>0</v>
      </c>
      <c r="T737" s="28">
        <f>(IF(N737="WON-EW",(((L737-1)*'complete results log'!$B$2)*(1-$B$3))+(((M737-1)*'complete results log'!$B$2)*(1-$B$3)),IF(N737="WON",(((L737-1)*'complete results log'!$B$2)*(1-$B$3)),IF(N737="PLACED",(((M737-1)*'complete results log'!$B$2)*(1-$B$3))-'complete results log'!$B$2,IF(Q737=0,-'complete results log'!$B$2,-('complete results log'!$B$2*2))))))*E737</f>
        <v>0</v>
      </c>
    </row>
    <row r="738" spans="3:20" x14ac:dyDescent="0.2">
      <c r="C738" s="50"/>
      <c r="D738" s="50"/>
      <c r="H738" s="22"/>
      <c r="I738" s="22"/>
      <c r="J738" s="22"/>
      <c r="K738" s="22"/>
      <c r="N738" s="18"/>
      <c r="O738" s="27">
        <f>((G738-1)*(1-(IF(H738="no",0,'complete results log'!$B$3)))+1)</f>
        <v>5.0000000000000044E-2</v>
      </c>
      <c r="P738" s="27">
        <f t="shared" si="11"/>
        <v>0</v>
      </c>
      <c r="Q738" s="39">
        <f>IF(Table1[[#This Row],[Runners]]&lt;5,0,IF(Table1[[#This Row],[Runners]]&lt;8,0.25,IF(Table1[[#This Row],[Runners]]&lt;12,0.2,IF(Table1[[#This Row],[Handicap?]]="Yes",0.25,0.2))))</f>
        <v>0</v>
      </c>
      <c r="R738" s="29">
        <f>(IF(N738="WON-EW",((((F738-1)*Q738)*'complete results log'!$B$2)+('complete results log'!$B$2*(F738-1))),IF(N738="WON",((((F738-1)*Q738)*'complete results log'!$B$2)+('complete results log'!$B$2*(F738-1))),IF(N738="PLACED",((((F738-1)*Q738)*'complete results log'!$B$2)-'complete results log'!$B$2),IF(Q738=0,-'complete results log'!$B$2,IF(Q738=0,-'complete results log'!$B$2,-('complete results log'!$B$2*2)))))))*E738</f>
        <v>0</v>
      </c>
      <c r="S738" s="28">
        <f>(IF(N738="WON-EW",((((O738-1)*Q738)*'complete results log'!$B$2)+('complete results log'!$B$2*(O738-1))),IF(N738="WON",((((O738-1)*Q738)*'complete results log'!$B$2)+('complete results log'!$B$2*(O738-1))),IF(N738="PLACED",((((O738-1)*Q738)*'complete results log'!$B$2)-'complete results log'!$B$2),IF(Q738=0,-'complete results log'!$B$2,IF(Q738=0,-'complete results log'!$B$2,-('complete results log'!$B$2*2)))))))*E738</f>
        <v>0</v>
      </c>
      <c r="T738" s="28">
        <f>(IF(N738="WON-EW",(((L738-1)*'complete results log'!$B$2)*(1-$B$3))+(((M738-1)*'complete results log'!$B$2)*(1-$B$3)),IF(N738="WON",(((L738-1)*'complete results log'!$B$2)*(1-$B$3)),IF(N738="PLACED",(((M738-1)*'complete results log'!$B$2)*(1-$B$3))-'complete results log'!$B$2,IF(Q738=0,-'complete results log'!$B$2,-('complete results log'!$B$2*2))))))*E738</f>
        <v>0</v>
      </c>
    </row>
    <row r="739" spans="3:20" x14ac:dyDescent="0.2">
      <c r="C739" s="50"/>
      <c r="D739" s="50"/>
      <c r="H739" s="22"/>
      <c r="I739" s="22"/>
      <c r="J739" s="22"/>
      <c r="K739" s="22"/>
      <c r="N739" s="18"/>
      <c r="O739" s="27">
        <f>((G739-1)*(1-(IF(H739="no",0,'complete results log'!$B$3)))+1)</f>
        <v>5.0000000000000044E-2</v>
      </c>
      <c r="P739" s="27">
        <f t="shared" si="11"/>
        <v>0</v>
      </c>
      <c r="Q739" s="39">
        <f>IF(Table1[[#This Row],[Runners]]&lt;5,0,IF(Table1[[#This Row],[Runners]]&lt;8,0.25,IF(Table1[[#This Row],[Runners]]&lt;12,0.2,IF(Table1[[#This Row],[Handicap?]]="Yes",0.25,0.2))))</f>
        <v>0</v>
      </c>
      <c r="R739" s="29">
        <f>(IF(N739="WON-EW",((((F739-1)*Q739)*'complete results log'!$B$2)+('complete results log'!$B$2*(F739-1))),IF(N739="WON",((((F739-1)*Q739)*'complete results log'!$B$2)+('complete results log'!$B$2*(F739-1))),IF(N739="PLACED",((((F739-1)*Q739)*'complete results log'!$B$2)-'complete results log'!$B$2),IF(Q739=0,-'complete results log'!$B$2,IF(Q739=0,-'complete results log'!$B$2,-('complete results log'!$B$2*2)))))))*E739</f>
        <v>0</v>
      </c>
      <c r="S739" s="28">
        <f>(IF(N739="WON-EW",((((O739-1)*Q739)*'complete results log'!$B$2)+('complete results log'!$B$2*(O739-1))),IF(N739="WON",((((O739-1)*Q739)*'complete results log'!$B$2)+('complete results log'!$B$2*(O739-1))),IF(N739="PLACED",((((O739-1)*Q739)*'complete results log'!$B$2)-'complete results log'!$B$2),IF(Q739=0,-'complete results log'!$B$2,IF(Q739=0,-'complete results log'!$B$2,-('complete results log'!$B$2*2)))))))*E739</f>
        <v>0</v>
      </c>
      <c r="T739" s="28">
        <f>(IF(N739="WON-EW",(((L739-1)*'complete results log'!$B$2)*(1-$B$3))+(((M739-1)*'complete results log'!$B$2)*(1-$B$3)),IF(N739="WON",(((L739-1)*'complete results log'!$B$2)*(1-$B$3)),IF(N739="PLACED",(((M739-1)*'complete results log'!$B$2)*(1-$B$3))-'complete results log'!$B$2,IF(Q739=0,-'complete results log'!$B$2,-('complete results log'!$B$2*2))))))*E739</f>
        <v>0</v>
      </c>
    </row>
    <row r="740" spans="3:20" x14ac:dyDescent="0.2">
      <c r="C740" s="50"/>
      <c r="D740" s="50"/>
      <c r="H740" s="22"/>
      <c r="I740" s="22"/>
      <c r="J740" s="22"/>
      <c r="K740" s="22"/>
      <c r="N740" s="18"/>
      <c r="O740" s="27">
        <f>((G740-1)*(1-(IF(H740="no",0,'complete results log'!$B$3)))+1)</f>
        <v>5.0000000000000044E-2</v>
      </c>
      <c r="P740" s="27">
        <f t="shared" si="11"/>
        <v>0</v>
      </c>
      <c r="Q740" s="39">
        <f>IF(Table1[[#This Row],[Runners]]&lt;5,0,IF(Table1[[#This Row],[Runners]]&lt;8,0.25,IF(Table1[[#This Row],[Runners]]&lt;12,0.2,IF(Table1[[#This Row],[Handicap?]]="Yes",0.25,0.2))))</f>
        <v>0</v>
      </c>
      <c r="R740" s="29">
        <f>(IF(N740="WON-EW",((((F740-1)*Q740)*'complete results log'!$B$2)+('complete results log'!$B$2*(F740-1))),IF(N740="WON",((((F740-1)*Q740)*'complete results log'!$B$2)+('complete results log'!$B$2*(F740-1))),IF(N740="PLACED",((((F740-1)*Q740)*'complete results log'!$B$2)-'complete results log'!$B$2),IF(Q740=0,-'complete results log'!$B$2,IF(Q740=0,-'complete results log'!$B$2,-('complete results log'!$B$2*2)))))))*E740</f>
        <v>0</v>
      </c>
      <c r="S740" s="28">
        <f>(IF(N740="WON-EW",((((O740-1)*Q740)*'complete results log'!$B$2)+('complete results log'!$B$2*(O740-1))),IF(N740="WON",((((O740-1)*Q740)*'complete results log'!$B$2)+('complete results log'!$B$2*(O740-1))),IF(N740="PLACED",((((O740-1)*Q740)*'complete results log'!$B$2)-'complete results log'!$B$2),IF(Q740=0,-'complete results log'!$B$2,IF(Q740=0,-'complete results log'!$B$2,-('complete results log'!$B$2*2)))))))*E740</f>
        <v>0</v>
      </c>
      <c r="T740" s="28">
        <f>(IF(N740="WON-EW",(((L740-1)*'complete results log'!$B$2)*(1-$B$3))+(((M740-1)*'complete results log'!$B$2)*(1-$B$3)),IF(N740="WON",(((L740-1)*'complete results log'!$B$2)*(1-$B$3)),IF(N740="PLACED",(((M740-1)*'complete results log'!$B$2)*(1-$B$3))-'complete results log'!$B$2,IF(Q740=0,-'complete results log'!$B$2,-('complete results log'!$B$2*2))))))*E740</f>
        <v>0</v>
      </c>
    </row>
    <row r="741" spans="3:20" x14ac:dyDescent="0.2">
      <c r="C741" s="50"/>
      <c r="D741" s="50"/>
      <c r="H741" s="22"/>
      <c r="I741" s="22"/>
      <c r="J741" s="22"/>
      <c r="K741" s="22"/>
      <c r="N741" s="18"/>
      <c r="O741" s="27">
        <f>((G741-1)*(1-(IF(H741="no",0,'complete results log'!$B$3)))+1)</f>
        <v>5.0000000000000044E-2</v>
      </c>
      <c r="P741" s="27">
        <f t="shared" si="11"/>
        <v>0</v>
      </c>
      <c r="Q741" s="39">
        <f>IF(Table1[[#This Row],[Runners]]&lt;5,0,IF(Table1[[#This Row],[Runners]]&lt;8,0.25,IF(Table1[[#This Row],[Runners]]&lt;12,0.2,IF(Table1[[#This Row],[Handicap?]]="Yes",0.25,0.2))))</f>
        <v>0</v>
      </c>
      <c r="R741" s="29">
        <f>(IF(N741="WON-EW",((((F741-1)*Q741)*'complete results log'!$B$2)+('complete results log'!$B$2*(F741-1))),IF(N741="WON",((((F741-1)*Q741)*'complete results log'!$B$2)+('complete results log'!$B$2*(F741-1))),IF(N741="PLACED",((((F741-1)*Q741)*'complete results log'!$B$2)-'complete results log'!$B$2),IF(Q741=0,-'complete results log'!$B$2,IF(Q741=0,-'complete results log'!$B$2,-('complete results log'!$B$2*2)))))))*E741</f>
        <v>0</v>
      </c>
      <c r="S741" s="28">
        <f>(IF(N741="WON-EW",((((O741-1)*Q741)*'complete results log'!$B$2)+('complete results log'!$B$2*(O741-1))),IF(N741="WON",((((O741-1)*Q741)*'complete results log'!$B$2)+('complete results log'!$B$2*(O741-1))),IF(N741="PLACED",((((O741-1)*Q741)*'complete results log'!$B$2)-'complete results log'!$B$2),IF(Q741=0,-'complete results log'!$B$2,IF(Q741=0,-'complete results log'!$B$2,-('complete results log'!$B$2*2)))))))*E741</f>
        <v>0</v>
      </c>
      <c r="T741" s="28">
        <f>(IF(N741="WON-EW",(((L741-1)*'complete results log'!$B$2)*(1-$B$3))+(((M741-1)*'complete results log'!$B$2)*(1-$B$3)),IF(N741="WON",(((L741-1)*'complete results log'!$B$2)*(1-$B$3)),IF(N741="PLACED",(((M741-1)*'complete results log'!$B$2)*(1-$B$3))-'complete results log'!$B$2,IF(Q741=0,-'complete results log'!$B$2,-('complete results log'!$B$2*2))))))*E741</f>
        <v>0</v>
      </c>
    </row>
    <row r="742" spans="3:20" x14ac:dyDescent="0.2">
      <c r="C742" s="50"/>
      <c r="D742" s="50"/>
      <c r="H742" s="22"/>
      <c r="I742" s="22"/>
      <c r="J742" s="22"/>
      <c r="K742" s="22"/>
      <c r="N742" s="18"/>
      <c r="O742" s="27">
        <f>((G742-1)*(1-(IF(H742="no",0,'complete results log'!$B$3)))+1)</f>
        <v>5.0000000000000044E-2</v>
      </c>
      <c r="P742" s="27">
        <f t="shared" si="11"/>
        <v>0</v>
      </c>
      <c r="Q742" s="39">
        <f>IF(Table1[[#This Row],[Runners]]&lt;5,0,IF(Table1[[#This Row],[Runners]]&lt;8,0.25,IF(Table1[[#This Row],[Runners]]&lt;12,0.2,IF(Table1[[#This Row],[Handicap?]]="Yes",0.25,0.2))))</f>
        <v>0</v>
      </c>
      <c r="R742" s="29">
        <f>(IF(N742="WON-EW",((((F742-1)*Q742)*'complete results log'!$B$2)+('complete results log'!$B$2*(F742-1))),IF(N742="WON",((((F742-1)*Q742)*'complete results log'!$B$2)+('complete results log'!$B$2*(F742-1))),IF(N742="PLACED",((((F742-1)*Q742)*'complete results log'!$B$2)-'complete results log'!$B$2),IF(Q742=0,-'complete results log'!$B$2,IF(Q742=0,-'complete results log'!$B$2,-('complete results log'!$B$2*2)))))))*E742</f>
        <v>0</v>
      </c>
      <c r="S742" s="28">
        <f>(IF(N742="WON-EW",((((O742-1)*Q742)*'complete results log'!$B$2)+('complete results log'!$B$2*(O742-1))),IF(N742="WON",((((O742-1)*Q742)*'complete results log'!$B$2)+('complete results log'!$B$2*(O742-1))),IF(N742="PLACED",((((O742-1)*Q742)*'complete results log'!$B$2)-'complete results log'!$B$2),IF(Q742=0,-'complete results log'!$B$2,IF(Q742=0,-'complete results log'!$B$2,-('complete results log'!$B$2*2)))))))*E742</f>
        <v>0</v>
      </c>
      <c r="T742" s="28">
        <f>(IF(N742="WON-EW",(((L742-1)*'complete results log'!$B$2)*(1-$B$3))+(((M742-1)*'complete results log'!$B$2)*(1-$B$3)),IF(N742="WON",(((L742-1)*'complete results log'!$B$2)*(1-$B$3)),IF(N742="PLACED",(((M742-1)*'complete results log'!$B$2)*(1-$B$3))-'complete results log'!$B$2,IF(Q742=0,-'complete results log'!$B$2,-('complete results log'!$B$2*2))))))*E742</f>
        <v>0</v>
      </c>
    </row>
    <row r="743" spans="3:20" x14ac:dyDescent="0.2">
      <c r="C743" s="50"/>
      <c r="D743" s="50"/>
      <c r="H743" s="22"/>
      <c r="I743" s="22"/>
      <c r="J743" s="22"/>
      <c r="K743" s="22"/>
      <c r="N743" s="18"/>
      <c r="O743" s="27">
        <f>((G743-1)*(1-(IF(H743="no",0,'complete results log'!$B$3)))+1)</f>
        <v>5.0000000000000044E-2</v>
      </c>
      <c r="P743" s="27">
        <f t="shared" si="11"/>
        <v>0</v>
      </c>
      <c r="Q743" s="39">
        <f>IF(Table1[[#This Row],[Runners]]&lt;5,0,IF(Table1[[#This Row],[Runners]]&lt;8,0.25,IF(Table1[[#This Row],[Runners]]&lt;12,0.2,IF(Table1[[#This Row],[Handicap?]]="Yes",0.25,0.2))))</f>
        <v>0</v>
      </c>
      <c r="R743" s="29">
        <f>(IF(N743="WON-EW",((((F743-1)*Q743)*'complete results log'!$B$2)+('complete results log'!$B$2*(F743-1))),IF(N743="WON",((((F743-1)*Q743)*'complete results log'!$B$2)+('complete results log'!$B$2*(F743-1))),IF(N743="PLACED",((((F743-1)*Q743)*'complete results log'!$B$2)-'complete results log'!$B$2),IF(Q743=0,-'complete results log'!$B$2,IF(Q743=0,-'complete results log'!$B$2,-('complete results log'!$B$2*2)))))))*E743</f>
        <v>0</v>
      </c>
      <c r="S743" s="28">
        <f>(IF(N743="WON-EW",((((O743-1)*Q743)*'complete results log'!$B$2)+('complete results log'!$B$2*(O743-1))),IF(N743="WON",((((O743-1)*Q743)*'complete results log'!$B$2)+('complete results log'!$B$2*(O743-1))),IF(N743="PLACED",((((O743-1)*Q743)*'complete results log'!$B$2)-'complete results log'!$B$2),IF(Q743=0,-'complete results log'!$B$2,IF(Q743=0,-'complete results log'!$B$2,-('complete results log'!$B$2*2)))))))*E743</f>
        <v>0</v>
      </c>
      <c r="T743" s="28">
        <f>(IF(N743="WON-EW",(((L743-1)*'complete results log'!$B$2)*(1-$B$3))+(((M743-1)*'complete results log'!$B$2)*(1-$B$3)),IF(N743="WON",(((L743-1)*'complete results log'!$B$2)*(1-$B$3)),IF(N743="PLACED",(((M743-1)*'complete results log'!$B$2)*(1-$B$3))-'complete results log'!$B$2,IF(Q743=0,-'complete results log'!$B$2,-('complete results log'!$B$2*2))))))*E743</f>
        <v>0</v>
      </c>
    </row>
    <row r="744" spans="3:20" x14ac:dyDescent="0.2">
      <c r="C744" s="50"/>
      <c r="D744" s="50"/>
      <c r="H744" s="22"/>
      <c r="I744" s="22"/>
      <c r="J744" s="22"/>
      <c r="K744" s="22"/>
      <c r="N744" s="18"/>
      <c r="O744" s="27">
        <f>((G744-1)*(1-(IF(H744="no",0,'complete results log'!$B$3)))+1)</f>
        <v>5.0000000000000044E-2</v>
      </c>
      <c r="P744" s="27">
        <f t="shared" si="11"/>
        <v>0</v>
      </c>
      <c r="Q744" s="39">
        <f>IF(Table1[[#This Row],[Runners]]&lt;5,0,IF(Table1[[#This Row],[Runners]]&lt;8,0.25,IF(Table1[[#This Row],[Runners]]&lt;12,0.2,IF(Table1[[#This Row],[Handicap?]]="Yes",0.25,0.2))))</f>
        <v>0</v>
      </c>
      <c r="R744" s="29">
        <f>(IF(N744="WON-EW",((((F744-1)*Q744)*'complete results log'!$B$2)+('complete results log'!$B$2*(F744-1))),IF(N744="WON",((((F744-1)*Q744)*'complete results log'!$B$2)+('complete results log'!$B$2*(F744-1))),IF(N744="PLACED",((((F744-1)*Q744)*'complete results log'!$B$2)-'complete results log'!$B$2),IF(Q744=0,-'complete results log'!$B$2,IF(Q744=0,-'complete results log'!$B$2,-('complete results log'!$B$2*2)))))))*E744</f>
        <v>0</v>
      </c>
      <c r="S744" s="28">
        <f>(IF(N744="WON-EW",((((O744-1)*Q744)*'complete results log'!$B$2)+('complete results log'!$B$2*(O744-1))),IF(N744="WON",((((O744-1)*Q744)*'complete results log'!$B$2)+('complete results log'!$B$2*(O744-1))),IF(N744="PLACED",((((O744-1)*Q744)*'complete results log'!$B$2)-'complete results log'!$B$2),IF(Q744=0,-'complete results log'!$B$2,IF(Q744=0,-'complete results log'!$B$2,-('complete results log'!$B$2*2)))))))*E744</f>
        <v>0</v>
      </c>
      <c r="T744" s="28">
        <f>(IF(N744="WON-EW",(((L744-1)*'complete results log'!$B$2)*(1-$B$3))+(((M744-1)*'complete results log'!$B$2)*(1-$B$3)),IF(N744="WON",(((L744-1)*'complete results log'!$B$2)*(1-$B$3)),IF(N744="PLACED",(((M744-1)*'complete results log'!$B$2)*(1-$B$3))-'complete results log'!$B$2,IF(Q744=0,-'complete results log'!$B$2,-('complete results log'!$B$2*2))))))*E744</f>
        <v>0</v>
      </c>
    </row>
    <row r="745" spans="3:20" x14ac:dyDescent="0.2">
      <c r="C745" s="50"/>
      <c r="D745" s="50"/>
      <c r="H745" s="22"/>
      <c r="I745" s="22"/>
      <c r="J745" s="22"/>
      <c r="K745" s="22"/>
      <c r="N745" s="18"/>
      <c r="O745" s="27">
        <f>((G745-1)*(1-(IF(H745="no",0,'complete results log'!$B$3)))+1)</f>
        <v>5.0000000000000044E-2</v>
      </c>
      <c r="P745" s="27">
        <f t="shared" si="11"/>
        <v>0</v>
      </c>
      <c r="Q745" s="39">
        <f>IF(Table1[[#This Row],[Runners]]&lt;5,0,IF(Table1[[#This Row],[Runners]]&lt;8,0.25,IF(Table1[[#This Row],[Runners]]&lt;12,0.2,IF(Table1[[#This Row],[Handicap?]]="Yes",0.25,0.2))))</f>
        <v>0</v>
      </c>
      <c r="R745" s="29">
        <f>(IF(N745="WON-EW",((((F745-1)*Q745)*'complete results log'!$B$2)+('complete results log'!$B$2*(F745-1))),IF(N745="WON",((((F745-1)*Q745)*'complete results log'!$B$2)+('complete results log'!$B$2*(F745-1))),IF(N745="PLACED",((((F745-1)*Q745)*'complete results log'!$B$2)-'complete results log'!$B$2),IF(Q745=0,-'complete results log'!$B$2,IF(Q745=0,-'complete results log'!$B$2,-('complete results log'!$B$2*2)))))))*E745</f>
        <v>0</v>
      </c>
      <c r="S745" s="28">
        <f>(IF(N745="WON-EW",((((O745-1)*Q745)*'complete results log'!$B$2)+('complete results log'!$B$2*(O745-1))),IF(N745="WON",((((O745-1)*Q745)*'complete results log'!$B$2)+('complete results log'!$B$2*(O745-1))),IF(N745="PLACED",((((O745-1)*Q745)*'complete results log'!$B$2)-'complete results log'!$B$2),IF(Q745=0,-'complete results log'!$B$2,IF(Q745=0,-'complete results log'!$B$2,-('complete results log'!$B$2*2)))))))*E745</f>
        <v>0</v>
      </c>
      <c r="T745" s="28">
        <f>(IF(N745="WON-EW",(((L745-1)*'complete results log'!$B$2)*(1-$B$3))+(((M745-1)*'complete results log'!$B$2)*(1-$B$3)),IF(N745="WON",(((L745-1)*'complete results log'!$B$2)*(1-$B$3)),IF(N745="PLACED",(((M745-1)*'complete results log'!$B$2)*(1-$B$3))-'complete results log'!$B$2,IF(Q745=0,-'complete results log'!$B$2,-('complete results log'!$B$2*2))))))*E745</f>
        <v>0</v>
      </c>
    </row>
    <row r="746" spans="3:20" x14ac:dyDescent="0.2">
      <c r="C746" s="50"/>
      <c r="D746" s="50"/>
      <c r="H746" s="22"/>
      <c r="I746" s="22"/>
      <c r="J746" s="22"/>
      <c r="K746" s="22"/>
      <c r="N746" s="18"/>
      <c r="O746" s="27">
        <f>((G746-1)*(1-(IF(H746="no",0,'complete results log'!$B$3)))+1)</f>
        <v>5.0000000000000044E-2</v>
      </c>
      <c r="P746" s="27">
        <f t="shared" si="11"/>
        <v>0</v>
      </c>
      <c r="Q746" s="39">
        <f>IF(Table1[[#This Row],[Runners]]&lt;5,0,IF(Table1[[#This Row],[Runners]]&lt;8,0.25,IF(Table1[[#This Row],[Runners]]&lt;12,0.2,IF(Table1[[#This Row],[Handicap?]]="Yes",0.25,0.2))))</f>
        <v>0</v>
      </c>
      <c r="R746" s="29">
        <f>(IF(N746="WON-EW",((((F746-1)*Q746)*'complete results log'!$B$2)+('complete results log'!$B$2*(F746-1))),IF(N746="WON",((((F746-1)*Q746)*'complete results log'!$B$2)+('complete results log'!$B$2*(F746-1))),IF(N746="PLACED",((((F746-1)*Q746)*'complete results log'!$B$2)-'complete results log'!$B$2),IF(Q746=0,-'complete results log'!$B$2,IF(Q746=0,-'complete results log'!$B$2,-('complete results log'!$B$2*2)))))))*E746</f>
        <v>0</v>
      </c>
      <c r="S746" s="28">
        <f>(IF(N746="WON-EW",((((O746-1)*Q746)*'complete results log'!$B$2)+('complete results log'!$B$2*(O746-1))),IF(N746="WON",((((O746-1)*Q746)*'complete results log'!$B$2)+('complete results log'!$B$2*(O746-1))),IF(N746="PLACED",((((O746-1)*Q746)*'complete results log'!$B$2)-'complete results log'!$B$2),IF(Q746=0,-'complete results log'!$B$2,IF(Q746=0,-'complete results log'!$B$2,-('complete results log'!$B$2*2)))))))*E746</f>
        <v>0</v>
      </c>
      <c r="T746" s="28">
        <f>(IF(N746="WON-EW",(((L746-1)*'complete results log'!$B$2)*(1-$B$3))+(((M746-1)*'complete results log'!$B$2)*(1-$B$3)),IF(N746="WON",(((L746-1)*'complete results log'!$B$2)*(1-$B$3)),IF(N746="PLACED",(((M746-1)*'complete results log'!$B$2)*(1-$B$3))-'complete results log'!$B$2,IF(Q746=0,-'complete results log'!$B$2,-('complete results log'!$B$2*2))))))*E746</f>
        <v>0</v>
      </c>
    </row>
    <row r="747" spans="3:20" x14ac:dyDescent="0.2">
      <c r="C747" s="50"/>
      <c r="D747" s="50"/>
      <c r="H747" s="22"/>
      <c r="I747" s="22"/>
      <c r="J747" s="22"/>
      <c r="K747" s="22"/>
      <c r="N747" s="18"/>
      <c r="O747" s="27">
        <f>((G747-1)*(1-(IF(H747="no",0,'complete results log'!$B$3)))+1)</f>
        <v>5.0000000000000044E-2</v>
      </c>
      <c r="P747" s="27">
        <f t="shared" si="11"/>
        <v>0</v>
      </c>
      <c r="Q747" s="39">
        <f>IF(Table1[[#This Row],[Runners]]&lt;5,0,IF(Table1[[#This Row],[Runners]]&lt;8,0.25,IF(Table1[[#This Row],[Runners]]&lt;12,0.2,IF(Table1[[#This Row],[Handicap?]]="Yes",0.25,0.2))))</f>
        <v>0</v>
      </c>
      <c r="R747" s="29">
        <f>(IF(N747="WON-EW",((((F747-1)*Q747)*'complete results log'!$B$2)+('complete results log'!$B$2*(F747-1))),IF(N747="WON",((((F747-1)*Q747)*'complete results log'!$B$2)+('complete results log'!$B$2*(F747-1))),IF(N747="PLACED",((((F747-1)*Q747)*'complete results log'!$B$2)-'complete results log'!$B$2),IF(Q747=0,-'complete results log'!$B$2,IF(Q747=0,-'complete results log'!$B$2,-('complete results log'!$B$2*2)))))))*E747</f>
        <v>0</v>
      </c>
      <c r="S747" s="28">
        <f>(IF(N747="WON-EW",((((O747-1)*Q747)*'complete results log'!$B$2)+('complete results log'!$B$2*(O747-1))),IF(N747="WON",((((O747-1)*Q747)*'complete results log'!$B$2)+('complete results log'!$B$2*(O747-1))),IF(N747="PLACED",((((O747-1)*Q747)*'complete results log'!$B$2)-'complete results log'!$B$2),IF(Q747=0,-'complete results log'!$B$2,IF(Q747=0,-'complete results log'!$B$2,-('complete results log'!$B$2*2)))))))*E747</f>
        <v>0</v>
      </c>
      <c r="T747" s="28">
        <f>(IF(N747="WON-EW",(((L747-1)*'complete results log'!$B$2)*(1-$B$3))+(((M747-1)*'complete results log'!$B$2)*(1-$B$3)),IF(N747="WON",(((L747-1)*'complete results log'!$B$2)*(1-$B$3)),IF(N747="PLACED",(((M747-1)*'complete results log'!$B$2)*(1-$B$3))-'complete results log'!$B$2,IF(Q747=0,-'complete results log'!$B$2,-('complete results log'!$B$2*2))))))*E747</f>
        <v>0</v>
      </c>
    </row>
    <row r="748" spans="3:20" x14ac:dyDescent="0.2">
      <c r="C748" s="50"/>
      <c r="D748" s="50"/>
      <c r="H748" s="22"/>
      <c r="I748" s="22"/>
      <c r="J748" s="22"/>
      <c r="K748" s="22"/>
      <c r="N748" s="18"/>
      <c r="O748" s="27">
        <f>((G748-1)*(1-(IF(H748="no",0,'complete results log'!$B$3)))+1)</f>
        <v>5.0000000000000044E-2</v>
      </c>
      <c r="P748" s="27">
        <f t="shared" si="11"/>
        <v>0</v>
      </c>
      <c r="Q748" s="39">
        <f>IF(Table1[[#This Row],[Runners]]&lt;5,0,IF(Table1[[#This Row],[Runners]]&lt;8,0.25,IF(Table1[[#This Row],[Runners]]&lt;12,0.2,IF(Table1[[#This Row],[Handicap?]]="Yes",0.25,0.2))))</f>
        <v>0</v>
      </c>
      <c r="R748" s="29">
        <f>(IF(N748="WON-EW",((((F748-1)*Q748)*'complete results log'!$B$2)+('complete results log'!$B$2*(F748-1))),IF(N748="WON",((((F748-1)*Q748)*'complete results log'!$B$2)+('complete results log'!$B$2*(F748-1))),IF(N748="PLACED",((((F748-1)*Q748)*'complete results log'!$B$2)-'complete results log'!$B$2),IF(Q748=0,-'complete results log'!$B$2,IF(Q748=0,-'complete results log'!$B$2,-('complete results log'!$B$2*2)))))))*E748</f>
        <v>0</v>
      </c>
      <c r="S748" s="28">
        <f>(IF(N748="WON-EW",((((O748-1)*Q748)*'complete results log'!$B$2)+('complete results log'!$B$2*(O748-1))),IF(N748="WON",((((O748-1)*Q748)*'complete results log'!$B$2)+('complete results log'!$B$2*(O748-1))),IF(N748="PLACED",((((O748-1)*Q748)*'complete results log'!$B$2)-'complete results log'!$B$2),IF(Q748=0,-'complete results log'!$B$2,IF(Q748=0,-'complete results log'!$B$2,-('complete results log'!$B$2*2)))))))*E748</f>
        <v>0</v>
      </c>
      <c r="T748" s="28">
        <f>(IF(N748="WON-EW",(((L748-1)*'complete results log'!$B$2)*(1-$B$3))+(((M748-1)*'complete results log'!$B$2)*(1-$B$3)),IF(N748="WON",(((L748-1)*'complete results log'!$B$2)*(1-$B$3)),IF(N748="PLACED",(((M748-1)*'complete results log'!$B$2)*(1-$B$3))-'complete results log'!$B$2,IF(Q748=0,-'complete results log'!$B$2,-('complete results log'!$B$2*2))))))*E748</f>
        <v>0</v>
      </c>
    </row>
    <row r="749" spans="3:20" x14ac:dyDescent="0.2">
      <c r="C749" s="50"/>
      <c r="D749" s="50"/>
      <c r="H749" s="22"/>
      <c r="I749" s="22"/>
      <c r="J749" s="22"/>
      <c r="K749" s="22"/>
      <c r="N749" s="18"/>
      <c r="O749" s="27">
        <f>((G749-1)*(1-(IF(H749="no",0,'complete results log'!$B$3)))+1)</f>
        <v>5.0000000000000044E-2</v>
      </c>
      <c r="P749" s="27">
        <f t="shared" si="11"/>
        <v>0</v>
      </c>
      <c r="Q749" s="39">
        <f>IF(Table1[[#This Row],[Runners]]&lt;5,0,IF(Table1[[#This Row],[Runners]]&lt;8,0.25,IF(Table1[[#This Row],[Runners]]&lt;12,0.2,IF(Table1[[#This Row],[Handicap?]]="Yes",0.25,0.2))))</f>
        <v>0</v>
      </c>
      <c r="R749" s="29">
        <f>(IF(N749="WON-EW",((((F749-1)*Q749)*'complete results log'!$B$2)+('complete results log'!$B$2*(F749-1))),IF(N749="WON",((((F749-1)*Q749)*'complete results log'!$B$2)+('complete results log'!$B$2*(F749-1))),IF(N749="PLACED",((((F749-1)*Q749)*'complete results log'!$B$2)-'complete results log'!$B$2),IF(Q749=0,-'complete results log'!$B$2,IF(Q749=0,-'complete results log'!$B$2,-('complete results log'!$B$2*2)))))))*E749</f>
        <v>0</v>
      </c>
      <c r="S749" s="28">
        <f>(IF(N749="WON-EW",((((O749-1)*Q749)*'complete results log'!$B$2)+('complete results log'!$B$2*(O749-1))),IF(N749="WON",((((O749-1)*Q749)*'complete results log'!$B$2)+('complete results log'!$B$2*(O749-1))),IF(N749="PLACED",((((O749-1)*Q749)*'complete results log'!$B$2)-'complete results log'!$B$2),IF(Q749=0,-'complete results log'!$B$2,IF(Q749=0,-'complete results log'!$B$2,-('complete results log'!$B$2*2)))))))*E749</f>
        <v>0</v>
      </c>
      <c r="T749" s="28">
        <f>(IF(N749="WON-EW",(((L749-1)*'complete results log'!$B$2)*(1-$B$3))+(((M749-1)*'complete results log'!$B$2)*(1-$B$3)),IF(N749="WON",(((L749-1)*'complete results log'!$B$2)*(1-$B$3)),IF(N749="PLACED",(((M749-1)*'complete results log'!$B$2)*(1-$B$3))-'complete results log'!$B$2,IF(Q749=0,-'complete results log'!$B$2,-('complete results log'!$B$2*2))))))*E749</f>
        <v>0</v>
      </c>
    </row>
    <row r="750" spans="3:20" x14ac:dyDescent="0.2">
      <c r="C750" s="50"/>
      <c r="D750" s="50"/>
      <c r="H750" s="22"/>
      <c r="I750" s="22"/>
      <c r="J750" s="22"/>
      <c r="K750" s="22"/>
      <c r="N750" s="18"/>
      <c r="O750" s="27">
        <f>((G750-1)*(1-(IF(H750="no",0,'complete results log'!$B$3)))+1)</f>
        <v>5.0000000000000044E-2</v>
      </c>
      <c r="P750" s="27">
        <f t="shared" si="11"/>
        <v>0</v>
      </c>
      <c r="Q750" s="39">
        <f>IF(Table1[[#This Row],[Runners]]&lt;5,0,IF(Table1[[#This Row],[Runners]]&lt;8,0.25,IF(Table1[[#This Row],[Runners]]&lt;12,0.2,IF(Table1[[#This Row],[Handicap?]]="Yes",0.25,0.2))))</f>
        <v>0</v>
      </c>
      <c r="R750" s="29">
        <f>(IF(N750="WON-EW",((((F750-1)*Q750)*'complete results log'!$B$2)+('complete results log'!$B$2*(F750-1))),IF(N750="WON",((((F750-1)*Q750)*'complete results log'!$B$2)+('complete results log'!$B$2*(F750-1))),IF(N750="PLACED",((((F750-1)*Q750)*'complete results log'!$B$2)-'complete results log'!$B$2),IF(Q750=0,-'complete results log'!$B$2,IF(Q750=0,-'complete results log'!$B$2,-('complete results log'!$B$2*2)))))))*E750</f>
        <v>0</v>
      </c>
      <c r="S750" s="28">
        <f>(IF(N750="WON-EW",((((O750-1)*Q750)*'complete results log'!$B$2)+('complete results log'!$B$2*(O750-1))),IF(N750="WON",((((O750-1)*Q750)*'complete results log'!$B$2)+('complete results log'!$B$2*(O750-1))),IF(N750="PLACED",((((O750-1)*Q750)*'complete results log'!$B$2)-'complete results log'!$B$2),IF(Q750=0,-'complete results log'!$B$2,IF(Q750=0,-'complete results log'!$B$2,-('complete results log'!$B$2*2)))))))*E750</f>
        <v>0</v>
      </c>
      <c r="T750" s="28">
        <f>(IF(N750="WON-EW",(((L750-1)*'complete results log'!$B$2)*(1-$B$3))+(((M750-1)*'complete results log'!$B$2)*(1-$B$3)),IF(N750="WON",(((L750-1)*'complete results log'!$B$2)*(1-$B$3)),IF(N750="PLACED",(((M750-1)*'complete results log'!$B$2)*(1-$B$3))-'complete results log'!$B$2,IF(Q750=0,-'complete results log'!$B$2,-('complete results log'!$B$2*2))))))*E750</f>
        <v>0</v>
      </c>
    </row>
    <row r="751" spans="3:20" x14ac:dyDescent="0.2">
      <c r="C751" s="50"/>
      <c r="D751" s="50"/>
      <c r="H751" s="22"/>
      <c r="I751" s="22"/>
      <c r="J751" s="22"/>
      <c r="K751" s="22"/>
      <c r="N751" s="18"/>
      <c r="O751" s="27">
        <f>((G751-1)*(1-(IF(H751="no",0,'complete results log'!$B$3)))+1)</f>
        <v>5.0000000000000044E-2</v>
      </c>
      <c r="P751" s="27">
        <f t="shared" si="11"/>
        <v>0</v>
      </c>
      <c r="Q751" s="39">
        <f>IF(Table1[[#This Row],[Runners]]&lt;5,0,IF(Table1[[#This Row],[Runners]]&lt;8,0.25,IF(Table1[[#This Row],[Runners]]&lt;12,0.2,IF(Table1[[#This Row],[Handicap?]]="Yes",0.25,0.2))))</f>
        <v>0</v>
      </c>
      <c r="R751" s="29">
        <f>(IF(N751="WON-EW",((((F751-1)*Q751)*'complete results log'!$B$2)+('complete results log'!$B$2*(F751-1))),IF(N751="WON",((((F751-1)*Q751)*'complete results log'!$B$2)+('complete results log'!$B$2*(F751-1))),IF(N751="PLACED",((((F751-1)*Q751)*'complete results log'!$B$2)-'complete results log'!$B$2),IF(Q751=0,-'complete results log'!$B$2,IF(Q751=0,-'complete results log'!$B$2,-('complete results log'!$B$2*2)))))))*E751</f>
        <v>0</v>
      </c>
      <c r="S751" s="28">
        <f>(IF(N751="WON-EW",((((O751-1)*Q751)*'complete results log'!$B$2)+('complete results log'!$B$2*(O751-1))),IF(N751="WON",((((O751-1)*Q751)*'complete results log'!$B$2)+('complete results log'!$B$2*(O751-1))),IF(N751="PLACED",((((O751-1)*Q751)*'complete results log'!$B$2)-'complete results log'!$B$2),IF(Q751=0,-'complete results log'!$B$2,IF(Q751=0,-'complete results log'!$B$2,-('complete results log'!$B$2*2)))))))*E751</f>
        <v>0</v>
      </c>
      <c r="T751" s="28">
        <f>(IF(N751="WON-EW",(((L751-1)*'complete results log'!$B$2)*(1-$B$3))+(((M751-1)*'complete results log'!$B$2)*(1-$B$3)),IF(N751="WON",(((L751-1)*'complete results log'!$B$2)*(1-$B$3)),IF(N751="PLACED",(((M751-1)*'complete results log'!$B$2)*(1-$B$3))-'complete results log'!$B$2,IF(Q751=0,-'complete results log'!$B$2,-('complete results log'!$B$2*2))))))*E751</f>
        <v>0</v>
      </c>
    </row>
    <row r="752" spans="3:20" x14ac:dyDescent="0.2">
      <c r="C752" s="50"/>
      <c r="D752" s="50"/>
      <c r="H752" s="22"/>
      <c r="I752" s="22"/>
      <c r="J752" s="22"/>
      <c r="K752" s="22"/>
      <c r="N752" s="18"/>
      <c r="O752" s="27">
        <f>((G752-1)*(1-(IF(H752="no",0,'complete results log'!$B$3)))+1)</f>
        <v>5.0000000000000044E-2</v>
      </c>
      <c r="P752" s="27">
        <f t="shared" si="11"/>
        <v>0</v>
      </c>
      <c r="Q752" s="39">
        <f>IF(Table1[[#This Row],[Runners]]&lt;5,0,IF(Table1[[#This Row],[Runners]]&lt;8,0.25,IF(Table1[[#This Row],[Runners]]&lt;12,0.2,IF(Table1[[#This Row],[Handicap?]]="Yes",0.25,0.2))))</f>
        <v>0</v>
      </c>
      <c r="R752" s="29">
        <f>(IF(N752="WON-EW",((((F752-1)*Q752)*'complete results log'!$B$2)+('complete results log'!$B$2*(F752-1))),IF(N752="WON",((((F752-1)*Q752)*'complete results log'!$B$2)+('complete results log'!$B$2*(F752-1))),IF(N752="PLACED",((((F752-1)*Q752)*'complete results log'!$B$2)-'complete results log'!$B$2),IF(Q752=0,-'complete results log'!$B$2,IF(Q752=0,-'complete results log'!$B$2,-('complete results log'!$B$2*2)))))))*E752</f>
        <v>0</v>
      </c>
      <c r="S752" s="28">
        <f>(IF(N752="WON-EW",((((O752-1)*Q752)*'complete results log'!$B$2)+('complete results log'!$B$2*(O752-1))),IF(N752="WON",((((O752-1)*Q752)*'complete results log'!$B$2)+('complete results log'!$B$2*(O752-1))),IF(N752="PLACED",((((O752-1)*Q752)*'complete results log'!$B$2)-'complete results log'!$B$2),IF(Q752=0,-'complete results log'!$B$2,IF(Q752=0,-'complete results log'!$B$2,-('complete results log'!$B$2*2)))))))*E752</f>
        <v>0</v>
      </c>
      <c r="T752" s="28">
        <f>(IF(N752="WON-EW",(((L752-1)*'complete results log'!$B$2)*(1-$B$3))+(((M752-1)*'complete results log'!$B$2)*(1-$B$3)),IF(N752="WON",(((L752-1)*'complete results log'!$B$2)*(1-$B$3)),IF(N752="PLACED",(((M752-1)*'complete results log'!$B$2)*(1-$B$3))-'complete results log'!$B$2,IF(Q752=0,-'complete results log'!$B$2,-('complete results log'!$B$2*2))))))*E752</f>
        <v>0</v>
      </c>
    </row>
    <row r="753" spans="3:20" x14ac:dyDescent="0.2">
      <c r="C753" s="50"/>
      <c r="D753" s="50"/>
      <c r="H753" s="22"/>
      <c r="I753" s="22"/>
      <c r="J753" s="22"/>
      <c r="K753" s="22"/>
      <c r="N753" s="18"/>
      <c r="O753" s="27">
        <f>((G753-1)*(1-(IF(H753="no",0,'complete results log'!$B$3)))+1)</f>
        <v>5.0000000000000044E-2</v>
      </c>
      <c r="P753" s="27">
        <f t="shared" si="11"/>
        <v>0</v>
      </c>
      <c r="Q753" s="39">
        <f>IF(Table1[[#This Row],[Runners]]&lt;5,0,IF(Table1[[#This Row],[Runners]]&lt;8,0.25,IF(Table1[[#This Row],[Runners]]&lt;12,0.2,IF(Table1[[#This Row],[Handicap?]]="Yes",0.25,0.2))))</f>
        <v>0</v>
      </c>
      <c r="R753" s="29">
        <f>(IF(N753="WON-EW",((((F753-1)*Q753)*'complete results log'!$B$2)+('complete results log'!$B$2*(F753-1))),IF(N753="WON",((((F753-1)*Q753)*'complete results log'!$B$2)+('complete results log'!$B$2*(F753-1))),IF(N753="PLACED",((((F753-1)*Q753)*'complete results log'!$B$2)-'complete results log'!$B$2),IF(Q753=0,-'complete results log'!$B$2,IF(Q753=0,-'complete results log'!$B$2,-('complete results log'!$B$2*2)))))))*E753</f>
        <v>0</v>
      </c>
      <c r="S753" s="28">
        <f>(IF(N753="WON-EW",((((O753-1)*Q753)*'complete results log'!$B$2)+('complete results log'!$B$2*(O753-1))),IF(N753="WON",((((O753-1)*Q753)*'complete results log'!$B$2)+('complete results log'!$B$2*(O753-1))),IF(N753="PLACED",((((O753-1)*Q753)*'complete results log'!$B$2)-'complete results log'!$B$2),IF(Q753=0,-'complete results log'!$B$2,IF(Q753=0,-'complete results log'!$B$2,-('complete results log'!$B$2*2)))))))*E753</f>
        <v>0</v>
      </c>
      <c r="T753" s="28">
        <f>(IF(N753="WON-EW",(((L753-1)*'complete results log'!$B$2)*(1-$B$3))+(((M753-1)*'complete results log'!$B$2)*(1-$B$3)),IF(N753="WON",(((L753-1)*'complete results log'!$B$2)*(1-$B$3)),IF(N753="PLACED",(((M753-1)*'complete results log'!$B$2)*(1-$B$3))-'complete results log'!$B$2,IF(Q753=0,-'complete results log'!$B$2,-('complete results log'!$B$2*2))))))*E753</f>
        <v>0</v>
      </c>
    </row>
    <row r="754" spans="3:20" x14ac:dyDescent="0.2">
      <c r="C754" s="50"/>
      <c r="D754" s="50"/>
      <c r="H754" s="22"/>
      <c r="I754" s="22"/>
      <c r="J754" s="22"/>
      <c r="K754" s="22"/>
      <c r="N754" s="18"/>
      <c r="O754" s="27">
        <f>((G754-1)*(1-(IF(H754="no",0,'complete results log'!$B$3)))+1)</f>
        <v>5.0000000000000044E-2</v>
      </c>
      <c r="P754" s="27">
        <f t="shared" si="11"/>
        <v>0</v>
      </c>
      <c r="Q754" s="39">
        <f>IF(Table1[[#This Row],[Runners]]&lt;5,0,IF(Table1[[#This Row],[Runners]]&lt;8,0.25,IF(Table1[[#This Row],[Runners]]&lt;12,0.2,IF(Table1[[#This Row],[Handicap?]]="Yes",0.25,0.2))))</f>
        <v>0</v>
      </c>
      <c r="R754" s="29">
        <f>(IF(N754="WON-EW",((((F754-1)*Q754)*'complete results log'!$B$2)+('complete results log'!$B$2*(F754-1))),IF(N754="WON",((((F754-1)*Q754)*'complete results log'!$B$2)+('complete results log'!$B$2*(F754-1))),IF(N754="PLACED",((((F754-1)*Q754)*'complete results log'!$B$2)-'complete results log'!$B$2),IF(Q754=0,-'complete results log'!$B$2,IF(Q754=0,-'complete results log'!$B$2,-('complete results log'!$B$2*2)))))))*E754</f>
        <v>0</v>
      </c>
      <c r="S754" s="28">
        <f>(IF(N754="WON-EW",((((O754-1)*Q754)*'complete results log'!$B$2)+('complete results log'!$B$2*(O754-1))),IF(N754="WON",((((O754-1)*Q754)*'complete results log'!$B$2)+('complete results log'!$B$2*(O754-1))),IF(N754="PLACED",((((O754-1)*Q754)*'complete results log'!$B$2)-'complete results log'!$B$2),IF(Q754=0,-'complete results log'!$B$2,IF(Q754=0,-'complete results log'!$B$2,-('complete results log'!$B$2*2)))))))*E754</f>
        <v>0</v>
      </c>
      <c r="T754" s="28">
        <f>(IF(N754="WON-EW",(((L754-1)*'complete results log'!$B$2)*(1-$B$3))+(((M754-1)*'complete results log'!$B$2)*(1-$B$3)),IF(N754="WON",(((L754-1)*'complete results log'!$B$2)*(1-$B$3)),IF(N754="PLACED",(((M754-1)*'complete results log'!$B$2)*(1-$B$3))-'complete results log'!$B$2,IF(Q754=0,-'complete results log'!$B$2,-('complete results log'!$B$2*2))))))*E754</f>
        <v>0</v>
      </c>
    </row>
    <row r="755" spans="3:20" x14ac:dyDescent="0.2">
      <c r="C755" s="50"/>
      <c r="D755" s="50"/>
      <c r="H755" s="22"/>
      <c r="I755" s="22"/>
      <c r="J755" s="22"/>
      <c r="K755" s="22"/>
      <c r="N755" s="18"/>
      <c r="O755" s="27">
        <f>((G755-1)*(1-(IF(H755="no",0,'complete results log'!$B$3)))+1)</f>
        <v>5.0000000000000044E-2</v>
      </c>
      <c r="P755" s="27">
        <f t="shared" si="11"/>
        <v>0</v>
      </c>
      <c r="Q755" s="39">
        <f>IF(Table1[[#This Row],[Runners]]&lt;5,0,IF(Table1[[#This Row],[Runners]]&lt;8,0.25,IF(Table1[[#This Row],[Runners]]&lt;12,0.2,IF(Table1[[#This Row],[Handicap?]]="Yes",0.25,0.2))))</f>
        <v>0</v>
      </c>
      <c r="R755" s="29">
        <f>(IF(N755="WON-EW",((((F755-1)*Q755)*'complete results log'!$B$2)+('complete results log'!$B$2*(F755-1))),IF(N755="WON",((((F755-1)*Q755)*'complete results log'!$B$2)+('complete results log'!$B$2*(F755-1))),IF(N755="PLACED",((((F755-1)*Q755)*'complete results log'!$B$2)-'complete results log'!$B$2),IF(Q755=0,-'complete results log'!$B$2,IF(Q755=0,-'complete results log'!$B$2,-('complete results log'!$B$2*2)))))))*E755</f>
        <v>0</v>
      </c>
      <c r="S755" s="28">
        <f>(IF(N755="WON-EW",((((O755-1)*Q755)*'complete results log'!$B$2)+('complete results log'!$B$2*(O755-1))),IF(N755="WON",((((O755-1)*Q755)*'complete results log'!$B$2)+('complete results log'!$B$2*(O755-1))),IF(N755="PLACED",((((O755-1)*Q755)*'complete results log'!$B$2)-'complete results log'!$B$2),IF(Q755=0,-'complete results log'!$B$2,IF(Q755=0,-'complete results log'!$B$2,-('complete results log'!$B$2*2)))))))*E755</f>
        <v>0</v>
      </c>
      <c r="T755" s="28">
        <f>(IF(N755="WON-EW",(((L755-1)*'complete results log'!$B$2)*(1-$B$3))+(((M755-1)*'complete results log'!$B$2)*(1-$B$3)),IF(N755="WON",(((L755-1)*'complete results log'!$B$2)*(1-$B$3)),IF(N755="PLACED",(((M755-1)*'complete results log'!$B$2)*(1-$B$3))-'complete results log'!$B$2,IF(Q755=0,-'complete results log'!$B$2,-('complete results log'!$B$2*2))))))*E755</f>
        <v>0</v>
      </c>
    </row>
    <row r="756" spans="3:20" x14ac:dyDescent="0.2">
      <c r="C756" s="50"/>
      <c r="D756" s="50"/>
      <c r="H756" s="22"/>
      <c r="I756" s="22"/>
      <c r="J756" s="22"/>
      <c r="K756" s="22"/>
      <c r="N756" s="18"/>
      <c r="O756" s="27">
        <f>((G756-1)*(1-(IF(H756="no",0,'complete results log'!$B$3)))+1)</f>
        <v>5.0000000000000044E-2</v>
      </c>
      <c r="P756" s="27">
        <f t="shared" ref="P756:P819" si="12">E756*IF(I756="yes",2,1)</f>
        <v>0</v>
      </c>
      <c r="Q756" s="39">
        <f>IF(Table1[[#This Row],[Runners]]&lt;5,0,IF(Table1[[#This Row],[Runners]]&lt;8,0.25,IF(Table1[[#This Row],[Runners]]&lt;12,0.2,IF(Table1[[#This Row],[Handicap?]]="Yes",0.25,0.2))))</f>
        <v>0</v>
      </c>
      <c r="R756" s="29">
        <f>(IF(N756="WON-EW",((((F756-1)*Q756)*'complete results log'!$B$2)+('complete results log'!$B$2*(F756-1))),IF(N756="WON",((((F756-1)*Q756)*'complete results log'!$B$2)+('complete results log'!$B$2*(F756-1))),IF(N756="PLACED",((((F756-1)*Q756)*'complete results log'!$B$2)-'complete results log'!$B$2),IF(Q756=0,-'complete results log'!$B$2,IF(Q756=0,-'complete results log'!$B$2,-('complete results log'!$B$2*2)))))))*E756</f>
        <v>0</v>
      </c>
      <c r="S756" s="28">
        <f>(IF(N756="WON-EW",((((O756-1)*Q756)*'complete results log'!$B$2)+('complete results log'!$B$2*(O756-1))),IF(N756="WON",((((O756-1)*Q756)*'complete results log'!$B$2)+('complete results log'!$B$2*(O756-1))),IF(N756="PLACED",((((O756-1)*Q756)*'complete results log'!$B$2)-'complete results log'!$B$2),IF(Q756=0,-'complete results log'!$B$2,IF(Q756=0,-'complete results log'!$B$2,-('complete results log'!$B$2*2)))))))*E756</f>
        <v>0</v>
      </c>
      <c r="T756" s="28">
        <f>(IF(N756="WON-EW",(((L756-1)*'complete results log'!$B$2)*(1-$B$3))+(((M756-1)*'complete results log'!$B$2)*(1-$B$3)),IF(N756="WON",(((L756-1)*'complete results log'!$B$2)*(1-$B$3)),IF(N756="PLACED",(((M756-1)*'complete results log'!$B$2)*(1-$B$3))-'complete results log'!$B$2,IF(Q756=0,-'complete results log'!$B$2,-('complete results log'!$B$2*2))))))*E756</f>
        <v>0</v>
      </c>
    </row>
    <row r="757" spans="3:20" x14ac:dyDescent="0.2">
      <c r="C757" s="50"/>
      <c r="D757" s="50"/>
      <c r="H757" s="22"/>
      <c r="I757" s="22"/>
      <c r="J757" s="22"/>
      <c r="K757" s="22"/>
      <c r="N757" s="18"/>
      <c r="O757" s="27">
        <f>((G757-1)*(1-(IF(H757="no",0,'complete results log'!$B$3)))+1)</f>
        <v>5.0000000000000044E-2</v>
      </c>
      <c r="P757" s="27">
        <f t="shared" si="12"/>
        <v>0</v>
      </c>
      <c r="Q757" s="39">
        <f>IF(Table1[[#This Row],[Runners]]&lt;5,0,IF(Table1[[#This Row],[Runners]]&lt;8,0.25,IF(Table1[[#This Row],[Runners]]&lt;12,0.2,IF(Table1[[#This Row],[Handicap?]]="Yes",0.25,0.2))))</f>
        <v>0</v>
      </c>
      <c r="R757" s="29">
        <f>(IF(N757="WON-EW",((((F757-1)*Q757)*'complete results log'!$B$2)+('complete results log'!$B$2*(F757-1))),IF(N757="WON",((((F757-1)*Q757)*'complete results log'!$B$2)+('complete results log'!$B$2*(F757-1))),IF(N757="PLACED",((((F757-1)*Q757)*'complete results log'!$B$2)-'complete results log'!$B$2),IF(Q757=0,-'complete results log'!$B$2,IF(Q757=0,-'complete results log'!$B$2,-('complete results log'!$B$2*2)))))))*E757</f>
        <v>0</v>
      </c>
      <c r="S757" s="28">
        <f>(IF(N757="WON-EW",((((O757-1)*Q757)*'complete results log'!$B$2)+('complete results log'!$B$2*(O757-1))),IF(N757="WON",((((O757-1)*Q757)*'complete results log'!$B$2)+('complete results log'!$B$2*(O757-1))),IF(N757="PLACED",((((O757-1)*Q757)*'complete results log'!$B$2)-'complete results log'!$B$2),IF(Q757=0,-'complete results log'!$B$2,IF(Q757=0,-'complete results log'!$B$2,-('complete results log'!$B$2*2)))))))*E757</f>
        <v>0</v>
      </c>
      <c r="T757" s="28">
        <f>(IF(N757="WON-EW",(((L757-1)*'complete results log'!$B$2)*(1-$B$3))+(((M757-1)*'complete results log'!$B$2)*(1-$B$3)),IF(N757="WON",(((L757-1)*'complete results log'!$B$2)*(1-$B$3)),IF(N757="PLACED",(((M757-1)*'complete results log'!$B$2)*(1-$B$3))-'complete results log'!$B$2,IF(Q757=0,-'complete results log'!$B$2,-('complete results log'!$B$2*2))))))*E757</f>
        <v>0</v>
      </c>
    </row>
    <row r="758" spans="3:20" x14ac:dyDescent="0.2">
      <c r="C758" s="50"/>
      <c r="D758" s="50"/>
      <c r="H758" s="22"/>
      <c r="I758" s="22"/>
      <c r="J758" s="22"/>
      <c r="K758" s="22"/>
      <c r="N758" s="18"/>
      <c r="O758" s="27">
        <f>((G758-1)*(1-(IF(H758="no",0,'complete results log'!$B$3)))+1)</f>
        <v>5.0000000000000044E-2</v>
      </c>
      <c r="P758" s="27">
        <f t="shared" si="12"/>
        <v>0</v>
      </c>
      <c r="Q758" s="39">
        <f>IF(Table1[[#This Row],[Runners]]&lt;5,0,IF(Table1[[#This Row],[Runners]]&lt;8,0.25,IF(Table1[[#This Row],[Runners]]&lt;12,0.2,IF(Table1[[#This Row],[Handicap?]]="Yes",0.25,0.2))))</f>
        <v>0</v>
      </c>
      <c r="R758" s="29">
        <f>(IF(N758="WON-EW",((((F758-1)*Q758)*'complete results log'!$B$2)+('complete results log'!$B$2*(F758-1))),IF(N758="WON",((((F758-1)*Q758)*'complete results log'!$B$2)+('complete results log'!$B$2*(F758-1))),IF(N758="PLACED",((((F758-1)*Q758)*'complete results log'!$B$2)-'complete results log'!$B$2),IF(Q758=0,-'complete results log'!$B$2,IF(Q758=0,-'complete results log'!$B$2,-('complete results log'!$B$2*2)))))))*E758</f>
        <v>0</v>
      </c>
      <c r="S758" s="28">
        <f>(IF(N758="WON-EW",((((O758-1)*Q758)*'complete results log'!$B$2)+('complete results log'!$B$2*(O758-1))),IF(N758="WON",((((O758-1)*Q758)*'complete results log'!$B$2)+('complete results log'!$B$2*(O758-1))),IF(N758="PLACED",((((O758-1)*Q758)*'complete results log'!$B$2)-'complete results log'!$B$2),IF(Q758=0,-'complete results log'!$B$2,IF(Q758=0,-'complete results log'!$B$2,-('complete results log'!$B$2*2)))))))*E758</f>
        <v>0</v>
      </c>
      <c r="T758" s="28">
        <f>(IF(N758="WON-EW",(((L758-1)*'complete results log'!$B$2)*(1-$B$3))+(((M758-1)*'complete results log'!$B$2)*(1-$B$3)),IF(N758="WON",(((L758-1)*'complete results log'!$B$2)*(1-$B$3)),IF(N758="PLACED",(((M758-1)*'complete results log'!$B$2)*(1-$B$3))-'complete results log'!$B$2,IF(Q758=0,-'complete results log'!$B$2,-('complete results log'!$B$2*2))))))*E758</f>
        <v>0</v>
      </c>
    </row>
    <row r="759" spans="3:20" x14ac:dyDescent="0.2">
      <c r="C759" s="50"/>
      <c r="D759" s="50"/>
      <c r="H759" s="22"/>
      <c r="I759" s="22"/>
      <c r="J759" s="22"/>
      <c r="K759" s="22"/>
      <c r="N759" s="18"/>
      <c r="O759" s="27">
        <f>((G759-1)*(1-(IF(H759="no",0,'complete results log'!$B$3)))+1)</f>
        <v>5.0000000000000044E-2</v>
      </c>
      <c r="P759" s="27">
        <f t="shared" si="12"/>
        <v>0</v>
      </c>
      <c r="Q759" s="39">
        <f>IF(Table1[[#This Row],[Runners]]&lt;5,0,IF(Table1[[#This Row],[Runners]]&lt;8,0.25,IF(Table1[[#This Row],[Runners]]&lt;12,0.2,IF(Table1[[#This Row],[Handicap?]]="Yes",0.25,0.2))))</f>
        <v>0</v>
      </c>
      <c r="R759" s="29">
        <f>(IF(N759="WON-EW",((((F759-1)*Q759)*'complete results log'!$B$2)+('complete results log'!$B$2*(F759-1))),IF(N759="WON",((((F759-1)*Q759)*'complete results log'!$B$2)+('complete results log'!$B$2*(F759-1))),IF(N759="PLACED",((((F759-1)*Q759)*'complete results log'!$B$2)-'complete results log'!$B$2),IF(Q759=0,-'complete results log'!$B$2,IF(Q759=0,-'complete results log'!$B$2,-('complete results log'!$B$2*2)))))))*E759</f>
        <v>0</v>
      </c>
      <c r="S759" s="28">
        <f>(IF(N759="WON-EW",((((O759-1)*Q759)*'complete results log'!$B$2)+('complete results log'!$B$2*(O759-1))),IF(N759="WON",((((O759-1)*Q759)*'complete results log'!$B$2)+('complete results log'!$B$2*(O759-1))),IF(N759="PLACED",((((O759-1)*Q759)*'complete results log'!$B$2)-'complete results log'!$B$2),IF(Q759=0,-'complete results log'!$B$2,IF(Q759=0,-'complete results log'!$B$2,-('complete results log'!$B$2*2)))))))*E759</f>
        <v>0</v>
      </c>
      <c r="T759" s="28">
        <f>(IF(N759="WON-EW",(((L759-1)*'complete results log'!$B$2)*(1-$B$3))+(((M759-1)*'complete results log'!$B$2)*(1-$B$3)),IF(N759="WON",(((L759-1)*'complete results log'!$B$2)*(1-$B$3)),IF(N759="PLACED",(((M759-1)*'complete results log'!$B$2)*(1-$B$3))-'complete results log'!$B$2,IF(Q759=0,-'complete results log'!$B$2,-('complete results log'!$B$2*2))))))*E759</f>
        <v>0</v>
      </c>
    </row>
    <row r="760" spans="3:20" x14ac:dyDescent="0.2">
      <c r="C760" s="50"/>
      <c r="D760" s="50"/>
      <c r="H760" s="22"/>
      <c r="I760" s="22"/>
      <c r="J760" s="22"/>
      <c r="K760" s="22"/>
      <c r="N760" s="18"/>
      <c r="O760" s="27">
        <f>((G760-1)*(1-(IF(H760="no",0,'complete results log'!$B$3)))+1)</f>
        <v>5.0000000000000044E-2</v>
      </c>
      <c r="P760" s="27">
        <f t="shared" si="12"/>
        <v>0</v>
      </c>
      <c r="Q760" s="39">
        <f>IF(Table1[[#This Row],[Runners]]&lt;5,0,IF(Table1[[#This Row],[Runners]]&lt;8,0.25,IF(Table1[[#This Row],[Runners]]&lt;12,0.2,IF(Table1[[#This Row],[Handicap?]]="Yes",0.25,0.2))))</f>
        <v>0</v>
      </c>
      <c r="R760" s="29">
        <f>(IF(N760="WON-EW",((((F760-1)*Q760)*'complete results log'!$B$2)+('complete results log'!$B$2*(F760-1))),IF(N760="WON",((((F760-1)*Q760)*'complete results log'!$B$2)+('complete results log'!$B$2*(F760-1))),IF(N760="PLACED",((((F760-1)*Q760)*'complete results log'!$B$2)-'complete results log'!$B$2),IF(Q760=0,-'complete results log'!$B$2,IF(Q760=0,-'complete results log'!$B$2,-('complete results log'!$B$2*2)))))))*E760</f>
        <v>0</v>
      </c>
      <c r="S760" s="28">
        <f>(IF(N760="WON-EW",((((O760-1)*Q760)*'complete results log'!$B$2)+('complete results log'!$B$2*(O760-1))),IF(N760="WON",((((O760-1)*Q760)*'complete results log'!$B$2)+('complete results log'!$B$2*(O760-1))),IF(N760="PLACED",((((O760-1)*Q760)*'complete results log'!$B$2)-'complete results log'!$B$2),IF(Q760=0,-'complete results log'!$B$2,IF(Q760=0,-'complete results log'!$B$2,-('complete results log'!$B$2*2)))))))*E760</f>
        <v>0</v>
      </c>
      <c r="T760" s="28">
        <f>(IF(N760="WON-EW",(((L760-1)*'complete results log'!$B$2)*(1-$B$3))+(((M760-1)*'complete results log'!$B$2)*(1-$B$3)),IF(N760="WON",(((L760-1)*'complete results log'!$B$2)*(1-$B$3)),IF(N760="PLACED",(((M760-1)*'complete results log'!$B$2)*(1-$B$3))-'complete results log'!$B$2,IF(Q760=0,-'complete results log'!$B$2,-('complete results log'!$B$2*2))))))*E760</f>
        <v>0</v>
      </c>
    </row>
    <row r="761" spans="3:20" x14ac:dyDescent="0.2">
      <c r="C761" s="50"/>
      <c r="D761" s="50"/>
      <c r="H761" s="22"/>
      <c r="I761" s="22"/>
      <c r="J761" s="22"/>
      <c r="K761" s="22"/>
      <c r="N761" s="18"/>
      <c r="O761" s="27">
        <f>((G761-1)*(1-(IF(H761="no",0,'complete results log'!$B$3)))+1)</f>
        <v>5.0000000000000044E-2</v>
      </c>
      <c r="P761" s="27">
        <f t="shared" si="12"/>
        <v>0</v>
      </c>
      <c r="Q761" s="39">
        <f>IF(Table1[[#This Row],[Runners]]&lt;5,0,IF(Table1[[#This Row],[Runners]]&lt;8,0.25,IF(Table1[[#This Row],[Runners]]&lt;12,0.2,IF(Table1[[#This Row],[Handicap?]]="Yes",0.25,0.2))))</f>
        <v>0</v>
      </c>
      <c r="R761" s="29">
        <f>(IF(N761="WON-EW",((((F761-1)*Q761)*'complete results log'!$B$2)+('complete results log'!$B$2*(F761-1))),IF(N761="WON",((((F761-1)*Q761)*'complete results log'!$B$2)+('complete results log'!$B$2*(F761-1))),IF(N761="PLACED",((((F761-1)*Q761)*'complete results log'!$B$2)-'complete results log'!$B$2),IF(Q761=0,-'complete results log'!$B$2,IF(Q761=0,-'complete results log'!$B$2,-('complete results log'!$B$2*2)))))))*E761</f>
        <v>0</v>
      </c>
      <c r="S761" s="28">
        <f>(IF(N761="WON-EW",((((O761-1)*Q761)*'complete results log'!$B$2)+('complete results log'!$B$2*(O761-1))),IF(N761="WON",((((O761-1)*Q761)*'complete results log'!$B$2)+('complete results log'!$B$2*(O761-1))),IF(N761="PLACED",((((O761-1)*Q761)*'complete results log'!$B$2)-'complete results log'!$B$2),IF(Q761=0,-'complete results log'!$B$2,IF(Q761=0,-'complete results log'!$B$2,-('complete results log'!$B$2*2)))))))*E761</f>
        <v>0</v>
      </c>
      <c r="T761" s="28">
        <f>(IF(N761="WON-EW",(((L761-1)*'complete results log'!$B$2)*(1-$B$3))+(((M761-1)*'complete results log'!$B$2)*(1-$B$3)),IF(N761="WON",(((L761-1)*'complete results log'!$B$2)*(1-$B$3)),IF(N761="PLACED",(((M761-1)*'complete results log'!$B$2)*(1-$B$3))-'complete results log'!$B$2,IF(Q761=0,-'complete results log'!$B$2,-('complete results log'!$B$2*2))))))*E761</f>
        <v>0</v>
      </c>
    </row>
    <row r="762" spans="3:20" x14ac:dyDescent="0.2">
      <c r="C762" s="50"/>
      <c r="D762" s="50"/>
      <c r="H762" s="22"/>
      <c r="I762" s="22"/>
      <c r="J762" s="22"/>
      <c r="K762" s="22"/>
      <c r="N762" s="18"/>
      <c r="O762" s="27">
        <f>((G762-1)*(1-(IF(H762="no",0,'complete results log'!$B$3)))+1)</f>
        <v>5.0000000000000044E-2</v>
      </c>
      <c r="P762" s="27">
        <f t="shared" si="12"/>
        <v>0</v>
      </c>
      <c r="Q762" s="39">
        <f>IF(Table1[[#This Row],[Runners]]&lt;5,0,IF(Table1[[#This Row],[Runners]]&lt;8,0.25,IF(Table1[[#This Row],[Runners]]&lt;12,0.2,IF(Table1[[#This Row],[Handicap?]]="Yes",0.25,0.2))))</f>
        <v>0</v>
      </c>
      <c r="R762" s="29">
        <f>(IF(N762="WON-EW",((((F762-1)*Q762)*'complete results log'!$B$2)+('complete results log'!$B$2*(F762-1))),IF(N762="WON",((((F762-1)*Q762)*'complete results log'!$B$2)+('complete results log'!$B$2*(F762-1))),IF(N762="PLACED",((((F762-1)*Q762)*'complete results log'!$B$2)-'complete results log'!$B$2),IF(Q762=0,-'complete results log'!$B$2,IF(Q762=0,-'complete results log'!$B$2,-('complete results log'!$B$2*2)))))))*E762</f>
        <v>0</v>
      </c>
      <c r="S762" s="28">
        <f>(IF(N762="WON-EW",((((O762-1)*Q762)*'complete results log'!$B$2)+('complete results log'!$B$2*(O762-1))),IF(N762="WON",((((O762-1)*Q762)*'complete results log'!$B$2)+('complete results log'!$B$2*(O762-1))),IF(N762="PLACED",((((O762-1)*Q762)*'complete results log'!$B$2)-'complete results log'!$B$2),IF(Q762=0,-'complete results log'!$B$2,IF(Q762=0,-'complete results log'!$B$2,-('complete results log'!$B$2*2)))))))*E762</f>
        <v>0</v>
      </c>
      <c r="T762" s="28">
        <f>(IF(N762="WON-EW",(((L762-1)*'complete results log'!$B$2)*(1-$B$3))+(((M762-1)*'complete results log'!$B$2)*(1-$B$3)),IF(N762="WON",(((L762-1)*'complete results log'!$B$2)*(1-$B$3)),IF(N762="PLACED",(((M762-1)*'complete results log'!$B$2)*(1-$B$3))-'complete results log'!$B$2,IF(Q762=0,-'complete results log'!$B$2,-('complete results log'!$B$2*2))))))*E762</f>
        <v>0</v>
      </c>
    </row>
    <row r="763" spans="3:20" x14ac:dyDescent="0.2">
      <c r="C763" s="50"/>
      <c r="D763" s="50"/>
      <c r="H763" s="22"/>
      <c r="I763" s="22"/>
      <c r="J763" s="22"/>
      <c r="K763" s="22"/>
      <c r="N763" s="18"/>
      <c r="O763" s="27">
        <f>((G763-1)*(1-(IF(H763="no",0,'complete results log'!$B$3)))+1)</f>
        <v>5.0000000000000044E-2</v>
      </c>
      <c r="P763" s="27">
        <f t="shared" si="12"/>
        <v>0</v>
      </c>
      <c r="Q763" s="39">
        <f>IF(Table1[[#This Row],[Runners]]&lt;5,0,IF(Table1[[#This Row],[Runners]]&lt;8,0.25,IF(Table1[[#This Row],[Runners]]&lt;12,0.2,IF(Table1[[#This Row],[Handicap?]]="Yes",0.25,0.2))))</f>
        <v>0</v>
      </c>
      <c r="R763" s="29">
        <f>(IF(N763="WON-EW",((((F763-1)*Q763)*'complete results log'!$B$2)+('complete results log'!$B$2*(F763-1))),IF(N763="WON",((((F763-1)*Q763)*'complete results log'!$B$2)+('complete results log'!$B$2*(F763-1))),IF(N763="PLACED",((((F763-1)*Q763)*'complete results log'!$B$2)-'complete results log'!$B$2),IF(Q763=0,-'complete results log'!$B$2,IF(Q763=0,-'complete results log'!$B$2,-('complete results log'!$B$2*2)))))))*E763</f>
        <v>0</v>
      </c>
      <c r="S763" s="28">
        <f>(IF(N763="WON-EW",((((O763-1)*Q763)*'complete results log'!$B$2)+('complete results log'!$B$2*(O763-1))),IF(N763="WON",((((O763-1)*Q763)*'complete results log'!$B$2)+('complete results log'!$B$2*(O763-1))),IF(N763="PLACED",((((O763-1)*Q763)*'complete results log'!$B$2)-'complete results log'!$B$2),IF(Q763=0,-'complete results log'!$B$2,IF(Q763=0,-'complete results log'!$B$2,-('complete results log'!$B$2*2)))))))*E763</f>
        <v>0</v>
      </c>
      <c r="T763" s="28">
        <f>(IF(N763="WON-EW",(((L763-1)*'complete results log'!$B$2)*(1-$B$3))+(((M763-1)*'complete results log'!$B$2)*(1-$B$3)),IF(N763="WON",(((L763-1)*'complete results log'!$B$2)*(1-$B$3)),IF(N763="PLACED",(((M763-1)*'complete results log'!$B$2)*(1-$B$3))-'complete results log'!$B$2,IF(Q763=0,-'complete results log'!$B$2,-('complete results log'!$B$2*2))))))*E763</f>
        <v>0</v>
      </c>
    </row>
    <row r="764" spans="3:20" x14ac:dyDescent="0.2">
      <c r="C764" s="50"/>
      <c r="D764" s="50"/>
      <c r="H764" s="22"/>
      <c r="I764" s="22"/>
      <c r="J764" s="22"/>
      <c r="K764" s="22"/>
      <c r="N764" s="18"/>
      <c r="O764" s="27">
        <f>((G764-1)*(1-(IF(H764="no",0,'complete results log'!$B$3)))+1)</f>
        <v>5.0000000000000044E-2</v>
      </c>
      <c r="P764" s="27">
        <f t="shared" si="12"/>
        <v>0</v>
      </c>
      <c r="Q764" s="39">
        <f>IF(Table1[[#This Row],[Runners]]&lt;5,0,IF(Table1[[#This Row],[Runners]]&lt;8,0.25,IF(Table1[[#This Row],[Runners]]&lt;12,0.2,IF(Table1[[#This Row],[Handicap?]]="Yes",0.25,0.2))))</f>
        <v>0</v>
      </c>
      <c r="R764" s="29">
        <f>(IF(N764="WON-EW",((((F764-1)*Q764)*'complete results log'!$B$2)+('complete results log'!$B$2*(F764-1))),IF(N764="WON",((((F764-1)*Q764)*'complete results log'!$B$2)+('complete results log'!$B$2*(F764-1))),IF(N764="PLACED",((((F764-1)*Q764)*'complete results log'!$B$2)-'complete results log'!$B$2),IF(Q764=0,-'complete results log'!$B$2,IF(Q764=0,-'complete results log'!$B$2,-('complete results log'!$B$2*2)))))))*E764</f>
        <v>0</v>
      </c>
      <c r="S764" s="28">
        <f>(IF(N764="WON-EW",((((O764-1)*Q764)*'complete results log'!$B$2)+('complete results log'!$B$2*(O764-1))),IF(N764="WON",((((O764-1)*Q764)*'complete results log'!$B$2)+('complete results log'!$B$2*(O764-1))),IF(N764="PLACED",((((O764-1)*Q764)*'complete results log'!$B$2)-'complete results log'!$B$2),IF(Q764=0,-'complete results log'!$B$2,IF(Q764=0,-'complete results log'!$B$2,-('complete results log'!$B$2*2)))))))*E764</f>
        <v>0</v>
      </c>
      <c r="T764" s="28">
        <f>(IF(N764="WON-EW",(((L764-1)*'complete results log'!$B$2)*(1-$B$3))+(((M764-1)*'complete results log'!$B$2)*(1-$B$3)),IF(N764="WON",(((L764-1)*'complete results log'!$B$2)*(1-$B$3)),IF(N764="PLACED",(((M764-1)*'complete results log'!$B$2)*(1-$B$3))-'complete results log'!$B$2,IF(Q764=0,-'complete results log'!$B$2,-('complete results log'!$B$2*2))))))*E764</f>
        <v>0</v>
      </c>
    </row>
    <row r="765" spans="3:20" x14ac:dyDescent="0.2">
      <c r="C765" s="50"/>
      <c r="D765" s="50"/>
      <c r="H765" s="22"/>
      <c r="I765" s="22"/>
      <c r="J765" s="22"/>
      <c r="K765" s="22"/>
      <c r="N765" s="18"/>
      <c r="O765" s="27">
        <f>((G765-1)*(1-(IF(H765="no",0,'complete results log'!$B$3)))+1)</f>
        <v>5.0000000000000044E-2</v>
      </c>
      <c r="P765" s="27">
        <f t="shared" si="12"/>
        <v>0</v>
      </c>
      <c r="Q765" s="39">
        <f>IF(Table1[[#This Row],[Runners]]&lt;5,0,IF(Table1[[#This Row],[Runners]]&lt;8,0.25,IF(Table1[[#This Row],[Runners]]&lt;12,0.2,IF(Table1[[#This Row],[Handicap?]]="Yes",0.25,0.2))))</f>
        <v>0</v>
      </c>
      <c r="R765" s="29">
        <f>(IF(N765="WON-EW",((((F765-1)*Q765)*'complete results log'!$B$2)+('complete results log'!$B$2*(F765-1))),IF(N765="WON",((((F765-1)*Q765)*'complete results log'!$B$2)+('complete results log'!$B$2*(F765-1))),IF(N765="PLACED",((((F765-1)*Q765)*'complete results log'!$B$2)-'complete results log'!$B$2),IF(Q765=0,-'complete results log'!$B$2,IF(Q765=0,-'complete results log'!$B$2,-('complete results log'!$B$2*2)))))))*E765</f>
        <v>0</v>
      </c>
      <c r="S765" s="28">
        <f>(IF(N765="WON-EW",((((O765-1)*Q765)*'complete results log'!$B$2)+('complete results log'!$B$2*(O765-1))),IF(N765="WON",((((O765-1)*Q765)*'complete results log'!$B$2)+('complete results log'!$B$2*(O765-1))),IF(N765="PLACED",((((O765-1)*Q765)*'complete results log'!$B$2)-'complete results log'!$B$2),IF(Q765=0,-'complete results log'!$B$2,IF(Q765=0,-'complete results log'!$B$2,-('complete results log'!$B$2*2)))))))*E765</f>
        <v>0</v>
      </c>
      <c r="T765" s="28">
        <f>(IF(N765="WON-EW",(((L765-1)*'complete results log'!$B$2)*(1-$B$3))+(((M765-1)*'complete results log'!$B$2)*(1-$B$3)),IF(N765="WON",(((L765-1)*'complete results log'!$B$2)*(1-$B$3)),IF(N765="PLACED",(((M765-1)*'complete results log'!$B$2)*(1-$B$3))-'complete results log'!$B$2,IF(Q765=0,-'complete results log'!$B$2,-('complete results log'!$B$2*2))))))*E765</f>
        <v>0</v>
      </c>
    </row>
    <row r="766" spans="3:20" x14ac:dyDescent="0.2">
      <c r="C766" s="50"/>
      <c r="D766" s="50"/>
      <c r="H766" s="22"/>
      <c r="I766" s="22"/>
      <c r="J766" s="22"/>
      <c r="K766" s="22"/>
      <c r="N766" s="18"/>
      <c r="O766" s="27">
        <f>((G766-1)*(1-(IF(H766="no",0,'complete results log'!$B$3)))+1)</f>
        <v>5.0000000000000044E-2</v>
      </c>
      <c r="P766" s="27">
        <f t="shared" si="12"/>
        <v>0</v>
      </c>
      <c r="Q766" s="39">
        <f>IF(Table1[[#This Row],[Runners]]&lt;5,0,IF(Table1[[#This Row],[Runners]]&lt;8,0.25,IF(Table1[[#This Row],[Runners]]&lt;12,0.2,IF(Table1[[#This Row],[Handicap?]]="Yes",0.25,0.2))))</f>
        <v>0</v>
      </c>
      <c r="R766" s="29">
        <f>(IF(N766="WON-EW",((((F766-1)*Q766)*'complete results log'!$B$2)+('complete results log'!$B$2*(F766-1))),IF(N766="WON",((((F766-1)*Q766)*'complete results log'!$B$2)+('complete results log'!$B$2*(F766-1))),IF(N766="PLACED",((((F766-1)*Q766)*'complete results log'!$B$2)-'complete results log'!$B$2),IF(Q766=0,-'complete results log'!$B$2,IF(Q766=0,-'complete results log'!$B$2,-('complete results log'!$B$2*2)))))))*E766</f>
        <v>0</v>
      </c>
      <c r="S766" s="28">
        <f>(IF(N766="WON-EW",((((O766-1)*Q766)*'complete results log'!$B$2)+('complete results log'!$B$2*(O766-1))),IF(N766="WON",((((O766-1)*Q766)*'complete results log'!$B$2)+('complete results log'!$B$2*(O766-1))),IF(N766="PLACED",((((O766-1)*Q766)*'complete results log'!$B$2)-'complete results log'!$B$2),IF(Q766=0,-'complete results log'!$B$2,IF(Q766=0,-'complete results log'!$B$2,-('complete results log'!$B$2*2)))))))*E766</f>
        <v>0</v>
      </c>
      <c r="T766" s="28">
        <f>(IF(N766="WON-EW",(((L766-1)*'complete results log'!$B$2)*(1-$B$3))+(((M766-1)*'complete results log'!$B$2)*(1-$B$3)),IF(N766="WON",(((L766-1)*'complete results log'!$B$2)*(1-$B$3)),IF(N766="PLACED",(((M766-1)*'complete results log'!$B$2)*(1-$B$3))-'complete results log'!$B$2,IF(Q766=0,-'complete results log'!$B$2,-('complete results log'!$B$2*2))))))*E766</f>
        <v>0</v>
      </c>
    </row>
    <row r="767" spans="3:20" x14ac:dyDescent="0.2">
      <c r="C767" s="50"/>
      <c r="D767" s="50"/>
      <c r="H767" s="22"/>
      <c r="I767" s="22"/>
      <c r="J767" s="22"/>
      <c r="K767" s="22"/>
      <c r="N767" s="18"/>
      <c r="O767" s="27">
        <f>((G767-1)*(1-(IF(H767="no",0,'complete results log'!$B$3)))+1)</f>
        <v>5.0000000000000044E-2</v>
      </c>
      <c r="P767" s="27">
        <f t="shared" si="12"/>
        <v>0</v>
      </c>
      <c r="Q767" s="39">
        <f>IF(Table1[[#This Row],[Runners]]&lt;5,0,IF(Table1[[#This Row],[Runners]]&lt;8,0.25,IF(Table1[[#This Row],[Runners]]&lt;12,0.2,IF(Table1[[#This Row],[Handicap?]]="Yes",0.25,0.2))))</f>
        <v>0</v>
      </c>
      <c r="R767" s="29">
        <f>(IF(N767="WON-EW",((((F767-1)*Q767)*'complete results log'!$B$2)+('complete results log'!$B$2*(F767-1))),IF(N767="WON",((((F767-1)*Q767)*'complete results log'!$B$2)+('complete results log'!$B$2*(F767-1))),IF(N767="PLACED",((((F767-1)*Q767)*'complete results log'!$B$2)-'complete results log'!$B$2),IF(Q767=0,-'complete results log'!$B$2,IF(Q767=0,-'complete results log'!$B$2,-('complete results log'!$B$2*2)))))))*E767</f>
        <v>0</v>
      </c>
      <c r="S767" s="28">
        <f>(IF(N767="WON-EW",((((O767-1)*Q767)*'complete results log'!$B$2)+('complete results log'!$B$2*(O767-1))),IF(N767="WON",((((O767-1)*Q767)*'complete results log'!$B$2)+('complete results log'!$B$2*(O767-1))),IF(N767="PLACED",((((O767-1)*Q767)*'complete results log'!$B$2)-'complete results log'!$B$2),IF(Q767=0,-'complete results log'!$B$2,IF(Q767=0,-'complete results log'!$B$2,-('complete results log'!$B$2*2)))))))*E767</f>
        <v>0</v>
      </c>
      <c r="T767" s="28">
        <f>(IF(N767="WON-EW",(((L767-1)*'complete results log'!$B$2)*(1-$B$3))+(((M767-1)*'complete results log'!$B$2)*(1-$B$3)),IF(N767="WON",(((L767-1)*'complete results log'!$B$2)*(1-$B$3)),IF(N767="PLACED",(((M767-1)*'complete results log'!$B$2)*(1-$B$3))-'complete results log'!$B$2,IF(Q767=0,-'complete results log'!$B$2,-('complete results log'!$B$2*2))))))*E767</f>
        <v>0</v>
      </c>
    </row>
    <row r="768" spans="3:20" x14ac:dyDescent="0.2">
      <c r="C768" s="50"/>
      <c r="D768" s="50"/>
      <c r="H768" s="22"/>
      <c r="I768" s="22"/>
      <c r="J768" s="22"/>
      <c r="K768" s="22"/>
      <c r="N768" s="18"/>
      <c r="O768" s="27">
        <f>((G768-1)*(1-(IF(H768="no",0,'complete results log'!$B$3)))+1)</f>
        <v>5.0000000000000044E-2</v>
      </c>
      <c r="P768" s="27">
        <f t="shared" si="12"/>
        <v>0</v>
      </c>
      <c r="Q768" s="39">
        <f>IF(Table1[[#This Row],[Runners]]&lt;5,0,IF(Table1[[#This Row],[Runners]]&lt;8,0.25,IF(Table1[[#This Row],[Runners]]&lt;12,0.2,IF(Table1[[#This Row],[Handicap?]]="Yes",0.25,0.2))))</f>
        <v>0</v>
      </c>
      <c r="R768" s="29">
        <f>(IF(N768="WON-EW",((((F768-1)*Q768)*'complete results log'!$B$2)+('complete results log'!$B$2*(F768-1))),IF(N768="WON",((((F768-1)*Q768)*'complete results log'!$B$2)+('complete results log'!$B$2*(F768-1))),IF(N768="PLACED",((((F768-1)*Q768)*'complete results log'!$B$2)-'complete results log'!$B$2),IF(Q768=0,-'complete results log'!$B$2,IF(Q768=0,-'complete results log'!$B$2,-('complete results log'!$B$2*2)))))))*E768</f>
        <v>0</v>
      </c>
      <c r="S768" s="28">
        <f>(IF(N768="WON-EW",((((O768-1)*Q768)*'complete results log'!$B$2)+('complete results log'!$B$2*(O768-1))),IF(N768="WON",((((O768-1)*Q768)*'complete results log'!$B$2)+('complete results log'!$B$2*(O768-1))),IF(N768="PLACED",((((O768-1)*Q768)*'complete results log'!$B$2)-'complete results log'!$B$2),IF(Q768=0,-'complete results log'!$B$2,IF(Q768=0,-'complete results log'!$B$2,-('complete results log'!$B$2*2)))))))*E768</f>
        <v>0</v>
      </c>
      <c r="T768" s="28">
        <f>(IF(N768="WON-EW",(((L768-1)*'complete results log'!$B$2)*(1-$B$3))+(((M768-1)*'complete results log'!$B$2)*(1-$B$3)),IF(N768="WON",(((L768-1)*'complete results log'!$B$2)*(1-$B$3)),IF(N768="PLACED",(((M768-1)*'complete results log'!$B$2)*(1-$B$3))-'complete results log'!$B$2,IF(Q768=0,-'complete results log'!$B$2,-('complete results log'!$B$2*2))))))*E768</f>
        <v>0</v>
      </c>
    </row>
    <row r="769" spans="3:20" x14ac:dyDescent="0.2">
      <c r="C769" s="50"/>
      <c r="D769" s="50"/>
      <c r="H769" s="22"/>
      <c r="I769" s="22"/>
      <c r="J769" s="22"/>
      <c r="K769" s="22"/>
      <c r="N769" s="18"/>
      <c r="O769" s="27">
        <f>((G769-1)*(1-(IF(H769="no",0,'complete results log'!$B$3)))+1)</f>
        <v>5.0000000000000044E-2</v>
      </c>
      <c r="P769" s="27">
        <f t="shared" si="12"/>
        <v>0</v>
      </c>
      <c r="Q769" s="39">
        <f>IF(Table1[[#This Row],[Runners]]&lt;5,0,IF(Table1[[#This Row],[Runners]]&lt;8,0.25,IF(Table1[[#This Row],[Runners]]&lt;12,0.2,IF(Table1[[#This Row],[Handicap?]]="Yes",0.25,0.2))))</f>
        <v>0</v>
      </c>
      <c r="R769" s="29">
        <f>(IF(N769="WON-EW",((((F769-1)*Q769)*'complete results log'!$B$2)+('complete results log'!$B$2*(F769-1))),IF(N769="WON",((((F769-1)*Q769)*'complete results log'!$B$2)+('complete results log'!$B$2*(F769-1))),IF(N769="PLACED",((((F769-1)*Q769)*'complete results log'!$B$2)-'complete results log'!$B$2),IF(Q769=0,-'complete results log'!$B$2,IF(Q769=0,-'complete results log'!$B$2,-('complete results log'!$B$2*2)))))))*E769</f>
        <v>0</v>
      </c>
      <c r="S769" s="28">
        <f>(IF(N769="WON-EW",((((O769-1)*Q769)*'complete results log'!$B$2)+('complete results log'!$B$2*(O769-1))),IF(N769="WON",((((O769-1)*Q769)*'complete results log'!$B$2)+('complete results log'!$B$2*(O769-1))),IF(N769="PLACED",((((O769-1)*Q769)*'complete results log'!$B$2)-'complete results log'!$B$2),IF(Q769=0,-'complete results log'!$B$2,IF(Q769=0,-'complete results log'!$B$2,-('complete results log'!$B$2*2)))))))*E769</f>
        <v>0</v>
      </c>
      <c r="T769" s="28">
        <f>(IF(N769="WON-EW",(((L769-1)*'complete results log'!$B$2)*(1-$B$3))+(((M769-1)*'complete results log'!$B$2)*(1-$B$3)),IF(N769="WON",(((L769-1)*'complete results log'!$B$2)*(1-$B$3)),IF(N769="PLACED",(((M769-1)*'complete results log'!$B$2)*(1-$B$3))-'complete results log'!$B$2,IF(Q769=0,-'complete results log'!$B$2,-('complete results log'!$B$2*2))))))*E769</f>
        <v>0</v>
      </c>
    </row>
    <row r="770" spans="3:20" x14ac:dyDescent="0.2">
      <c r="C770" s="50"/>
      <c r="D770" s="50"/>
      <c r="H770" s="22"/>
      <c r="I770" s="22"/>
      <c r="J770" s="22"/>
      <c r="K770" s="22"/>
      <c r="N770" s="18"/>
      <c r="O770" s="27">
        <f>((G770-1)*(1-(IF(H770="no",0,'complete results log'!$B$3)))+1)</f>
        <v>5.0000000000000044E-2</v>
      </c>
      <c r="P770" s="27">
        <f t="shared" si="12"/>
        <v>0</v>
      </c>
      <c r="Q770" s="39">
        <f>IF(Table1[[#This Row],[Runners]]&lt;5,0,IF(Table1[[#This Row],[Runners]]&lt;8,0.25,IF(Table1[[#This Row],[Runners]]&lt;12,0.2,IF(Table1[[#This Row],[Handicap?]]="Yes",0.25,0.2))))</f>
        <v>0</v>
      </c>
      <c r="R770" s="29">
        <f>(IF(N770="WON-EW",((((F770-1)*Q770)*'complete results log'!$B$2)+('complete results log'!$B$2*(F770-1))),IF(N770="WON",((((F770-1)*Q770)*'complete results log'!$B$2)+('complete results log'!$B$2*(F770-1))),IF(N770="PLACED",((((F770-1)*Q770)*'complete results log'!$B$2)-'complete results log'!$B$2),IF(Q770=0,-'complete results log'!$B$2,IF(Q770=0,-'complete results log'!$B$2,-('complete results log'!$B$2*2)))))))*E770</f>
        <v>0</v>
      </c>
      <c r="S770" s="28">
        <f>(IF(N770="WON-EW",((((O770-1)*Q770)*'complete results log'!$B$2)+('complete results log'!$B$2*(O770-1))),IF(N770="WON",((((O770-1)*Q770)*'complete results log'!$B$2)+('complete results log'!$B$2*(O770-1))),IF(N770="PLACED",((((O770-1)*Q770)*'complete results log'!$B$2)-'complete results log'!$B$2),IF(Q770=0,-'complete results log'!$B$2,IF(Q770=0,-'complete results log'!$B$2,-('complete results log'!$B$2*2)))))))*E770</f>
        <v>0</v>
      </c>
      <c r="T770" s="28">
        <f>(IF(N770="WON-EW",(((L770-1)*'complete results log'!$B$2)*(1-$B$3))+(((M770-1)*'complete results log'!$B$2)*(1-$B$3)),IF(N770="WON",(((L770-1)*'complete results log'!$B$2)*(1-$B$3)),IF(N770="PLACED",(((M770-1)*'complete results log'!$B$2)*(1-$B$3))-'complete results log'!$B$2,IF(Q770=0,-'complete results log'!$B$2,-('complete results log'!$B$2*2))))))*E770</f>
        <v>0</v>
      </c>
    </row>
    <row r="771" spans="3:20" x14ac:dyDescent="0.2">
      <c r="C771" s="50"/>
      <c r="D771" s="50"/>
      <c r="H771" s="22"/>
      <c r="I771" s="22"/>
      <c r="J771" s="22"/>
      <c r="K771" s="22"/>
      <c r="N771" s="18"/>
      <c r="O771" s="27">
        <f>((G771-1)*(1-(IF(H771="no",0,'complete results log'!$B$3)))+1)</f>
        <v>5.0000000000000044E-2</v>
      </c>
      <c r="P771" s="27">
        <f t="shared" si="12"/>
        <v>0</v>
      </c>
      <c r="Q771" s="39">
        <f>IF(Table1[[#This Row],[Runners]]&lt;5,0,IF(Table1[[#This Row],[Runners]]&lt;8,0.25,IF(Table1[[#This Row],[Runners]]&lt;12,0.2,IF(Table1[[#This Row],[Handicap?]]="Yes",0.25,0.2))))</f>
        <v>0</v>
      </c>
      <c r="R771" s="29">
        <f>(IF(N771="WON-EW",((((F771-1)*Q771)*'complete results log'!$B$2)+('complete results log'!$B$2*(F771-1))),IF(N771="WON",((((F771-1)*Q771)*'complete results log'!$B$2)+('complete results log'!$B$2*(F771-1))),IF(N771="PLACED",((((F771-1)*Q771)*'complete results log'!$B$2)-'complete results log'!$B$2),IF(Q771=0,-'complete results log'!$B$2,IF(Q771=0,-'complete results log'!$B$2,-('complete results log'!$B$2*2)))))))*E771</f>
        <v>0</v>
      </c>
      <c r="S771" s="28">
        <f>(IF(N771="WON-EW",((((O771-1)*Q771)*'complete results log'!$B$2)+('complete results log'!$B$2*(O771-1))),IF(N771="WON",((((O771-1)*Q771)*'complete results log'!$B$2)+('complete results log'!$B$2*(O771-1))),IF(N771="PLACED",((((O771-1)*Q771)*'complete results log'!$B$2)-'complete results log'!$B$2),IF(Q771=0,-'complete results log'!$B$2,IF(Q771=0,-'complete results log'!$B$2,-('complete results log'!$B$2*2)))))))*E771</f>
        <v>0</v>
      </c>
      <c r="T771" s="28">
        <f>(IF(N771="WON-EW",(((L771-1)*'complete results log'!$B$2)*(1-$B$3))+(((M771-1)*'complete results log'!$B$2)*(1-$B$3)),IF(N771="WON",(((L771-1)*'complete results log'!$B$2)*(1-$B$3)),IF(N771="PLACED",(((M771-1)*'complete results log'!$B$2)*(1-$B$3))-'complete results log'!$B$2,IF(Q771=0,-'complete results log'!$B$2,-('complete results log'!$B$2*2))))))*E771</f>
        <v>0</v>
      </c>
    </row>
    <row r="772" spans="3:20" x14ac:dyDescent="0.2">
      <c r="C772" s="50"/>
      <c r="D772" s="50"/>
      <c r="H772" s="22"/>
      <c r="I772" s="22"/>
      <c r="J772" s="22"/>
      <c r="K772" s="22"/>
      <c r="N772" s="18"/>
      <c r="O772" s="27">
        <f>((G772-1)*(1-(IF(H772="no",0,'complete results log'!$B$3)))+1)</f>
        <v>5.0000000000000044E-2</v>
      </c>
      <c r="P772" s="27">
        <f t="shared" si="12"/>
        <v>0</v>
      </c>
      <c r="Q772" s="39">
        <f>IF(Table1[[#This Row],[Runners]]&lt;5,0,IF(Table1[[#This Row],[Runners]]&lt;8,0.25,IF(Table1[[#This Row],[Runners]]&lt;12,0.2,IF(Table1[[#This Row],[Handicap?]]="Yes",0.25,0.2))))</f>
        <v>0</v>
      </c>
      <c r="R772" s="29">
        <f>(IF(N772="WON-EW",((((F772-1)*Q772)*'complete results log'!$B$2)+('complete results log'!$B$2*(F772-1))),IF(N772="WON",((((F772-1)*Q772)*'complete results log'!$B$2)+('complete results log'!$B$2*(F772-1))),IF(N772="PLACED",((((F772-1)*Q772)*'complete results log'!$B$2)-'complete results log'!$B$2),IF(Q772=0,-'complete results log'!$B$2,IF(Q772=0,-'complete results log'!$B$2,-('complete results log'!$B$2*2)))))))*E772</f>
        <v>0</v>
      </c>
      <c r="S772" s="28">
        <f>(IF(N772="WON-EW",((((O772-1)*Q772)*'complete results log'!$B$2)+('complete results log'!$B$2*(O772-1))),IF(N772="WON",((((O772-1)*Q772)*'complete results log'!$B$2)+('complete results log'!$B$2*(O772-1))),IF(N772="PLACED",((((O772-1)*Q772)*'complete results log'!$B$2)-'complete results log'!$B$2),IF(Q772=0,-'complete results log'!$B$2,IF(Q772=0,-'complete results log'!$B$2,-('complete results log'!$B$2*2)))))))*E772</f>
        <v>0</v>
      </c>
      <c r="T772" s="28">
        <f>(IF(N772="WON-EW",(((L772-1)*'complete results log'!$B$2)*(1-$B$3))+(((M772-1)*'complete results log'!$B$2)*(1-$B$3)),IF(N772="WON",(((L772-1)*'complete results log'!$B$2)*(1-$B$3)),IF(N772="PLACED",(((M772-1)*'complete results log'!$B$2)*(1-$B$3))-'complete results log'!$B$2,IF(Q772=0,-'complete results log'!$B$2,-('complete results log'!$B$2*2))))))*E772</f>
        <v>0</v>
      </c>
    </row>
    <row r="773" spans="3:20" x14ac:dyDescent="0.2">
      <c r="C773" s="50"/>
      <c r="D773" s="50"/>
      <c r="H773" s="22"/>
      <c r="I773" s="22"/>
      <c r="J773" s="22"/>
      <c r="K773" s="22"/>
      <c r="N773" s="18"/>
      <c r="O773" s="27">
        <f>((G773-1)*(1-(IF(H773="no",0,'complete results log'!$B$3)))+1)</f>
        <v>5.0000000000000044E-2</v>
      </c>
      <c r="P773" s="27">
        <f t="shared" si="12"/>
        <v>0</v>
      </c>
      <c r="Q773" s="39">
        <f>IF(Table1[[#This Row],[Runners]]&lt;5,0,IF(Table1[[#This Row],[Runners]]&lt;8,0.25,IF(Table1[[#This Row],[Runners]]&lt;12,0.2,IF(Table1[[#This Row],[Handicap?]]="Yes",0.25,0.2))))</f>
        <v>0</v>
      </c>
      <c r="R773" s="29">
        <f>(IF(N773="WON-EW",((((F773-1)*Q773)*'complete results log'!$B$2)+('complete results log'!$B$2*(F773-1))),IF(N773="WON",((((F773-1)*Q773)*'complete results log'!$B$2)+('complete results log'!$B$2*(F773-1))),IF(N773="PLACED",((((F773-1)*Q773)*'complete results log'!$B$2)-'complete results log'!$B$2),IF(Q773=0,-'complete results log'!$B$2,IF(Q773=0,-'complete results log'!$B$2,-('complete results log'!$B$2*2)))))))*E773</f>
        <v>0</v>
      </c>
      <c r="S773" s="28">
        <f>(IF(N773="WON-EW",((((O773-1)*Q773)*'complete results log'!$B$2)+('complete results log'!$B$2*(O773-1))),IF(N773="WON",((((O773-1)*Q773)*'complete results log'!$B$2)+('complete results log'!$B$2*(O773-1))),IF(N773="PLACED",((((O773-1)*Q773)*'complete results log'!$B$2)-'complete results log'!$B$2),IF(Q773=0,-'complete results log'!$B$2,IF(Q773=0,-'complete results log'!$B$2,-('complete results log'!$B$2*2)))))))*E773</f>
        <v>0</v>
      </c>
      <c r="T773" s="28">
        <f>(IF(N773="WON-EW",(((L773-1)*'complete results log'!$B$2)*(1-$B$3))+(((M773-1)*'complete results log'!$B$2)*(1-$B$3)),IF(N773="WON",(((L773-1)*'complete results log'!$B$2)*(1-$B$3)),IF(N773="PLACED",(((M773-1)*'complete results log'!$B$2)*(1-$B$3))-'complete results log'!$B$2,IF(Q773=0,-'complete results log'!$B$2,-('complete results log'!$B$2*2))))))*E773</f>
        <v>0</v>
      </c>
    </row>
    <row r="774" spans="3:20" x14ac:dyDescent="0.2">
      <c r="C774" s="50"/>
      <c r="D774" s="50"/>
      <c r="H774" s="22"/>
      <c r="I774" s="22"/>
      <c r="J774" s="22"/>
      <c r="K774" s="22"/>
      <c r="N774" s="18"/>
      <c r="O774" s="27">
        <f>((G774-1)*(1-(IF(H774="no",0,'complete results log'!$B$3)))+1)</f>
        <v>5.0000000000000044E-2</v>
      </c>
      <c r="P774" s="27">
        <f t="shared" si="12"/>
        <v>0</v>
      </c>
      <c r="Q774" s="39">
        <f>IF(Table1[[#This Row],[Runners]]&lt;5,0,IF(Table1[[#This Row],[Runners]]&lt;8,0.25,IF(Table1[[#This Row],[Runners]]&lt;12,0.2,IF(Table1[[#This Row],[Handicap?]]="Yes",0.25,0.2))))</f>
        <v>0</v>
      </c>
      <c r="R774" s="29">
        <f>(IF(N774="WON-EW",((((F774-1)*Q774)*'complete results log'!$B$2)+('complete results log'!$B$2*(F774-1))),IF(N774="WON",((((F774-1)*Q774)*'complete results log'!$B$2)+('complete results log'!$B$2*(F774-1))),IF(N774="PLACED",((((F774-1)*Q774)*'complete results log'!$B$2)-'complete results log'!$B$2),IF(Q774=0,-'complete results log'!$B$2,IF(Q774=0,-'complete results log'!$B$2,-('complete results log'!$B$2*2)))))))*E774</f>
        <v>0</v>
      </c>
      <c r="S774" s="28">
        <f>(IF(N774="WON-EW",((((O774-1)*Q774)*'complete results log'!$B$2)+('complete results log'!$B$2*(O774-1))),IF(N774="WON",((((O774-1)*Q774)*'complete results log'!$B$2)+('complete results log'!$B$2*(O774-1))),IF(N774="PLACED",((((O774-1)*Q774)*'complete results log'!$B$2)-'complete results log'!$B$2),IF(Q774=0,-'complete results log'!$B$2,IF(Q774=0,-'complete results log'!$B$2,-('complete results log'!$B$2*2)))))))*E774</f>
        <v>0</v>
      </c>
      <c r="T774" s="28">
        <f>(IF(N774="WON-EW",(((L774-1)*'complete results log'!$B$2)*(1-$B$3))+(((M774-1)*'complete results log'!$B$2)*(1-$B$3)),IF(N774="WON",(((L774-1)*'complete results log'!$B$2)*(1-$B$3)),IF(N774="PLACED",(((M774-1)*'complete results log'!$B$2)*(1-$B$3))-'complete results log'!$B$2,IF(Q774=0,-'complete results log'!$B$2,-('complete results log'!$B$2*2))))))*E774</f>
        <v>0</v>
      </c>
    </row>
    <row r="775" spans="3:20" x14ac:dyDescent="0.2">
      <c r="C775" s="50"/>
      <c r="D775" s="50"/>
      <c r="H775" s="22"/>
      <c r="I775" s="22"/>
      <c r="J775" s="22"/>
      <c r="K775" s="22"/>
      <c r="N775" s="18"/>
      <c r="O775" s="27">
        <f>((G775-1)*(1-(IF(H775="no",0,'complete results log'!$B$3)))+1)</f>
        <v>5.0000000000000044E-2</v>
      </c>
      <c r="P775" s="27">
        <f t="shared" si="12"/>
        <v>0</v>
      </c>
      <c r="Q775" s="39">
        <f>IF(Table1[[#This Row],[Runners]]&lt;5,0,IF(Table1[[#This Row],[Runners]]&lt;8,0.25,IF(Table1[[#This Row],[Runners]]&lt;12,0.2,IF(Table1[[#This Row],[Handicap?]]="Yes",0.25,0.2))))</f>
        <v>0</v>
      </c>
      <c r="R775" s="29">
        <f>(IF(N775="WON-EW",((((F775-1)*Q775)*'complete results log'!$B$2)+('complete results log'!$B$2*(F775-1))),IF(N775="WON",((((F775-1)*Q775)*'complete results log'!$B$2)+('complete results log'!$B$2*(F775-1))),IF(N775="PLACED",((((F775-1)*Q775)*'complete results log'!$B$2)-'complete results log'!$B$2),IF(Q775=0,-'complete results log'!$B$2,IF(Q775=0,-'complete results log'!$B$2,-('complete results log'!$B$2*2)))))))*E775</f>
        <v>0</v>
      </c>
      <c r="S775" s="28">
        <f>(IF(N775="WON-EW",((((O775-1)*Q775)*'complete results log'!$B$2)+('complete results log'!$B$2*(O775-1))),IF(N775="WON",((((O775-1)*Q775)*'complete results log'!$B$2)+('complete results log'!$B$2*(O775-1))),IF(N775="PLACED",((((O775-1)*Q775)*'complete results log'!$B$2)-'complete results log'!$B$2),IF(Q775=0,-'complete results log'!$B$2,IF(Q775=0,-'complete results log'!$B$2,-('complete results log'!$B$2*2)))))))*E775</f>
        <v>0</v>
      </c>
      <c r="T775" s="28">
        <f>(IF(N775="WON-EW",(((L775-1)*'complete results log'!$B$2)*(1-$B$3))+(((M775-1)*'complete results log'!$B$2)*(1-$B$3)),IF(N775="WON",(((L775-1)*'complete results log'!$B$2)*(1-$B$3)),IF(N775="PLACED",(((M775-1)*'complete results log'!$B$2)*(1-$B$3))-'complete results log'!$B$2,IF(Q775=0,-'complete results log'!$B$2,-('complete results log'!$B$2*2))))))*E775</f>
        <v>0</v>
      </c>
    </row>
    <row r="776" spans="3:20" x14ac:dyDescent="0.2">
      <c r="C776" s="50"/>
      <c r="D776" s="50"/>
      <c r="H776" s="22"/>
      <c r="I776" s="22"/>
      <c r="J776" s="22"/>
      <c r="K776" s="22"/>
      <c r="N776" s="18"/>
      <c r="O776" s="27">
        <f>((G776-1)*(1-(IF(H776="no",0,'complete results log'!$B$3)))+1)</f>
        <v>5.0000000000000044E-2</v>
      </c>
      <c r="P776" s="27">
        <f t="shared" si="12"/>
        <v>0</v>
      </c>
      <c r="Q776" s="39">
        <f>IF(Table1[[#This Row],[Runners]]&lt;5,0,IF(Table1[[#This Row],[Runners]]&lt;8,0.25,IF(Table1[[#This Row],[Runners]]&lt;12,0.2,IF(Table1[[#This Row],[Handicap?]]="Yes",0.25,0.2))))</f>
        <v>0</v>
      </c>
      <c r="R776" s="29">
        <f>(IF(N776="WON-EW",((((F776-1)*Q776)*'complete results log'!$B$2)+('complete results log'!$B$2*(F776-1))),IF(N776="WON",((((F776-1)*Q776)*'complete results log'!$B$2)+('complete results log'!$B$2*(F776-1))),IF(N776="PLACED",((((F776-1)*Q776)*'complete results log'!$B$2)-'complete results log'!$B$2),IF(Q776=0,-'complete results log'!$B$2,IF(Q776=0,-'complete results log'!$B$2,-('complete results log'!$B$2*2)))))))*E776</f>
        <v>0</v>
      </c>
      <c r="S776" s="28">
        <f>(IF(N776="WON-EW",((((O776-1)*Q776)*'complete results log'!$B$2)+('complete results log'!$B$2*(O776-1))),IF(N776="WON",((((O776-1)*Q776)*'complete results log'!$B$2)+('complete results log'!$B$2*(O776-1))),IF(N776="PLACED",((((O776-1)*Q776)*'complete results log'!$B$2)-'complete results log'!$B$2),IF(Q776=0,-'complete results log'!$B$2,IF(Q776=0,-'complete results log'!$B$2,-('complete results log'!$B$2*2)))))))*E776</f>
        <v>0</v>
      </c>
      <c r="T776" s="28">
        <f>(IF(N776="WON-EW",(((L776-1)*'complete results log'!$B$2)*(1-$B$3))+(((M776-1)*'complete results log'!$B$2)*(1-$B$3)),IF(N776="WON",(((L776-1)*'complete results log'!$B$2)*(1-$B$3)),IF(N776="PLACED",(((M776-1)*'complete results log'!$B$2)*(1-$B$3))-'complete results log'!$B$2,IF(Q776=0,-'complete results log'!$B$2,-('complete results log'!$B$2*2))))))*E776</f>
        <v>0</v>
      </c>
    </row>
    <row r="777" spans="3:20" x14ac:dyDescent="0.2">
      <c r="C777" s="50"/>
      <c r="D777" s="50"/>
      <c r="H777" s="22"/>
      <c r="I777" s="22"/>
      <c r="J777" s="22"/>
      <c r="K777" s="22"/>
      <c r="N777" s="18"/>
      <c r="O777" s="27">
        <f>((G777-1)*(1-(IF(H777="no",0,'complete results log'!$B$3)))+1)</f>
        <v>5.0000000000000044E-2</v>
      </c>
      <c r="P777" s="27">
        <f t="shared" si="12"/>
        <v>0</v>
      </c>
      <c r="Q777" s="39">
        <f>IF(Table1[[#This Row],[Runners]]&lt;5,0,IF(Table1[[#This Row],[Runners]]&lt;8,0.25,IF(Table1[[#This Row],[Runners]]&lt;12,0.2,IF(Table1[[#This Row],[Handicap?]]="Yes",0.25,0.2))))</f>
        <v>0</v>
      </c>
      <c r="R777" s="29">
        <f>(IF(N777="WON-EW",((((F777-1)*Q777)*'complete results log'!$B$2)+('complete results log'!$B$2*(F777-1))),IF(N777="WON",((((F777-1)*Q777)*'complete results log'!$B$2)+('complete results log'!$B$2*(F777-1))),IF(N777="PLACED",((((F777-1)*Q777)*'complete results log'!$B$2)-'complete results log'!$B$2),IF(Q777=0,-'complete results log'!$B$2,IF(Q777=0,-'complete results log'!$B$2,-('complete results log'!$B$2*2)))))))*E777</f>
        <v>0</v>
      </c>
      <c r="S777" s="28">
        <f>(IF(N777="WON-EW",((((O777-1)*Q777)*'complete results log'!$B$2)+('complete results log'!$B$2*(O777-1))),IF(N777="WON",((((O777-1)*Q777)*'complete results log'!$B$2)+('complete results log'!$B$2*(O777-1))),IF(N777="PLACED",((((O777-1)*Q777)*'complete results log'!$B$2)-'complete results log'!$B$2),IF(Q777=0,-'complete results log'!$B$2,IF(Q777=0,-'complete results log'!$B$2,-('complete results log'!$B$2*2)))))))*E777</f>
        <v>0</v>
      </c>
      <c r="T777" s="28">
        <f>(IF(N777="WON-EW",(((L777-1)*'complete results log'!$B$2)*(1-$B$3))+(((M777-1)*'complete results log'!$B$2)*(1-$B$3)),IF(N777="WON",(((L777-1)*'complete results log'!$B$2)*(1-$B$3)),IF(N777="PLACED",(((M777-1)*'complete results log'!$B$2)*(1-$B$3))-'complete results log'!$B$2,IF(Q777=0,-'complete results log'!$B$2,-('complete results log'!$B$2*2))))))*E777</f>
        <v>0</v>
      </c>
    </row>
    <row r="778" spans="3:20" x14ac:dyDescent="0.2">
      <c r="C778" s="50"/>
      <c r="D778" s="50"/>
      <c r="H778" s="22"/>
      <c r="I778" s="22"/>
      <c r="J778" s="22"/>
      <c r="K778" s="22"/>
      <c r="N778" s="18"/>
      <c r="O778" s="27">
        <f>((G778-1)*(1-(IF(H778="no",0,'complete results log'!$B$3)))+1)</f>
        <v>5.0000000000000044E-2</v>
      </c>
      <c r="P778" s="27">
        <f t="shared" si="12"/>
        <v>0</v>
      </c>
      <c r="Q778" s="39">
        <f>IF(Table1[[#This Row],[Runners]]&lt;5,0,IF(Table1[[#This Row],[Runners]]&lt;8,0.25,IF(Table1[[#This Row],[Runners]]&lt;12,0.2,IF(Table1[[#This Row],[Handicap?]]="Yes",0.25,0.2))))</f>
        <v>0</v>
      </c>
      <c r="R778" s="29">
        <f>(IF(N778="WON-EW",((((F778-1)*Q778)*'complete results log'!$B$2)+('complete results log'!$B$2*(F778-1))),IF(N778="WON",((((F778-1)*Q778)*'complete results log'!$B$2)+('complete results log'!$B$2*(F778-1))),IF(N778="PLACED",((((F778-1)*Q778)*'complete results log'!$B$2)-'complete results log'!$B$2),IF(Q778=0,-'complete results log'!$B$2,IF(Q778=0,-'complete results log'!$B$2,-('complete results log'!$B$2*2)))))))*E778</f>
        <v>0</v>
      </c>
      <c r="S778" s="28">
        <f>(IF(N778="WON-EW",((((O778-1)*Q778)*'complete results log'!$B$2)+('complete results log'!$B$2*(O778-1))),IF(N778="WON",((((O778-1)*Q778)*'complete results log'!$B$2)+('complete results log'!$B$2*(O778-1))),IF(N778="PLACED",((((O778-1)*Q778)*'complete results log'!$B$2)-'complete results log'!$B$2),IF(Q778=0,-'complete results log'!$B$2,IF(Q778=0,-'complete results log'!$B$2,-('complete results log'!$B$2*2)))))))*E778</f>
        <v>0</v>
      </c>
      <c r="T778" s="28">
        <f>(IF(N778="WON-EW",(((L778-1)*'complete results log'!$B$2)*(1-$B$3))+(((M778-1)*'complete results log'!$B$2)*(1-$B$3)),IF(N778="WON",(((L778-1)*'complete results log'!$B$2)*(1-$B$3)),IF(N778="PLACED",(((M778-1)*'complete results log'!$B$2)*(1-$B$3))-'complete results log'!$B$2,IF(Q778=0,-'complete results log'!$B$2,-('complete results log'!$B$2*2))))))*E778</f>
        <v>0</v>
      </c>
    </row>
    <row r="779" spans="3:20" x14ac:dyDescent="0.2">
      <c r="C779" s="50"/>
      <c r="D779" s="50"/>
      <c r="H779" s="22"/>
      <c r="I779" s="22"/>
      <c r="J779" s="22"/>
      <c r="K779" s="22"/>
      <c r="N779" s="18"/>
      <c r="O779" s="27">
        <f>((G779-1)*(1-(IF(H779="no",0,'complete results log'!$B$3)))+1)</f>
        <v>5.0000000000000044E-2</v>
      </c>
      <c r="P779" s="27">
        <f t="shared" si="12"/>
        <v>0</v>
      </c>
      <c r="Q779" s="39">
        <f>IF(Table1[[#This Row],[Runners]]&lt;5,0,IF(Table1[[#This Row],[Runners]]&lt;8,0.25,IF(Table1[[#This Row],[Runners]]&lt;12,0.2,IF(Table1[[#This Row],[Handicap?]]="Yes",0.25,0.2))))</f>
        <v>0</v>
      </c>
      <c r="R779" s="29">
        <f>(IF(N779="WON-EW",((((F779-1)*Q779)*'complete results log'!$B$2)+('complete results log'!$B$2*(F779-1))),IF(N779="WON",((((F779-1)*Q779)*'complete results log'!$B$2)+('complete results log'!$B$2*(F779-1))),IF(N779="PLACED",((((F779-1)*Q779)*'complete results log'!$B$2)-'complete results log'!$B$2),IF(Q779=0,-'complete results log'!$B$2,IF(Q779=0,-'complete results log'!$B$2,-('complete results log'!$B$2*2)))))))*E779</f>
        <v>0</v>
      </c>
      <c r="S779" s="28">
        <f>(IF(N779="WON-EW",((((O779-1)*Q779)*'complete results log'!$B$2)+('complete results log'!$B$2*(O779-1))),IF(N779="WON",((((O779-1)*Q779)*'complete results log'!$B$2)+('complete results log'!$B$2*(O779-1))),IF(N779="PLACED",((((O779-1)*Q779)*'complete results log'!$B$2)-'complete results log'!$B$2),IF(Q779=0,-'complete results log'!$B$2,IF(Q779=0,-'complete results log'!$B$2,-('complete results log'!$B$2*2)))))))*E779</f>
        <v>0</v>
      </c>
      <c r="T779" s="28">
        <f>(IF(N779="WON-EW",(((L779-1)*'complete results log'!$B$2)*(1-$B$3))+(((M779-1)*'complete results log'!$B$2)*(1-$B$3)),IF(N779="WON",(((L779-1)*'complete results log'!$B$2)*(1-$B$3)),IF(N779="PLACED",(((M779-1)*'complete results log'!$B$2)*(1-$B$3))-'complete results log'!$B$2,IF(Q779=0,-'complete results log'!$B$2,-('complete results log'!$B$2*2))))))*E779</f>
        <v>0</v>
      </c>
    </row>
    <row r="780" spans="3:20" x14ac:dyDescent="0.2">
      <c r="C780" s="50"/>
      <c r="D780" s="50"/>
      <c r="H780" s="22"/>
      <c r="I780" s="22"/>
      <c r="J780" s="22"/>
      <c r="K780" s="22"/>
      <c r="N780" s="18"/>
      <c r="O780" s="27">
        <f>((G780-1)*(1-(IF(H780="no",0,'complete results log'!$B$3)))+1)</f>
        <v>5.0000000000000044E-2</v>
      </c>
      <c r="P780" s="27">
        <f t="shared" si="12"/>
        <v>0</v>
      </c>
      <c r="Q780" s="39">
        <f>IF(Table1[[#This Row],[Runners]]&lt;5,0,IF(Table1[[#This Row],[Runners]]&lt;8,0.25,IF(Table1[[#This Row],[Runners]]&lt;12,0.2,IF(Table1[[#This Row],[Handicap?]]="Yes",0.25,0.2))))</f>
        <v>0</v>
      </c>
      <c r="R780" s="29">
        <f>(IF(N780="WON-EW",((((F780-1)*Q780)*'complete results log'!$B$2)+('complete results log'!$B$2*(F780-1))),IF(N780="WON",((((F780-1)*Q780)*'complete results log'!$B$2)+('complete results log'!$B$2*(F780-1))),IF(N780="PLACED",((((F780-1)*Q780)*'complete results log'!$B$2)-'complete results log'!$B$2),IF(Q780=0,-'complete results log'!$B$2,IF(Q780=0,-'complete results log'!$B$2,-('complete results log'!$B$2*2)))))))*E780</f>
        <v>0</v>
      </c>
      <c r="S780" s="28">
        <f>(IF(N780="WON-EW",((((O780-1)*Q780)*'complete results log'!$B$2)+('complete results log'!$B$2*(O780-1))),IF(N780="WON",((((O780-1)*Q780)*'complete results log'!$B$2)+('complete results log'!$B$2*(O780-1))),IF(N780="PLACED",((((O780-1)*Q780)*'complete results log'!$B$2)-'complete results log'!$B$2),IF(Q780=0,-'complete results log'!$B$2,IF(Q780=0,-'complete results log'!$B$2,-('complete results log'!$B$2*2)))))))*E780</f>
        <v>0</v>
      </c>
      <c r="T780" s="28">
        <f>(IF(N780="WON-EW",(((L780-1)*'complete results log'!$B$2)*(1-$B$3))+(((M780-1)*'complete results log'!$B$2)*(1-$B$3)),IF(N780="WON",(((L780-1)*'complete results log'!$B$2)*(1-$B$3)),IF(N780="PLACED",(((M780-1)*'complete results log'!$B$2)*(1-$B$3))-'complete results log'!$B$2,IF(Q780=0,-'complete results log'!$B$2,-('complete results log'!$B$2*2))))))*E780</f>
        <v>0</v>
      </c>
    </row>
    <row r="781" spans="3:20" x14ac:dyDescent="0.2">
      <c r="C781" s="50"/>
      <c r="D781" s="50"/>
      <c r="H781" s="22"/>
      <c r="I781" s="22"/>
      <c r="J781" s="22"/>
      <c r="K781" s="22"/>
      <c r="N781" s="18"/>
      <c r="O781" s="27">
        <f>((G781-1)*(1-(IF(H781="no",0,'complete results log'!$B$3)))+1)</f>
        <v>5.0000000000000044E-2</v>
      </c>
      <c r="P781" s="27">
        <f t="shared" si="12"/>
        <v>0</v>
      </c>
      <c r="Q781" s="39">
        <f>IF(Table1[[#This Row],[Runners]]&lt;5,0,IF(Table1[[#This Row],[Runners]]&lt;8,0.25,IF(Table1[[#This Row],[Runners]]&lt;12,0.2,IF(Table1[[#This Row],[Handicap?]]="Yes",0.25,0.2))))</f>
        <v>0</v>
      </c>
      <c r="R781" s="29">
        <f>(IF(N781="WON-EW",((((F781-1)*Q781)*'complete results log'!$B$2)+('complete results log'!$B$2*(F781-1))),IF(N781="WON",((((F781-1)*Q781)*'complete results log'!$B$2)+('complete results log'!$B$2*(F781-1))),IF(N781="PLACED",((((F781-1)*Q781)*'complete results log'!$B$2)-'complete results log'!$B$2),IF(Q781=0,-'complete results log'!$B$2,IF(Q781=0,-'complete results log'!$B$2,-('complete results log'!$B$2*2)))))))*E781</f>
        <v>0</v>
      </c>
      <c r="S781" s="28">
        <f>(IF(N781="WON-EW",((((O781-1)*Q781)*'complete results log'!$B$2)+('complete results log'!$B$2*(O781-1))),IF(N781="WON",((((O781-1)*Q781)*'complete results log'!$B$2)+('complete results log'!$B$2*(O781-1))),IF(N781="PLACED",((((O781-1)*Q781)*'complete results log'!$B$2)-'complete results log'!$B$2),IF(Q781=0,-'complete results log'!$B$2,IF(Q781=0,-'complete results log'!$B$2,-('complete results log'!$B$2*2)))))))*E781</f>
        <v>0</v>
      </c>
      <c r="T781" s="28">
        <f>(IF(N781="WON-EW",(((L781-1)*'complete results log'!$B$2)*(1-$B$3))+(((M781-1)*'complete results log'!$B$2)*(1-$B$3)),IF(N781="WON",(((L781-1)*'complete results log'!$B$2)*(1-$B$3)),IF(N781="PLACED",(((M781-1)*'complete results log'!$B$2)*(1-$B$3))-'complete results log'!$B$2,IF(Q781=0,-'complete results log'!$B$2,-('complete results log'!$B$2*2))))))*E781</f>
        <v>0</v>
      </c>
    </row>
    <row r="782" spans="3:20" x14ac:dyDescent="0.2">
      <c r="C782" s="50"/>
      <c r="D782" s="50"/>
      <c r="H782" s="22"/>
      <c r="I782" s="22"/>
      <c r="J782" s="22"/>
      <c r="K782" s="22"/>
      <c r="N782" s="18"/>
      <c r="O782" s="27">
        <f>((G782-1)*(1-(IF(H782="no",0,'complete results log'!$B$3)))+1)</f>
        <v>5.0000000000000044E-2</v>
      </c>
      <c r="P782" s="27">
        <f t="shared" si="12"/>
        <v>0</v>
      </c>
      <c r="Q782" s="39">
        <f>IF(Table1[[#This Row],[Runners]]&lt;5,0,IF(Table1[[#This Row],[Runners]]&lt;8,0.25,IF(Table1[[#This Row],[Runners]]&lt;12,0.2,IF(Table1[[#This Row],[Handicap?]]="Yes",0.25,0.2))))</f>
        <v>0</v>
      </c>
      <c r="R782" s="29">
        <f>(IF(N782="WON-EW",((((F782-1)*Q782)*'complete results log'!$B$2)+('complete results log'!$B$2*(F782-1))),IF(N782="WON",((((F782-1)*Q782)*'complete results log'!$B$2)+('complete results log'!$B$2*(F782-1))),IF(N782="PLACED",((((F782-1)*Q782)*'complete results log'!$B$2)-'complete results log'!$B$2),IF(Q782=0,-'complete results log'!$B$2,IF(Q782=0,-'complete results log'!$B$2,-('complete results log'!$B$2*2)))))))*E782</f>
        <v>0</v>
      </c>
      <c r="S782" s="28">
        <f>(IF(N782="WON-EW",((((O782-1)*Q782)*'complete results log'!$B$2)+('complete results log'!$B$2*(O782-1))),IF(N782="WON",((((O782-1)*Q782)*'complete results log'!$B$2)+('complete results log'!$B$2*(O782-1))),IF(N782="PLACED",((((O782-1)*Q782)*'complete results log'!$B$2)-'complete results log'!$B$2),IF(Q782=0,-'complete results log'!$B$2,IF(Q782=0,-'complete results log'!$B$2,-('complete results log'!$B$2*2)))))))*E782</f>
        <v>0</v>
      </c>
      <c r="T782" s="28">
        <f>(IF(N782="WON-EW",(((L782-1)*'complete results log'!$B$2)*(1-$B$3))+(((M782-1)*'complete results log'!$B$2)*(1-$B$3)),IF(N782="WON",(((L782-1)*'complete results log'!$B$2)*(1-$B$3)),IF(N782="PLACED",(((M782-1)*'complete results log'!$B$2)*(1-$B$3))-'complete results log'!$B$2,IF(Q782=0,-'complete results log'!$B$2,-('complete results log'!$B$2*2))))))*E782</f>
        <v>0</v>
      </c>
    </row>
    <row r="783" spans="3:20" x14ac:dyDescent="0.2">
      <c r="C783" s="50"/>
      <c r="D783" s="50"/>
      <c r="H783" s="22"/>
      <c r="I783" s="22"/>
      <c r="J783" s="22"/>
      <c r="K783" s="22"/>
      <c r="N783" s="18"/>
      <c r="O783" s="27">
        <f>((G783-1)*(1-(IF(H783="no",0,'complete results log'!$B$3)))+1)</f>
        <v>5.0000000000000044E-2</v>
      </c>
      <c r="P783" s="27">
        <f t="shared" si="12"/>
        <v>0</v>
      </c>
      <c r="Q783" s="39">
        <f>IF(Table1[[#This Row],[Runners]]&lt;5,0,IF(Table1[[#This Row],[Runners]]&lt;8,0.25,IF(Table1[[#This Row],[Runners]]&lt;12,0.2,IF(Table1[[#This Row],[Handicap?]]="Yes",0.25,0.2))))</f>
        <v>0</v>
      </c>
      <c r="R783" s="29">
        <f>(IF(N783="WON-EW",((((F783-1)*Q783)*'complete results log'!$B$2)+('complete results log'!$B$2*(F783-1))),IF(N783="WON",((((F783-1)*Q783)*'complete results log'!$B$2)+('complete results log'!$B$2*(F783-1))),IF(N783="PLACED",((((F783-1)*Q783)*'complete results log'!$B$2)-'complete results log'!$B$2),IF(Q783=0,-'complete results log'!$B$2,IF(Q783=0,-'complete results log'!$B$2,-('complete results log'!$B$2*2)))))))*E783</f>
        <v>0</v>
      </c>
      <c r="S783" s="28">
        <f>(IF(N783="WON-EW",((((O783-1)*Q783)*'complete results log'!$B$2)+('complete results log'!$B$2*(O783-1))),IF(N783="WON",((((O783-1)*Q783)*'complete results log'!$B$2)+('complete results log'!$B$2*(O783-1))),IF(N783="PLACED",((((O783-1)*Q783)*'complete results log'!$B$2)-'complete results log'!$B$2),IF(Q783=0,-'complete results log'!$B$2,IF(Q783=0,-'complete results log'!$B$2,-('complete results log'!$B$2*2)))))))*E783</f>
        <v>0</v>
      </c>
      <c r="T783" s="28">
        <f>(IF(N783="WON-EW",(((L783-1)*'complete results log'!$B$2)*(1-$B$3))+(((M783-1)*'complete results log'!$B$2)*(1-$B$3)),IF(N783="WON",(((L783-1)*'complete results log'!$B$2)*(1-$B$3)),IF(N783="PLACED",(((M783-1)*'complete results log'!$B$2)*(1-$B$3))-'complete results log'!$B$2,IF(Q783=0,-'complete results log'!$B$2,-('complete results log'!$B$2*2))))))*E783</f>
        <v>0</v>
      </c>
    </row>
    <row r="784" spans="3:20" x14ac:dyDescent="0.2">
      <c r="C784" s="50"/>
      <c r="D784" s="50"/>
      <c r="H784" s="22"/>
      <c r="I784" s="22"/>
      <c r="J784" s="22"/>
      <c r="K784" s="22"/>
      <c r="N784" s="18"/>
      <c r="O784" s="27">
        <f>((G784-1)*(1-(IF(H784="no",0,'complete results log'!$B$3)))+1)</f>
        <v>5.0000000000000044E-2</v>
      </c>
      <c r="P784" s="27">
        <f t="shared" si="12"/>
        <v>0</v>
      </c>
      <c r="Q784" s="39">
        <f>IF(Table1[[#This Row],[Runners]]&lt;5,0,IF(Table1[[#This Row],[Runners]]&lt;8,0.25,IF(Table1[[#This Row],[Runners]]&lt;12,0.2,IF(Table1[[#This Row],[Handicap?]]="Yes",0.25,0.2))))</f>
        <v>0</v>
      </c>
      <c r="R784" s="29">
        <f>(IF(N784="WON-EW",((((F784-1)*Q784)*'complete results log'!$B$2)+('complete results log'!$B$2*(F784-1))),IF(N784="WON",((((F784-1)*Q784)*'complete results log'!$B$2)+('complete results log'!$B$2*(F784-1))),IF(N784="PLACED",((((F784-1)*Q784)*'complete results log'!$B$2)-'complete results log'!$B$2),IF(Q784=0,-'complete results log'!$B$2,IF(Q784=0,-'complete results log'!$B$2,-('complete results log'!$B$2*2)))))))*E784</f>
        <v>0</v>
      </c>
      <c r="S784" s="28">
        <f>(IF(N784="WON-EW",((((O784-1)*Q784)*'complete results log'!$B$2)+('complete results log'!$B$2*(O784-1))),IF(N784="WON",((((O784-1)*Q784)*'complete results log'!$B$2)+('complete results log'!$B$2*(O784-1))),IF(N784="PLACED",((((O784-1)*Q784)*'complete results log'!$B$2)-'complete results log'!$B$2),IF(Q784=0,-'complete results log'!$B$2,IF(Q784=0,-'complete results log'!$B$2,-('complete results log'!$B$2*2)))))))*E784</f>
        <v>0</v>
      </c>
      <c r="T784" s="28">
        <f>(IF(N784="WON-EW",(((L784-1)*'complete results log'!$B$2)*(1-$B$3))+(((M784-1)*'complete results log'!$B$2)*(1-$B$3)),IF(N784="WON",(((L784-1)*'complete results log'!$B$2)*(1-$B$3)),IF(N784="PLACED",(((M784-1)*'complete results log'!$B$2)*(1-$B$3))-'complete results log'!$B$2,IF(Q784=0,-'complete results log'!$B$2,-('complete results log'!$B$2*2))))))*E784</f>
        <v>0</v>
      </c>
    </row>
    <row r="785" spans="3:20" x14ac:dyDescent="0.2">
      <c r="C785" s="50"/>
      <c r="D785" s="50"/>
      <c r="H785" s="22"/>
      <c r="I785" s="22"/>
      <c r="J785" s="22"/>
      <c r="K785" s="22"/>
      <c r="N785" s="18"/>
      <c r="O785" s="27">
        <f>((G785-1)*(1-(IF(H785="no",0,'complete results log'!$B$3)))+1)</f>
        <v>5.0000000000000044E-2</v>
      </c>
      <c r="P785" s="27">
        <f t="shared" si="12"/>
        <v>0</v>
      </c>
      <c r="Q785" s="39">
        <f>IF(Table1[[#This Row],[Runners]]&lt;5,0,IF(Table1[[#This Row],[Runners]]&lt;8,0.25,IF(Table1[[#This Row],[Runners]]&lt;12,0.2,IF(Table1[[#This Row],[Handicap?]]="Yes",0.25,0.2))))</f>
        <v>0</v>
      </c>
      <c r="R785" s="29">
        <f>(IF(N785="WON-EW",((((F785-1)*Q785)*'complete results log'!$B$2)+('complete results log'!$B$2*(F785-1))),IF(N785="WON",((((F785-1)*Q785)*'complete results log'!$B$2)+('complete results log'!$B$2*(F785-1))),IF(N785="PLACED",((((F785-1)*Q785)*'complete results log'!$B$2)-'complete results log'!$B$2),IF(Q785=0,-'complete results log'!$B$2,IF(Q785=0,-'complete results log'!$B$2,-('complete results log'!$B$2*2)))))))*E785</f>
        <v>0</v>
      </c>
      <c r="S785" s="28">
        <f>(IF(N785="WON-EW",((((O785-1)*Q785)*'complete results log'!$B$2)+('complete results log'!$B$2*(O785-1))),IF(N785="WON",((((O785-1)*Q785)*'complete results log'!$B$2)+('complete results log'!$B$2*(O785-1))),IF(N785="PLACED",((((O785-1)*Q785)*'complete results log'!$B$2)-'complete results log'!$B$2),IF(Q785=0,-'complete results log'!$B$2,IF(Q785=0,-'complete results log'!$B$2,-('complete results log'!$B$2*2)))))))*E785</f>
        <v>0</v>
      </c>
      <c r="T785" s="28">
        <f>(IF(N785="WON-EW",(((L785-1)*'complete results log'!$B$2)*(1-$B$3))+(((M785-1)*'complete results log'!$B$2)*(1-$B$3)),IF(N785="WON",(((L785-1)*'complete results log'!$B$2)*(1-$B$3)),IF(N785="PLACED",(((M785-1)*'complete results log'!$B$2)*(1-$B$3))-'complete results log'!$B$2,IF(Q785=0,-'complete results log'!$B$2,-('complete results log'!$B$2*2))))))*E785</f>
        <v>0</v>
      </c>
    </row>
    <row r="786" spans="3:20" x14ac:dyDescent="0.2">
      <c r="C786" s="50"/>
      <c r="D786" s="50"/>
      <c r="H786" s="22"/>
      <c r="I786" s="22"/>
      <c r="J786" s="22"/>
      <c r="K786" s="22"/>
      <c r="N786" s="18"/>
      <c r="O786" s="27">
        <f>((G786-1)*(1-(IF(H786="no",0,'complete results log'!$B$3)))+1)</f>
        <v>5.0000000000000044E-2</v>
      </c>
      <c r="P786" s="27">
        <f t="shared" si="12"/>
        <v>0</v>
      </c>
      <c r="Q786" s="39">
        <f>IF(Table1[[#This Row],[Runners]]&lt;5,0,IF(Table1[[#This Row],[Runners]]&lt;8,0.25,IF(Table1[[#This Row],[Runners]]&lt;12,0.2,IF(Table1[[#This Row],[Handicap?]]="Yes",0.25,0.2))))</f>
        <v>0</v>
      </c>
      <c r="R786" s="29">
        <f>(IF(N786="WON-EW",((((F786-1)*Q786)*'complete results log'!$B$2)+('complete results log'!$B$2*(F786-1))),IF(N786="WON",((((F786-1)*Q786)*'complete results log'!$B$2)+('complete results log'!$B$2*(F786-1))),IF(N786="PLACED",((((F786-1)*Q786)*'complete results log'!$B$2)-'complete results log'!$B$2),IF(Q786=0,-'complete results log'!$B$2,IF(Q786=0,-'complete results log'!$B$2,-('complete results log'!$B$2*2)))))))*E786</f>
        <v>0</v>
      </c>
      <c r="S786" s="28">
        <f>(IF(N786="WON-EW",((((O786-1)*Q786)*'complete results log'!$B$2)+('complete results log'!$B$2*(O786-1))),IF(N786="WON",((((O786-1)*Q786)*'complete results log'!$B$2)+('complete results log'!$B$2*(O786-1))),IF(N786="PLACED",((((O786-1)*Q786)*'complete results log'!$B$2)-'complete results log'!$B$2),IF(Q786=0,-'complete results log'!$B$2,IF(Q786=0,-'complete results log'!$B$2,-('complete results log'!$B$2*2)))))))*E786</f>
        <v>0</v>
      </c>
      <c r="T786" s="28">
        <f>(IF(N786="WON-EW",(((L786-1)*'complete results log'!$B$2)*(1-$B$3))+(((M786-1)*'complete results log'!$B$2)*(1-$B$3)),IF(N786="WON",(((L786-1)*'complete results log'!$B$2)*(1-$B$3)),IF(N786="PLACED",(((M786-1)*'complete results log'!$B$2)*(1-$B$3))-'complete results log'!$B$2,IF(Q786=0,-'complete results log'!$B$2,-('complete results log'!$B$2*2))))))*E786</f>
        <v>0</v>
      </c>
    </row>
    <row r="787" spans="3:20" x14ac:dyDescent="0.2">
      <c r="C787" s="50"/>
      <c r="D787" s="50"/>
      <c r="H787" s="22"/>
      <c r="I787" s="22"/>
      <c r="J787" s="22"/>
      <c r="K787" s="22"/>
      <c r="N787" s="18"/>
      <c r="O787" s="27">
        <f>((G787-1)*(1-(IF(H787="no",0,'complete results log'!$B$3)))+1)</f>
        <v>5.0000000000000044E-2</v>
      </c>
      <c r="P787" s="27">
        <f t="shared" si="12"/>
        <v>0</v>
      </c>
      <c r="Q787" s="39">
        <f>IF(Table1[[#This Row],[Runners]]&lt;5,0,IF(Table1[[#This Row],[Runners]]&lt;8,0.25,IF(Table1[[#This Row],[Runners]]&lt;12,0.2,IF(Table1[[#This Row],[Handicap?]]="Yes",0.25,0.2))))</f>
        <v>0</v>
      </c>
      <c r="R787" s="29">
        <f>(IF(N787="WON-EW",((((F787-1)*Q787)*'complete results log'!$B$2)+('complete results log'!$B$2*(F787-1))),IF(N787="WON",((((F787-1)*Q787)*'complete results log'!$B$2)+('complete results log'!$B$2*(F787-1))),IF(N787="PLACED",((((F787-1)*Q787)*'complete results log'!$B$2)-'complete results log'!$B$2),IF(Q787=0,-'complete results log'!$B$2,IF(Q787=0,-'complete results log'!$B$2,-('complete results log'!$B$2*2)))))))*E787</f>
        <v>0</v>
      </c>
      <c r="S787" s="28">
        <f>(IF(N787="WON-EW",((((O787-1)*Q787)*'complete results log'!$B$2)+('complete results log'!$B$2*(O787-1))),IF(N787="WON",((((O787-1)*Q787)*'complete results log'!$B$2)+('complete results log'!$B$2*(O787-1))),IF(N787="PLACED",((((O787-1)*Q787)*'complete results log'!$B$2)-'complete results log'!$B$2),IF(Q787=0,-'complete results log'!$B$2,IF(Q787=0,-'complete results log'!$B$2,-('complete results log'!$B$2*2)))))))*E787</f>
        <v>0</v>
      </c>
      <c r="T787" s="28">
        <f>(IF(N787="WON-EW",(((L787-1)*'complete results log'!$B$2)*(1-$B$3))+(((M787-1)*'complete results log'!$B$2)*(1-$B$3)),IF(N787="WON",(((L787-1)*'complete results log'!$B$2)*(1-$B$3)),IF(N787="PLACED",(((M787-1)*'complete results log'!$B$2)*(1-$B$3))-'complete results log'!$B$2,IF(Q787=0,-'complete results log'!$B$2,-('complete results log'!$B$2*2))))))*E787</f>
        <v>0</v>
      </c>
    </row>
    <row r="788" spans="3:20" x14ac:dyDescent="0.2">
      <c r="C788" s="50"/>
      <c r="D788" s="50"/>
      <c r="H788" s="22"/>
      <c r="I788" s="22"/>
      <c r="J788" s="22"/>
      <c r="K788" s="22"/>
      <c r="N788" s="18"/>
      <c r="O788" s="27">
        <f>((G788-1)*(1-(IF(H788="no",0,'complete results log'!$B$3)))+1)</f>
        <v>5.0000000000000044E-2</v>
      </c>
      <c r="P788" s="27">
        <f t="shared" si="12"/>
        <v>0</v>
      </c>
      <c r="Q788" s="39">
        <f>IF(Table1[[#This Row],[Runners]]&lt;5,0,IF(Table1[[#This Row],[Runners]]&lt;8,0.25,IF(Table1[[#This Row],[Runners]]&lt;12,0.2,IF(Table1[[#This Row],[Handicap?]]="Yes",0.25,0.2))))</f>
        <v>0</v>
      </c>
      <c r="R788" s="29">
        <f>(IF(N788="WON-EW",((((F788-1)*Q788)*'complete results log'!$B$2)+('complete results log'!$B$2*(F788-1))),IF(N788="WON",((((F788-1)*Q788)*'complete results log'!$B$2)+('complete results log'!$B$2*(F788-1))),IF(N788="PLACED",((((F788-1)*Q788)*'complete results log'!$B$2)-'complete results log'!$B$2),IF(Q788=0,-'complete results log'!$B$2,IF(Q788=0,-'complete results log'!$B$2,-('complete results log'!$B$2*2)))))))*E788</f>
        <v>0</v>
      </c>
      <c r="S788" s="28">
        <f>(IF(N788="WON-EW",((((O788-1)*Q788)*'complete results log'!$B$2)+('complete results log'!$B$2*(O788-1))),IF(N788="WON",((((O788-1)*Q788)*'complete results log'!$B$2)+('complete results log'!$B$2*(O788-1))),IF(N788="PLACED",((((O788-1)*Q788)*'complete results log'!$B$2)-'complete results log'!$B$2),IF(Q788=0,-'complete results log'!$B$2,IF(Q788=0,-'complete results log'!$B$2,-('complete results log'!$B$2*2)))))))*E788</f>
        <v>0</v>
      </c>
      <c r="T788" s="28">
        <f>(IF(N788="WON-EW",(((L788-1)*'complete results log'!$B$2)*(1-$B$3))+(((M788-1)*'complete results log'!$B$2)*(1-$B$3)),IF(N788="WON",(((L788-1)*'complete results log'!$B$2)*(1-$B$3)),IF(N788="PLACED",(((M788-1)*'complete results log'!$B$2)*(1-$B$3))-'complete results log'!$B$2,IF(Q788=0,-'complete results log'!$B$2,-('complete results log'!$B$2*2))))))*E788</f>
        <v>0</v>
      </c>
    </row>
    <row r="789" spans="3:20" x14ac:dyDescent="0.2">
      <c r="C789" s="50"/>
      <c r="D789" s="50"/>
      <c r="H789" s="22"/>
      <c r="I789" s="22"/>
      <c r="J789" s="22"/>
      <c r="K789" s="22"/>
      <c r="N789" s="18"/>
      <c r="O789" s="27">
        <f>((G789-1)*(1-(IF(H789="no",0,'complete results log'!$B$3)))+1)</f>
        <v>5.0000000000000044E-2</v>
      </c>
      <c r="P789" s="27">
        <f t="shared" si="12"/>
        <v>0</v>
      </c>
      <c r="Q789" s="39">
        <f>IF(Table1[[#This Row],[Runners]]&lt;5,0,IF(Table1[[#This Row],[Runners]]&lt;8,0.25,IF(Table1[[#This Row],[Runners]]&lt;12,0.2,IF(Table1[[#This Row],[Handicap?]]="Yes",0.25,0.2))))</f>
        <v>0</v>
      </c>
      <c r="R789" s="29">
        <f>(IF(N789="WON-EW",((((F789-1)*Q789)*'complete results log'!$B$2)+('complete results log'!$B$2*(F789-1))),IF(N789="WON",((((F789-1)*Q789)*'complete results log'!$B$2)+('complete results log'!$B$2*(F789-1))),IF(N789="PLACED",((((F789-1)*Q789)*'complete results log'!$B$2)-'complete results log'!$B$2),IF(Q789=0,-'complete results log'!$B$2,IF(Q789=0,-'complete results log'!$B$2,-('complete results log'!$B$2*2)))))))*E789</f>
        <v>0</v>
      </c>
      <c r="S789" s="28">
        <f>(IF(N789="WON-EW",((((O789-1)*Q789)*'complete results log'!$B$2)+('complete results log'!$B$2*(O789-1))),IF(N789="WON",((((O789-1)*Q789)*'complete results log'!$B$2)+('complete results log'!$B$2*(O789-1))),IF(N789="PLACED",((((O789-1)*Q789)*'complete results log'!$B$2)-'complete results log'!$B$2),IF(Q789=0,-'complete results log'!$B$2,IF(Q789=0,-'complete results log'!$B$2,-('complete results log'!$B$2*2)))))))*E789</f>
        <v>0</v>
      </c>
      <c r="T789" s="28">
        <f>(IF(N789="WON-EW",(((L789-1)*'complete results log'!$B$2)*(1-$B$3))+(((M789-1)*'complete results log'!$B$2)*(1-$B$3)),IF(N789="WON",(((L789-1)*'complete results log'!$B$2)*(1-$B$3)),IF(N789="PLACED",(((M789-1)*'complete results log'!$B$2)*(1-$B$3))-'complete results log'!$B$2,IF(Q789=0,-'complete results log'!$B$2,-('complete results log'!$B$2*2))))))*E789</f>
        <v>0</v>
      </c>
    </row>
    <row r="790" spans="3:20" x14ac:dyDescent="0.2">
      <c r="C790" s="50"/>
      <c r="D790" s="50"/>
      <c r="H790" s="22"/>
      <c r="I790" s="22"/>
      <c r="J790" s="22"/>
      <c r="K790" s="22"/>
      <c r="N790" s="18"/>
      <c r="O790" s="27">
        <f>((G790-1)*(1-(IF(H790="no",0,'complete results log'!$B$3)))+1)</f>
        <v>5.0000000000000044E-2</v>
      </c>
      <c r="P790" s="27">
        <f t="shared" si="12"/>
        <v>0</v>
      </c>
      <c r="Q790" s="39">
        <f>IF(Table1[[#This Row],[Runners]]&lt;5,0,IF(Table1[[#This Row],[Runners]]&lt;8,0.25,IF(Table1[[#This Row],[Runners]]&lt;12,0.2,IF(Table1[[#This Row],[Handicap?]]="Yes",0.25,0.2))))</f>
        <v>0</v>
      </c>
      <c r="R790" s="29">
        <f>(IF(N790="WON-EW",((((F790-1)*Q790)*'complete results log'!$B$2)+('complete results log'!$B$2*(F790-1))),IF(N790="WON",((((F790-1)*Q790)*'complete results log'!$B$2)+('complete results log'!$B$2*(F790-1))),IF(N790="PLACED",((((F790-1)*Q790)*'complete results log'!$B$2)-'complete results log'!$B$2),IF(Q790=0,-'complete results log'!$B$2,IF(Q790=0,-'complete results log'!$B$2,-('complete results log'!$B$2*2)))))))*E790</f>
        <v>0</v>
      </c>
      <c r="S790" s="28">
        <f>(IF(N790="WON-EW",((((O790-1)*Q790)*'complete results log'!$B$2)+('complete results log'!$B$2*(O790-1))),IF(N790="WON",((((O790-1)*Q790)*'complete results log'!$B$2)+('complete results log'!$B$2*(O790-1))),IF(N790="PLACED",((((O790-1)*Q790)*'complete results log'!$B$2)-'complete results log'!$B$2),IF(Q790=0,-'complete results log'!$B$2,IF(Q790=0,-'complete results log'!$B$2,-('complete results log'!$B$2*2)))))))*E790</f>
        <v>0</v>
      </c>
      <c r="T790" s="28">
        <f>(IF(N790="WON-EW",(((L790-1)*'complete results log'!$B$2)*(1-$B$3))+(((M790-1)*'complete results log'!$B$2)*(1-$B$3)),IF(N790="WON",(((L790-1)*'complete results log'!$B$2)*(1-$B$3)),IF(N790="PLACED",(((M790-1)*'complete results log'!$B$2)*(1-$B$3))-'complete results log'!$B$2,IF(Q790=0,-'complete results log'!$B$2,-('complete results log'!$B$2*2))))))*E790</f>
        <v>0</v>
      </c>
    </row>
    <row r="791" spans="3:20" x14ac:dyDescent="0.2">
      <c r="C791" s="50"/>
      <c r="D791" s="50"/>
      <c r="H791" s="22"/>
      <c r="I791" s="22"/>
      <c r="J791" s="22"/>
      <c r="K791" s="22"/>
      <c r="N791" s="18"/>
      <c r="O791" s="27">
        <f>((G791-1)*(1-(IF(H791="no",0,'complete results log'!$B$3)))+1)</f>
        <v>5.0000000000000044E-2</v>
      </c>
      <c r="P791" s="27">
        <f t="shared" si="12"/>
        <v>0</v>
      </c>
      <c r="Q791" s="39">
        <f>IF(Table1[[#This Row],[Runners]]&lt;5,0,IF(Table1[[#This Row],[Runners]]&lt;8,0.25,IF(Table1[[#This Row],[Runners]]&lt;12,0.2,IF(Table1[[#This Row],[Handicap?]]="Yes",0.25,0.2))))</f>
        <v>0</v>
      </c>
      <c r="R791" s="29">
        <f>(IF(N791="WON-EW",((((F791-1)*Q791)*'complete results log'!$B$2)+('complete results log'!$B$2*(F791-1))),IF(N791="WON",((((F791-1)*Q791)*'complete results log'!$B$2)+('complete results log'!$B$2*(F791-1))),IF(N791="PLACED",((((F791-1)*Q791)*'complete results log'!$B$2)-'complete results log'!$B$2),IF(Q791=0,-'complete results log'!$B$2,IF(Q791=0,-'complete results log'!$B$2,-('complete results log'!$B$2*2)))))))*E791</f>
        <v>0</v>
      </c>
      <c r="S791" s="28">
        <f>(IF(N791="WON-EW",((((O791-1)*Q791)*'complete results log'!$B$2)+('complete results log'!$B$2*(O791-1))),IF(N791="WON",((((O791-1)*Q791)*'complete results log'!$B$2)+('complete results log'!$B$2*(O791-1))),IF(N791="PLACED",((((O791-1)*Q791)*'complete results log'!$B$2)-'complete results log'!$B$2),IF(Q791=0,-'complete results log'!$B$2,IF(Q791=0,-'complete results log'!$B$2,-('complete results log'!$B$2*2)))))))*E791</f>
        <v>0</v>
      </c>
      <c r="T791" s="28">
        <f>(IF(N791="WON-EW",(((L791-1)*'complete results log'!$B$2)*(1-$B$3))+(((M791-1)*'complete results log'!$B$2)*(1-$B$3)),IF(N791="WON",(((L791-1)*'complete results log'!$B$2)*(1-$B$3)),IF(N791="PLACED",(((M791-1)*'complete results log'!$B$2)*(1-$B$3))-'complete results log'!$B$2,IF(Q791=0,-'complete results log'!$B$2,-('complete results log'!$B$2*2))))))*E791</f>
        <v>0</v>
      </c>
    </row>
    <row r="792" spans="3:20" x14ac:dyDescent="0.2">
      <c r="C792" s="50"/>
      <c r="D792" s="50"/>
      <c r="H792" s="22"/>
      <c r="I792" s="22"/>
      <c r="J792" s="22"/>
      <c r="K792" s="22"/>
      <c r="N792" s="18"/>
      <c r="O792" s="27">
        <f>((G792-1)*(1-(IF(H792="no",0,'complete results log'!$B$3)))+1)</f>
        <v>5.0000000000000044E-2</v>
      </c>
      <c r="P792" s="27">
        <f t="shared" si="12"/>
        <v>0</v>
      </c>
      <c r="Q792" s="39">
        <f>IF(Table1[[#This Row],[Runners]]&lt;5,0,IF(Table1[[#This Row],[Runners]]&lt;8,0.25,IF(Table1[[#This Row],[Runners]]&lt;12,0.2,IF(Table1[[#This Row],[Handicap?]]="Yes",0.25,0.2))))</f>
        <v>0</v>
      </c>
      <c r="R792" s="29">
        <f>(IF(N792="WON-EW",((((F792-1)*Q792)*'complete results log'!$B$2)+('complete results log'!$B$2*(F792-1))),IF(N792="WON",((((F792-1)*Q792)*'complete results log'!$B$2)+('complete results log'!$B$2*(F792-1))),IF(N792="PLACED",((((F792-1)*Q792)*'complete results log'!$B$2)-'complete results log'!$B$2),IF(Q792=0,-'complete results log'!$B$2,IF(Q792=0,-'complete results log'!$B$2,-('complete results log'!$B$2*2)))))))*E792</f>
        <v>0</v>
      </c>
      <c r="S792" s="28">
        <f>(IF(N792="WON-EW",((((O792-1)*Q792)*'complete results log'!$B$2)+('complete results log'!$B$2*(O792-1))),IF(N792="WON",((((O792-1)*Q792)*'complete results log'!$B$2)+('complete results log'!$B$2*(O792-1))),IF(N792="PLACED",((((O792-1)*Q792)*'complete results log'!$B$2)-'complete results log'!$B$2),IF(Q792=0,-'complete results log'!$B$2,IF(Q792=0,-'complete results log'!$B$2,-('complete results log'!$B$2*2)))))))*E792</f>
        <v>0</v>
      </c>
      <c r="T792" s="28">
        <f>(IF(N792="WON-EW",(((L792-1)*'complete results log'!$B$2)*(1-$B$3))+(((M792-1)*'complete results log'!$B$2)*(1-$B$3)),IF(N792="WON",(((L792-1)*'complete results log'!$B$2)*(1-$B$3)),IF(N792="PLACED",(((M792-1)*'complete results log'!$B$2)*(1-$B$3))-'complete results log'!$B$2,IF(Q792=0,-'complete results log'!$B$2,-('complete results log'!$B$2*2))))))*E792</f>
        <v>0</v>
      </c>
    </row>
    <row r="793" spans="3:20" x14ac:dyDescent="0.2">
      <c r="C793" s="50"/>
      <c r="D793" s="50"/>
      <c r="H793" s="22"/>
      <c r="I793" s="22"/>
      <c r="J793" s="22"/>
      <c r="K793" s="22"/>
      <c r="N793" s="18"/>
      <c r="O793" s="27">
        <f>((G793-1)*(1-(IF(H793="no",0,'complete results log'!$B$3)))+1)</f>
        <v>5.0000000000000044E-2</v>
      </c>
      <c r="P793" s="27">
        <f t="shared" si="12"/>
        <v>0</v>
      </c>
      <c r="Q793" s="39">
        <f>IF(Table1[[#This Row],[Runners]]&lt;5,0,IF(Table1[[#This Row],[Runners]]&lt;8,0.25,IF(Table1[[#This Row],[Runners]]&lt;12,0.2,IF(Table1[[#This Row],[Handicap?]]="Yes",0.25,0.2))))</f>
        <v>0</v>
      </c>
      <c r="R793" s="29">
        <f>(IF(N793="WON-EW",((((F793-1)*Q793)*'complete results log'!$B$2)+('complete results log'!$B$2*(F793-1))),IF(N793="WON",((((F793-1)*Q793)*'complete results log'!$B$2)+('complete results log'!$B$2*(F793-1))),IF(N793="PLACED",((((F793-1)*Q793)*'complete results log'!$B$2)-'complete results log'!$B$2),IF(Q793=0,-'complete results log'!$B$2,IF(Q793=0,-'complete results log'!$B$2,-('complete results log'!$B$2*2)))))))*E793</f>
        <v>0</v>
      </c>
      <c r="S793" s="28">
        <f>(IF(N793="WON-EW",((((O793-1)*Q793)*'complete results log'!$B$2)+('complete results log'!$B$2*(O793-1))),IF(N793="WON",((((O793-1)*Q793)*'complete results log'!$B$2)+('complete results log'!$B$2*(O793-1))),IF(N793="PLACED",((((O793-1)*Q793)*'complete results log'!$B$2)-'complete results log'!$B$2),IF(Q793=0,-'complete results log'!$B$2,IF(Q793=0,-'complete results log'!$B$2,-('complete results log'!$B$2*2)))))))*E793</f>
        <v>0</v>
      </c>
      <c r="T793" s="28">
        <f>(IF(N793="WON-EW",(((L793-1)*'complete results log'!$B$2)*(1-$B$3))+(((M793-1)*'complete results log'!$B$2)*(1-$B$3)),IF(N793="WON",(((L793-1)*'complete results log'!$B$2)*(1-$B$3)),IF(N793="PLACED",(((M793-1)*'complete results log'!$B$2)*(1-$B$3))-'complete results log'!$B$2,IF(Q793=0,-'complete results log'!$B$2,-('complete results log'!$B$2*2))))))*E793</f>
        <v>0</v>
      </c>
    </row>
    <row r="794" spans="3:20" x14ac:dyDescent="0.2">
      <c r="C794" s="50"/>
      <c r="D794" s="50"/>
      <c r="H794" s="22"/>
      <c r="I794" s="22"/>
      <c r="J794" s="22"/>
      <c r="K794" s="22"/>
      <c r="N794" s="18"/>
      <c r="O794" s="27">
        <f>((G794-1)*(1-(IF(H794="no",0,'complete results log'!$B$3)))+1)</f>
        <v>5.0000000000000044E-2</v>
      </c>
      <c r="P794" s="27">
        <f t="shared" si="12"/>
        <v>0</v>
      </c>
      <c r="Q794" s="39">
        <f>IF(Table1[[#This Row],[Runners]]&lt;5,0,IF(Table1[[#This Row],[Runners]]&lt;8,0.25,IF(Table1[[#This Row],[Runners]]&lt;12,0.2,IF(Table1[[#This Row],[Handicap?]]="Yes",0.25,0.2))))</f>
        <v>0</v>
      </c>
      <c r="R794" s="29">
        <f>(IF(N794="WON-EW",((((F794-1)*Q794)*'complete results log'!$B$2)+('complete results log'!$B$2*(F794-1))),IF(N794="WON",((((F794-1)*Q794)*'complete results log'!$B$2)+('complete results log'!$B$2*(F794-1))),IF(N794="PLACED",((((F794-1)*Q794)*'complete results log'!$B$2)-'complete results log'!$B$2),IF(Q794=0,-'complete results log'!$B$2,IF(Q794=0,-'complete results log'!$B$2,-('complete results log'!$B$2*2)))))))*E794</f>
        <v>0</v>
      </c>
      <c r="S794" s="28">
        <f>(IF(N794="WON-EW",((((O794-1)*Q794)*'complete results log'!$B$2)+('complete results log'!$B$2*(O794-1))),IF(N794="WON",((((O794-1)*Q794)*'complete results log'!$B$2)+('complete results log'!$B$2*(O794-1))),IF(N794="PLACED",((((O794-1)*Q794)*'complete results log'!$B$2)-'complete results log'!$B$2),IF(Q794=0,-'complete results log'!$B$2,IF(Q794=0,-'complete results log'!$B$2,-('complete results log'!$B$2*2)))))))*E794</f>
        <v>0</v>
      </c>
      <c r="T794" s="28">
        <f>(IF(N794="WON-EW",(((L794-1)*'complete results log'!$B$2)*(1-$B$3))+(((M794-1)*'complete results log'!$B$2)*(1-$B$3)),IF(N794="WON",(((L794-1)*'complete results log'!$B$2)*(1-$B$3)),IF(N794="PLACED",(((M794-1)*'complete results log'!$B$2)*(1-$B$3))-'complete results log'!$B$2,IF(Q794=0,-'complete results log'!$B$2,-('complete results log'!$B$2*2))))))*E794</f>
        <v>0</v>
      </c>
    </row>
    <row r="795" spans="3:20" x14ac:dyDescent="0.2">
      <c r="C795" s="50"/>
      <c r="D795" s="50"/>
      <c r="H795" s="22"/>
      <c r="I795" s="22"/>
      <c r="J795" s="22"/>
      <c r="K795" s="22"/>
      <c r="N795" s="18"/>
      <c r="O795" s="27">
        <f>((G795-1)*(1-(IF(H795="no",0,'complete results log'!$B$3)))+1)</f>
        <v>5.0000000000000044E-2</v>
      </c>
      <c r="P795" s="27">
        <f t="shared" si="12"/>
        <v>0</v>
      </c>
      <c r="Q795" s="39">
        <f>IF(Table1[[#This Row],[Runners]]&lt;5,0,IF(Table1[[#This Row],[Runners]]&lt;8,0.25,IF(Table1[[#This Row],[Runners]]&lt;12,0.2,IF(Table1[[#This Row],[Handicap?]]="Yes",0.25,0.2))))</f>
        <v>0</v>
      </c>
      <c r="R795" s="29">
        <f>(IF(N795="WON-EW",((((F795-1)*Q795)*'complete results log'!$B$2)+('complete results log'!$B$2*(F795-1))),IF(N795="WON",((((F795-1)*Q795)*'complete results log'!$B$2)+('complete results log'!$B$2*(F795-1))),IF(N795="PLACED",((((F795-1)*Q795)*'complete results log'!$B$2)-'complete results log'!$B$2),IF(Q795=0,-'complete results log'!$B$2,IF(Q795=0,-'complete results log'!$B$2,-('complete results log'!$B$2*2)))))))*E795</f>
        <v>0</v>
      </c>
      <c r="S795" s="28">
        <f>(IF(N795="WON-EW",((((O795-1)*Q795)*'complete results log'!$B$2)+('complete results log'!$B$2*(O795-1))),IF(N795="WON",((((O795-1)*Q795)*'complete results log'!$B$2)+('complete results log'!$B$2*(O795-1))),IF(N795="PLACED",((((O795-1)*Q795)*'complete results log'!$B$2)-'complete results log'!$B$2),IF(Q795=0,-'complete results log'!$B$2,IF(Q795=0,-'complete results log'!$B$2,-('complete results log'!$B$2*2)))))))*E795</f>
        <v>0</v>
      </c>
      <c r="T795" s="28">
        <f>(IF(N795="WON-EW",(((L795-1)*'complete results log'!$B$2)*(1-$B$3))+(((M795-1)*'complete results log'!$B$2)*(1-$B$3)),IF(N795="WON",(((L795-1)*'complete results log'!$B$2)*(1-$B$3)),IF(N795="PLACED",(((M795-1)*'complete results log'!$B$2)*(1-$B$3))-'complete results log'!$B$2,IF(Q795=0,-'complete results log'!$B$2,-('complete results log'!$B$2*2))))))*E795</f>
        <v>0</v>
      </c>
    </row>
    <row r="796" spans="3:20" x14ac:dyDescent="0.2">
      <c r="C796" s="50"/>
      <c r="D796" s="50"/>
      <c r="H796" s="22"/>
      <c r="I796" s="22"/>
      <c r="J796" s="22"/>
      <c r="K796" s="22"/>
      <c r="N796" s="18"/>
      <c r="O796" s="27">
        <f>((G796-1)*(1-(IF(H796="no",0,'complete results log'!$B$3)))+1)</f>
        <v>5.0000000000000044E-2</v>
      </c>
      <c r="P796" s="27">
        <f t="shared" si="12"/>
        <v>0</v>
      </c>
      <c r="Q796" s="39">
        <f>IF(Table1[[#This Row],[Runners]]&lt;5,0,IF(Table1[[#This Row],[Runners]]&lt;8,0.25,IF(Table1[[#This Row],[Runners]]&lt;12,0.2,IF(Table1[[#This Row],[Handicap?]]="Yes",0.25,0.2))))</f>
        <v>0</v>
      </c>
      <c r="R796" s="29">
        <f>(IF(N796="WON-EW",((((F796-1)*Q796)*'complete results log'!$B$2)+('complete results log'!$B$2*(F796-1))),IF(N796="WON",((((F796-1)*Q796)*'complete results log'!$B$2)+('complete results log'!$B$2*(F796-1))),IF(N796="PLACED",((((F796-1)*Q796)*'complete results log'!$B$2)-'complete results log'!$B$2),IF(Q796=0,-'complete results log'!$B$2,IF(Q796=0,-'complete results log'!$B$2,-('complete results log'!$B$2*2)))))))*E796</f>
        <v>0</v>
      </c>
      <c r="S796" s="28">
        <f>(IF(N796="WON-EW",((((O796-1)*Q796)*'complete results log'!$B$2)+('complete results log'!$B$2*(O796-1))),IF(N796="WON",((((O796-1)*Q796)*'complete results log'!$B$2)+('complete results log'!$B$2*(O796-1))),IF(N796="PLACED",((((O796-1)*Q796)*'complete results log'!$B$2)-'complete results log'!$B$2),IF(Q796=0,-'complete results log'!$B$2,IF(Q796=0,-'complete results log'!$B$2,-('complete results log'!$B$2*2)))))))*E796</f>
        <v>0</v>
      </c>
      <c r="T796" s="28">
        <f>(IF(N796="WON-EW",(((L796-1)*'complete results log'!$B$2)*(1-$B$3))+(((M796-1)*'complete results log'!$B$2)*(1-$B$3)),IF(N796="WON",(((L796-1)*'complete results log'!$B$2)*(1-$B$3)),IF(N796="PLACED",(((M796-1)*'complete results log'!$B$2)*(1-$B$3))-'complete results log'!$B$2,IF(Q796=0,-'complete results log'!$B$2,-('complete results log'!$B$2*2))))))*E796</f>
        <v>0</v>
      </c>
    </row>
    <row r="797" spans="3:20" x14ac:dyDescent="0.2">
      <c r="C797" s="50"/>
      <c r="D797" s="50"/>
      <c r="H797" s="22"/>
      <c r="I797" s="22"/>
      <c r="J797" s="22"/>
      <c r="K797" s="22"/>
      <c r="N797" s="18"/>
      <c r="O797" s="27">
        <f>((G797-1)*(1-(IF(H797="no",0,'complete results log'!$B$3)))+1)</f>
        <v>5.0000000000000044E-2</v>
      </c>
      <c r="P797" s="27">
        <f t="shared" si="12"/>
        <v>0</v>
      </c>
      <c r="Q797" s="39">
        <f>IF(Table1[[#This Row],[Runners]]&lt;5,0,IF(Table1[[#This Row],[Runners]]&lt;8,0.25,IF(Table1[[#This Row],[Runners]]&lt;12,0.2,IF(Table1[[#This Row],[Handicap?]]="Yes",0.25,0.2))))</f>
        <v>0</v>
      </c>
      <c r="R797" s="29">
        <f>(IF(N797="WON-EW",((((F797-1)*Q797)*'complete results log'!$B$2)+('complete results log'!$B$2*(F797-1))),IF(N797="WON",((((F797-1)*Q797)*'complete results log'!$B$2)+('complete results log'!$B$2*(F797-1))),IF(N797="PLACED",((((F797-1)*Q797)*'complete results log'!$B$2)-'complete results log'!$B$2),IF(Q797=0,-'complete results log'!$B$2,IF(Q797=0,-'complete results log'!$B$2,-('complete results log'!$B$2*2)))))))*E797</f>
        <v>0</v>
      </c>
      <c r="S797" s="28">
        <f>(IF(N797="WON-EW",((((O797-1)*Q797)*'complete results log'!$B$2)+('complete results log'!$B$2*(O797-1))),IF(N797="WON",((((O797-1)*Q797)*'complete results log'!$B$2)+('complete results log'!$B$2*(O797-1))),IF(N797="PLACED",((((O797-1)*Q797)*'complete results log'!$B$2)-'complete results log'!$B$2),IF(Q797=0,-'complete results log'!$B$2,IF(Q797=0,-'complete results log'!$B$2,-('complete results log'!$B$2*2)))))))*E797</f>
        <v>0</v>
      </c>
      <c r="T797" s="28">
        <f>(IF(N797="WON-EW",(((L797-1)*'complete results log'!$B$2)*(1-$B$3))+(((M797-1)*'complete results log'!$B$2)*(1-$B$3)),IF(N797="WON",(((L797-1)*'complete results log'!$B$2)*(1-$B$3)),IF(N797="PLACED",(((M797-1)*'complete results log'!$B$2)*(1-$B$3))-'complete results log'!$B$2,IF(Q797=0,-'complete results log'!$B$2,-('complete results log'!$B$2*2))))))*E797</f>
        <v>0</v>
      </c>
    </row>
    <row r="798" spans="3:20" x14ac:dyDescent="0.2">
      <c r="C798" s="50"/>
      <c r="D798" s="50"/>
      <c r="H798" s="22"/>
      <c r="I798" s="22"/>
      <c r="J798" s="22"/>
      <c r="K798" s="22"/>
      <c r="N798" s="18"/>
      <c r="O798" s="27">
        <f>((G798-1)*(1-(IF(H798="no",0,'complete results log'!$B$3)))+1)</f>
        <v>5.0000000000000044E-2</v>
      </c>
      <c r="P798" s="27">
        <f t="shared" si="12"/>
        <v>0</v>
      </c>
      <c r="Q798" s="39">
        <f>IF(Table1[[#This Row],[Runners]]&lt;5,0,IF(Table1[[#This Row],[Runners]]&lt;8,0.25,IF(Table1[[#This Row],[Runners]]&lt;12,0.2,IF(Table1[[#This Row],[Handicap?]]="Yes",0.25,0.2))))</f>
        <v>0</v>
      </c>
      <c r="R798" s="29">
        <f>(IF(N798="WON-EW",((((F798-1)*Q798)*'complete results log'!$B$2)+('complete results log'!$B$2*(F798-1))),IF(N798="WON",((((F798-1)*Q798)*'complete results log'!$B$2)+('complete results log'!$B$2*(F798-1))),IF(N798="PLACED",((((F798-1)*Q798)*'complete results log'!$B$2)-'complete results log'!$B$2),IF(Q798=0,-'complete results log'!$B$2,IF(Q798=0,-'complete results log'!$B$2,-('complete results log'!$B$2*2)))))))*E798</f>
        <v>0</v>
      </c>
      <c r="S798" s="28">
        <f>(IF(N798="WON-EW",((((O798-1)*Q798)*'complete results log'!$B$2)+('complete results log'!$B$2*(O798-1))),IF(N798="WON",((((O798-1)*Q798)*'complete results log'!$B$2)+('complete results log'!$B$2*(O798-1))),IF(N798="PLACED",((((O798-1)*Q798)*'complete results log'!$B$2)-'complete results log'!$B$2),IF(Q798=0,-'complete results log'!$B$2,IF(Q798=0,-'complete results log'!$B$2,-('complete results log'!$B$2*2)))))))*E798</f>
        <v>0</v>
      </c>
      <c r="T798" s="28">
        <f>(IF(N798="WON-EW",(((L798-1)*'complete results log'!$B$2)*(1-$B$3))+(((M798-1)*'complete results log'!$B$2)*(1-$B$3)),IF(N798="WON",(((L798-1)*'complete results log'!$B$2)*(1-$B$3)),IF(N798="PLACED",(((M798-1)*'complete results log'!$B$2)*(1-$B$3))-'complete results log'!$B$2,IF(Q798=0,-'complete results log'!$B$2,-('complete results log'!$B$2*2))))))*E798</f>
        <v>0</v>
      </c>
    </row>
    <row r="799" spans="3:20" x14ac:dyDescent="0.2">
      <c r="C799" s="50"/>
      <c r="D799" s="50"/>
      <c r="H799" s="22"/>
      <c r="I799" s="22"/>
      <c r="J799" s="22"/>
      <c r="K799" s="22"/>
      <c r="N799" s="18"/>
      <c r="O799" s="27">
        <f>((G799-1)*(1-(IF(H799="no",0,'complete results log'!$B$3)))+1)</f>
        <v>5.0000000000000044E-2</v>
      </c>
      <c r="P799" s="27">
        <f t="shared" si="12"/>
        <v>0</v>
      </c>
      <c r="Q799" s="39">
        <f>IF(Table1[[#This Row],[Runners]]&lt;5,0,IF(Table1[[#This Row],[Runners]]&lt;8,0.25,IF(Table1[[#This Row],[Runners]]&lt;12,0.2,IF(Table1[[#This Row],[Handicap?]]="Yes",0.25,0.2))))</f>
        <v>0</v>
      </c>
      <c r="R799" s="29">
        <f>(IF(N799="WON-EW",((((F799-1)*Q799)*'complete results log'!$B$2)+('complete results log'!$B$2*(F799-1))),IF(N799="WON",((((F799-1)*Q799)*'complete results log'!$B$2)+('complete results log'!$B$2*(F799-1))),IF(N799="PLACED",((((F799-1)*Q799)*'complete results log'!$B$2)-'complete results log'!$B$2),IF(Q799=0,-'complete results log'!$B$2,IF(Q799=0,-'complete results log'!$B$2,-('complete results log'!$B$2*2)))))))*E799</f>
        <v>0</v>
      </c>
      <c r="S799" s="28">
        <f>(IF(N799="WON-EW",((((O799-1)*Q799)*'complete results log'!$B$2)+('complete results log'!$B$2*(O799-1))),IF(N799="WON",((((O799-1)*Q799)*'complete results log'!$B$2)+('complete results log'!$B$2*(O799-1))),IF(N799="PLACED",((((O799-1)*Q799)*'complete results log'!$B$2)-'complete results log'!$B$2),IF(Q799=0,-'complete results log'!$B$2,IF(Q799=0,-'complete results log'!$B$2,-('complete results log'!$B$2*2)))))))*E799</f>
        <v>0</v>
      </c>
      <c r="T799" s="28">
        <f>(IF(N799="WON-EW",(((L799-1)*'complete results log'!$B$2)*(1-$B$3))+(((M799-1)*'complete results log'!$B$2)*(1-$B$3)),IF(N799="WON",(((L799-1)*'complete results log'!$B$2)*(1-$B$3)),IF(N799="PLACED",(((M799-1)*'complete results log'!$B$2)*(1-$B$3))-'complete results log'!$B$2,IF(Q799=0,-'complete results log'!$B$2,-('complete results log'!$B$2*2))))))*E799</f>
        <v>0</v>
      </c>
    </row>
    <row r="800" spans="3:20" x14ac:dyDescent="0.2">
      <c r="C800" s="50"/>
      <c r="D800" s="50"/>
      <c r="H800" s="22"/>
      <c r="I800" s="22"/>
      <c r="J800" s="22"/>
      <c r="K800" s="22"/>
      <c r="N800" s="18"/>
      <c r="O800" s="27">
        <f>((G800-1)*(1-(IF(H800="no",0,'complete results log'!$B$3)))+1)</f>
        <v>5.0000000000000044E-2</v>
      </c>
      <c r="P800" s="27">
        <f t="shared" si="12"/>
        <v>0</v>
      </c>
      <c r="Q800" s="39">
        <f>IF(Table1[[#This Row],[Runners]]&lt;5,0,IF(Table1[[#This Row],[Runners]]&lt;8,0.25,IF(Table1[[#This Row],[Runners]]&lt;12,0.2,IF(Table1[[#This Row],[Handicap?]]="Yes",0.25,0.2))))</f>
        <v>0</v>
      </c>
      <c r="R800" s="29">
        <f>(IF(N800="WON-EW",((((F800-1)*Q800)*'complete results log'!$B$2)+('complete results log'!$B$2*(F800-1))),IF(N800="WON",((((F800-1)*Q800)*'complete results log'!$B$2)+('complete results log'!$B$2*(F800-1))),IF(N800="PLACED",((((F800-1)*Q800)*'complete results log'!$B$2)-'complete results log'!$B$2),IF(Q800=0,-'complete results log'!$B$2,IF(Q800=0,-'complete results log'!$B$2,-('complete results log'!$B$2*2)))))))*E800</f>
        <v>0</v>
      </c>
      <c r="S800" s="28">
        <f>(IF(N800="WON-EW",((((O800-1)*Q800)*'complete results log'!$B$2)+('complete results log'!$B$2*(O800-1))),IF(N800="WON",((((O800-1)*Q800)*'complete results log'!$B$2)+('complete results log'!$B$2*(O800-1))),IF(N800="PLACED",((((O800-1)*Q800)*'complete results log'!$B$2)-'complete results log'!$B$2),IF(Q800=0,-'complete results log'!$B$2,IF(Q800=0,-'complete results log'!$B$2,-('complete results log'!$B$2*2)))))))*E800</f>
        <v>0</v>
      </c>
      <c r="T800" s="28">
        <f>(IF(N800="WON-EW",(((L800-1)*'complete results log'!$B$2)*(1-$B$3))+(((M800-1)*'complete results log'!$B$2)*(1-$B$3)),IF(N800="WON",(((L800-1)*'complete results log'!$B$2)*(1-$B$3)),IF(N800="PLACED",(((M800-1)*'complete results log'!$B$2)*(1-$B$3))-'complete results log'!$B$2,IF(Q800=0,-'complete results log'!$B$2,-('complete results log'!$B$2*2))))))*E800</f>
        <v>0</v>
      </c>
    </row>
    <row r="801" spans="3:20" x14ac:dyDescent="0.2">
      <c r="C801" s="50"/>
      <c r="D801" s="50"/>
      <c r="H801" s="22"/>
      <c r="I801" s="22"/>
      <c r="J801" s="22"/>
      <c r="K801" s="22"/>
      <c r="N801" s="18"/>
      <c r="O801" s="27">
        <f>((G801-1)*(1-(IF(H801="no",0,'complete results log'!$B$3)))+1)</f>
        <v>5.0000000000000044E-2</v>
      </c>
      <c r="P801" s="27">
        <f t="shared" si="12"/>
        <v>0</v>
      </c>
      <c r="Q801" s="39">
        <f>IF(Table1[[#This Row],[Runners]]&lt;5,0,IF(Table1[[#This Row],[Runners]]&lt;8,0.25,IF(Table1[[#This Row],[Runners]]&lt;12,0.2,IF(Table1[[#This Row],[Handicap?]]="Yes",0.25,0.2))))</f>
        <v>0</v>
      </c>
      <c r="R801" s="29">
        <f>(IF(N801="WON-EW",((((F801-1)*Q801)*'complete results log'!$B$2)+('complete results log'!$B$2*(F801-1))),IF(N801="WON",((((F801-1)*Q801)*'complete results log'!$B$2)+('complete results log'!$B$2*(F801-1))),IF(N801="PLACED",((((F801-1)*Q801)*'complete results log'!$B$2)-'complete results log'!$B$2),IF(Q801=0,-'complete results log'!$B$2,IF(Q801=0,-'complete results log'!$B$2,-('complete results log'!$B$2*2)))))))*E801</f>
        <v>0</v>
      </c>
      <c r="S801" s="28">
        <f>(IF(N801="WON-EW",((((O801-1)*Q801)*'complete results log'!$B$2)+('complete results log'!$B$2*(O801-1))),IF(N801="WON",((((O801-1)*Q801)*'complete results log'!$B$2)+('complete results log'!$B$2*(O801-1))),IF(N801="PLACED",((((O801-1)*Q801)*'complete results log'!$B$2)-'complete results log'!$B$2),IF(Q801=0,-'complete results log'!$B$2,IF(Q801=0,-'complete results log'!$B$2,-('complete results log'!$B$2*2)))))))*E801</f>
        <v>0</v>
      </c>
      <c r="T801" s="28">
        <f>(IF(N801="WON-EW",(((L801-1)*'complete results log'!$B$2)*(1-$B$3))+(((M801-1)*'complete results log'!$B$2)*(1-$B$3)),IF(N801="WON",(((L801-1)*'complete results log'!$B$2)*(1-$B$3)),IF(N801="PLACED",(((M801-1)*'complete results log'!$B$2)*(1-$B$3))-'complete results log'!$B$2,IF(Q801=0,-'complete results log'!$B$2,-('complete results log'!$B$2*2))))))*E801</f>
        <v>0</v>
      </c>
    </row>
    <row r="802" spans="3:20" x14ac:dyDescent="0.2">
      <c r="C802" s="50"/>
      <c r="D802" s="50"/>
      <c r="H802" s="22"/>
      <c r="I802" s="22"/>
      <c r="J802" s="22"/>
      <c r="K802" s="22"/>
      <c r="N802" s="18"/>
      <c r="O802" s="27">
        <f>((G802-1)*(1-(IF(H802="no",0,'complete results log'!$B$3)))+1)</f>
        <v>5.0000000000000044E-2</v>
      </c>
      <c r="P802" s="27">
        <f t="shared" si="12"/>
        <v>0</v>
      </c>
      <c r="Q802" s="39">
        <f>IF(Table1[[#This Row],[Runners]]&lt;5,0,IF(Table1[[#This Row],[Runners]]&lt;8,0.25,IF(Table1[[#This Row],[Runners]]&lt;12,0.2,IF(Table1[[#This Row],[Handicap?]]="Yes",0.25,0.2))))</f>
        <v>0</v>
      </c>
      <c r="R802" s="29">
        <f>(IF(N802="WON-EW",((((F802-1)*Q802)*'complete results log'!$B$2)+('complete results log'!$B$2*(F802-1))),IF(N802="WON",((((F802-1)*Q802)*'complete results log'!$B$2)+('complete results log'!$B$2*(F802-1))),IF(N802="PLACED",((((F802-1)*Q802)*'complete results log'!$B$2)-'complete results log'!$B$2),IF(Q802=0,-'complete results log'!$B$2,IF(Q802=0,-'complete results log'!$B$2,-('complete results log'!$B$2*2)))))))*E802</f>
        <v>0</v>
      </c>
      <c r="S802" s="28">
        <f>(IF(N802="WON-EW",((((O802-1)*Q802)*'complete results log'!$B$2)+('complete results log'!$B$2*(O802-1))),IF(N802="WON",((((O802-1)*Q802)*'complete results log'!$B$2)+('complete results log'!$B$2*(O802-1))),IF(N802="PLACED",((((O802-1)*Q802)*'complete results log'!$B$2)-'complete results log'!$B$2),IF(Q802=0,-'complete results log'!$B$2,IF(Q802=0,-'complete results log'!$B$2,-('complete results log'!$B$2*2)))))))*E802</f>
        <v>0</v>
      </c>
      <c r="T802" s="28">
        <f>(IF(N802="WON-EW",(((L802-1)*'complete results log'!$B$2)*(1-$B$3))+(((M802-1)*'complete results log'!$B$2)*(1-$B$3)),IF(N802="WON",(((L802-1)*'complete results log'!$B$2)*(1-$B$3)),IF(N802="PLACED",(((M802-1)*'complete results log'!$B$2)*(1-$B$3))-'complete results log'!$B$2,IF(Q802=0,-'complete results log'!$B$2,-('complete results log'!$B$2*2))))))*E802</f>
        <v>0</v>
      </c>
    </row>
    <row r="803" spans="3:20" x14ac:dyDescent="0.2">
      <c r="C803" s="50"/>
      <c r="D803" s="50"/>
      <c r="H803" s="22"/>
      <c r="I803" s="22"/>
      <c r="J803" s="22"/>
      <c r="K803" s="22"/>
      <c r="N803" s="18"/>
      <c r="O803" s="27">
        <f>((G803-1)*(1-(IF(H803="no",0,'complete results log'!$B$3)))+1)</f>
        <v>5.0000000000000044E-2</v>
      </c>
      <c r="P803" s="27">
        <f t="shared" si="12"/>
        <v>0</v>
      </c>
      <c r="Q803" s="39">
        <f>IF(Table1[[#This Row],[Runners]]&lt;5,0,IF(Table1[[#This Row],[Runners]]&lt;8,0.25,IF(Table1[[#This Row],[Runners]]&lt;12,0.2,IF(Table1[[#This Row],[Handicap?]]="Yes",0.25,0.2))))</f>
        <v>0</v>
      </c>
      <c r="R803" s="29">
        <f>(IF(N803="WON-EW",((((F803-1)*Q803)*'complete results log'!$B$2)+('complete results log'!$B$2*(F803-1))),IF(N803="WON",((((F803-1)*Q803)*'complete results log'!$B$2)+('complete results log'!$B$2*(F803-1))),IF(N803="PLACED",((((F803-1)*Q803)*'complete results log'!$B$2)-'complete results log'!$B$2),IF(Q803=0,-'complete results log'!$B$2,IF(Q803=0,-'complete results log'!$B$2,-('complete results log'!$B$2*2)))))))*E803</f>
        <v>0</v>
      </c>
      <c r="S803" s="28">
        <f>(IF(N803="WON-EW",((((O803-1)*Q803)*'complete results log'!$B$2)+('complete results log'!$B$2*(O803-1))),IF(N803="WON",((((O803-1)*Q803)*'complete results log'!$B$2)+('complete results log'!$B$2*(O803-1))),IF(N803="PLACED",((((O803-1)*Q803)*'complete results log'!$B$2)-'complete results log'!$B$2),IF(Q803=0,-'complete results log'!$B$2,IF(Q803=0,-'complete results log'!$B$2,-('complete results log'!$B$2*2)))))))*E803</f>
        <v>0</v>
      </c>
      <c r="T803" s="28">
        <f>(IF(N803="WON-EW",(((L803-1)*'complete results log'!$B$2)*(1-$B$3))+(((M803-1)*'complete results log'!$B$2)*(1-$B$3)),IF(N803="WON",(((L803-1)*'complete results log'!$B$2)*(1-$B$3)),IF(N803="PLACED",(((M803-1)*'complete results log'!$B$2)*(1-$B$3))-'complete results log'!$B$2,IF(Q803=0,-'complete results log'!$B$2,-('complete results log'!$B$2*2))))))*E803</f>
        <v>0</v>
      </c>
    </row>
    <row r="804" spans="3:20" x14ac:dyDescent="0.2">
      <c r="C804" s="50"/>
      <c r="D804" s="50"/>
      <c r="H804" s="22"/>
      <c r="I804" s="22"/>
      <c r="J804" s="22"/>
      <c r="K804" s="22"/>
      <c r="N804" s="18"/>
      <c r="O804" s="27">
        <f>((G804-1)*(1-(IF(H804="no",0,'complete results log'!$B$3)))+1)</f>
        <v>5.0000000000000044E-2</v>
      </c>
      <c r="P804" s="27">
        <f t="shared" si="12"/>
        <v>0</v>
      </c>
      <c r="Q804" s="39">
        <f>IF(Table1[[#This Row],[Runners]]&lt;5,0,IF(Table1[[#This Row],[Runners]]&lt;8,0.25,IF(Table1[[#This Row],[Runners]]&lt;12,0.2,IF(Table1[[#This Row],[Handicap?]]="Yes",0.25,0.2))))</f>
        <v>0</v>
      </c>
      <c r="R804" s="29">
        <f>(IF(N804="WON-EW",((((F804-1)*Q804)*'complete results log'!$B$2)+('complete results log'!$B$2*(F804-1))),IF(N804="WON",((((F804-1)*Q804)*'complete results log'!$B$2)+('complete results log'!$B$2*(F804-1))),IF(N804="PLACED",((((F804-1)*Q804)*'complete results log'!$B$2)-'complete results log'!$B$2),IF(Q804=0,-'complete results log'!$B$2,IF(Q804=0,-'complete results log'!$B$2,-('complete results log'!$B$2*2)))))))*E804</f>
        <v>0</v>
      </c>
      <c r="S804" s="28">
        <f>(IF(N804="WON-EW",((((O804-1)*Q804)*'complete results log'!$B$2)+('complete results log'!$B$2*(O804-1))),IF(N804="WON",((((O804-1)*Q804)*'complete results log'!$B$2)+('complete results log'!$B$2*(O804-1))),IF(N804="PLACED",((((O804-1)*Q804)*'complete results log'!$B$2)-'complete results log'!$B$2),IF(Q804=0,-'complete results log'!$B$2,IF(Q804=0,-'complete results log'!$B$2,-('complete results log'!$B$2*2)))))))*E804</f>
        <v>0</v>
      </c>
      <c r="T804" s="28">
        <f>(IF(N804="WON-EW",(((L804-1)*'complete results log'!$B$2)*(1-$B$3))+(((M804-1)*'complete results log'!$B$2)*(1-$B$3)),IF(N804="WON",(((L804-1)*'complete results log'!$B$2)*(1-$B$3)),IF(N804="PLACED",(((M804-1)*'complete results log'!$B$2)*(1-$B$3))-'complete results log'!$B$2,IF(Q804=0,-'complete results log'!$B$2,-('complete results log'!$B$2*2))))))*E804</f>
        <v>0</v>
      </c>
    </row>
    <row r="805" spans="3:20" x14ac:dyDescent="0.2">
      <c r="C805" s="50"/>
      <c r="D805" s="50"/>
      <c r="H805" s="22"/>
      <c r="I805" s="22"/>
      <c r="J805" s="22"/>
      <c r="K805" s="22"/>
      <c r="N805" s="18"/>
      <c r="O805" s="27">
        <f>((G805-1)*(1-(IF(H805="no",0,'complete results log'!$B$3)))+1)</f>
        <v>5.0000000000000044E-2</v>
      </c>
      <c r="P805" s="27">
        <f t="shared" si="12"/>
        <v>0</v>
      </c>
      <c r="Q805" s="39">
        <f>IF(Table1[[#This Row],[Runners]]&lt;5,0,IF(Table1[[#This Row],[Runners]]&lt;8,0.25,IF(Table1[[#This Row],[Runners]]&lt;12,0.2,IF(Table1[[#This Row],[Handicap?]]="Yes",0.25,0.2))))</f>
        <v>0</v>
      </c>
      <c r="R805" s="29">
        <f>(IF(N805="WON-EW",((((F805-1)*Q805)*'complete results log'!$B$2)+('complete results log'!$B$2*(F805-1))),IF(N805="WON",((((F805-1)*Q805)*'complete results log'!$B$2)+('complete results log'!$B$2*(F805-1))),IF(N805="PLACED",((((F805-1)*Q805)*'complete results log'!$B$2)-'complete results log'!$B$2),IF(Q805=0,-'complete results log'!$B$2,IF(Q805=0,-'complete results log'!$B$2,-('complete results log'!$B$2*2)))))))*E805</f>
        <v>0</v>
      </c>
      <c r="S805" s="28">
        <f>(IF(N805="WON-EW",((((O805-1)*Q805)*'complete results log'!$B$2)+('complete results log'!$B$2*(O805-1))),IF(N805="WON",((((O805-1)*Q805)*'complete results log'!$B$2)+('complete results log'!$B$2*(O805-1))),IF(N805="PLACED",((((O805-1)*Q805)*'complete results log'!$B$2)-'complete results log'!$B$2),IF(Q805=0,-'complete results log'!$B$2,IF(Q805=0,-'complete results log'!$B$2,-('complete results log'!$B$2*2)))))))*E805</f>
        <v>0</v>
      </c>
      <c r="T805" s="28">
        <f>(IF(N805="WON-EW",(((L805-1)*'complete results log'!$B$2)*(1-$B$3))+(((M805-1)*'complete results log'!$B$2)*(1-$B$3)),IF(N805="WON",(((L805-1)*'complete results log'!$B$2)*(1-$B$3)),IF(N805="PLACED",(((M805-1)*'complete results log'!$B$2)*(1-$B$3))-'complete results log'!$B$2,IF(Q805=0,-'complete results log'!$B$2,-('complete results log'!$B$2*2))))))*E805</f>
        <v>0</v>
      </c>
    </row>
    <row r="806" spans="3:20" x14ac:dyDescent="0.2">
      <c r="C806" s="50"/>
      <c r="D806" s="50"/>
      <c r="H806" s="22"/>
      <c r="I806" s="22"/>
      <c r="J806" s="22"/>
      <c r="K806" s="22"/>
      <c r="N806" s="18"/>
      <c r="O806" s="27">
        <f>((G806-1)*(1-(IF(H806="no",0,'complete results log'!$B$3)))+1)</f>
        <v>5.0000000000000044E-2</v>
      </c>
      <c r="P806" s="27">
        <f t="shared" si="12"/>
        <v>0</v>
      </c>
      <c r="Q806" s="39">
        <f>IF(Table1[[#This Row],[Runners]]&lt;5,0,IF(Table1[[#This Row],[Runners]]&lt;8,0.25,IF(Table1[[#This Row],[Runners]]&lt;12,0.2,IF(Table1[[#This Row],[Handicap?]]="Yes",0.25,0.2))))</f>
        <v>0</v>
      </c>
      <c r="R806" s="29">
        <f>(IF(N806="WON-EW",((((F806-1)*Q806)*'complete results log'!$B$2)+('complete results log'!$B$2*(F806-1))),IF(N806="WON",((((F806-1)*Q806)*'complete results log'!$B$2)+('complete results log'!$B$2*(F806-1))),IF(N806="PLACED",((((F806-1)*Q806)*'complete results log'!$B$2)-'complete results log'!$B$2),IF(Q806=0,-'complete results log'!$B$2,IF(Q806=0,-'complete results log'!$B$2,-('complete results log'!$B$2*2)))))))*E806</f>
        <v>0</v>
      </c>
      <c r="S806" s="28">
        <f>(IF(N806="WON-EW",((((O806-1)*Q806)*'complete results log'!$B$2)+('complete results log'!$B$2*(O806-1))),IF(N806="WON",((((O806-1)*Q806)*'complete results log'!$B$2)+('complete results log'!$B$2*(O806-1))),IF(N806="PLACED",((((O806-1)*Q806)*'complete results log'!$B$2)-'complete results log'!$B$2),IF(Q806=0,-'complete results log'!$B$2,IF(Q806=0,-'complete results log'!$B$2,-('complete results log'!$B$2*2)))))))*E806</f>
        <v>0</v>
      </c>
      <c r="T806" s="28">
        <f>(IF(N806="WON-EW",(((L806-1)*'complete results log'!$B$2)*(1-$B$3))+(((M806-1)*'complete results log'!$B$2)*(1-$B$3)),IF(N806="WON",(((L806-1)*'complete results log'!$B$2)*(1-$B$3)),IF(N806="PLACED",(((M806-1)*'complete results log'!$B$2)*(1-$B$3))-'complete results log'!$B$2,IF(Q806=0,-'complete results log'!$B$2,-('complete results log'!$B$2*2))))))*E806</f>
        <v>0</v>
      </c>
    </row>
    <row r="807" spans="3:20" x14ac:dyDescent="0.2">
      <c r="C807" s="50"/>
      <c r="D807" s="50"/>
      <c r="H807" s="22"/>
      <c r="I807" s="22"/>
      <c r="J807" s="22"/>
      <c r="K807" s="22"/>
      <c r="N807" s="18"/>
      <c r="O807" s="27">
        <f>((G807-1)*(1-(IF(H807="no",0,'complete results log'!$B$3)))+1)</f>
        <v>5.0000000000000044E-2</v>
      </c>
      <c r="P807" s="27">
        <f t="shared" si="12"/>
        <v>0</v>
      </c>
      <c r="Q807" s="39">
        <f>IF(Table1[[#This Row],[Runners]]&lt;5,0,IF(Table1[[#This Row],[Runners]]&lt;8,0.25,IF(Table1[[#This Row],[Runners]]&lt;12,0.2,IF(Table1[[#This Row],[Handicap?]]="Yes",0.25,0.2))))</f>
        <v>0</v>
      </c>
      <c r="R807" s="29">
        <f>(IF(N807="WON-EW",((((F807-1)*Q807)*'complete results log'!$B$2)+('complete results log'!$B$2*(F807-1))),IF(N807="WON",((((F807-1)*Q807)*'complete results log'!$B$2)+('complete results log'!$B$2*(F807-1))),IF(N807="PLACED",((((F807-1)*Q807)*'complete results log'!$B$2)-'complete results log'!$B$2),IF(Q807=0,-'complete results log'!$B$2,IF(Q807=0,-'complete results log'!$B$2,-('complete results log'!$B$2*2)))))))*E807</f>
        <v>0</v>
      </c>
      <c r="S807" s="28">
        <f>(IF(N807="WON-EW",((((O807-1)*Q807)*'complete results log'!$B$2)+('complete results log'!$B$2*(O807-1))),IF(N807="WON",((((O807-1)*Q807)*'complete results log'!$B$2)+('complete results log'!$B$2*(O807-1))),IF(N807="PLACED",((((O807-1)*Q807)*'complete results log'!$B$2)-'complete results log'!$B$2),IF(Q807=0,-'complete results log'!$B$2,IF(Q807=0,-'complete results log'!$B$2,-('complete results log'!$B$2*2)))))))*E807</f>
        <v>0</v>
      </c>
      <c r="T807" s="28">
        <f>(IF(N807="WON-EW",(((L807-1)*'complete results log'!$B$2)*(1-$B$3))+(((M807-1)*'complete results log'!$B$2)*(1-$B$3)),IF(N807="WON",(((L807-1)*'complete results log'!$B$2)*(1-$B$3)),IF(N807="PLACED",(((M807-1)*'complete results log'!$B$2)*(1-$B$3))-'complete results log'!$B$2,IF(Q807=0,-'complete results log'!$B$2,-('complete results log'!$B$2*2))))))*E807</f>
        <v>0</v>
      </c>
    </row>
    <row r="808" spans="3:20" x14ac:dyDescent="0.2">
      <c r="C808" s="50"/>
      <c r="D808" s="50"/>
      <c r="H808" s="22"/>
      <c r="I808" s="22"/>
      <c r="J808" s="22"/>
      <c r="K808" s="22"/>
      <c r="N808" s="18"/>
      <c r="O808" s="27">
        <f>((G808-1)*(1-(IF(H808="no",0,'complete results log'!$B$3)))+1)</f>
        <v>5.0000000000000044E-2</v>
      </c>
      <c r="P808" s="27">
        <f t="shared" si="12"/>
        <v>0</v>
      </c>
      <c r="Q808" s="39">
        <f>IF(Table1[[#This Row],[Runners]]&lt;5,0,IF(Table1[[#This Row],[Runners]]&lt;8,0.25,IF(Table1[[#This Row],[Runners]]&lt;12,0.2,IF(Table1[[#This Row],[Handicap?]]="Yes",0.25,0.2))))</f>
        <v>0</v>
      </c>
      <c r="R808" s="29">
        <f>(IF(N808="WON-EW",((((F808-1)*Q808)*'complete results log'!$B$2)+('complete results log'!$B$2*(F808-1))),IF(N808="WON",((((F808-1)*Q808)*'complete results log'!$B$2)+('complete results log'!$B$2*(F808-1))),IF(N808="PLACED",((((F808-1)*Q808)*'complete results log'!$B$2)-'complete results log'!$B$2),IF(Q808=0,-'complete results log'!$B$2,IF(Q808=0,-'complete results log'!$B$2,-('complete results log'!$B$2*2)))))))*E808</f>
        <v>0</v>
      </c>
      <c r="S808" s="28">
        <f>(IF(N808="WON-EW",((((O808-1)*Q808)*'complete results log'!$B$2)+('complete results log'!$B$2*(O808-1))),IF(N808="WON",((((O808-1)*Q808)*'complete results log'!$B$2)+('complete results log'!$B$2*(O808-1))),IF(N808="PLACED",((((O808-1)*Q808)*'complete results log'!$B$2)-'complete results log'!$B$2),IF(Q808=0,-'complete results log'!$B$2,IF(Q808=0,-'complete results log'!$B$2,-('complete results log'!$B$2*2)))))))*E808</f>
        <v>0</v>
      </c>
      <c r="T808" s="28">
        <f>(IF(N808="WON-EW",(((L808-1)*'complete results log'!$B$2)*(1-$B$3))+(((M808-1)*'complete results log'!$B$2)*(1-$B$3)),IF(N808="WON",(((L808-1)*'complete results log'!$B$2)*(1-$B$3)),IF(N808="PLACED",(((M808-1)*'complete results log'!$B$2)*(1-$B$3))-'complete results log'!$B$2,IF(Q808=0,-'complete results log'!$B$2,-('complete results log'!$B$2*2))))))*E808</f>
        <v>0</v>
      </c>
    </row>
    <row r="809" spans="3:20" x14ac:dyDescent="0.2">
      <c r="C809" s="50"/>
      <c r="D809" s="50"/>
      <c r="H809" s="22"/>
      <c r="I809" s="22"/>
      <c r="J809" s="22"/>
      <c r="K809" s="22"/>
      <c r="N809" s="18"/>
      <c r="O809" s="27">
        <f>((G809-1)*(1-(IF(H809="no",0,'complete results log'!$B$3)))+1)</f>
        <v>5.0000000000000044E-2</v>
      </c>
      <c r="P809" s="27">
        <f t="shared" si="12"/>
        <v>0</v>
      </c>
      <c r="Q809" s="39">
        <f>IF(Table1[[#This Row],[Runners]]&lt;5,0,IF(Table1[[#This Row],[Runners]]&lt;8,0.25,IF(Table1[[#This Row],[Runners]]&lt;12,0.2,IF(Table1[[#This Row],[Handicap?]]="Yes",0.25,0.2))))</f>
        <v>0</v>
      </c>
      <c r="R809" s="29">
        <f>(IF(N809="WON-EW",((((F809-1)*Q809)*'complete results log'!$B$2)+('complete results log'!$B$2*(F809-1))),IF(N809="WON",((((F809-1)*Q809)*'complete results log'!$B$2)+('complete results log'!$B$2*(F809-1))),IF(N809="PLACED",((((F809-1)*Q809)*'complete results log'!$B$2)-'complete results log'!$B$2),IF(Q809=0,-'complete results log'!$B$2,IF(Q809=0,-'complete results log'!$B$2,-('complete results log'!$B$2*2)))))))*E809</f>
        <v>0</v>
      </c>
      <c r="S809" s="28">
        <f>(IF(N809="WON-EW",((((O809-1)*Q809)*'complete results log'!$B$2)+('complete results log'!$B$2*(O809-1))),IF(N809="WON",((((O809-1)*Q809)*'complete results log'!$B$2)+('complete results log'!$B$2*(O809-1))),IF(N809="PLACED",((((O809-1)*Q809)*'complete results log'!$B$2)-'complete results log'!$B$2),IF(Q809=0,-'complete results log'!$B$2,IF(Q809=0,-'complete results log'!$B$2,-('complete results log'!$B$2*2)))))))*E809</f>
        <v>0</v>
      </c>
      <c r="T809" s="28">
        <f>(IF(N809="WON-EW",(((L809-1)*'complete results log'!$B$2)*(1-$B$3))+(((M809-1)*'complete results log'!$B$2)*(1-$B$3)),IF(N809="WON",(((L809-1)*'complete results log'!$B$2)*(1-$B$3)),IF(N809="PLACED",(((M809-1)*'complete results log'!$B$2)*(1-$B$3))-'complete results log'!$B$2,IF(Q809=0,-'complete results log'!$B$2,-('complete results log'!$B$2*2))))))*E809</f>
        <v>0</v>
      </c>
    </row>
    <row r="810" spans="3:20" x14ac:dyDescent="0.2">
      <c r="C810" s="50"/>
      <c r="D810" s="50"/>
      <c r="H810" s="22"/>
      <c r="I810" s="22"/>
      <c r="J810" s="22"/>
      <c r="K810" s="22"/>
      <c r="N810" s="18"/>
      <c r="O810" s="27">
        <f>((G810-1)*(1-(IF(H810="no",0,'complete results log'!$B$3)))+1)</f>
        <v>5.0000000000000044E-2</v>
      </c>
      <c r="P810" s="27">
        <f t="shared" si="12"/>
        <v>0</v>
      </c>
      <c r="Q810" s="39">
        <f>IF(Table1[[#This Row],[Runners]]&lt;5,0,IF(Table1[[#This Row],[Runners]]&lt;8,0.25,IF(Table1[[#This Row],[Runners]]&lt;12,0.2,IF(Table1[[#This Row],[Handicap?]]="Yes",0.25,0.2))))</f>
        <v>0</v>
      </c>
      <c r="R810" s="29">
        <f>(IF(N810="WON-EW",((((F810-1)*Q810)*'complete results log'!$B$2)+('complete results log'!$B$2*(F810-1))),IF(N810="WON",((((F810-1)*Q810)*'complete results log'!$B$2)+('complete results log'!$B$2*(F810-1))),IF(N810="PLACED",((((F810-1)*Q810)*'complete results log'!$B$2)-'complete results log'!$B$2),IF(Q810=0,-'complete results log'!$B$2,IF(Q810=0,-'complete results log'!$B$2,-('complete results log'!$B$2*2)))))))*E810</f>
        <v>0</v>
      </c>
      <c r="S810" s="28">
        <f>(IF(N810="WON-EW",((((O810-1)*Q810)*'complete results log'!$B$2)+('complete results log'!$B$2*(O810-1))),IF(N810="WON",((((O810-1)*Q810)*'complete results log'!$B$2)+('complete results log'!$B$2*(O810-1))),IF(N810="PLACED",((((O810-1)*Q810)*'complete results log'!$B$2)-'complete results log'!$B$2),IF(Q810=0,-'complete results log'!$B$2,IF(Q810=0,-'complete results log'!$B$2,-('complete results log'!$B$2*2)))))))*E810</f>
        <v>0</v>
      </c>
      <c r="T810" s="28">
        <f>(IF(N810="WON-EW",(((L810-1)*'complete results log'!$B$2)*(1-$B$3))+(((M810-1)*'complete results log'!$B$2)*(1-$B$3)),IF(N810="WON",(((L810-1)*'complete results log'!$B$2)*(1-$B$3)),IF(N810="PLACED",(((M810-1)*'complete results log'!$B$2)*(1-$B$3))-'complete results log'!$B$2,IF(Q810=0,-'complete results log'!$B$2,-('complete results log'!$B$2*2))))))*E810</f>
        <v>0</v>
      </c>
    </row>
    <row r="811" spans="3:20" x14ac:dyDescent="0.2">
      <c r="C811" s="50"/>
      <c r="D811" s="50"/>
      <c r="H811" s="22"/>
      <c r="I811" s="22"/>
      <c r="J811" s="22"/>
      <c r="K811" s="22"/>
      <c r="N811" s="18"/>
      <c r="O811" s="27">
        <f>((G811-1)*(1-(IF(H811="no",0,'complete results log'!$B$3)))+1)</f>
        <v>5.0000000000000044E-2</v>
      </c>
      <c r="P811" s="27">
        <f t="shared" si="12"/>
        <v>0</v>
      </c>
      <c r="Q811" s="39">
        <f>IF(Table1[[#This Row],[Runners]]&lt;5,0,IF(Table1[[#This Row],[Runners]]&lt;8,0.25,IF(Table1[[#This Row],[Runners]]&lt;12,0.2,IF(Table1[[#This Row],[Handicap?]]="Yes",0.25,0.2))))</f>
        <v>0</v>
      </c>
      <c r="R811" s="29">
        <f>(IF(N811="WON-EW",((((F811-1)*Q811)*'complete results log'!$B$2)+('complete results log'!$B$2*(F811-1))),IF(N811="WON",((((F811-1)*Q811)*'complete results log'!$B$2)+('complete results log'!$B$2*(F811-1))),IF(N811="PLACED",((((F811-1)*Q811)*'complete results log'!$B$2)-'complete results log'!$B$2),IF(Q811=0,-'complete results log'!$B$2,IF(Q811=0,-'complete results log'!$B$2,-('complete results log'!$B$2*2)))))))*E811</f>
        <v>0</v>
      </c>
      <c r="S811" s="28">
        <f>(IF(N811="WON-EW",((((O811-1)*Q811)*'complete results log'!$B$2)+('complete results log'!$B$2*(O811-1))),IF(N811="WON",((((O811-1)*Q811)*'complete results log'!$B$2)+('complete results log'!$B$2*(O811-1))),IF(N811="PLACED",((((O811-1)*Q811)*'complete results log'!$B$2)-'complete results log'!$B$2),IF(Q811=0,-'complete results log'!$B$2,IF(Q811=0,-'complete results log'!$B$2,-('complete results log'!$B$2*2)))))))*E811</f>
        <v>0</v>
      </c>
      <c r="T811" s="28">
        <f>(IF(N811="WON-EW",(((L811-1)*'complete results log'!$B$2)*(1-$B$3))+(((M811-1)*'complete results log'!$B$2)*(1-$B$3)),IF(N811="WON",(((L811-1)*'complete results log'!$B$2)*(1-$B$3)),IF(N811="PLACED",(((M811-1)*'complete results log'!$B$2)*(1-$B$3))-'complete results log'!$B$2,IF(Q811=0,-'complete results log'!$B$2,-('complete results log'!$B$2*2))))))*E811</f>
        <v>0</v>
      </c>
    </row>
    <row r="812" spans="3:20" x14ac:dyDescent="0.2">
      <c r="C812" s="50"/>
      <c r="D812" s="50"/>
      <c r="H812" s="22"/>
      <c r="I812" s="22"/>
      <c r="J812" s="22"/>
      <c r="K812" s="22"/>
      <c r="N812" s="18"/>
      <c r="O812" s="27">
        <f>((G812-1)*(1-(IF(H812="no",0,'complete results log'!$B$3)))+1)</f>
        <v>5.0000000000000044E-2</v>
      </c>
      <c r="P812" s="27">
        <f t="shared" si="12"/>
        <v>0</v>
      </c>
      <c r="Q812" s="39">
        <f>IF(Table1[[#This Row],[Runners]]&lt;5,0,IF(Table1[[#This Row],[Runners]]&lt;8,0.25,IF(Table1[[#This Row],[Runners]]&lt;12,0.2,IF(Table1[[#This Row],[Handicap?]]="Yes",0.25,0.2))))</f>
        <v>0</v>
      </c>
      <c r="R812" s="29">
        <f>(IF(N812="WON-EW",((((F812-1)*Q812)*'complete results log'!$B$2)+('complete results log'!$B$2*(F812-1))),IF(N812="WON",((((F812-1)*Q812)*'complete results log'!$B$2)+('complete results log'!$B$2*(F812-1))),IF(N812="PLACED",((((F812-1)*Q812)*'complete results log'!$B$2)-'complete results log'!$B$2),IF(Q812=0,-'complete results log'!$B$2,IF(Q812=0,-'complete results log'!$B$2,-('complete results log'!$B$2*2)))))))*E812</f>
        <v>0</v>
      </c>
      <c r="S812" s="28">
        <f>(IF(N812="WON-EW",((((O812-1)*Q812)*'complete results log'!$B$2)+('complete results log'!$B$2*(O812-1))),IF(N812="WON",((((O812-1)*Q812)*'complete results log'!$B$2)+('complete results log'!$B$2*(O812-1))),IF(N812="PLACED",((((O812-1)*Q812)*'complete results log'!$B$2)-'complete results log'!$B$2),IF(Q812=0,-'complete results log'!$B$2,IF(Q812=0,-'complete results log'!$B$2,-('complete results log'!$B$2*2)))))))*E812</f>
        <v>0</v>
      </c>
      <c r="T812" s="28">
        <f>(IF(N812="WON-EW",(((L812-1)*'complete results log'!$B$2)*(1-$B$3))+(((M812-1)*'complete results log'!$B$2)*(1-$B$3)),IF(N812="WON",(((L812-1)*'complete results log'!$B$2)*(1-$B$3)),IF(N812="PLACED",(((M812-1)*'complete results log'!$B$2)*(1-$B$3))-'complete results log'!$B$2,IF(Q812=0,-'complete results log'!$B$2,-('complete results log'!$B$2*2))))))*E812</f>
        <v>0</v>
      </c>
    </row>
    <row r="813" spans="3:20" x14ac:dyDescent="0.2">
      <c r="C813" s="50"/>
      <c r="D813" s="50"/>
      <c r="H813" s="22"/>
      <c r="I813" s="22"/>
      <c r="J813" s="22"/>
      <c r="K813" s="22"/>
      <c r="N813" s="18"/>
      <c r="O813" s="27">
        <f>((G813-1)*(1-(IF(H813="no",0,'complete results log'!$B$3)))+1)</f>
        <v>5.0000000000000044E-2</v>
      </c>
      <c r="P813" s="27">
        <f t="shared" si="12"/>
        <v>0</v>
      </c>
      <c r="Q813" s="39">
        <f>IF(Table1[[#This Row],[Runners]]&lt;5,0,IF(Table1[[#This Row],[Runners]]&lt;8,0.25,IF(Table1[[#This Row],[Runners]]&lt;12,0.2,IF(Table1[[#This Row],[Handicap?]]="Yes",0.25,0.2))))</f>
        <v>0</v>
      </c>
      <c r="R813" s="29">
        <f>(IF(N813="WON-EW",((((F813-1)*Q813)*'complete results log'!$B$2)+('complete results log'!$B$2*(F813-1))),IF(N813="WON",((((F813-1)*Q813)*'complete results log'!$B$2)+('complete results log'!$B$2*(F813-1))),IF(N813="PLACED",((((F813-1)*Q813)*'complete results log'!$B$2)-'complete results log'!$B$2),IF(Q813=0,-'complete results log'!$B$2,IF(Q813=0,-'complete results log'!$B$2,-('complete results log'!$B$2*2)))))))*E813</f>
        <v>0</v>
      </c>
      <c r="S813" s="28">
        <f>(IF(N813="WON-EW",((((O813-1)*Q813)*'complete results log'!$B$2)+('complete results log'!$B$2*(O813-1))),IF(N813="WON",((((O813-1)*Q813)*'complete results log'!$B$2)+('complete results log'!$B$2*(O813-1))),IF(N813="PLACED",((((O813-1)*Q813)*'complete results log'!$B$2)-'complete results log'!$B$2),IF(Q813=0,-'complete results log'!$B$2,IF(Q813=0,-'complete results log'!$B$2,-('complete results log'!$B$2*2)))))))*E813</f>
        <v>0</v>
      </c>
      <c r="T813" s="28">
        <f>(IF(N813="WON-EW",(((L813-1)*'complete results log'!$B$2)*(1-$B$3))+(((M813-1)*'complete results log'!$B$2)*(1-$B$3)),IF(N813="WON",(((L813-1)*'complete results log'!$B$2)*(1-$B$3)),IF(N813="PLACED",(((M813-1)*'complete results log'!$B$2)*(1-$B$3))-'complete results log'!$B$2,IF(Q813=0,-'complete results log'!$B$2,-('complete results log'!$B$2*2))))))*E813</f>
        <v>0</v>
      </c>
    </row>
    <row r="814" spans="3:20" x14ac:dyDescent="0.2">
      <c r="C814" s="50"/>
      <c r="D814" s="50"/>
      <c r="H814" s="22"/>
      <c r="I814" s="22"/>
      <c r="J814" s="22"/>
      <c r="K814" s="22"/>
      <c r="N814" s="18"/>
      <c r="O814" s="27">
        <f>((G814-1)*(1-(IF(H814="no",0,'complete results log'!$B$3)))+1)</f>
        <v>5.0000000000000044E-2</v>
      </c>
      <c r="P814" s="27">
        <f t="shared" si="12"/>
        <v>0</v>
      </c>
      <c r="Q814" s="39">
        <f>IF(Table1[[#This Row],[Runners]]&lt;5,0,IF(Table1[[#This Row],[Runners]]&lt;8,0.25,IF(Table1[[#This Row],[Runners]]&lt;12,0.2,IF(Table1[[#This Row],[Handicap?]]="Yes",0.25,0.2))))</f>
        <v>0</v>
      </c>
      <c r="R814" s="29">
        <f>(IF(N814="WON-EW",((((F814-1)*Q814)*'complete results log'!$B$2)+('complete results log'!$B$2*(F814-1))),IF(N814="WON",((((F814-1)*Q814)*'complete results log'!$B$2)+('complete results log'!$B$2*(F814-1))),IF(N814="PLACED",((((F814-1)*Q814)*'complete results log'!$B$2)-'complete results log'!$B$2),IF(Q814=0,-'complete results log'!$B$2,IF(Q814=0,-'complete results log'!$B$2,-('complete results log'!$B$2*2)))))))*E814</f>
        <v>0</v>
      </c>
      <c r="S814" s="28">
        <f>(IF(N814="WON-EW",((((O814-1)*Q814)*'complete results log'!$B$2)+('complete results log'!$B$2*(O814-1))),IF(N814="WON",((((O814-1)*Q814)*'complete results log'!$B$2)+('complete results log'!$B$2*(O814-1))),IF(N814="PLACED",((((O814-1)*Q814)*'complete results log'!$B$2)-'complete results log'!$B$2),IF(Q814=0,-'complete results log'!$B$2,IF(Q814=0,-'complete results log'!$B$2,-('complete results log'!$B$2*2)))))))*E814</f>
        <v>0</v>
      </c>
      <c r="T814" s="28">
        <f>(IF(N814="WON-EW",(((L814-1)*'complete results log'!$B$2)*(1-$B$3))+(((M814-1)*'complete results log'!$B$2)*(1-$B$3)),IF(N814="WON",(((L814-1)*'complete results log'!$B$2)*(1-$B$3)),IF(N814="PLACED",(((M814-1)*'complete results log'!$B$2)*(1-$B$3))-'complete results log'!$B$2,IF(Q814=0,-'complete results log'!$B$2,-('complete results log'!$B$2*2))))))*E814</f>
        <v>0</v>
      </c>
    </row>
    <row r="815" spans="3:20" x14ac:dyDescent="0.2">
      <c r="C815" s="50"/>
      <c r="D815" s="50"/>
      <c r="H815" s="22"/>
      <c r="I815" s="22"/>
      <c r="J815" s="22"/>
      <c r="K815" s="22"/>
      <c r="N815" s="18"/>
      <c r="O815" s="27">
        <f>((G815-1)*(1-(IF(H815="no",0,'complete results log'!$B$3)))+1)</f>
        <v>5.0000000000000044E-2</v>
      </c>
      <c r="P815" s="27">
        <f t="shared" si="12"/>
        <v>0</v>
      </c>
      <c r="Q815" s="39">
        <f>IF(Table1[[#This Row],[Runners]]&lt;5,0,IF(Table1[[#This Row],[Runners]]&lt;8,0.25,IF(Table1[[#This Row],[Runners]]&lt;12,0.2,IF(Table1[[#This Row],[Handicap?]]="Yes",0.25,0.2))))</f>
        <v>0</v>
      </c>
      <c r="R815" s="29">
        <f>(IF(N815="WON-EW",((((F815-1)*Q815)*'complete results log'!$B$2)+('complete results log'!$B$2*(F815-1))),IF(N815="WON",((((F815-1)*Q815)*'complete results log'!$B$2)+('complete results log'!$B$2*(F815-1))),IF(N815="PLACED",((((F815-1)*Q815)*'complete results log'!$B$2)-'complete results log'!$B$2),IF(Q815=0,-'complete results log'!$B$2,IF(Q815=0,-'complete results log'!$B$2,-('complete results log'!$B$2*2)))))))*E815</f>
        <v>0</v>
      </c>
      <c r="S815" s="28">
        <f>(IF(N815="WON-EW",((((O815-1)*Q815)*'complete results log'!$B$2)+('complete results log'!$B$2*(O815-1))),IF(N815="WON",((((O815-1)*Q815)*'complete results log'!$B$2)+('complete results log'!$B$2*(O815-1))),IF(N815="PLACED",((((O815-1)*Q815)*'complete results log'!$B$2)-'complete results log'!$B$2),IF(Q815=0,-'complete results log'!$B$2,IF(Q815=0,-'complete results log'!$B$2,-('complete results log'!$B$2*2)))))))*E815</f>
        <v>0</v>
      </c>
      <c r="T815" s="28">
        <f>(IF(N815="WON-EW",(((L815-1)*'complete results log'!$B$2)*(1-$B$3))+(((M815-1)*'complete results log'!$B$2)*(1-$B$3)),IF(N815="WON",(((L815-1)*'complete results log'!$B$2)*(1-$B$3)),IF(N815="PLACED",(((M815-1)*'complete results log'!$B$2)*(1-$B$3))-'complete results log'!$B$2,IF(Q815=0,-'complete results log'!$B$2,-('complete results log'!$B$2*2))))))*E815</f>
        <v>0</v>
      </c>
    </row>
    <row r="816" spans="3:20" x14ac:dyDescent="0.2">
      <c r="C816" s="50"/>
      <c r="D816" s="50"/>
      <c r="H816" s="22"/>
      <c r="I816" s="22"/>
      <c r="J816" s="22"/>
      <c r="K816" s="22"/>
      <c r="N816" s="18"/>
      <c r="O816" s="27">
        <f>((G816-1)*(1-(IF(H816="no",0,'complete results log'!$B$3)))+1)</f>
        <v>5.0000000000000044E-2</v>
      </c>
      <c r="P816" s="27">
        <f t="shared" si="12"/>
        <v>0</v>
      </c>
      <c r="Q816" s="39">
        <f>IF(Table1[[#This Row],[Runners]]&lt;5,0,IF(Table1[[#This Row],[Runners]]&lt;8,0.25,IF(Table1[[#This Row],[Runners]]&lt;12,0.2,IF(Table1[[#This Row],[Handicap?]]="Yes",0.25,0.2))))</f>
        <v>0</v>
      </c>
      <c r="R816" s="29">
        <f>(IF(N816="WON-EW",((((F816-1)*Q816)*'complete results log'!$B$2)+('complete results log'!$B$2*(F816-1))),IF(N816="WON",((((F816-1)*Q816)*'complete results log'!$B$2)+('complete results log'!$B$2*(F816-1))),IF(N816="PLACED",((((F816-1)*Q816)*'complete results log'!$B$2)-'complete results log'!$B$2),IF(Q816=0,-'complete results log'!$B$2,IF(Q816=0,-'complete results log'!$B$2,-('complete results log'!$B$2*2)))))))*E816</f>
        <v>0</v>
      </c>
      <c r="S816" s="28">
        <f>(IF(N816="WON-EW",((((O816-1)*Q816)*'complete results log'!$B$2)+('complete results log'!$B$2*(O816-1))),IF(N816="WON",((((O816-1)*Q816)*'complete results log'!$B$2)+('complete results log'!$B$2*(O816-1))),IF(N816="PLACED",((((O816-1)*Q816)*'complete results log'!$B$2)-'complete results log'!$B$2),IF(Q816=0,-'complete results log'!$B$2,IF(Q816=0,-'complete results log'!$B$2,-('complete results log'!$B$2*2)))))))*E816</f>
        <v>0</v>
      </c>
      <c r="T816" s="28">
        <f>(IF(N816="WON-EW",(((L816-1)*'complete results log'!$B$2)*(1-$B$3))+(((M816-1)*'complete results log'!$B$2)*(1-$B$3)),IF(N816="WON",(((L816-1)*'complete results log'!$B$2)*(1-$B$3)),IF(N816="PLACED",(((M816-1)*'complete results log'!$B$2)*(1-$B$3))-'complete results log'!$B$2,IF(Q816=0,-'complete results log'!$B$2,-('complete results log'!$B$2*2))))))*E816</f>
        <v>0</v>
      </c>
    </row>
    <row r="817" spans="3:20" x14ac:dyDescent="0.2">
      <c r="C817" s="50"/>
      <c r="D817" s="50"/>
      <c r="H817" s="22"/>
      <c r="I817" s="22"/>
      <c r="J817" s="22"/>
      <c r="K817" s="22"/>
      <c r="N817" s="18"/>
      <c r="O817" s="27">
        <f>((G817-1)*(1-(IF(H817="no",0,'complete results log'!$B$3)))+1)</f>
        <v>5.0000000000000044E-2</v>
      </c>
      <c r="P817" s="27">
        <f t="shared" si="12"/>
        <v>0</v>
      </c>
      <c r="Q817" s="39">
        <f>IF(Table1[[#This Row],[Runners]]&lt;5,0,IF(Table1[[#This Row],[Runners]]&lt;8,0.25,IF(Table1[[#This Row],[Runners]]&lt;12,0.2,IF(Table1[[#This Row],[Handicap?]]="Yes",0.25,0.2))))</f>
        <v>0</v>
      </c>
      <c r="R817" s="29">
        <f>(IF(N817="WON-EW",((((F817-1)*Q817)*'complete results log'!$B$2)+('complete results log'!$B$2*(F817-1))),IF(N817="WON",((((F817-1)*Q817)*'complete results log'!$B$2)+('complete results log'!$B$2*(F817-1))),IF(N817="PLACED",((((F817-1)*Q817)*'complete results log'!$B$2)-'complete results log'!$B$2),IF(Q817=0,-'complete results log'!$B$2,IF(Q817=0,-'complete results log'!$B$2,-('complete results log'!$B$2*2)))))))*E817</f>
        <v>0</v>
      </c>
      <c r="S817" s="28">
        <f>(IF(N817="WON-EW",((((O817-1)*Q817)*'complete results log'!$B$2)+('complete results log'!$B$2*(O817-1))),IF(N817="WON",((((O817-1)*Q817)*'complete results log'!$B$2)+('complete results log'!$B$2*(O817-1))),IF(N817="PLACED",((((O817-1)*Q817)*'complete results log'!$B$2)-'complete results log'!$B$2),IF(Q817=0,-'complete results log'!$B$2,IF(Q817=0,-'complete results log'!$B$2,-('complete results log'!$B$2*2)))))))*E817</f>
        <v>0</v>
      </c>
      <c r="T817" s="28">
        <f>(IF(N817="WON-EW",(((L817-1)*'complete results log'!$B$2)*(1-$B$3))+(((M817-1)*'complete results log'!$B$2)*(1-$B$3)),IF(N817="WON",(((L817-1)*'complete results log'!$B$2)*(1-$B$3)),IF(N817="PLACED",(((M817-1)*'complete results log'!$B$2)*(1-$B$3))-'complete results log'!$B$2,IF(Q817=0,-'complete results log'!$B$2,-('complete results log'!$B$2*2))))))*E817</f>
        <v>0</v>
      </c>
    </row>
    <row r="818" spans="3:20" x14ac:dyDescent="0.2">
      <c r="C818" s="50"/>
      <c r="D818" s="50"/>
      <c r="H818" s="22"/>
      <c r="I818" s="22"/>
      <c r="J818" s="22"/>
      <c r="K818" s="22"/>
      <c r="N818" s="18"/>
      <c r="O818" s="27">
        <f>((G818-1)*(1-(IF(H818="no",0,'complete results log'!$B$3)))+1)</f>
        <v>5.0000000000000044E-2</v>
      </c>
      <c r="P818" s="27">
        <f t="shared" si="12"/>
        <v>0</v>
      </c>
      <c r="Q818" s="39">
        <f>IF(Table1[[#This Row],[Runners]]&lt;5,0,IF(Table1[[#This Row],[Runners]]&lt;8,0.25,IF(Table1[[#This Row],[Runners]]&lt;12,0.2,IF(Table1[[#This Row],[Handicap?]]="Yes",0.25,0.2))))</f>
        <v>0</v>
      </c>
      <c r="R818" s="29">
        <f>(IF(N818="WON-EW",((((F818-1)*Q818)*'complete results log'!$B$2)+('complete results log'!$B$2*(F818-1))),IF(N818="WON",((((F818-1)*Q818)*'complete results log'!$B$2)+('complete results log'!$B$2*(F818-1))),IF(N818="PLACED",((((F818-1)*Q818)*'complete results log'!$B$2)-'complete results log'!$B$2),IF(Q818=0,-'complete results log'!$B$2,IF(Q818=0,-'complete results log'!$B$2,-('complete results log'!$B$2*2)))))))*E818</f>
        <v>0</v>
      </c>
      <c r="S818" s="28">
        <f>(IF(N818="WON-EW",((((O818-1)*Q818)*'complete results log'!$B$2)+('complete results log'!$B$2*(O818-1))),IF(N818="WON",((((O818-1)*Q818)*'complete results log'!$B$2)+('complete results log'!$B$2*(O818-1))),IF(N818="PLACED",((((O818-1)*Q818)*'complete results log'!$B$2)-'complete results log'!$B$2),IF(Q818=0,-'complete results log'!$B$2,IF(Q818=0,-'complete results log'!$B$2,-('complete results log'!$B$2*2)))))))*E818</f>
        <v>0</v>
      </c>
      <c r="T818" s="28">
        <f>(IF(N818="WON-EW",(((L818-1)*'complete results log'!$B$2)*(1-$B$3))+(((M818-1)*'complete results log'!$B$2)*(1-$B$3)),IF(N818="WON",(((L818-1)*'complete results log'!$B$2)*(1-$B$3)),IF(N818="PLACED",(((M818-1)*'complete results log'!$B$2)*(1-$B$3))-'complete results log'!$B$2,IF(Q818=0,-'complete results log'!$B$2,-('complete results log'!$B$2*2))))))*E818</f>
        <v>0</v>
      </c>
    </row>
    <row r="819" spans="3:20" x14ac:dyDescent="0.2">
      <c r="C819" s="50"/>
      <c r="D819" s="50"/>
      <c r="H819" s="22"/>
      <c r="I819" s="22"/>
      <c r="J819" s="22"/>
      <c r="K819" s="22"/>
      <c r="N819" s="18"/>
      <c r="O819" s="27">
        <f>((G819-1)*(1-(IF(H819="no",0,'complete results log'!$B$3)))+1)</f>
        <v>5.0000000000000044E-2</v>
      </c>
      <c r="P819" s="27">
        <f t="shared" si="12"/>
        <v>0</v>
      </c>
      <c r="Q819" s="39">
        <f>IF(Table1[[#This Row],[Runners]]&lt;5,0,IF(Table1[[#This Row],[Runners]]&lt;8,0.25,IF(Table1[[#This Row],[Runners]]&lt;12,0.2,IF(Table1[[#This Row],[Handicap?]]="Yes",0.25,0.2))))</f>
        <v>0</v>
      </c>
      <c r="R819" s="29">
        <f>(IF(N819="WON-EW",((((F819-1)*Q819)*'complete results log'!$B$2)+('complete results log'!$B$2*(F819-1))),IF(N819="WON",((((F819-1)*Q819)*'complete results log'!$B$2)+('complete results log'!$B$2*(F819-1))),IF(N819="PLACED",((((F819-1)*Q819)*'complete results log'!$B$2)-'complete results log'!$B$2),IF(Q819=0,-'complete results log'!$B$2,IF(Q819=0,-'complete results log'!$B$2,-('complete results log'!$B$2*2)))))))*E819</f>
        <v>0</v>
      </c>
      <c r="S819" s="28">
        <f>(IF(N819="WON-EW",((((O819-1)*Q819)*'complete results log'!$B$2)+('complete results log'!$B$2*(O819-1))),IF(N819="WON",((((O819-1)*Q819)*'complete results log'!$B$2)+('complete results log'!$B$2*(O819-1))),IF(N819="PLACED",((((O819-1)*Q819)*'complete results log'!$B$2)-'complete results log'!$B$2),IF(Q819=0,-'complete results log'!$B$2,IF(Q819=0,-'complete results log'!$B$2,-('complete results log'!$B$2*2)))))))*E819</f>
        <v>0</v>
      </c>
      <c r="T819" s="28">
        <f>(IF(N819="WON-EW",(((L819-1)*'complete results log'!$B$2)*(1-$B$3))+(((M819-1)*'complete results log'!$B$2)*(1-$B$3)),IF(N819="WON",(((L819-1)*'complete results log'!$B$2)*(1-$B$3)),IF(N819="PLACED",(((M819-1)*'complete results log'!$B$2)*(1-$B$3))-'complete results log'!$B$2,IF(Q819=0,-'complete results log'!$B$2,-('complete results log'!$B$2*2))))))*E819</f>
        <v>0</v>
      </c>
    </row>
    <row r="820" spans="3:20" x14ac:dyDescent="0.2">
      <c r="C820" s="50"/>
      <c r="D820" s="50"/>
      <c r="H820" s="22"/>
      <c r="I820" s="22"/>
      <c r="J820" s="22"/>
      <c r="K820" s="22"/>
      <c r="N820" s="18"/>
      <c r="O820" s="27">
        <f>((G820-1)*(1-(IF(H820="no",0,'complete results log'!$B$3)))+1)</f>
        <v>5.0000000000000044E-2</v>
      </c>
      <c r="P820" s="27">
        <f t="shared" ref="P820:P883" si="13">E820*IF(I820="yes",2,1)</f>
        <v>0</v>
      </c>
      <c r="Q820" s="39">
        <f>IF(Table1[[#This Row],[Runners]]&lt;5,0,IF(Table1[[#This Row],[Runners]]&lt;8,0.25,IF(Table1[[#This Row],[Runners]]&lt;12,0.2,IF(Table1[[#This Row],[Handicap?]]="Yes",0.25,0.2))))</f>
        <v>0</v>
      </c>
      <c r="R820" s="29">
        <f>(IF(N820="WON-EW",((((F820-1)*Q820)*'complete results log'!$B$2)+('complete results log'!$B$2*(F820-1))),IF(N820="WON",((((F820-1)*Q820)*'complete results log'!$B$2)+('complete results log'!$B$2*(F820-1))),IF(N820="PLACED",((((F820-1)*Q820)*'complete results log'!$B$2)-'complete results log'!$B$2),IF(Q820=0,-'complete results log'!$B$2,IF(Q820=0,-'complete results log'!$B$2,-('complete results log'!$B$2*2)))))))*E820</f>
        <v>0</v>
      </c>
      <c r="S820" s="28">
        <f>(IF(N820="WON-EW",((((O820-1)*Q820)*'complete results log'!$B$2)+('complete results log'!$B$2*(O820-1))),IF(N820="WON",((((O820-1)*Q820)*'complete results log'!$B$2)+('complete results log'!$B$2*(O820-1))),IF(N820="PLACED",((((O820-1)*Q820)*'complete results log'!$B$2)-'complete results log'!$B$2),IF(Q820=0,-'complete results log'!$B$2,IF(Q820=0,-'complete results log'!$B$2,-('complete results log'!$B$2*2)))))))*E820</f>
        <v>0</v>
      </c>
      <c r="T820" s="28">
        <f>(IF(N820="WON-EW",(((L820-1)*'complete results log'!$B$2)*(1-$B$3))+(((M820-1)*'complete results log'!$B$2)*(1-$B$3)),IF(N820="WON",(((L820-1)*'complete results log'!$B$2)*(1-$B$3)),IF(N820="PLACED",(((M820-1)*'complete results log'!$B$2)*(1-$B$3))-'complete results log'!$B$2,IF(Q820=0,-'complete results log'!$B$2,-('complete results log'!$B$2*2))))))*E820</f>
        <v>0</v>
      </c>
    </row>
    <row r="821" spans="3:20" x14ac:dyDescent="0.2">
      <c r="C821" s="50"/>
      <c r="D821" s="50"/>
      <c r="H821" s="22"/>
      <c r="I821" s="22"/>
      <c r="J821" s="22"/>
      <c r="K821" s="22"/>
      <c r="N821" s="18"/>
      <c r="O821" s="27">
        <f>((G821-1)*(1-(IF(H821="no",0,'complete results log'!$B$3)))+1)</f>
        <v>5.0000000000000044E-2</v>
      </c>
      <c r="P821" s="27">
        <f t="shared" si="13"/>
        <v>0</v>
      </c>
      <c r="Q821" s="39">
        <f>IF(Table1[[#This Row],[Runners]]&lt;5,0,IF(Table1[[#This Row],[Runners]]&lt;8,0.25,IF(Table1[[#This Row],[Runners]]&lt;12,0.2,IF(Table1[[#This Row],[Handicap?]]="Yes",0.25,0.2))))</f>
        <v>0</v>
      </c>
      <c r="R821" s="29">
        <f>(IF(N821="WON-EW",((((F821-1)*Q821)*'complete results log'!$B$2)+('complete results log'!$B$2*(F821-1))),IF(N821="WON",((((F821-1)*Q821)*'complete results log'!$B$2)+('complete results log'!$B$2*(F821-1))),IF(N821="PLACED",((((F821-1)*Q821)*'complete results log'!$B$2)-'complete results log'!$B$2),IF(Q821=0,-'complete results log'!$B$2,IF(Q821=0,-'complete results log'!$B$2,-('complete results log'!$B$2*2)))))))*E821</f>
        <v>0</v>
      </c>
      <c r="S821" s="28">
        <f>(IF(N821="WON-EW",((((O821-1)*Q821)*'complete results log'!$B$2)+('complete results log'!$B$2*(O821-1))),IF(N821="WON",((((O821-1)*Q821)*'complete results log'!$B$2)+('complete results log'!$B$2*(O821-1))),IF(N821="PLACED",((((O821-1)*Q821)*'complete results log'!$B$2)-'complete results log'!$B$2),IF(Q821=0,-'complete results log'!$B$2,IF(Q821=0,-'complete results log'!$B$2,-('complete results log'!$B$2*2)))))))*E821</f>
        <v>0</v>
      </c>
      <c r="T821" s="28">
        <f>(IF(N821="WON-EW",(((L821-1)*'complete results log'!$B$2)*(1-$B$3))+(((M821-1)*'complete results log'!$B$2)*(1-$B$3)),IF(N821="WON",(((L821-1)*'complete results log'!$B$2)*(1-$B$3)),IF(N821="PLACED",(((M821-1)*'complete results log'!$B$2)*(1-$B$3))-'complete results log'!$B$2,IF(Q821=0,-'complete results log'!$B$2,-('complete results log'!$B$2*2))))))*E821</f>
        <v>0</v>
      </c>
    </row>
    <row r="822" spans="3:20" x14ac:dyDescent="0.2">
      <c r="C822" s="50"/>
      <c r="D822" s="50"/>
      <c r="H822" s="22"/>
      <c r="I822" s="22"/>
      <c r="J822" s="22"/>
      <c r="K822" s="22"/>
      <c r="N822" s="18"/>
      <c r="O822" s="27">
        <f>((G822-1)*(1-(IF(H822="no",0,'complete results log'!$B$3)))+1)</f>
        <v>5.0000000000000044E-2</v>
      </c>
      <c r="P822" s="27">
        <f t="shared" si="13"/>
        <v>0</v>
      </c>
      <c r="Q822" s="39">
        <f>IF(Table1[[#This Row],[Runners]]&lt;5,0,IF(Table1[[#This Row],[Runners]]&lt;8,0.25,IF(Table1[[#This Row],[Runners]]&lt;12,0.2,IF(Table1[[#This Row],[Handicap?]]="Yes",0.25,0.2))))</f>
        <v>0</v>
      </c>
      <c r="R822" s="29">
        <f>(IF(N822="WON-EW",((((F822-1)*Q822)*'complete results log'!$B$2)+('complete results log'!$B$2*(F822-1))),IF(N822="WON",((((F822-1)*Q822)*'complete results log'!$B$2)+('complete results log'!$B$2*(F822-1))),IF(N822="PLACED",((((F822-1)*Q822)*'complete results log'!$B$2)-'complete results log'!$B$2),IF(Q822=0,-'complete results log'!$B$2,IF(Q822=0,-'complete results log'!$B$2,-('complete results log'!$B$2*2)))))))*E822</f>
        <v>0</v>
      </c>
      <c r="S822" s="28">
        <f>(IF(N822="WON-EW",((((O822-1)*Q822)*'complete results log'!$B$2)+('complete results log'!$B$2*(O822-1))),IF(N822="WON",((((O822-1)*Q822)*'complete results log'!$B$2)+('complete results log'!$B$2*(O822-1))),IF(N822="PLACED",((((O822-1)*Q822)*'complete results log'!$B$2)-'complete results log'!$B$2),IF(Q822=0,-'complete results log'!$B$2,IF(Q822=0,-'complete results log'!$B$2,-('complete results log'!$B$2*2)))))))*E822</f>
        <v>0</v>
      </c>
      <c r="T822" s="28">
        <f>(IF(N822="WON-EW",(((L822-1)*'complete results log'!$B$2)*(1-$B$3))+(((M822-1)*'complete results log'!$B$2)*(1-$B$3)),IF(N822="WON",(((L822-1)*'complete results log'!$B$2)*(1-$B$3)),IF(N822="PLACED",(((M822-1)*'complete results log'!$B$2)*(1-$B$3))-'complete results log'!$B$2,IF(Q822=0,-'complete results log'!$B$2,-('complete results log'!$B$2*2))))))*E822</f>
        <v>0</v>
      </c>
    </row>
    <row r="823" spans="3:20" x14ac:dyDescent="0.2">
      <c r="C823" s="50"/>
      <c r="D823" s="50"/>
      <c r="H823" s="22"/>
      <c r="I823" s="22"/>
      <c r="J823" s="22"/>
      <c r="K823" s="22"/>
      <c r="N823" s="18"/>
      <c r="O823" s="27">
        <f>((G823-1)*(1-(IF(H823="no",0,'complete results log'!$B$3)))+1)</f>
        <v>5.0000000000000044E-2</v>
      </c>
      <c r="P823" s="27">
        <f t="shared" si="13"/>
        <v>0</v>
      </c>
      <c r="Q823" s="39">
        <f>IF(Table1[[#This Row],[Runners]]&lt;5,0,IF(Table1[[#This Row],[Runners]]&lt;8,0.25,IF(Table1[[#This Row],[Runners]]&lt;12,0.2,IF(Table1[[#This Row],[Handicap?]]="Yes",0.25,0.2))))</f>
        <v>0</v>
      </c>
      <c r="R823" s="29">
        <f>(IF(N823="WON-EW",((((F823-1)*Q823)*'complete results log'!$B$2)+('complete results log'!$B$2*(F823-1))),IF(N823="WON",((((F823-1)*Q823)*'complete results log'!$B$2)+('complete results log'!$B$2*(F823-1))),IF(N823="PLACED",((((F823-1)*Q823)*'complete results log'!$B$2)-'complete results log'!$B$2),IF(Q823=0,-'complete results log'!$B$2,IF(Q823=0,-'complete results log'!$B$2,-('complete results log'!$B$2*2)))))))*E823</f>
        <v>0</v>
      </c>
      <c r="S823" s="28">
        <f>(IF(N823="WON-EW",((((O823-1)*Q823)*'complete results log'!$B$2)+('complete results log'!$B$2*(O823-1))),IF(N823="WON",((((O823-1)*Q823)*'complete results log'!$B$2)+('complete results log'!$B$2*(O823-1))),IF(N823="PLACED",((((O823-1)*Q823)*'complete results log'!$B$2)-'complete results log'!$B$2),IF(Q823=0,-'complete results log'!$B$2,IF(Q823=0,-'complete results log'!$B$2,-('complete results log'!$B$2*2)))))))*E823</f>
        <v>0</v>
      </c>
      <c r="T823" s="28">
        <f>(IF(N823="WON-EW",(((L823-1)*'complete results log'!$B$2)*(1-$B$3))+(((M823-1)*'complete results log'!$B$2)*(1-$B$3)),IF(N823="WON",(((L823-1)*'complete results log'!$B$2)*(1-$B$3)),IF(N823="PLACED",(((M823-1)*'complete results log'!$B$2)*(1-$B$3))-'complete results log'!$B$2,IF(Q823=0,-'complete results log'!$B$2,-('complete results log'!$B$2*2))))))*E823</f>
        <v>0</v>
      </c>
    </row>
    <row r="824" spans="3:20" x14ac:dyDescent="0.2">
      <c r="C824" s="50"/>
      <c r="D824" s="50"/>
      <c r="H824" s="22"/>
      <c r="I824" s="22"/>
      <c r="J824" s="22"/>
      <c r="K824" s="22"/>
      <c r="N824" s="18"/>
      <c r="O824" s="27">
        <f>((G824-1)*(1-(IF(H824="no",0,'complete results log'!$B$3)))+1)</f>
        <v>5.0000000000000044E-2</v>
      </c>
      <c r="P824" s="27">
        <f t="shared" si="13"/>
        <v>0</v>
      </c>
      <c r="Q824" s="39">
        <f>IF(Table1[[#This Row],[Runners]]&lt;5,0,IF(Table1[[#This Row],[Runners]]&lt;8,0.25,IF(Table1[[#This Row],[Runners]]&lt;12,0.2,IF(Table1[[#This Row],[Handicap?]]="Yes",0.25,0.2))))</f>
        <v>0</v>
      </c>
      <c r="R824" s="29">
        <f>(IF(N824="WON-EW",((((F824-1)*Q824)*'complete results log'!$B$2)+('complete results log'!$B$2*(F824-1))),IF(N824="WON",((((F824-1)*Q824)*'complete results log'!$B$2)+('complete results log'!$B$2*(F824-1))),IF(N824="PLACED",((((F824-1)*Q824)*'complete results log'!$B$2)-'complete results log'!$B$2),IF(Q824=0,-'complete results log'!$B$2,IF(Q824=0,-'complete results log'!$B$2,-('complete results log'!$B$2*2)))))))*E824</f>
        <v>0</v>
      </c>
      <c r="S824" s="28">
        <f>(IF(N824="WON-EW",((((O824-1)*Q824)*'complete results log'!$B$2)+('complete results log'!$B$2*(O824-1))),IF(N824="WON",((((O824-1)*Q824)*'complete results log'!$B$2)+('complete results log'!$B$2*(O824-1))),IF(N824="PLACED",((((O824-1)*Q824)*'complete results log'!$B$2)-'complete results log'!$B$2),IF(Q824=0,-'complete results log'!$B$2,IF(Q824=0,-'complete results log'!$B$2,-('complete results log'!$B$2*2)))))))*E824</f>
        <v>0</v>
      </c>
      <c r="T824" s="28">
        <f>(IF(N824="WON-EW",(((L824-1)*'complete results log'!$B$2)*(1-$B$3))+(((M824-1)*'complete results log'!$B$2)*(1-$B$3)),IF(N824="WON",(((L824-1)*'complete results log'!$B$2)*(1-$B$3)),IF(N824="PLACED",(((M824-1)*'complete results log'!$B$2)*(1-$B$3))-'complete results log'!$B$2,IF(Q824=0,-'complete results log'!$B$2,-('complete results log'!$B$2*2))))))*E824</f>
        <v>0</v>
      </c>
    </row>
    <row r="825" spans="3:20" x14ac:dyDescent="0.2">
      <c r="C825" s="50"/>
      <c r="D825" s="50"/>
      <c r="H825" s="22"/>
      <c r="I825" s="22"/>
      <c r="J825" s="22"/>
      <c r="K825" s="22"/>
      <c r="N825" s="18"/>
      <c r="O825" s="27">
        <f>((G825-1)*(1-(IF(H825="no",0,'complete results log'!$B$3)))+1)</f>
        <v>5.0000000000000044E-2</v>
      </c>
      <c r="P825" s="27">
        <f t="shared" si="13"/>
        <v>0</v>
      </c>
      <c r="Q825" s="39">
        <f>IF(Table1[[#This Row],[Runners]]&lt;5,0,IF(Table1[[#This Row],[Runners]]&lt;8,0.25,IF(Table1[[#This Row],[Runners]]&lt;12,0.2,IF(Table1[[#This Row],[Handicap?]]="Yes",0.25,0.2))))</f>
        <v>0</v>
      </c>
      <c r="R825" s="29">
        <f>(IF(N825="WON-EW",((((F825-1)*Q825)*'complete results log'!$B$2)+('complete results log'!$B$2*(F825-1))),IF(N825="WON",((((F825-1)*Q825)*'complete results log'!$B$2)+('complete results log'!$B$2*(F825-1))),IF(N825="PLACED",((((F825-1)*Q825)*'complete results log'!$B$2)-'complete results log'!$B$2),IF(Q825=0,-'complete results log'!$B$2,IF(Q825=0,-'complete results log'!$B$2,-('complete results log'!$B$2*2)))))))*E825</f>
        <v>0</v>
      </c>
      <c r="S825" s="28">
        <f>(IF(N825="WON-EW",((((O825-1)*Q825)*'complete results log'!$B$2)+('complete results log'!$B$2*(O825-1))),IF(N825="WON",((((O825-1)*Q825)*'complete results log'!$B$2)+('complete results log'!$B$2*(O825-1))),IF(N825="PLACED",((((O825-1)*Q825)*'complete results log'!$B$2)-'complete results log'!$B$2),IF(Q825=0,-'complete results log'!$B$2,IF(Q825=0,-'complete results log'!$B$2,-('complete results log'!$B$2*2)))))))*E825</f>
        <v>0</v>
      </c>
      <c r="T825" s="28">
        <f>(IF(N825="WON-EW",(((L825-1)*'complete results log'!$B$2)*(1-$B$3))+(((M825-1)*'complete results log'!$B$2)*(1-$B$3)),IF(N825="WON",(((L825-1)*'complete results log'!$B$2)*(1-$B$3)),IF(N825="PLACED",(((M825-1)*'complete results log'!$B$2)*(1-$B$3))-'complete results log'!$B$2,IF(Q825=0,-'complete results log'!$B$2,-('complete results log'!$B$2*2))))))*E825</f>
        <v>0</v>
      </c>
    </row>
    <row r="826" spans="3:20" x14ac:dyDescent="0.2">
      <c r="C826" s="50"/>
      <c r="D826" s="50"/>
      <c r="H826" s="22"/>
      <c r="I826" s="22"/>
      <c r="J826" s="22"/>
      <c r="K826" s="22"/>
      <c r="N826" s="18"/>
      <c r="O826" s="27">
        <f>((G826-1)*(1-(IF(H826="no",0,'complete results log'!$B$3)))+1)</f>
        <v>5.0000000000000044E-2</v>
      </c>
      <c r="P826" s="27">
        <f t="shared" si="13"/>
        <v>0</v>
      </c>
      <c r="Q826" s="39">
        <f>IF(Table1[[#This Row],[Runners]]&lt;5,0,IF(Table1[[#This Row],[Runners]]&lt;8,0.25,IF(Table1[[#This Row],[Runners]]&lt;12,0.2,IF(Table1[[#This Row],[Handicap?]]="Yes",0.25,0.2))))</f>
        <v>0</v>
      </c>
      <c r="R826" s="29">
        <f>(IF(N826="WON-EW",((((F826-1)*Q826)*'complete results log'!$B$2)+('complete results log'!$B$2*(F826-1))),IF(N826="WON",((((F826-1)*Q826)*'complete results log'!$B$2)+('complete results log'!$B$2*(F826-1))),IF(N826="PLACED",((((F826-1)*Q826)*'complete results log'!$B$2)-'complete results log'!$B$2),IF(Q826=0,-'complete results log'!$B$2,IF(Q826=0,-'complete results log'!$B$2,-('complete results log'!$B$2*2)))))))*E826</f>
        <v>0</v>
      </c>
      <c r="S826" s="28">
        <f>(IF(N826="WON-EW",((((O826-1)*Q826)*'complete results log'!$B$2)+('complete results log'!$B$2*(O826-1))),IF(N826="WON",((((O826-1)*Q826)*'complete results log'!$B$2)+('complete results log'!$B$2*(O826-1))),IF(N826="PLACED",((((O826-1)*Q826)*'complete results log'!$B$2)-'complete results log'!$B$2),IF(Q826=0,-'complete results log'!$B$2,IF(Q826=0,-'complete results log'!$B$2,-('complete results log'!$B$2*2)))))))*E826</f>
        <v>0</v>
      </c>
      <c r="T826" s="28">
        <f>(IF(N826="WON-EW",(((L826-1)*'complete results log'!$B$2)*(1-$B$3))+(((M826-1)*'complete results log'!$B$2)*(1-$B$3)),IF(N826="WON",(((L826-1)*'complete results log'!$B$2)*(1-$B$3)),IF(N826="PLACED",(((M826-1)*'complete results log'!$B$2)*(1-$B$3))-'complete results log'!$B$2,IF(Q826=0,-'complete results log'!$B$2,-('complete results log'!$B$2*2))))))*E826</f>
        <v>0</v>
      </c>
    </row>
    <row r="827" spans="3:20" x14ac:dyDescent="0.2">
      <c r="C827" s="50"/>
      <c r="D827" s="50"/>
      <c r="H827" s="22"/>
      <c r="I827" s="22"/>
      <c r="J827" s="22"/>
      <c r="K827" s="22"/>
      <c r="N827" s="18"/>
      <c r="O827" s="27">
        <f>((G827-1)*(1-(IF(H827="no",0,'complete results log'!$B$3)))+1)</f>
        <v>5.0000000000000044E-2</v>
      </c>
      <c r="P827" s="27">
        <f t="shared" si="13"/>
        <v>0</v>
      </c>
      <c r="Q827" s="39">
        <f>IF(Table1[[#This Row],[Runners]]&lt;5,0,IF(Table1[[#This Row],[Runners]]&lt;8,0.25,IF(Table1[[#This Row],[Runners]]&lt;12,0.2,IF(Table1[[#This Row],[Handicap?]]="Yes",0.25,0.2))))</f>
        <v>0</v>
      </c>
      <c r="R827" s="29">
        <f>(IF(N827="WON-EW",((((F827-1)*Q827)*'complete results log'!$B$2)+('complete results log'!$B$2*(F827-1))),IF(N827="WON",((((F827-1)*Q827)*'complete results log'!$B$2)+('complete results log'!$B$2*(F827-1))),IF(N827="PLACED",((((F827-1)*Q827)*'complete results log'!$B$2)-'complete results log'!$B$2),IF(Q827=0,-'complete results log'!$B$2,IF(Q827=0,-'complete results log'!$B$2,-('complete results log'!$B$2*2)))))))*E827</f>
        <v>0</v>
      </c>
      <c r="S827" s="28">
        <f>(IF(N827="WON-EW",((((O827-1)*Q827)*'complete results log'!$B$2)+('complete results log'!$B$2*(O827-1))),IF(N827="WON",((((O827-1)*Q827)*'complete results log'!$B$2)+('complete results log'!$B$2*(O827-1))),IF(N827="PLACED",((((O827-1)*Q827)*'complete results log'!$B$2)-'complete results log'!$B$2),IF(Q827=0,-'complete results log'!$B$2,IF(Q827=0,-'complete results log'!$B$2,-('complete results log'!$B$2*2)))))))*E827</f>
        <v>0</v>
      </c>
      <c r="T827" s="28">
        <f>(IF(N827="WON-EW",(((L827-1)*'complete results log'!$B$2)*(1-$B$3))+(((M827-1)*'complete results log'!$B$2)*(1-$B$3)),IF(N827="WON",(((L827-1)*'complete results log'!$B$2)*(1-$B$3)),IF(N827="PLACED",(((M827-1)*'complete results log'!$B$2)*(1-$B$3))-'complete results log'!$B$2,IF(Q827=0,-'complete results log'!$B$2,-('complete results log'!$B$2*2))))))*E827</f>
        <v>0</v>
      </c>
    </row>
    <row r="828" spans="3:20" x14ac:dyDescent="0.2">
      <c r="C828" s="50"/>
      <c r="D828" s="50"/>
      <c r="H828" s="22"/>
      <c r="I828" s="22"/>
      <c r="J828" s="22"/>
      <c r="K828" s="22"/>
      <c r="N828" s="18"/>
      <c r="O828" s="27">
        <f>((G828-1)*(1-(IF(H828="no",0,'complete results log'!$B$3)))+1)</f>
        <v>5.0000000000000044E-2</v>
      </c>
      <c r="P828" s="27">
        <f t="shared" si="13"/>
        <v>0</v>
      </c>
      <c r="Q828" s="39">
        <f>IF(Table1[[#This Row],[Runners]]&lt;5,0,IF(Table1[[#This Row],[Runners]]&lt;8,0.25,IF(Table1[[#This Row],[Runners]]&lt;12,0.2,IF(Table1[[#This Row],[Handicap?]]="Yes",0.25,0.2))))</f>
        <v>0</v>
      </c>
      <c r="R828" s="29">
        <f>(IF(N828="WON-EW",((((F828-1)*Q828)*'complete results log'!$B$2)+('complete results log'!$B$2*(F828-1))),IF(N828="WON",((((F828-1)*Q828)*'complete results log'!$B$2)+('complete results log'!$B$2*(F828-1))),IF(N828="PLACED",((((F828-1)*Q828)*'complete results log'!$B$2)-'complete results log'!$B$2),IF(Q828=0,-'complete results log'!$B$2,IF(Q828=0,-'complete results log'!$B$2,-('complete results log'!$B$2*2)))))))*E828</f>
        <v>0</v>
      </c>
      <c r="S828" s="28">
        <f>(IF(N828="WON-EW",((((O828-1)*Q828)*'complete results log'!$B$2)+('complete results log'!$B$2*(O828-1))),IF(N828="WON",((((O828-1)*Q828)*'complete results log'!$B$2)+('complete results log'!$B$2*(O828-1))),IF(N828="PLACED",((((O828-1)*Q828)*'complete results log'!$B$2)-'complete results log'!$B$2),IF(Q828=0,-'complete results log'!$B$2,IF(Q828=0,-'complete results log'!$B$2,-('complete results log'!$B$2*2)))))))*E828</f>
        <v>0</v>
      </c>
      <c r="T828" s="28">
        <f>(IF(N828="WON-EW",(((L828-1)*'complete results log'!$B$2)*(1-$B$3))+(((M828-1)*'complete results log'!$B$2)*(1-$B$3)),IF(N828="WON",(((L828-1)*'complete results log'!$B$2)*(1-$B$3)),IF(N828="PLACED",(((M828-1)*'complete results log'!$B$2)*(1-$B$3))-'complete results log'!$B$2,IF(Q828=0,-'complete results log'!$B$2,-('complete results log'!$B$2*2))))))*E828</f>
        <v>0</v>
      </c>
    </row>
    <row r="829" spans="3:20" x14ac:dyDescent="0.2">
      <c r="C829" s="50"/>
      <c r="D829" s="50"/>
      <c r="H829" s="22"/>
      <c r="I829" s="22"/>
      <c r="J829" s="22"/>
      <c r="K829" s="22"/>
      <c r="N829" s="18"/>
      <c r="O829" s="27">
        <f>((G829-1)*(1-(IF(H829="no",0,'complete results log'!$B$3)))+1)</f>
        <v>5.0000000000000044E-2</v>
      </c>
      <c r="P829" s="27">
        <f t="shared" si="13"/>
        <v>0</v>
      </c>
      <c r="Q829" s="39">
        <f>IF(Table1[[#This Row],[Runners]]&lt;5,0,IF(Table1[[#This Row],[Runners]]&lt;8,0.25,IF(Table1[[#This Row],[Runners]]&lt;12,0.2,IF(Table1[[#This Row],[Handicap?]]="Yes",0.25,0.2))))</f>
        <v>0</v>
      </c>
      <c r="R829" s="29">
        <f>(IF(N829="WON-EW",((((F829-1)*Q829)*'complete results log'!$B$2)+('complete results log'!$B$2*(F829-1))),IF(N829="WON",((((F829-1)*Q829)*'complete results log'!$B$2)+('complete results log'!$B$2*(F829-1))),IF(N829="PLACED",((((F829-1)*Q829)*'complete results log'!$B$2)-'complete results log'!$B$2),IF(Q829=0,-'complete results log'!$B$2,IF(Q829=0,-'complete results log'!$B$2,-('complete results log'!$B$2*2)))))))*E829</f>
        <v>0</v>
      </c>
      <c r="S829" s="28">
        <f>(IF(N829="WON-EW",((((O829-1)*Q829)*'complete results log'!$B$2)+('complete results log'!$B$2*(O829-1))),IF(N829="WON",((((O829-1)*Q829)*'complete results log'!$B$2)+('complete results log'!$B$2*(O829-1))),IF(N829="PLACED",((((O829-1)*Q829)*'complete results log'!$B$2)-'complete results log'!$B$2),IF(Q829=0,-'complete results log'!$B$2,IF(Q829=0,-'complete results log'!$B$2,-('complete results log'!$B$2*2)))))))*E829</f>
        <v>0</v>
      </c>
      <c r="T829" s="28">
        <f>(IF(N829="WON-EW",(((L829-1)*'complete results log'!$B$2)*(1-$B$3))+(((M829-1)*'complete results log'!$B$2)*(1-$B$3)),IF(N829="WON",(((L829-1)*'complete results log'!$B$2)*(1-$B$3)),IF(N829="PLACED",(((M829-1)*'complete results log'!$B$2)*(1-$B$3))-'complete results log'!$B$2,IF(Q829=0,-'complete results log'!$B$2,-('complete results log'!$B$2*2))))))*E829</f>
        <v>0</v>
      </c>
    </row>
    <row r="830" spans="3:20" x14ac:dyDescent="0.2">
      <c r="C830" s="50"/>
      <c r="D830" s="50"/>
      <c r="H830" s="22"/>
      <c r="I830" s="22"/>
      <c r="J830" s="22"/>
      <c r="K830" s="22"/>
      <c r="N830" s="18"/>
      <c r="O830" s="27">
        <f>((G830-1)*(1-(IF(H830="no",0,'complete results log'!$B$3)))+1)</f>
        <v>5.0000000000000044E-2</v>
      </c>
      <c r="P830" s="27">
        <f t="shared" si="13"/>
        <v>0</v>
      </c>
      <c r="Q830" s="39">
        <f>IF(Table1[[#This Row],[Runners]]&lt;5,0,IF(Table1[[#This Row],[Runners]]&lt;8,0.25,IF(Table1[[#This Row],[Runners]]&lt;12,0.2,IF(Table1[[#This Row],[Handicap?]]="Yes",0.25,0.2))))</f>
        <v>0</v>
      </c>
      <c r="R830" s="29">
        <f>(IF(N830="WON-EW",((((F830-1)*Q830)*'complete results log'!$B$2)+('complete results log'!$B$2*(F830-1))),IF(N830="WON",((((F830-1)*Q830)*'complete results log'!$B$2)+('complete results log'!$B$2*(F830-1))),IF(N830="PLACED",((((F830-1)*Q830)*'complete results log'!$B$2)-'complete results log'!$B$2),IF(Q830=0,-'complete results log'!$B$2,IF(Q830=0,-'complete results log'!$B$2,-('complete results log'!$B$2*2)))))))*E830</f>
        <v>0</v>
      </c>
      <c r="S830" s="28">
        <f>(IF(N830="WON-EW",((((O830-1)*Q830)*'complete results log'!$B$2)+('complete results log'!$B$2*(O830-1))),IF(N830="WON",((((O830-1)*Q830)*'complete results log'!$B$2)+('complete results log'!$B$2*(O830-1))),IF(N830="PLACED",((((O830-1)*Q830)*'complete results log'!$B$2)-'complete results log'!$B$2),IF(Q830=0,-'complete results log'!$B$2,IF(Q830=0,-'complete results log'!$B$2,-('complete results log'!$B$2*2)))))))*E830</f>
        <v>0</v>
      </c>
      <c r="T830" s="28">
        <f>(IF(N830="WON-EW",(((L830-1)*'complete results log'!$B$2)*(1-$B$3))+(((M830-1)*'complete results log'!$B$2)*(1-$B$3)),IF(N830="WON",(((L830-1)*'complete results log'!$B$2)*(1-$B$3)),IF(N830="PLACED",(((M830-1)*'complete results log'!$B$2)*(1-$B$3))-'complete results log'!$B$2,IF(Q830=0,-'complete results log'!$B$2,-('complete results log'!$B$2*2))))))*E830</f>
        <v>0</v>
      </c>
    </row>
    <row r="831" spans="3:20" x14ac:dyDescent="0.2">
      <c r="C831" s="50"/>
      <c r="D831" s="50"/>
      <c r="H831" s="22"/>
      <c r="I831" s="22"/>
      <c r="J831" s="22"/>
      <c r="K831" s="22"/>
      <c r="N831" s="18"/>
      <c r="O831" s="27">
        <f>((G831-1)*(1-(IF(H831="no",0,'complete results log'!$B$3)))+1)</f>
        <v>5.0000000000000044E-2</v>
      </c>
      <c r="P831" s="27">
        <f t="shared" si="13"/>
        <v>0</v>
      </c>
      <c r="Q831" s="39">
        <f>IF(Table1[[#This Row],[Runners]]&lt;5,0,IF(Table1[[#This Row],[Runners]]&lt;8,0.25,IF(Table1[[#This Row],[Runners]]&lt;12,0.2,IF(Table1[[#This Row],[Handicap?]]="Yes",0.25,0.2))))</f>
        <v>0</v>
      </c>
      <c r="R831" s="29">
        <f>(IF(N831="WON-EW",((((F831-1)*Q831)*'complete results log'!$B$2)+('complete results log'!$B$2*(F831-1))),IF(N831="WON",((((F831-1)*Q831)*'complete results log'!$B$2)+('complete results log'!$B$2*(F831-1))),IF(N831="PLACED",((((F831-1)*Q831)*'complete results log'!$B$2)-'complete results log'!$B$2),IF(Q831=0,-'complete results log'!$B$2,IF(Q831=0,-'complete results log'!$B$2,-('complete results log'!$B$2*2)))))))*E831</f>
        <v>0</v>
      </c>
      <c r="S831" s="28">
        <f>(IF(N831="WON-EW",((((O831-1)*Q831)*'complete results log'!$B$2)+('complete results log'!$B$2*(O831-1))),IF(N831="WON",((((O831-1)*Q831)*'complete results log'!$B$2)+('complete results log'!$B$2*(O831-1))),IF(N831="PLACED",((((O831-1)*Q831)*'complete results log'!$B$2)-'complete results log'!$B$2),IF(Q831=0,-'complete results log'!$B$2,IF(Q831=0,-'complete results log'!$B$2,-('complete results log'!$B$2*2)))))))*E831</f>
        <v>0</v>
      </c>
      <c r="T831" s="28">
        <f>(IF(N831="WON-EW",(((L831-1)*'complete results log'!$B$2)*(1-$B$3))+(((M831-1)*'complete results log'!$B$2)*(1-$B$3)),IF(N831="WON",(((L831-1)*'complete results log'!$B$2)*(1-$B$3)),IF(N831="PLACED",(((M831-1)*'complete results log'!$B$2)*(1-$B$3))-'complete results log'!$B$2,IF(Q831=0,-'complete results log'!$B$2,-('complete results log'!$B$2*2))))))*E831</f>
        <v>0</v>
      </c>
    </row>
    <row r="832" spans="3:20" x14ac:dyDescent="0.2">
      <c r="C832" s="50"/>
      <c r="D832" s="50"/>
      <c r="H832" s="22"/>
      <c r="I832" s="22"/>
      <c r="J832" s="22"/>
      <c r="K832" s="22"/>
      <c r="N832" s="18"/>
      <c r="O832" s="27">
        <f>((G832-1)*(1-(IF(H832="no",0,'complete results log'!$B$3)))+1)</f>
        <v>5.0000000000000044E-2</v>
      </c>
      <c r="P832" s="27">
        <f t="shared" si="13"/>
        <v>0</v>
      </c>
      <c r="Q832" s="39">
        <f>IF(Table1[[#This Row],[Runners]]&lt;5,0,IF(Table1[[#This Row],[Runners]]&lt;8,0.25,IF(Table1[[#This Row],[Runners]]&lt;12,0.2,IF(Table1[[#This Row],[Handicap?]]="Yes",0.25,0.2))))</f>
        <v>0</v>
      </c>
      <c r="R832" s="29">
        <f>(IF(N832="WON-EW",((((F832-1)*Q832)*'complete results log'!$B$2)+('complete results log'!$B$2*(F832-1))),IF(N832="WON",((((F832-1)*Q832)*'complete results log'!$B$2)+('complete results log'!$B$2*(F832-1))),IF(N832="PLACED",((((F832-1)*Q832)*'complete results log'!$B$2)-'complete results log'!$B$2),IF(Q832=0,-'complete results log'!$B$2,IF(Q832=0,-'complete results log'!$B$2,-('complete results log'!$B$2*2)))))))*E832</f>
        <v>0</v>
      </c>
      <c r="S832" s="28">
        <f>(IF(N832="WON-EW",((((O832-1)*Q832)*'complete results log'!$B$2)+('complete results log'!$B$2*(O832-1))),IF(N832="WON",((((O832-1)*Q832)*'complete results log'!$B$2)+('complete results log'!$B$2*(O832-1))),IF(N832="PLACED",((((O832-1)*Q832)*'complete results log'!$B$2)-'complete results log'!$B$2),IF(Q832=0,-'complete results log'!$B$2,IF(Q832=0,-'complete results log'!$B$2,-('complete results log'!$B$2*2)))))))*E832</f>
        <v>0</v>
      </c>
      <c r="T832" s="28">
        <f>(IF(N832="WON-EW",(((L832-1)*'complete results log'!$B$2)*(1-$B$3))+(((M832-1)*'complete results log'!$B$2)*(1-$B$3)),IF(N832="WON",(((L832-1)*'complete results log'!$B$2)*(1-$B$3)),IF(N832="PLACED",(((M832-1)*'complete results log'!$B$2)*(1-$B$3))-'complete results log'!$B$2,IF(Q832=0,-'complete results log'!$B$2,-('complete results log'!$B$2*2))))))*E832</f>
        <v>0</v>
      </c>
    </row>
    <row r="833" spans="3:20" x14ac:dyDescent="0.2">
      <c r="C833" s="50"/>
      <c r="D833" s="50"/>
      <c r="H833" s="22"/>
      <c r="I833" s="22"/>
      <c r="J833" s="22"/>
      <c r="K833" s="22"/>
      <c r="N833" s="18"/>
      <c r="O833" s="27">
        <f>((G833-1)*(1-(IF(H833="no",0,'complete results log'!$B$3)))+1)</f>
        <v>5.0000000000000044E-2</v>
      </c>
      <c r="P833" s="27">
        <f t="shared" si="13"/>
        <v>0</v>
      </c>
      <c r="Q833" s="39">
        <f>IF(Table1[[#This Row],[Runners]]&lt;5,0,IF(Table1[[#This Row],[Runners]]&lt;8,0.25,IF(Table1[[#This Row],[Runners]]&lt;12,0.2,IF(Table1[[#This Row],[Handicap?]]="Yes",0.25,0.2))))</f>
        <v>0</v>
      </c>
      <c r="R833" s="29">
        <f>(IF(N833="WON-EW",((((F833-1)*Q833)*'complete results log'!$B$2)+('complete results log'!$B$2*(F833-1))),IF(N833="WON",((((F833-1)*Q833)*'complete results log'!$B$2)+('complete results log'!$B$2*(F833-1))),IF(N833="PLACED",((((F833-1)*Q833)*'complete results log'!$B$2)-'complete results log'!$B$2),IF(Q833=0,-'complete results log'!$B$2,IF(Q833=0,-'complete results log'!$B$2,-('complete results log'!$B$2*2)))))))*E833</f>
        <v>0</v>
      </c>
      <c r="S833" s="28">
        <f>(IF(N833="WON-EW",((((O833-1)*Q833)*'complete results log'!$B$2)+('complete results log'!$B$2*(O833-1))),IF(N833="WON",((((O833-1)*Q833)*'complete results log'!$B$2)+('complete results log'!$B$2*(O833-1))),IF(N833="PLACED",((((O833-1)*Q833)*'complete results log'!$B$2)-'complete results log'!$B$2),IF(Q833=0,-'complete results log'!$B$2,IF(Q833=0,-'complete results log'!$B$2,-('complete results log'!$B$2*2)))))))*E833</f>
        <v>0</v>
      </c>
      <c r="T833" s="28">
        <f>(IF(N833="WON-EW",(((L833-1)*'complete results log'!$B$2)*(1-$B$3))+(((M833-1)*'complete results log'!$B$2)*(1-$B$3)),IF(N833="WON",(((L833-1)*'complete results log'!$B$2)*(1-$B$3)),IF(N833="PLACED",(((M833-1)*'complete results log'!$B$2)*(1-$B$3))-'complete results log'!$B$2,IF(Q833=0,-'complete results log'!$B$2,-('complete results log'!$B$2*2))))))*E833</f>
        <v>0</v>
      </c>
    </row>
    <row r="834" spans="3:20" x14ac:dyDescent="0.2">
      <c r="C834" s="50"/>
      <c r="D834" s="50"/>
      <c r="H834" s="22"/>
      <c r="I834" s="22"/>
      <c r="J834" s="22"/>
      <c r="K834" s="22"/>
      <c r="N834" s="18"/>
      <c r="O834" s="27">
        <f>((G834-1)*(1-(IF(H834="no",0,'complete results log'!$B$3)))+1)</f>
        <v>5.0000000000000044E-2</v>
      </c>
      <c r="P834" s="27">
        <f t="shared" si="13"/>
        <v>0</v>
      </c>
      <c r="Q834" s="39">
        <f>IF(Table1[[#This Row],[Runners]]&lt;5,0,IF(Table1[[#This Row],[Runners]]&lt;8,0.25,IF(Table1[[#This Row],[Runners]]&lt;12,0.2,IF(Table1[[#This Row],[Handicap?]]="Yes",0.25,0.2))))</f>
        <v>0</v>
      </c>
      <c r="R834" s="29">
        <f>(IF(N834="WON-EW",((((F834-1)*Q834)*'complete results log'!$B$2)+('complete results log'!$B$2*(F834-1))),IF(N834="WON",((((F834-1)*Q834)*'complete results log'!$B$2)+('complete results log'!$B$2*(F834-1))),IF(N834="PLACED",((((F834-1)*Q834)*'complete results log'!$B$2)-'complete results log'!$B$2),IF(Q834=0,-'complete results log'!$B$2,IF(Q834=0,-'complete results log'!$B$2,-('complete results log'!$B$2*2)))))))*E834</f>
        <v>0</v>
      </c>
      <c r="S834" s="28">
        <f>(IF(N834="WON-EW",((((O834-1)*Q834)*'complete results log'!$B$2)+('complete results log'!$B$2*(O834-1))),IF(N834="WON",((((O834-1)*Q834)*'complete results log'!$B$2)+('complete results log'!$B$2*(O834-1))),IF(N834="PLACED",((((O834-1)*Q834)*'complete results log'!$B$2)-'complete results log'!$B$2),IF(Q834=0,-'complete results log'!$B$2,IF(Q834=0,-'complete results log'!$B$2,-('complete results log'!$B$2*2)))))))*E834</f>
        <v>0</v>
      </c>
      <c r="T834" s="28">
        <f>(IF(N834="WON-EW",(((L834-1)*'complete results log'!$B$2)*(1-$B$3))+(((M834-1)*'complete results log'!$B$2)*(1-$B$3)),IF(N834="WON",(((L834-1)*'complete results log'!$B$2)*(1-$B$3)),IF(N834="PLACED",(((M834-1)*'complete results log'!$B$2)*(1-$B$3))-'complete results log'!$B$2,IF(Q834=0,-'complete results log'!$B$2,-('complete results log'!$B$2*2))))))*E834</f>
        <v>0</v>
      </c>
    </row>
    <row r="835" spans="3:20" x14ac:dyDescent="0.2">
      <c r="C835" s="50"/>
      <c r="D835" s="50"/>
      <c r="H835" s="22"/>
      <c r="I835" s="22"/>
      <c r="J835" s="22"/>
      <c r="K835" s="22"/>
      <c r="N835" s="18"/>
      <c r="O835" s="27">
        <f>((G835-1)*(1-(IF(H835="no",0,'complete results log'!$B$3)))+1)</f>
        <v>5.0000000000000044E-2</v>
      </c>
      <c r="P835" s="27">
        <f t="shared" si="13"/>
        <v>0</v>
      </c>
      <c r="Q835" s="39">
        <f>IF(Table1[[#This Row],[Runners]]&lt;5,0,IF(Table1[[#This Row],[Runners]]&lt;8,0.25,IF(Table1[[#This Row],[Runners]]&lt;12,0.2,IF(Table1[[#This Row],[Handicap?]]="Yes",0.25,0.2))))</f>
        <v>0</v>
      </c>
      <c r="R835" s="29">
        <f>(IF(N835="WON-EW",((((F835-1)*Q835)*'complete results log'!$B$2)+('complete results log'!$B$2*(F835-1))),IF(N835="WON",((((F835-1)*Q835)*'complete results log'!$B$2)+('complete results log'!$B$2*(F835-1))),IF(N835="PLACED",((((F835-1)*Q835)*'complete results log'!$B$2)-'complete results log'!$B$2),IF(Q835=0,-'complete results log'!$B$2,IF(Q835=0,-'complete results log'!$B$2,-('complete results log'!$B$2*2)))))))*E835</f>
        <v>0</v>
      </c>
      <c r="S835" s="28">
        <f>(IF(N835="WON-EW",((((O835-1)*Q835)*'complete results log'!$B$2)+('complete results log'!$B$2*(O835-1))),IF(N835="WON",((((O835-1)*Q835)*'complete results log'!$B$2)+('complete results log'!$B$2*(O835-1))),IF(N835="PLACED",((((O835-1)*Q835)*'complete results log'!$B$2)-'complete results log'!$B$2),IF(Q835=0,-'complete results log'!$B$2,IF(Q835=0,-'complete results log'!$B$2,-('complete results log'!$B$2*2)))))))*E835</f>
        <v>0</v>
      </c>
      <c r="T835" s="28">
        <f>(IF(N835="WON-EW",(((L835-1)*'complete results log'!$B$2)*(1-$B$3))+(((M835-1)*'complete results log'!$B$2)*(1-$B$3)),IF(N835="WON",(((L835-1)*'complete results log'!$B$2)*(1-$B$3)),IF(N835="PLACED",(((M835-1)*'complete results log'!$B$2)*(1-$B$3))-'complete results log'!$B$2,IF(Q835=0,-'complete results log'!$B$2,-('complete results log'!$B$2*2))))))*E835</f>
        <v>0</v>
      </c>
    </row>
    <row r="836" spans="3:20" x14ac:dyDescent="0.2">
      <c r="C836" s="50"/>
      <c r="D836" s="50"/>
      <c r="H836" s="22"/>
      <c r="I836" s="22"/>
      <c r="J836" s="22"/>
      <c r="K836" s="22"/>
      <c r="N836" s="18"/>
      <c r="O836" s="27">
        <f>((G836-1)*(1-(IF(H836="no",0,'complete results log'!$B$3)))+1)</f>
        <v>5.0000000000000044E-2</v>
      </c>
      <c r="P836" s="27">
        <f t="shared" si="13"/>
        <v>0</v>
      </c>
      <c r="Q836" s="39">
        <f>IF(Table1[[#This Row],[Runners]]&lt;5,0,IF(Table1[[#This Row],[Runners]]&lt;8,0.25,IF(Table1[[#This Row],[Runners]]&lt;12,0.2,IF(Table1[[#This Row],[Handicap?]]="Yes",0.25,0.2))))</f>
        <v>0</v>
      </c>
      <c r="R836" s="29">
        <f>(IF(N836="WON-EW",((((F836-1)*Q836)*'complete results log'!$B$2)+('complete results log'!$B$2*(F836-1))),IF(N836="WON",((((F836-1)*Q836)*'complete results log'!$B$2)+('complete results log'!$B$2*(F836-1))),IF(N836="PLACED",((((F836-1)*Q836)*'complete results log'!$B$2)-'complete results log'!$B$2),IF(Q836=0,-'complete results log'!$B$2,IF(Q836=0,-'complete results log'!$B$2,-('complete results log'!$B$2*2)))))))*E836</f>
        <v>0</v>
      </c>
      <c r="S836" s="28">
        <f>(IF(N836="WON-EW",((((O836-1)*Q836)*'complete results log'!$B$2)+('complete results log'!$B$2*(O836-1))),IF(N836="WON",((((O836-1)*Q836)*'complete results log'!$B$2)+('complete results log'!$B$2*(O836-1))),IF(N836="PLACED",((((O836-1)*Q836)*'complete results log'!$B$2)-'complete results log'!$B$2),IF(Q836=0,-'complete results log'!$B$2,IF(Q836=0,-'complete results log'!$B$2,-('complete results log'!$B$2*2)))))))*E836</f>
        <v>0</v>
      </c>
      <c r="T836" s="28">
        <f>(IF(N836="WON-EW",(((L836-1)*'complete results log'!$B$2)*(1-$B$3))+(((M836-1)*'complete results log'!$B$2)*(1-$B$3)),IF(N836="WON",(((L836-1)*'complete results log'!$B$2)*(1-$B$3)),IF(N836="PLACED",(((M836-1)*'complete results log'!$B$2)*(1-$B$3))-'complete results log'!$B$2,IF(Q836=0,-'complete results log'!$B$2,-('complete results log'!$B$2*2))))))*E836</f>
        <v>0</v>
      </c>
    </row>
    <row r="837" spans="3:20" x14ac:dyDescent="0.2">
      <c r="C837" s="50"/>
      <c r="D837" s="50"/>
      <c r="H837" s="22"/>
      <c r="I837" s="22"/>
      <c r="J837" s="22"/>
      <c r="K837" s="22"/>
      <c r="N837" s="18"/>
      <c r="O837" s="27">
        <f>((G837-1)*(1-(IF(H837="no",0,'complete results log'!$B$3)))+1)</f>
        <v>5.0000000000000044E-2</v>
      </c>
      <c r="P837" s="27">
        <f t="shared" si="13"/>
        <v>0</v>
      </c>
      <c r="Q837" s="39">
        <f>IF(Table1[[#This Row],[Runners]]&lt;5,0,IF(Table1[[#This Row],[Runners]]&lt;8,0.25,IF(Table1[[#This Row],[Runners]]&lt;12,0.2,IF(Table1[[#This Row],[Handicap?]]="Yes",0.25,0.2))))</f>
        <v>0</v>
      </c>
      <c r="R837" s="29">
        <f>(IF(N837="WON-EW",((((F837-1)*Q837)*'complete results log'!$B$2)+('complete results log'!$B$2*(F837-1))),IF(N837="WON",((((F837-1)*Q837)*'complete results log'!$B$2)+('complete results log'!$B$2*(F837-1))),IF(N837="PLACED",((((F837-1)*Q837)*'complete results log'!$B$2)-'complete results log'!$B$2),IF(Q837=0,-'complete results log'!$B$2,IF(Q837=0,-'complete results log'!$B$2,-('complete results log'!$B$2*2)))))))*E837</f>
        <v>0</v>
      </c>
      <c r="S837" s="28">
        <f>(IF(N837="WON-EW",((((O837-1)*Q837)*'complete results log'!$B$2)+('complete results log'!$B$2*(O837-1))),IF(N837="WON",((((O837-1)*Q837)*'complete results log'!$B$2)+('complete results log'!$B$2*(O837-1))),IF(N837="PLACED",((((O837-1)*Q837)*'complete results log'!$B$2)-'complete results log'!$B$2),IF(Q837=0,-'complete results log'!$B$2,IF(Q837=0,-'complete results log'!$B$2,-('complete results log'!$B$2*2)))))))*E837</f>
        <v>0</v>
      </c>
      <c r="T837" s="28">
        <f>(IF(N837="WON-EW",(((L837-1)*'complete results log'!$B$2)*(1-$B$3))+(((M837-1)*'complete results log'!$B$2)*(1-$B$3)),IF(N837="WON",(((L837-1)*'complete results log'!$B$2)*(1-$B$3)),IF(N837="PLACED",(((M837-1)*'complete results log'!$B$2)*(1-$B$3))-'complete results log'!$B$2,IF(Q837=0,-'complete results log'!$B$2,-('complete results log'!$B$2*2))))))*E837</f>
        <v>0</v>
      </c>
    </row>
    <row r="838" spans="3:20" x14ac:dyDescent="0.2">
      <c r="C838" s="50"/>
      <c r="D838" s="50"/>
      <c r="H838" s="22"/>
      <c r="I838" s="22"/>
      <c r="J838" s="22"/>
      <c r="K838" s="22"/>
      <c r="N838" s="18"/>
      <c r="O838" s="27">
        <f>((G838-1)*(1-(IF(H838="no",0,'complete results log'!$B$3)))+1)</f>
        <v>5.0000000000000044E-2</v>
      </c>
      <c r="P838" s="27">
        <f t="shared" si="13"/>
        <v>0</v>
      </c>
      <c r="Q838" s="39">
        <f>IF(Table1[[#This Row],[Runners]]&lt;5,0,IF(Table1[[#This Row],[Runners]]&lt;8,0.25,IF(Table1[[#This Row],[Runners]]&lt;12,0.2,IF(Table1[[#This Row],[Handicap?]]="Yes",0.25,0.2))))</f>
        <v>0</v>
      </c>
      <c r="R838" s="29">
        <f>(IF(N838="WON-EW",((((F838-1)*Q838)*'complete results log'!$B$2)+('complete results log'!$B$2*(F838-1))),IF(N838="WON",((((F838-1)*Q838)*'complete results log'!$B$2)+('complete results log'!$B$2*(F838-1))),IF(N838="PLACED",((((F838-1)*Q838)*'complete results log'!$B$2)-'complete results log'!$B$2),IF(Q838=0,-'complete results log'!$B$2,IF(Q838=0,-'complete results log'!$B$2,-('complete results log'!$B$2*2)))))))*E838</f>
        <v>0</v>
      </c>
      <c r="S838" s="28">
        <f>(IF(N838="WON-EW",((((O838-1)*Q838)*'complete results log'!$B$2)+('complete results log'!$B$2*(O838-1))),IF(N838="WON",((((O838-1)*Q838)*'complete results log'!$B$2)+('complete results log'!$B$2*(O838-1))),IF(N838="PLACED",((((O838-1)*Q838)*'complete results log'!$B$2)-'complete results log'!$B$2),IF(Q838=0,-'complete results log'!$B$2,IF(Q838=0,-'complete results log'!$B$2,-('complete results log'!$B$2*2)))))))*E838</f>
        <v>0</v>
      </c>
      <c r="T838" s="28">
        <f>(IF(N838="WON-EW",(((L838-1)*'complete results log'!$B$2)*(1-$B$3))+(((M838-1)*'complete results log'!$B$2)*(1-$B$3)),IF(N838="WON",(((L838-1)*'complete results log'!$B$2)*(1-$B$3)),IF(N838="PLACED",(((M838-1)*'complete results log'!$B$2)*(1-$B$3))-'complete results log'!$B$2,IF(Q838=0,-'complete results log'!$B$2,-('complete results log'!$B$2*2))))))*E838</f>
        <v>0</v>
      </c>
    </row>
    <row r="839" spans="3:20" x14ac:dyDescent="0.2">
      <c r="C839" s="50"/>
      <c r="D839" s="50"/>
      <c r="H839" s="22"/>
      <c r="I839" s="22"/>
      <c r="J839" s="22"/>
      <c r="K839" s="22"/>
      <c r="N839" s="18"/>
      <c r="O839" s="27">
        <f>((G839-1)*(1-(IF(H839="no",0,'complete results log'!$B$3)))+1)</f>
        <v>5.0000000000000044E-2</v>
      </c>
      <c r="P839" s="27">
        <f t="shared" si="13"/>
        <v>0</v>
      </c>
      <c r="Q839" s="39">
        <f>IF(Table1[[#This Row],[Runners]]&lt;5,0,IF(Table1[[#This Row],[Runners]]&lt;8,0.25,IF(Table1[[#This Row],[Runners]]&lt;12,0.2,IF(Table1[[#This Row],[Handicap?]]="Yes",0.25,0.2))))</f>
        <v>0</v>
      </c>
      <c r="R839" s="29">
        <f>(IF(N839="WON-EW",((((F839-1)*Q839)*'complete results log'!$B$2)+('complete results log'!$B$2*(F839-1))),IF(N839="WON",((((F839-1)*Q839)*'complete results log'!$B$2)+('complete results log'!$B$2*(F839-1))),IF(N839="PLACED",((((F839-1)*Q839)*'complete results log'!$B$2)-'complete results log'!$B$2),IF(Q839=0,-'complete results log'!$B$2,IF(Q839=0,-'complete results log'!$B$2,-('complete results log'!$B$2*2)))))))*E839</f>
        <v>0</v>
      </c>
      <c r="S839" s="28">
        <f>(IF(N839="WON-EW",((((O839-1)*Q839)*'complete results log'!$B$2)+('complete results log'!$B$2*(O839-1))),IF(N839="WON",((((O839-1)*Q839)*'complete results log'!$B$2)+('complete results log'!$B$2*(O839-1))),IF(N839="PLACED",((((O839-1)*Q839)*'complete results log'!$B$2)-'complete results log'!$B$2),IF(Q839=0,-'complete results log'!$B$2,IF(Q839=0,-'complete results log'!$B$2,-('complete results log'!$B$2*2)))))))*E839</f>
        <v>0</v>
      </c>
      <c r="T839" s="28">
        <f>(IF(N839="WON-EW",(((L839-1)*'complete results log'!$B$2)*(1-$B$3))+(((M839-1)*'complete results log'!$B$2)*(1-$B$3)),IF(N839="WON",(((L839-1)*'complete results log'!$B$2)*(1-$B$3)),IF(N839="PLACED",(((M839-1)*'complete results log'!$B$2)*(1-$B$3))-'complete results log'!$B$2,IF(Q839=0,-'complete results log'!$B$2,-('complete results log'!$B$2*2))))))*E839</f>
        <v>0</v>
      </c>
    </row>
    <row r="840" spans="3:20" x14ac:dyDescent="0.2">
      <c r="C840" s="50"/>
      <c r="D840" s="50"/>
      <c r="H840" s="22"/>
      <c r="I840" s="22"/>
      <c r="J840" s="22"/>
      <c r="K840" s="22"/>
      <c r="N840" s="18"/>
      <c r="O840" s="27">
        <f>((G840-1)*(1-(IF(H840="no",0,'complete results log'!$B$3)))+1)</f>
        <v>5.0000000000000044E-2</v>
      </c>
      <c r="P840" s="27">
        <f t="shared" si="13"/>
        <v>0</v>
      </c>
      <c r="Q840" s="39">
        <f>IF(Table1[[#This Row],[Runners]]&lt;5,0,IF(Table1[[#This Row],[Runners]]&lt;8,0.25,IF(Table1[[#This Row],[Runners]]&lt;12,0.2,IF(Table1[[#This Row],[Handicap?]]="Yes",0.25,0.2))))</f>
        <v>0</v>
      </c>
      <c r="R840" s="29">
        <f>(IF(N840="WON-EW",((((F840-1)*Q840)*'complete results log'!$B$2)+('complete results log'!$B$2*(F840-1))),IF(N840="WON",((((F840-1)*Q840)*'complete results log'!$B$2)+('complete results log'!$B$2*(F840-1))),IF(N840="PLACED",((((F840-1)*Q840)*'complete results log'!$B$2)-'complete results log'!$B$2),IF(Q840=0,-'complete results log'!$B$2,IF(Q840=0,-'complete results log'!$B$2,-('complete results log'!$B$2*2)))))))*E840</f>
        <v>0</v>
      </c>
      <c r="S840" s="28">
        <f>(IF(N840="WON-EW",((((O840-1)*Q840)*'complete results log'!$B$2)+('complete results log'!$B$2*(O840-1))),IF(N840="WON",((((O840-1)*Q840)*'complete results log'!$B$2)+('complete results log'!$B$2*(O840-1))),IF(N840="PLACED",((((O840-1)*Q840)*'complete results log'!$B$2)-'complete results log'!$B$2),IF(Q840=0,-'complete results log'!$B$2,IF(Q840=0,-'complete results log'!$B$2,-('complete results log'!$B$2*2)))))))*E840</f>
        <v>0</v>
      </c>
      <c r="T840" s="28">
        <f>(IF(N840="WON-EW",(((L840-1)*'complete results log'!$B$2)*(1-$B$3))+(((M840-1)*'complete results log'!$B$2)*(1-$B$3)),IF(N840="WON",(((L840-1)*'complete results log'!$B$2)*(1-$B$3)),IF(N840="PLACED",(((M840-1)*'complete results log'!$B$2)*(1-$B$3))-'complete results log'!$B$2,IF(Q840=0,-'complete results log'!$B$2,-('complete results log'!$B$2*2))))))*E840</f>
        <v>0</v>
      </c>
    </row>
    <row r="841" spans="3:20" x14ac:dyDescent="0.2">
      <c r="C841" s="50"/>
      <c r="D841" s="50"/>
      <c r="H841" s="22"/>
      <c r="I841" s="22"/>
      <c r="J841" s="22"/>
      <c r="K841" s="22"/>
      <c r="N841" s="18"/>
      <c r="O841" s="27">
        <f>((G841-1)*(1-(IF(H841="no",0,'complete results log'!$B$3)))+1)</f>
        <v>5.0000000000000044E-2</v>
      </c>
      <c r="P841" s="27">
        <f t="shared" si="13"/>
        <v>0</v>
      </c>
      <c r="Q841" s="39">
        <f>IF(Table1[[#This Row],[Runners]]&lt;5,0,IF(Table1[[#This Row],[Runners]]&lt;8,0.25,IF(Table1[[#This Row],[Runners]]&lt;12,0.2,IF(Table1[[#This Row],[Handicap?]]="Yes",0.25,0.2))))</f>
        <v>0</v>
      </c>
      <c r="R841" s="29">
        <f>(IF(N841="WON-EW",((((F841-1)*Q841)*'complete results log'!$B$2)+('complete results log'!$B$2*(F841-1))),IF(N841="WON",((((F841-1)*Q841)*'complete results log'!$B$2)+('complete results log'!$B$2*(F841-1))),IF(N841="PLACED",((((F841-1)*Q841)*'complete results log'!$B$2)-'complete results log'!$B$2),IF(Q841=0,-'complete results log'!$B$2,IF(Q841=0,-'complete results log'!$B$2,-('complete results log'!$B$2*2)))))))*E841</f>
        <v>0</v>
      </c>
      <c r="S841" s="28">
        <f>(IF(N841="WON-EW",((((O841-1)*Q841)*'complete results log'!$B$2)+('complete results log'!$B$2*(O841-1))),IF(N841="WON",((((O841-1)*Q841)*'complete results log'!$B$2)+('complete results log'!$B$2*(O841-1))),IF(N841="PLACED",((((O841-1)*Q841)*'complete results log'!$B$2)-'complete results log'!$B$2),IF(Q841=0,-'complete results log'!$B$2,IF(Q841=0,-'complete results log'!$B$2,-('complete results log'!$B$2*2)))))))*E841</f>
        <v>0</v>
      </c>
      <c r="T841" s="28">
        <f>(IF(N841="WON-EW",(((L841-1)*'complete results log'!$B$2)*(1-$B$3))+(((M841-1)*'complete results log'!$B$2)*(1-$B$3)),IF(N841="WON",(((L841-1)*'complete results log'!$B$2)*(1-$B$3)),IF(N841="PLACED",(((M841-1)*'complete results log'!$B$2)*(1-$B$3))-'complete results log'!$B$2,IF(Q841=0,-'complete results log'!$B$2,-('complete results log'!$B$2*2))))))*E841</f>
        <v>0</v>
      </c>
    </row>
    <row r="842" spans="3:20" x14ac:dyDescent="0.2">
      <c r="C842" s="50"/>
      <c r="D842" s="50"/>
      <c r="H842" s="22"/>
      <c r="I842" s="22"/>
      <c r="J842" s="22"/>
      <c r="K842" s="22"/>
      <c r="N842" s="18"/>
      <c r="O842" s="27">
        <f>((G842-1)*(1-(IF(H842="no",0,'complete results log'!$B$3)))+1)</f>
        <v>5.0000000000000044E-2</v>
      </c>
      <c r="P842" s="27">
        <f t="shared" si="13"/>
        <v>0</v>
      </c>
      <c r="Q842" s="39">
        <f>IF(Table1[[#This Row],[Runners]]&lt;5,0,IF(Table1[[#This Row],[Runners]]&lt;8,0.25,IF(Table1[[#This Row],[Runners]]&lt;12,0.2,IF(Table1[[#This Row],[Handicap?]]="Yes",0.25,0.2))))</f>
        <v>0</v>
      </c>
      <c r="R842" s="29">
        <f>(IF(N842="WON-EW",((((F842-1)*Q842)*'complete results log'!$B$2)+('complete results log'!$B$2*(F842-1))),IF(N842="WON",((((F842-1)*Q842)*'complete results log'!$B$2)+('complete results log'!$B$2*(F842-1))),IF(N842="PLACED",((((F842-1)*Q842)*'complete results log'!$B$2)-'complete results log'!$B$2),IF(Q842=0,-'complete results log'!$B$2,IF(Q842=0,-'complete results log'!$B$2,-('complete results log'!$B$2*2)))))))*E842</f>
        <v>0</v>
      </c>
      <c r="S842" s="28">
        <f>(IF(N842="WON-EW",((((O842-1)*Q842)*'complete results log'!$B$2)+('complete results log'!$B$2*(O842-1))),IF(N842="WON",((((O842-1)*Q842)*'complete results log'!$B$2)+('complete results log'!$B$2*(O842-1))),IF(N842="PLACED",((((O842-1)*Q842)*'complete results log'!$B$2)-'complete results log'!$B$2),IF(Q842=0,-'complete results log'!$B$2,IF(Q842=0,-'complete results log'!$B$2,-('complete results log'!$B$2*2)))))))*E842</f>
        <v>0</v>
      </c>
      <c r="T842" s="28">
        <f>(IF(N842="WON-EW",(((L842-1)*'complete results log'!$B$2)*(1-$B$3))+(((M842-1)*'complete results log'!$B$2)*(1-$B$3)),IF(N842="WON",(((L842-1)*'complete results log'!$B$2)*(1-$B$3)),IF(N842="PLACED",(((M842-1)*'complete results log'!$B$2)*(1-$B$3))-'complete results log'!$B$2,IF(Q842=0,-'complete results log'!$B$2,-('complete results log'!$B$2*2))))))*E842</f>
        <v>0</v>
      </c>
    </row>
    <row r="843" spans="3:20" x14ac:dyDescent="0.2">
      <c r="C843" s="50"/>
      <c r="D843" s="50"/>
      <c r="H843" s="22"/>
      <c r="I843" s="22"/>
      <c r="J843" s="22"/>
      <c r="K843" s="22"/>
      <c r="N843" s="18"/>
      <c r="O843" s="27">
        <f>((G843-1)*(1-(IF(H843="no",0,'complete results log'!$B$3)))+1)</f>
        <v>5.0000000000000044E-2</v>
      </c>
      <c r="P843" s="27">
        <f t="shared" si="13"/>
        <v>0</v>
      </c>
      <c r="Q843" s="39">
        <f>IF(Table1[[#This Row],[Runners]]&lt;5,0,IF(Table1[[#This Row],[Runners]]&lt;8,0.25,IF(Table1[[#This Row],[Runners]]&lt;12,0.2,IF(Table1[[#This Row],[Handicap?]]="Yes",0.25,0.2))))</f>
        <v>0</v>
      </c>
      <c r="R843" s="29">
        <f>(IF(N843="WON-EW",((((F843-1)*Q843)*'complete results log'!$B$2)+('complete results log'!$B$2*(F843-1))),IF(N843="WON",((((F843-1)*Q843)*'complete results log'!$B$2)+('complete results log'!$B$2*(F843-1))),IF(N843="PLACED",((((F843-1)*Q843)*'complete results log'!$B$2)-'complete results log'!$B$2),IF(Q843=0,-'complete results log'!$B$2,IF(Q843=0,-'complete results log'!$B$2,-('complete results log'!$B$2*2)))))))*E843</f>
        <v>0</v>
      </c>
      <c r="S843" s="28">
        <f>(IF(N843="WON-EW",((((O843-1)*Q843)*'complete results log'!$B$2)+('complete results log'!$B$2*(O843-1))),IF(N843="WON",((((O843-1)*Q843)*'complete results log'!$B$2)+('complete results log'!$B$2*(O843-1))),IF(N843="PLACED",((((O843-1)*Q843)*'complete results log'!$B$2)-'complete results log'!$B$2),IF(Q843=0,-'complete results log'!$B$2,IF(Q843=0,-'complete results log'!$B$2,-('complete results log'!$B$2*2)))))))*E843</f>
        <v>0</v>
      </c>
      <c r="T843" s="28">
        <f>(IF(N843="WON-EW",(((L843-1)*'complete results log'!$B$2)*(1-$B$3))+(((M843-1)*'complete results log'!$B$2)*(1-$B$3)),IF(N843="WON",(((L843-1)*'complete results log'!$B$2)*(1-$B$3)),IF(N843="PLACED",(((M843-1)*'complete results log'!$B$2)*(1-$B$3))-'complete results log'!$B$2,IF(Q843=0,-'complete results log'!$B$2,-('complete results log'!$B$2*2))))))*E843</f>
        <v>0</v>
      </c>
    </row>
    <row r="844" spans="3:20" x14ac:dyDescent="0.2">
      <c r="C844" s="50"/>
      <c r="D844" s="50"/>
      <c r="H844" s="22"/>
      <c r="I844" s="22"/>
      <c r="J844" s="22"/>
      <c r="K844" s="22"/>
      <c r="N844" s="18"/>
      <c r="O844" s="27">
        <f>((G844-1)*(1-(IF(H844="no",0,'complete results log'!$B$3)))+1)</f>
        <v>5.0000000000000044E-2</v>
      </c>
      <c r="P844" s="27">
        <f t="shared" si="13"/>
        <v>0</v>
      </c>
      <c r="Q844" s="39">
        <f>IF(Table1[[#This Row],[Runners]]&lt;5,0,IF(Table1[[#This Row],[Runners]]&lt;8,0.25,IF(Table1[[#This Row],[Runners]]&lt;12,0.2,IF(Table1[[#This Row],[Handicap?]]="Yes",0.25,0.2))))</f>
        <v>0</v>
      </c>
      <c r="R844" s="29">
        <f>(IF(N844="WON-EW",((((F844-1)*Q844)*'complete results log'!$B$2)+('complete results log'!$B$2*(F844-1))),IF(N844="WON",((((F844-1)*Q844)*'complete results log'!$B$2)+('complete results log'!$B$2*(F844-1))),IF(N844="PLACED",((((F844-1)*Q844)*'complete results log'!$B$2)-'complete results log'!$B$2),IF(Q844=0,-'complete results log'!$B$2,IF(Q844=0,-'complete results log'!$B$2,-('complete results log'!$B$2*2)))))))*E844</f>
        <v>0</v>
      </c>
      <c r="S844" s="28">
        <f>(IF(N844="WON-EW",((((O844-1)*Q844)*'complete results log'!$B$2)+('complete results log'!$B$2*(O844-1))),IF(N844="WON",((((O844-1)*Q844)*'complete results log'!$B$2)+('complete results log'!$B$2*(O844-1))),IF(N844="PLACED",((((O844-1)*Q844)*'complete results log'!$B$2)-'complete results log'!$B$2),IF(Q844=0,-'complete results log'!$B$2,IF(Q844=0,-'complete results log'!$B$2,-('complete results log'!$B$2*2)))))))*E844</f>
        <v>0</v>
      </c>
      <c r="T844" s="28">
        <f>(IF(N844="WON-EW",(((L844-1)*'complete results log'!$B$2)*(1-$B$3))+(((M844-1)*'complete results log'!$B$2)*(1-$B$3)),IF(N844="WON",(((L844-1)*'complete results log'!$B$2)*(1-$B$3)),IF(N844="PLACED",(((M844-1)*'complete results log'!$B$2)*(1-$B$3))-'complete results log'!$B$2,IF(Q844=0,-'complete results log'!$B$2,-('complete results log'!$B$2*2))))))*E844</f>
        <v>0</v>
      </c>
    </row>
    <row r="845" spans="3:20" x14ac:dyDescent="0.2">
      <c r="C845" s="50"/>
      <c r="D845" s="50"/>
      <c r="H845" s="22"/>
      <c r="I845" s="22"/>
      <c r="J845" s="22"/>
      <c r="K845" s="22"/>
      <c r="N845" s="18"/>
      <c r="O845" s="27">
        <f>((G845-1)*(1-(IF(H845="no",0,'complete results log'!$B$3)))+1)</f>
        <v>5.0000000000000044E-2</v>
      </c>
      <c r="P845" s="27">
        <f t="shared" si="13"/>
        <v>0</v>
      </c>
      <c r="Q845" s="39">
        <f>IF(Table1[[#This Row],[Runners]]&lt;5,0,IF(Table1[[#This Row],[Runners]]&lt;8,0.25,IF(Table1[[#This Row],[Runners]]&lt;12,0.2,IF(Table1[[#This Row],[Handicap?]]="Yes",0.25,0.2))))</f>
        <v>0</v>
      </c>
      <c r="R845" s="29">
        <f>(IF(N845="WON-EW",((((F845-1)*Q845)*'complete results log'!$B$2)+('complete results log'!$B$2*(F845-1))),IF(N845="WON",((((F845-1)*Q845)*'complete results log'!$B$2)+('complete results log'!$B$2*(F845-1))),IF(N845="PLACED",((((F845-1)*Q845)*'complete results log'!$B$2)-'complete results log'!$B$2),IF(Q845=0,-'complete results log'!$B$2,IF(Q845=0,-'complete results log'!$B$2,-('complete results log'!$B$2*2)))))))*E845</f>
        <v>0</v>
      </c>
      <c r="S845" s="28">
        <f>(IF(N845="WON-EW",((((O845-1)*Q845)*'complete results log'!$B$2)+('complete results log'!$B$2*(O845-1))),IF(N845="WON",((((O845-1)*Q845)*'complete results log'!$B$2)+('complete results log'!$B$2*(O845-1))),IF(N845="PLACED",((((O845-1)*Q845)*'complete results log'!$B$2)-'complete results log'!$B$2),IF(Q845=0,-'complete results log'!$B$2,IF(Q845=0,-'complete results log'!$B$2,-('complete results log'!$B$2*2)))))))*E845</f>
        <v>0</v>
      </c>
      <c r="T845" s="28">
        <f>(IF(N845="WON-EW",(((L845-1)*'complete results log'!$B$2)*(1-$B$3))+(((M845-1)*'complete results log'!$B$2)*(1-$B$3)),IF(N845="WON",(((L845-1)*'complete results log'!$B$2)*(1-$B$3)),IF(N845="PLACED",(((M845-1)*'complete results log'!$B$2)*(1-$B$3))-'complete results log'!$B$2,IF(Q845=0,-'complete results log'!$B$2,-('complete results log'!$B$2*2))))))*E845</f>
        <v>0</v>
      </c>
    </row>
    <row r="846" spans="3:20" x14ac:dyDescent="0.2">
      <c r="C846" s="50"/>
      <c r="D846" s="50"/>
      <c r="H846" s="22"/>
      <c r="I846" s="22"/>
      <c r="J846" s="22"/>
      <c r="K846" s="22"/>
      <c r="N846" s="18"/>
      <c r="O846" s="27">
        <f>((G846-1)*(1-(IF(H846="no",0,'complete results log'!$B$3)))+1)</f>
        <v>5.0000000000000044E-2</v>
      </c>
      <c r="P846" s="27">
        <f t="shared" si="13"/>
        <v>0</v>
      </c>
      <c r="Q846" s="39">
        <f>IF(Table1[[#This Row],[Runners]]&lt;5,0,IF(Table1[[#This Row],[Runners]]&lt;8,0.25,IF(Table1[[#This Row],[Runners]]&lt;12,0.2,IF(Table1[[#This Row],[Handicap?]]="Yes",0.25,0.2))))</f>
        <v>0</v>
      </c>
      <c r="R846" s="29">
        <f>(IF(N846="WON-EW",((((F846-1)*Q846)*'complete results log'!$B$2)+('complete results log'!$B$2*(F846-1))),IF(N846="WON",((((F846-1)*Q846)*'complete results log'!$B$2)+('complete results log'!$B$2*(F846-1))),IF(N846="PLACED",((((F846-1)*Q846)*'complete results log'!$B$2)-'complete results log'!$B$2),IF(Q846=0,-'complete results log'!$B$2,IF(Q846=0,-'complete results log'!$B$2,-('complete results log'!$B$2*2)))))))*E846</f>
        <v>0</v>
      </c>
      <c r="S846" s="28">
        <f>(IF(N846="WON-EW",((((O846-1)*Q846)*'complete results log'!$B$2)+('complete results log'!$B$2*(O846-1))),IF(N846="WON",((((O846-1)*Q846)*'complete results log'!$B$2)+('complete results log'!$B$2*(O846-1))),IF(N846="PLACED",((((O846-1)*Q846)*'complete results log'!$B$2)-'complete results log'!$B$2),IF(Q846=0,-'complete results log'!$B$2,IF(Q846=0,-'complete results log'!$B$2,-('complete results log'!$B$2*2)))))))*E846</f>
        <v>0</v>
      </c>
      <c r="T846" s="28">
        <f>(IF(N846="WON-EW",(((L846-1)*'complete results log'!$B$2)*(1-$B$3))+(((M846-1)*'complete results log'!$B$2)*(1-$B$3)),IF(N846="WON",(((L846-1)*'complete results log'!$B$2)*(1-$B$3)),IF(N846="PLACED",(((M846-1)*'complete results log'!$B$2)*(1-$B$3))-'complete results log'!$B$2,IF(Q846=0,-'complete results log'!$B$2,-('complete results log'!$B$2*2))))))*E846</f>
        <v>0</v>
      </c>
    </row>
    <row r="847" spans="3:20" x14ac:dyDescent="0.2">
      <c r="C847" s="50"/>
      <c r="D847" s="50"/>
      <c r="H847" s="22"/>
      <c r="I847" s="22"/>
      <c r="J847" s="22"/>
      <c r="K847" s="22"/>
      <c r="N847" s="18"/>
      <c r="O847" s="27">
        <f>((G847-1)*(1-(IF(H847="no",0,'complete results log'!$B$3)))+1)</f>
        <v>5.0000000000000044E-2</v>
      </c>
      <c r="P847" s="27">
        <f t="shared" si="13"/>
        <v>0</v>
      </c>
      <c r="Q847" s="39">
        <f>IF(Table1[[#This Row],[Runners]]&lt;5,0,IF(Table1[[#This Row],[Runners]]&lt;8,0.25,IF(Table1[[#This Row],[Runners]]&lt;12,0.2,IF(Table1[[#This Row],[Handicap?]]="Yes",0.25,0.2))))</f>
        <v>0</v>
      </c>
      <c r="R847" s="29">
        <f>(IF(N847="WON-EW",((((F847-1)*Q847)*'complete results log'!$B$2)+('complete results log'!$B$2*(F847-1))),IF(N847="WON",((((F847-1)*Q847)*'complete results log'!$B$2)+('complete results log'!$B$2*(F847-1))),IF(N847="PLACED",((((F847-1)*Q847)*'complete results log'!$B$2)-'complete results log'!$B$2),IF(Q847=0,-'complete results log'!$B$2,IF(Q847=0,-'complete results log'!$B$2,-('complete results log'!$B$2*2)))))))*E847</f>
        <v>0</v>
      </c>
      <c r="S847" s="28">
        <f>(IF(N847="WON-EW",((((O847-1)*Q847)*'complete results log'!$B$2)+('complete results log'!$B$2*(O847-1))),IF(N847="WON",((((O847-1)*Q847)*'complete results log'!$B$2)+('complete results log'!$B$2*(O847-1))),IF(N847="PLACED",((((O847-1)*Q847)*'complete results log'!$B$2)-'complete results log'!$B$2),IF(Q847=0,-'complete results log'!$B$2,IF(Q847=0,-'complete results log'!$B$2,-('complete results log'!$B$2*2)))))))*E847</f>
        <v>0</v>
      </c>
      <c r="T847" s="28">
        <f>(IF(N847="WON-EW",(((L847-1)*'complete results log'!$B$2)*(1-$B$3))+(((M847-1)*'complete results log'!$B$2)*(1-$B$3)),IF(N847="WON",(((L847-1)*'complete results log'!$B$2)*(1-$B$3)),IF(N847="PLACED",(((M847-1)*'complete results log'!$B$2)*(1-$B$3))-'complete results log'!$B$2,IF(Q847=0,-'complete results log'!$B$2,-('complete results log'!$B$2*2))))))*E847</f>
        <v>0</v>
      </c>
    </row>
    <row r="848" spans="3:20" x14ac:dyDescent="0.2">
      <c r="C848" s="50"/>
      <c r="D848" s="50"/>
      <c r="H848" s="22"/>
      <c r="I848" s="22"/>
      <c r="J848" s="22"/>
      <c r="K848" s="22"/>
      <c r="N848" s="18"/>
      <c r="O848" s="27">
        <f>((G848-1)*(1-(IF(H848="no",0,'complete results log'!$B$3)))+1)</f>
        <v>5.0000000000000044E-2</v>
      </c>
      <c r="P848" s="27">
        <f t="shared" si="13"/>
        <v>0</v>
      </c>
      <c r="Q848" s="39">
        <f>IF(Table1[[#This Row],[Runners]]&lt;5,0,IF(Table1[[#This Row],[Runners]]&lt;8,0.25,IF(Table1[[#This Row],[Runners]]&lt;12,0.2,IF(Table1[[#This Row],[Handicap?]]="Yes",0.25,0.2))))</f>
        <v>0</v>
      </c>
      <c r="R848" s="29">
        <f>(IF(N848="WON-EW",((((F848-1)*Q848)*'complete results log'!$B$2)+('complete results log'!$B$2*(F848-1))),IF(N848="WON",((((F848-1)*Q848)*'complete results log'!$B$2)+('complete results log'!$B$2*(F848-1))),IF(N848="PLACED",((((F848-1)*Q848)*'complete results log'!$B$2)-'complete results log'!$B$2),IF(Q848=0,-'complete results log'!$B$2,IF(Q848=0,-'complete results log'!$B$2,-('complete results log'!$B$2*2)))))))*E848</f>
        <v>0</v>
      </c>
      <c r="S848" s="28">
        <f>(IF(N848="WON-EW",((((O848-1)*Q848)*'complete results log'!$B$2)+('complete results log'!$B$2*(O848-1))),IF(N848="WON",((((O848-1)*Q848)*'complete results log'!$B$2)+('complete results log'!$B$2*(O848-1))),IF(N848="PLACED",((((O848-1)*Q848)*'complete results log'!$B$2)-'complete results log'!$B$2),IF(Q848=0,-'complete results log'!$B$2,IF(Q848=0,-'complete results log'!$B$2,-('complete results log'!$B$2*2)))))))*E848</f>
        <v>0</v>
      </c>
      <c r="T848" s="28">
        <f>(IF(N848="WON-EW",(((L848-1)*'complete results log'!$B$2)*(1-$B$3))+(((M848-1)*'complete results log'!$B$2)*(1-$B$3)),IF(N848="WON",(((L848-1)*'complete results log'!$B$2)*(1-$B$3)),IF(N848="PLACED",(((M848-1)*'complete results log'!$B$2)*(1-$B$3))-'complete results log'!$B$2,IF(Q848=0,-'complete results log'!$B$2,-('complete results log'!$B$2*2))))))*E848</f>
        <v>0</v>
      </c>
    </row>
    <row r="849" spans="3:20" x14ac:dyDescent="0.2">
      <c r="C849" s="50"/>
      <c r="D849" s="50"/>
      <c r="H849" s="22"/>
      <c r="I849" s="22"/>
      <c r="J849" s="22"/>
      <c r="K849" s="22"/>
      <c r="N849" s="18"/>
      <c r="O849" s="27">
        <f>((G849-1)*(1-(IF(H849="no",0,'complete results log'!$B$3)))+1)</f>
        <v>5.0000000000000044E-2</v>
      </c>
      <c r="P849" s="27">
        <f t="shared" si="13"/>
        <v>0</v>
      </c>
      <c r="Q849" s="39">
        <f>IF(Table1[[#This Row],[Runners]]&lt;5,0,IF(Table1[[#This Row],[Runners]]&lt;8,0.25,IF(Table1[[#This Row],[Runners]]&lt;12,0.2,IF(Table1[[#This Row],[Handicap?]]="Yes",0.25,0.2))))</f>
        <v>0</v>
      </c>
      <c r="R849" s="29">
        <f>(IF(N849="WON-EW",((((F849-1)*Q849)*'complete results log'!$B$2)+('complete results log'!$B$2*(F849-1))),IF(N849="WON",((((F849-1)*Q849)*'complete results log'!$B$2)+('complete results log'!$B$2*(F849-1))),IF(N849="PLACED",((((F849-1)*Q849)*'complete results log'!$B$2)-'complete results log'!$B$2),IF(Q849=0,-'complete results log'!$B$2,IF(Q849=0,-'complete results log'!$B$2,-('complete results log'!$B$2*2)))))))*E849</f>
        <v>0</v>
      </c>
      <c r="S849" s="28">
        <f>(IF(N849="WON-EW",((((O849-1)*Q849)*'complete results log'!$B$2)+('complete results log'!$B$2*(O849-1))),IF(N849="WON",((((O849-1)*Q849)*'complete results log'!$B$2)+('complete results log'!$B$2*(O849-1))),IF(N849="PLACED",((((O849-1)*Q849)*'complete results log'!$B$2)-'complete results log'!$B$2),IF(Q849=0,-'complete results log'!$B$2,IF(Q849=0,-'complete results log'!$B$2,-('complete results log'!$B$2*2)))))))*E849</f>
        <v>0</v>
      </c>
      <c r="T849" s="28">
        <f>(IF(N849="WON-EW",(((L849-1)*'complete results log'!$B$2)*(1-$B$3))+(((M849-1)*'complete results log'!$B$2)*(1-$B$3)),IF(N849="WON",(((L849-1)*'complete results log'!$B$2)*(1-$B$3)),IF(N849="PLACED",(((M849-1)*'complete results log'!$B$2)*(1-$B$3))-'complete results log'!$B$2,IF(Q849=0,-'complete results log'!$B$2,-('complete results log'!$B$2*2))))))*E849</f>
        <v>0</v>
      </c>
    </row>
    <row r="850" spans="3:20" x14ac:dyDescent="0.2">
      <c r="C850" s="50"/>
      <c r="D850" s="50"/>
      <c r="H850" s="22"/>
      <c r="I850" s="22"/>
      <c r="J850" s="22"/>
      <c r="K850" s="22"/>
      <c r="N850" s="18"/>
      <c r="O850" s="27">
        <f>((G850-1)*(1-(IF(H850="no",0,'complete results log'!$B$3)))+1)</f>
        <v>5.0000000000000044E-2</v>
      </c>
      <c r="P850" s="27">
        <f t="shared" si="13"/>
        <v>0</v>
      </c>
      <c r="Q850" s="39">
        <f>IF(Table1[[#This Row],[Runners]]&lt;5,0,IF(Table1[[#This Row],[Runners]]&lt;8,0.25,IF(Table1[[#This Row],[Runners]]&lt;12,0.2,IF(Table1[[#This Row],[Handicap?]]="Yes",0.25,0.2))))</f>
        <v>0</v>
      </c>
      <c r="R850" s="29">
        <f>(IF(N850="WON-EW",((((F850-1)*Q850)*'complete results log'!$B$2)+('complete results log'!$B$2*(F850-1))),IF(N850="WON",((((F850-1)*Q850)*'complete results log'!$B$2)+('complete results log'!$B$2*(F850-1))),IF(N850="PLACED",((((F850-1)*Q850)*'complete results log'!$B$2)-'complete results log'!$B$2),IF(Q850=0,-'complete results log'!$B$2,IF(Q850=0,-'complete results log'!$B$2,-('complete results log'!$B$2*2)))))))*E850</f>
        <v>0</v>
      </c>
      <c r="S850" s="28">
        <f>(IF(N850="WON-EW",((((O850-1)*Q850)*'complete results log'!$B$2)+('complete results log'!$B$2*(O850-1))),IF(N850="WON",((((O850-1)*Q850)*'complete results log'!$B$2)+('complete results log'!$B$2*(O850-1))),IF(N850="PLACED",((((O850-1)*Q850)*'complete results log'!$B$2)-'complete results log'!$B$2),IF(Q850=0,-'complete results log'!$B$2,IF(Q850=0,-'complete results log'!$B$2,-('complete results log'!$B$2*2)))))))*E850</f>
        <v>0</v>
      </c>
      <c r="T850" s="28">
        <f>(IF(N850="WON-EW",(((L850-1)*'complete results log'!$B$2)*(1-$B$3))+(((M850-1)*'complete results log'!$B$2)*(1-$B$3)),IF(N850="WON",(((L850-1)*'complete results log'!$B$2)*(1-$B$3)),IF(N850="PLACED",(((M850-1)*'complete results log'!$B$2)*(1-$B$3))-'complete results log'!$B$2,IF(Q850=0,-'complete results log'!$B$2,-('complete results log'!$B$2*2))))))*E850</f>
        <v>0</v>
      </c>
    </row>
    <row r="851" spans="3:20" x14ac:dyDescent="0.2">
      <c r="C851" s="50"/>
      <c r="D851" s="50"/>
      <c r="H851" s="22"/>
      <c r="I851" s="22"/>
      <c r="J851" s="22"/>
      <c r="K851" s="22"/>
      <c r="N851" s="18"/>
      <c r="O851" s="27">
        <f>((G851-1)*(1-(IF(H851="no",0,'complete results log'!$B$3)))+1)</f>
        <v>5.0000000000000044E-2</v>
      </c>
      <c r="P851" s="27">
        <f t="shared" si="13"/>
        <v>0</v>
      </c>
      <c r="Q851" s="39">
        <f>IF(Table1[[#This Row],[Runners]]&lt;5,0,IF(Table1[[#This Row],[Runners]]&lt;8,0.25,IF(Table1[[#This Row],[Runners]]&lt;12,0.2,IF(Table1[[#This Row],[Handicap?]]="Yes",0.25,0.2))))</f>
        <v>0</v>
      </c>
      <c r="R851" s="29">
        <f>(IF(N851="WON-EW",((((F851-1)*Q851)*'complete results log'!$B$2)+('complete results log'!$B$2*(F851-1))),IF(N851="WON",((((F851-1)*Q851)*'complete results log'!$B$2)+('complete results log'!$B$2*(F851-1))),IF(N851="PLACED",((((F851-1)*Q851)*'complete results log'!$B$2)-'complete results log'!$B$2),IF(Q851=0,-'complete results log'!$B$2,IF(Q851=0,-'complete results log'!$B$2,-('complete results log'!$B$2*2)))))))*E851</f>
        <v>0</v>
      </c>
      <c r="S851" s="28">
        <f>(IF(N851="WON-EW",((((O851-1)*Q851)*'complete results log'!$B$2)+('complete results log'!$B$2*(O851-1))),IF(N851="WON",((((O851-1)*Q851)*'complete results log'!$B$2)+('complete results log'!$B$2*(O851-1))),IF(N851="PLACED",((((O851-1)*Q851)*'complete results log'!$B$2)-'complete results log'!$B$2),IF(Q851=0,-'complete results log'!$B$2,IF(Q851=0,-'complete results log'!$B$2,-('complete results log'!$B$2*2)))))))*E851</f>
        <v>0</v>
      </c>
      <c r="T851" s="28">
        <f>(IF(N851="WON-EW",(((L851-1)*'complete results log'!$B$2)*(1-$B$3))+(((M851-1)*'complete results log'!$B$2)*(1-$B$3)),IF(N851="WON",(((L851-1)*'complete results log'!$B$2)*(1-$B$3)),IF(N851="PLACED",(((M851-1)*'complete results log'!$B$2)*(1-$B$3))-'complete results log'!$B$2,IF(Q851=0,-'complete results log'!$B$2,-('complete results log'!$B$2*2))))))*E851</f>
        <v>0</v>
      </c>
    </row>
    <row r="852" spans="3:20" x14ac:dyDescent="0.2">
      <c r="C852" s="50"/>
      <c r="D852" s="50"/>
      <c r="H852" s="22"/>
      <c r="I852" s="22"/>
      <c r="J852" s="22"/>
      <c r="K852" s="22"/>
      <c r="N852" s="18"/>
      <c r="O852" s="27">
        <f>((G852-1)*(1-(IF(H852="no",0,'complete results log'!$B$3)))+1)</f>
        <v>5.0000000000000044E-2</v>
      </c>
      <c r="P852" s="27">
        <f t="shared" si="13"/>
        <v>0</v>
      </c>
      <c r="Q852" s="39">
        <f>IF(Table1[[#This Row],[Runners]]&lt;5,0,IF(Table1[[#This Row],[Runners]]&lt;8,0.25,IF(Table1[[#This Row],[Runners]]&lt;12,0.2,IF(Table1[[#This Row],[Handicap?]]="Yes",0.25,0.2))))</f>
        <v>0</v>
      </c>
      <c r="R852" s="29">
        <f>(IF(N852="WON-EW",((((F852-1)*Q852)*'complete results log'!$B$2)+('complete results log'!$B$2*(F852-1))),IF(N852="WON",((((F852-1)*Q852)*'complete results log'!$B$2)+('complete results log'!$B$2*(F852-1))),IF(N852="PLACED",((((F852-1)*Q852)*'complete results log'!$B$2)-'complete results log'!$B$2),IF(Q852=0,-'complete results log'!$B$2,IF(Q852=0,-'complete results log'!$B$2,-('complete results log'!$B$2*2)))))))*E852</f>
        <v>0</v>
      </c>
      <c r="S852" s="28">
        <f>(IF(N852="WON-EW",((((O852-1)*Q852)*'complete results log'!$B$2)+('complete results log'!$B$2*(O852-1))),IF(N852="WON",((((O852-1)*Q852)*'complete results log'!$B$2)+('complete results log'!$B$2*(O852-1))),IF(N852="PLACED",((((O852-1)*Q852)*'complete results log'!$B$2)-'complete results log'!$B$2),IF(Q852=0,-'complete results log'!$B$2,IF(Q852=0,-'complete results log'!$B$2,-('complete results log'!$B$2*2)))))))*E852</f>
        <v>0</v>
      </c>
      <c r="T852" s="28">
        <f>(IF(N852="WON-EW",(((L852-1)*'complete results log'!$B$2)*(1-$B$3))+(((M852-1)*'complete results log'!$B$2)*(1-$B$3)),IF(N852="WON",(((L852-1)*'complete results log'!$B$2)*(1-$B$3)),IF(N852="PLACED",(((M852-1)*'complete results log'!$B$2)*(1-$B$3))-'complete results log'!$B$2,IF(Q852=0,-'complete results log'!$B$2,-('complete results log'!$B$2*2))))))*E852</f>
        <v>0</v>
      </c>
    </row>
    <row r="853" spans="3:20" x14ac:dyDescent="0.2">
      <c r="C853" s="50"/>
      <c r="D853" s="50"/>
      <c r="H853" s="22"/>
      <c r="I853" s="22"/>
      <c r="J853" s="22"/>
      <c r="K853" s="22"/>
      <c r="N853" s="18"/>
      <c r="O853" s="27">
        <f>((G853-1)*(1-(IF(H853="no",0,'complete results log'!$B$3)))+1)</f>
        <v>5.0000000000000044E-2</v>
      </c>
      <c r="P853" s="27">
        <f t="shared" si="13"/>
        <v>0</v>
      </c>
      <c r="Q853" s="39">
        <f>IF(Table1[[#This Row],[Runners]]&lt;5,0,IF(Table1[[#This Row],[Runners]]&lt;8,0.25,IF(Table1[[#This Row],[Runners]]&lt;12,0.2,IF(Table1[[#This Row],[Handicap?]]="Yes",0.25,0.2))))</f>
        <v>0</v>
      </c>
      <c r="R853" s="29">
        <f>(IF(N853="WON-EW",((((F853-1)*Q853)*'complete results log'!$B$2)+('complete results log'!$B$2*(F853-1))),IF(N853="WON",((((F853-1)*Q853)*'complete results log'!$B$2)+('complete results log'!$B$2*(F853-1))),IF(N853="PLACED",((((F853-1)*Q853)*'complete results log'!$B$2)-'complete results log'!$B$2),IF(Q853=0,-'complete results log'!$B$2,IF(Q853=0,-'complete results log'!$B$2,-('complete results log'!$B$2*2)))))))*E853</f>
        <v>0</v>
      </c>
      <c r="S853" s="28">
        <f>(IF(N853="WON-EW",((((O853-1)*Q853)*'complete results log'!$B$2)+('complete results log'!$B$2*(O853-1))),IF(N853="WON",((((O853-1)*Q853)*'complete results log'!$B$2)+('complete results log'!$B$2*(O853-1))),IF(N853="PLACED",((((O853-1)*Q853)*'complete results log'!$B$2)-'complete results log'!$B$2),IF(Q853=0,-'complete results log'!$B$2,IF(Q853=0,-'complete results log'!$B$2,-('complete results log'!$B$2*2)))))))*E853</f>
        <v>0</v>
      </c>
      <c r="T853" s="28">
        <f>(IF(N853="WON-EW",(((L853-1)*'complete results log'!$B$2)*(1-$B$3))+(((M853-1)*'complete results log'!$B$2)*(1-$B$3)),IF(N853="WON",(((L853-1)*'complete results log'!$B$2)*(1-$B$3)),IF(N853="PLACED",(((M853-1)*'complete results log'!$B$2)*(1-$B$3))-'complete results log'!$B$2,IF(Q853=0,-'complete results log'!$B$2,-('complete results log'!$B$2*2))))))*E853</f>
        <v>0</v>
      </c>
    </row>
    <row r="854" spans="3:20" x14ac:dyDescent="0.2">
      <c r="C854" s="50"/>
      <c r="D854" s="50"/>
      <c r="H854" s="22"/>
      <c r="I854" s="22"/>
      <c r="J854" s="22"/>
      <c r="K854" s="22"/>
      <c r="N854" s="18"/>
      <c r="O854" s="27">
        <f>((G854-1)*(1-(IF(H854="no",0,'complete results log'!$B$3)))+1)</f>
        <v>5.0000000000000044E-2</v>
      </c>
      <c r="P854" s="27">
        <f t="shared" si="13"/>
        <v>0</v>
      </c>
      <c r="Q854" s="39">
        <f>IF(Table1[[#This Row],[Runners]]&lt;5,0,IF(Table1[[#This Row],[Runners]]&lt;8,0.25,IF(Table1[[#This Row],[Runners]]&lt;12,0.2,IF(Table1[[#This Row],[Handicap?]]="Yes",0.25,0.2))))</f>
        <v>0</v>
      </c>
      <c r="R854" s="29">
        <f>(IF(N854="WON-EW",((((F854-1)*Q854)*'complete results log'!$B$2)+('complete results log'!$B$2*(F854-1))),IF(N854="WON",((((F854-1)*Q854)*'complete results log'!$B$2)+('complete results log'!$B$2*(F854-1))),IF(N854="PLACED",((((F854-1)*Q854)*'complete results log'!$B$2)-'complete results log'!$B$2),IF(Q854=0,-'complete results log'!$B$2,IF(Q854=0,-'complete results log'!$B$2,-('complete results log'!$B$2*2)))))))*E854</f>
        <v>0</v>
      </c>
      <c r="S854" s="28">
        <f>(IF(N854="WON-EW",((((O854-1)*Q854)*'complete results log'!$B$2)+('complete results log'!$B$2*(O854-1))),IF(N854="WON",((((O854-1)*Q854)*'complete results log'!$B$2)+('complete results log'!$B$2*(O854-1))),IF(N854="PLACED",((((O854-1)*Q854)*'complete results log'!$B$2)-'complete results log'!$B$2),IF(Q854=0,-'complete results log'!$B$2,IF(Q854=0,-'complete results log'!$B$2,-('complete results log'!$B$2*2)))))))*E854</f>
        <v>0</v>
      </c>
      <c r="T854" s="28">
        <f>(IF(N854="WON-EW",(((L854-1)*'complete results log'!$B$2)*(1-$B$3))+(((M854-1)*'complete results log'!$B$2)*(1-$B$3)),IF(N854="WON",(((L854-1)*'complete results log'!$B$2)*(1-$B$3)),IF(N854="PLACED",(((M854-1)*'complete results log'!$B$2)*(1-$B$3))-'complete results log'!$B$2,IF(Q854=0,-'complete results log'!$B$2,-('complete results log'!$B$2*2))))))*E854</f>
        <v>0</v>
      </c>
    </row>
    <row r="855" spans="3:20" x14ac:dyDescent="0.2">
      <c r="C855" s="50"/>
      <c r="D855" s="50"/>
      <c r="H855" s="22"/>
      <c r="I855" s="22"/>
      <c r="J855" s="22"/>
      <c r="K855" s="22"/>
      <c r="N855" s="18"/>
      <c r="O855" s="27">
        <f>((G855-1)*(1-(IF(H855="no",0,'complete results log'!$B$3)))+1)</f>
        <v>5.0000000000000044E-2</v>
      </c>
      <c r="P855" s="27">
        <f t="shared" si="13"/>
        <v>0</v>
      </c>
      <c r="Q855" s="39">
        <f>IF(Table1[[#This Row],[Runners]]&lt;5,0,IF(Table1[[#This Row],[Runners]]&lt;8,0.25,IF(Table1[[#This Row],[Runners]]&lt;12,0.2,IF(Table1[[#This Row],[Handicap?]]="Yes",0.25,0.2))))</f>
        <v>0</v>
      </c>
      <c r="R855" s="29">
        <f>(IF(N855="WON-EW",((((F855-1)*Q855)*'complete results log'!$B$2)+('complete results log'!$B$2*(F855-1))),IF(N855="WON",((((F855-1)*Q855)*'complete results log'!$B$2)+('complete results log'!$B$2*(F855-1))),IF(N855="PLACED",((((F855-1)*Q855)*'complete results log'!$B$2)-'complete results log'!$B$2),IF(Q855=0,-'complete results log'!$B$2,IF(Q855=0,-'complete results log'!$B$2,-('complete results log'!$B$2*2)))))))*E855</f>
        <v>0</v>
      </c>
      <c r="S855" s="28">
        <f>(IF(N855="WON-EW",((((O855-1)*Q855)*'complete results log'!$B$2)+('complete results log'!$B$2*(O855-1))),IF(N855="WON",((((O855-1)*Q855)*'complete results log'!$B$2)+('complete results log'!$B$2*(O855-1))),IF(N855="PLACED",((((O855-1)*Q855)*'complete results log'!$B$2)-'complete results log'!$B$2),IF(Q855=0,-'complete results log'!$B$2,IF(Q855=0,-'complete results log'!$B$2,-('complete results log'!$B$2*2)))))))*E855</f>
        <v>0</v>
      </c>
      <c r="T855" s="28">
        <f>(IF(N855="WON-EW",(((L855-1)*'complete results log'!$B$2)*(1-$B$3))+(((M855-1)*'complete results log'!$B$2)*(1-$B$3)),IF(N855="WON",(((L855-1)*'complete results log'!$B$2)*(1-$B$3)),IF(N855="PLACED",(((M855-1)*'complete results log'!$B$2)*(1-$B$3))-'complete results log'!$B$2,IF(Q855=0,-'complete results log'!$B$2,-('complete results log'!$B$2*2))))))*E855</f>
        <v>0</v>
      </c>
    </row>
    <row r="856" spans="3:20" x14ac:dyDescent="0.2">
      <c r="C856" s="50"/>
      <c r="D856" s="50"/>
      <c r="H856" s="22"/>
      <c r="I856" s="22"/>
      <c r="J856" s="22"/>
      <c r="K856" s="22"/>
      <c r="N856" s="18"/>
      <c r="O856" s="27">
        <f>((G856-1)*(1-(IF(H856="no",0,'complete results log'!$B$3)))+1)</f>
        <v>5.0000000000000044E-2</v>
      </c>
      <c r="P856" s="27">
        <f t="shared" si="13"/>
        <v>0</v>
      </c>
      <c r="Q856" s="39">
        <f>IF(Table1[[#This Row],[Runners]]&lt;5,0,IF(Table1[[#This Row],[Runners]]&lt;8,0.25,IF(Table1[[#This Row],[Runners]]&lt;12,0.2,IF(Table1[[#This Row],[Handicap?]]="Yes",0.25,0.2))))</f>
        <v>0</v>
      </c>
      <c r="R856" s="29">
        <f>(IF(N856="WON-EW",((((F856-1)*Q856)*'complete results log'!$B$2)+('complete results log'!$B$2*(F856-1))),IF(N856="WON",((((F856-1)*Q856)*'complete results log'!$B$2)+('complete results log'!$B$2*(F856-1))),IF(N856="PLACED",((((F856-1)*Q856)*'complete results log'!$B$2)-'complete results log'!$B$2),IF(Q856=0,-'complete results log'!$B$2,IF(Q856=0,-'complete results log'!$B$2,-('complete results log'!$B$2*2)))))))*E856</f>
        <v>0</v>
      </c>
      <c r="S856" s="28">
        <f>(IF(N856="WON-EW",((((O856-1)*Q856)*'complete results log'!$B$2)+('complete results log'!$B$2*(O856-1))),IF(N856="WON",((((O856-1)*Q856)*'complete results log'!$B$2)+('complete results log'!$B$2*(O856-1))),IF(N856="PLACED",((((O856-1)*Q856)*'complete results log'!$B$2)-'complete results log'!$B$2),IF(Q856=0,-'complete results log'!$B$2,IF(Q856=0,-'complete results log'!$B$2,-('complete results log'!$B$2*2)))))))*E856</f>
        <v>0</v>
      </c>
      <c r="T856" s="28">
        <f>(IF(N856="WON-EW",(((L856-1)*'complete results log'!$B$2)*(1-$B$3))+(((M856-1)*'complete results log'!$B$2)*(1-$B$3)),IF(N856="WON",(((L856-1)*'complete results log'!$B$2)*(1-$B$3)),IF(N856="PLACED",(((M856-1)*'complete results log'!$B$2)*(1-$B$3))-'complete results log'!$B$2,IF(Q856=0,-'complete results log'!$B$2,-('complete results log'!$B$2*2))))))*E856</f>
        <v>0</v>
      </c>
    </row>
    <row r="857" spans="3:20" x14ac:dyDescent="0.2">
      <c r="C857" s="50"/>
      <c r="D857" s="50"/>
      <c r="H857" s="22"/>
      <c r="I857" s="22"/>
      <c r="J857" s="22"/>
      <c r="K857" s="22"/>
      <c r="N857" s="18"/>
      <c r="O857" s="27">
        <f>((G857-1)*(1-(IF(H857="no",0,'complete results log'!$B$3)))+1)</f>
        <v>5.0000000000000044E-2</v>
      </c>
      <c r="P857" s="27">
        <f t="shared" si="13"/>
        <v>0</v>
      </c>
      <c r="Q857" s="39">
        <f>IF(Table1[[#This Row],[Runners]]&lt;5,0,IF(Table1[[#This Row],[Runners]]&lt;8,0.25,IF(Table1[[#This Row],[Runners]]&lt;12,0.2,IF(Table1[[#This Row],[Handicap?]]="Yes",0.25,0.2))))</f>
        <v>0</v>
      </c>
      <c r="R857" s="29">
        <f>(IF(N857="WON-EW",((((F857-1)*Q857)*'complete results log'!$B$2)+('complete results log'!$B$2*(F857-1))),IF(N857="WON",((((F857-1)*Q857)*'complete results log'!$B$2)+('complete results log'!$B$2*(F857-1))),IF(N857="PLACED",((((F857-1)*Q857)*'complete results log'!$B$2)-'complete results log'!$B$2),IF(Q857=0,-'complete results log'!$B$2,IF(Q857=0,-'complete results log'!$B$2,-('complete results log'!$B$2*2)))))))*E857</f>
        <v>0</v>
      </c>
      <c r="S857" s="28">
        <f>(IF(N857="WON-EW",((((O857-1)*Q857)*'complete results log'!$B$2)+('complete results log'!$B$2*(O857-1))),IF(N857="WON",((((O857-1)*Q857)*'complete results log'!$B$2)+('complete results log'!$B$2*(O857-1))),IF(N857="PLACED",((((O857-1)*Q857)*'complete results log'!$B$2)-'complete results log'!$B$2),IF(Q857=0,-'complete results log'!$B$2,IF(Q857=0,-'complete results log'!$B$2,-('complete results log'!$B$2*2)))))))*E857</f>
        <v>0</v>
      </c>
      <c r="T857" s="28">
        <f>(IF(N857="WON-EW",(((L857-1)*'complete results log'!$B$2)*(1-$B$3))+(((M857-1)*'complete results log'!$B$2)*(1-$B$3)),IF(N857="WON",(((L857-1)*'complete results log'!$B$2)*(1-$B$3)),IF(N857="PLACED",(((M857-1)*'complete results log'!$B$2)*(1-$B$3))-'complete results log'!$B$2,IF(Q857=0,-'complete results log'!$B$2,-('complete results log'!$B$2*2))))))*E857</f>
        <v>0</v>
      </c>
    </row>
    <row r="858" spans="3:20" x14ac:dyDescent="0.2">
      <c r="C858" s="50"/>
      <c r="D858" s="50"/>
      <c r="H858" s="22"/>
      <c r="I858" s="22"/>
      <c r="J858" s="22"/>
      <c r="K858" s="22"/>
      <c r="N858" s="18"/>
      <c r="O858" s="27">
        <f>((G858-1)*(1-(IF(H858="no",0,'complete results log'!$B$3)))+1)</f>
        <v>5.0000000000000044E-2</v>
      </c>
      <c r="P858" s="27">
        <f t="shared" si="13"/>
        <v>0</v>
      </c>
      <c r="Q858" s="39">
        <f>IF(Table1[[#This Row],[Runners]]&lt;5,0,IF(Table1[[#This Row],[Runners]]&lt;8,0.25,IF(Table1[[#This Row],[Runners]]&lt;12,0.2,IF(Table1[[#This Row],[Handicap?]]="Yes",0.25,0.2))))</f>
        <v>0</v>
      </c>
      <c r="R858" s="29">
        <f>(IF(N858="WON-EW",((((F858-1)*Q858)*'complete results log'!$B$2)+('complete results log'!$B$2*(F858-1))),IF(N858="WON",((((F858-1)*Q858)*'complete results log'!$B$2)+('complete results log'!$B$2*(F858-1))),IF(N858="PLACED",((((F858-1)*Q858)*'complete results log'!$B$2)-'complete results log'!$B$2),IF(Q858=0,-'complete results log'!$B$2,IF(Q858=0,-'complete results log'!$B$2,-('complete results log'!$B$2*2)))))))*E858</f>
        <v>0</v>
      </c>
      <c r="S858" s="28">
        <f>(IF(N858="WON-EW",((((O858-1)*Q858)*'complete results log'!$B$2)+('complete results log'!$B$2*(O858-1))),IF(N858="WON",((((O858-1)*Q858)*'complete results log'!$B$2)+('complete results log'!$B$2*(O858-1))),IF(N858="PLACED",((((O858-1)*Q858)*'complete results log'!$B$2)-'complete results log'!$B$2),IF(Q858=0,-'complete results log'!$B$2,IF(Q858=0,-'complete results log'!$B$2,-('complete results log'!$B$2*2)))))))*E858</f>
        <v>0</v>
      </c>
      <c r="T858" s="28">
        <f>(IF(N858="WON-EW",(((L858-1)*'complete results log'!$B$2)*(1-$B$3))+(((M858-1)*'complete results log'!$B$2)*(1-$B$3)),IF(N858="WON",(((L858-1)*'complete results log'!$B$2)*(1-$B$3)),IF(N858="PLACED",(((M858-1)*'complete results log'!$B$2)*(1-$B$3))-'complete results log'!$B$2,IF(Q858=0,-'complete results log'!$B$2,-('complete results log'!$B$2*2))))))*E858</f>
        <v>0</v>
      </c>
    </row>
    <row r="859" spans="3:20" x14ac:dyDescent="0.2">
      <c r="C859" s="50"/>
      <c r="D859" s="50"/>
      <c r="H859" s="22"/>
      <c r="I859" s="22"/>
      <c r="J859" s="22"/>
      <c r="K859" s="22"/>
      <c r="N859" s="18"/>
      <c r="O859" s="27">
        <f>((G859-1)*(1-(IF(H859="no",0,'complete results log'!$B$3)))+1)</f>
        <v>5.0000000000000044E-2</v>
      </c>
      <c r="P859" s="27">
        <f t="shared" si="13"/>
        <v>0</v>
      </c>
      <c r="Q859" s="39">
        <f>IF(Table1[[#This Row],[Runners]]&lt;5,0,IF(Table1[[#This Row],[Runners]]&lt;8,0.25,IF(Table1[[#This Row],[Runners]]&lt;12,0.2,IF(Table1[[#This Row],[Handicap?]]="Yes",0.25,0.2))))</f>
        <v>0</v>
      </c>
      <c r="R859" s="29">
        <f>(IF(N859="WON-EW",((((F859-1)*Q859)*'complete results log'!$B$2)+('complete results log'!$B$2*(F859-1))),IF(N859="WON",((((F859-1)*Q859)*'complete results log'!$B$2)+('complete results log'!$B$2*(F859-1))),IF(N859="PLACED",((((F859-1)*Q859)*'complete results log'!$B$2)-'complete results log'!$B$2),IF(Q859=0,-'complete results log'!$B$2,IF(Q859=0,-'complete results log'!$B$2,-('complete results log'!$B$2*2)))))))*E859</f>
        <v>0</v>
      </c>
      <c r="S859" s="28">
        <f>(IF(N859="WON-EW",((((O859-1)*Q859)*'complete results log'!$B$2)+('complete results log'!$B$2*(O859-1))),IF(N859="WON",((((O859-1)*Q859)*'complete results log'!$B$2)+('complete results log'!$B$2*(O859-1))),IF(N859="PLACED",((((O859-1)*Q859)*'complete results log'!$B$2)-'complete results log'!$B$2),IF(Q859=0,-'complete results log'!$B$2,IF(Q859=0,-'complete results log'!$B$2,-('complete results log'!$B$2*2)))))))*E859</f>
        <v>0</v>
      </c>
      <c r="T859" s="28">
        <f>(IF(N859="WON-EW",(((L859-1)*'complete results log'!$B$2)*(1-$B$3))+(((M859-1)*'complete results log'!$B$2)*(1-$B$3)),IF(N859="WON",(((L859-1)*'complete results log'!$B$2)*(1-$B$3)),IF(N859="PLACED",(((M859-1)*'complete results log'!$B$2)*(1-$B$3))-'complete results log'!$B$2,IF(Q859=0,-'complete results log'!$B$2,-('complete results log'!$B$2*2))))))*E859</f>
        <v>0</v>
      </c>
    </row>
    <row r="860" spans="3:20" x14ac:dyDescent="0.2">
      <c r="C860" s="50"/>
      <c r="D860" s="50"/>
      <c r="H860" s="22"/>
      <c r="I860" s="22"/>
      <c r="J860" s="22"/>
      <c r="K860" s="22"/>
      <c r="N860" s="18"/>
      <c r="O860" s="27">
        <f>((G860-1)*(1-(IF(H860="no",0,'complete results log'!$B$3)))+1)</f>
        <v>5.0000000000000044E-2</v>
      </c>
      <c r="P860" s="27">
        <f t="shared" si="13"/>
        <v>0</v>
      </c>
      <c r="Q860" s="39">
        <f>IF(Table1[[#This Row],[Runners]]&lt;5,0,IF(Table1[[#This Row],[Runners]]&lt;8,0.25,IF(Table1[[#This Row],[Runners]]&lt;12,0.2,IF(Table1[[#This Row],[Handicap?]]="Yes",0.25,0.2))))</f>
        <v>0</v>
      </c>
      <c r="R860" s="29">
        <f>(IF(N860="WON-EW",((((F860-1)*Q860)*'complete results log'!$B$2)+('complete results log'!$B$2*(F860-1))),IF(N860="WON",((((F860-1)*Q860)*'complete results log'!$B$2)+('complete results log'!$B$2*(F860-1))),IF(N860="PLACED",((((F860-1)*Q860)*'complete results log'!$B$2)-'complete results log'!$B$2),IF(Q860=0,-'complete results log'!$B$2,IF(Q860=0,-'complete results log'!$B$2,-('complete results log'!$B$2*2)))))))*E860</f>
        <v>0</v>
      </c>
      <c r="S860" s="28">
        <f>(IF(N860="WON-EW",((((O860-1)*Q860)*'complete results log'!$B$2)+('complete results log'!$B$2*(O860-1))),IF(N860="WON",((((O860-1)*Q860)*'complete results log'!$B$2)+('complete results log'!$B$2*(O860-1))),IF(N860="PLACED",((((O860-1)*Q860)*'complete results log'!$B$2)-'complete results log'!$B$2),IF(Q860=0,-'complete results log'!$B$2,IF(Q860=0,-'complete results log'!$B$2,-('complete results log'!$B$2*2)))))))*E860</f>
        <v>0</v>
      </c>
      <c r="T860" s="28">
        <f>(IF(N860="WON-EW",(((L860-1)*'complete results log'!$B$2)*(1-$B$3))+(((M860-1)*'complete results log'!$B$2)*(1-$B$3)),IF(N860="WON",(((L860-1)*'complete results log'!$B$2)*(1-$B$3)),IF(N860="PLACED",(((M860-1)*'complete results log'!$B$2)*(1-$B$3))-'complete results log'!$B$2,IF(Q860=0,-'complete results log'!$B$2,-('complete results log'!$B$2*2))))))*E860</f>
        <v>0</v>
      </c>
    </row>
    <row r="861" spans="3:20" x14ac:dyDescent="0.2">
      <c r="C861" s="50"/>
      <c r="D861" s="50"/>
      <c r="H861" s="22"/>
      <c r="I861" s="22"/>
      <c r="J861" s="22"/>
      <c r="K861" s="22"/>
      <c r="N861" s="18"/>
      <c r="O861" s="27">
        <f>((G861-1)*(1-(IF(H861="no",0,'complete results log'!$B$3)))+1)</f>
        <v>5.0000000000000044E-2</v>
      </c>
      <c r="P861" s="27">
        <f t="shared" si="13"/>
        <v>0</v>
      </c>
      <c r="Q861" s="39">
        <f>IF(Table1[[#This Row],[Runners]]&lt;5,0,IF(Table1[[#This Row],[Runners]]&lt;8,0.25,IF(Table1[[#This Row],[Runners]]&lt;12,0.2,IF(Table1[[#This Row],[Handicap?]]="Yes",0.25,0.2))))</f>
        <v>0</v>
      </c>
      <c r="R861" s="29">
        <f>(IF(N861="WON-EW",((((F861-1)*Q861)*'complete results log'!$B$2)+('complete results log'!$B$2*(F861-1))),IF(N861="WON",((((F861-1)*Q861)*'complete results log'!$B$2)+('complete results log'!$B$2*(F861-1))),IF(N861="PLACED",((((F861-1)*Q861)*'complete results log'!$B$2)-'complete results log'!$B$2),IF(Q861=0,-'complete results log'!$B$2,IF(Q861=0,-'complete results log'!$B$2,-('complete results log'!$B$2*2)))))))*E861</f>
        <v>0</v>
      </c>
      <c r="S861" s="28">
        <f>(IF(N861="WON-EW",((((O861-1)*Q861)*'complete results log'!$B$2)+('complete results log'!$B$2*(O861-1))),IF(N861="WON",((((O861-1)*Q861)*'complete results log'!$B$2)+('complete results log'!$B$2*(O861-1))),IF(N861="PLACED",((((O861-1)*Q861)*'complete results log'!$B$2)-'complete results log'!$B$2),IF(Q861=0,-'complete results log'!$B$2,IF(Q861=0,-'complete results log'!$B$2,-('complete results log'!$B$2*2)))))))*E861</f>
        <v>0</v>
      </c>
      <c r="T861" s="28">
        <f>(IF(N861="WON-EW",(((L861-1)*'complete results log'!$B$2)*(1-$B$3))+(((M861-1)*'complete results log'!$B$2)*(1-$B$3)),IF(N861="WON",(((L861-1)*'complete results log'!$B$2)*(1-$B$3)),IF(N861="PLACED",(((M861-1)*'complete results log'!$B$2)*(1-$B$3))-'complete results log'!$B$2,IF(Q861=0,-'complete results log'!$B$2,-('complete results log'!$B$2*2))))))*E861</f>
        <v>0</v>
      </c>
    </row>
    <row r="862" spans="3:20" x14ac:dyDescent="0.2">
      <c r="C862" s="50"/>
      <c r="D862" s="50"/>
      <c r="H862" s="22"/>
      <c r="I862" s="22"/>
      <c r="J862" s="22"/>
      <c r="K862" s="22"/>
      <c r="N862" s="18"/>
      <c r="O862" s="27">
        <f>((G862-1)*(1-(IF(H862="no",0,'complete results log'!$B$3)))+1)</f>
        <v>5.0000000000000044E-2</v>
      </c>
      <c r="P862" s="27">
        <f t="shared" si="13"/>
        <v>0</v>
      </c>
      <c r="Q862" s="39">
        <f>IF(Table1[[#This Row],[Runners]]&lt;5,0,IF(Table1[[#This Row],[Runners]]&lt;8,0.25,IF(Table1[[#This Row],[Runners]]&lt;12,0.2,IF(Table1[[#This Row],[Handicap?]]="Yes",0.25,0.2))))</f>
        <v>0</v>
      </c>
      <c r="R862" s="29">
        <f>(IF(N862="WON-EW",((((F862-1)*Q862)*'complete results log'!$B$2)+('complete results log'!$B$2*(F862-1))),IF(N862="WON",((((F862-1)*Q862)*'complete results log'!$B$2)+('complete results log'!$B$2*(F862-1))),IF(N862="PLACED",((((F862-1)*Q862)*'complete results log'!$B$2)-'complete results log'!$B$2),IF(Q862=0,-'complete results log'!$B$2,IF(Q862=0,-'complete results log'!$B$2,-('complete results log'!$B$2*2)))))))*E862</f>
        <v>0</v>
      </c>
      <c r="S862" s="28">
        <f>(IF(N862="WON-EW",((((O862-1)*Q862)*'complete results log'!$B$2)+('complete results log'!$B$2*(O862-1))),IF(N862="WON",((((O862-1)*Q862)*'complete results log'!$B$2)+('complete results log'!$B$2*(O862-1))),IF(N862="PLACED",((((O862-1)*Q862)*'complete results log'!$B$2)-'complete results log'!$B$2),IF(Q862=0,-'complete results log'!$B$2,IF(Q862=0,-'complete results log'!$B$2,-('complete results log'!$B$2*2)))))))*E862</f>
        <v>0</v>
      </c>
      <c r="T862" s="28">
        <f>(IF(N862="WON-EW",(((L862-1)*'complete results log'!$B$2)*(1-$B$3))+(((M862-1)*'complete results log'!$B$2)*(1-$B$3)),IF(N862="WON",(((L862-1)*'complete results log'!$B$2)*(1-$B$3)),IF(N862="PLACED",(((M862-1)*'complete results log'!$B$2)*(1-$B$3))-'complete results log'!$B$2,IF(Q862=0,-'complete results log'!$B$2,-('complete results log'!$B$2*2))))))*E862</f>
        <v>0</v>
      </c>
    </row>
    <row r="863" spans="3:20" x14ac:dyDescent="0.2">
      <c r="C863" s="50"/>
      <c r="D863" s="50"/>
      <c r="H863" s="22"/>
      <c r="I863" s="22"/>
      <c r="J863" s="22"/>
      <c r="K863" s="22"/>
      <c r="N863" s="18"/>
      <c r="O863" s="27">
        <f>((G863-1)*(1-(IF(H863="no",0,'complete results log'!$B$3)))+1)</f>
        <v>5.0000000000000044E-2</v>
      </c>
      <c r="P863" s="27">
        <f t="shared" si="13"/>
        <v>0</v>
      </c>
      <c r="Q863" s="39">
        <f>IF(Table1[[#This Row],[Runners]]&lt;5,0,IF(Table1[[#This Row],[Runners]]&lt;8,0.25,IF(Table1[[#This Row],[Runners]]&lt;12,0.2,IF(Table1[[#This Row],[Handicap?]]="Yes",0.25,0.2))))</f>
        <v>0</v>
      </c>
      <c r="R863" s="29">
        <f>(IF(N863="WON-EW",((((F863-1)*Q863)*'complete results log'!$B$2)+('complete results log'!$B$2*(F863-1))),IF(N863="WON",((((F863-1)*Q863)*'complete results log'!$B$2)+('complete results log'!$B$2*(F863-1))),IF(N863="PLACED",((((F863-1)*Q863)*'complete results log'!$B$2)-'complete results log'!$B$2),IF(Q863=0,-'complete results log'!$B$2,IF(Q863=0,-'complete results log'!$B$2,-('complete results log'!$B$2*2)))))))*E863</f>
        <v>0</v>
      </c>
      <c r="S863" s="28">
        <f>(IF(N863="WON-EW",((((O863-1)*Q863)*'complete results log'!$B$2)+('complete results log'!$B$2*(O863-1))),IF(N863="WON",((((O863-1)*Q863)*'complete results log'!$B$2)+('complete results log'!$B$2*(O863-1))),IF(N863="PLACED",((((O863-1)*Q863)*'complete results log'!$B$2)-'complete results log'!$B$2),IF(Q863=0,-'complete results log'!$B$2,IF(Q863=0,-'complete results log'!$B$2,-('complete results log'!$B$2*2)))))))*E863</f>
        <v>0</v>
      </c>
      <c r="T863" s="28">
        <f>(IF(N863="WON-EW",(((L863-1)*'complete results log'!$B$2)*(1-$B$3))+(((M863-1)*'complete results log'!$B$2)*(1-$B$3)),IF(N863="WON",(((L863-1)*'complete results log'!$B$2)*(1-$B$3)),IF(N863="PLACED",(((M863-1)*'complete results log'!$B$2)*(1-$B$3))-'complete results log'!$B$2,IF(Q863=0,-'complete results log'!$B$2,-('complete results log'!$B$2*2))))))*E863</f>
        <v>0</v>
      </c>
    </row>
    <row r="864" spans="3:20" x14ac:dyDescent="0.2">
      <c r="C864" s="50"/>
      <c r="D864" s="50"/>
      <c r="H864" s="22"/>
      <c r="I864" s="22"/>
      <c r="J864" s="22"/>
      <c r="K864" s="22"/>
      <c r="N864" s="18"/>
      <c r="O864" s="27">
        <f>((G864-1)*(1-(IF(H864="no",0,'complete results log'!$B$3)))+1)</f>
        <v>5.0000000000000044E-2</v>
      </c>
      <c r="P864" s="27">
        <f t="shared" si="13"/>
        <v>0</v>
      </c>
      <c r="Q864" s="39">
        <f>IF(Table1[[#This Row],[Runners]]&lt;5,0,IF(Table1[[#This Row],[Runners]]&lt;8,0.25,IF(Table1[[#This Row],[Runners]]&lt;12,0.2,IF(Table1[[#This Row],[Handicap?]]="Yes",0.25,0.2))))</f>
        <v>0</v>
      </c>
      <c r="R864" s="29">
        <f>(IF(N864="WON-EW",((((F864-1)*Q864)*'complete results log'!$B$2)+('complete results log'!$B$2*(F864-1))),IF(N864="WON",((((F864-1)*Q864)*'complete results log'!$B$2)+('complete results log'!$B$2*(F864-1))),IF(N864="PLACED",((((F864-1)*Q864)*'complete results log'!$B$2)-'complete results log'!$B$2),IF(Q864=0,-'complete results log'!$B$2,IF(Q864=0,-'complete results log'!$B$2,-('complete results log'!$B$2*2)))))))*E864</f>
        <v>0</v>
      </c>
      <c r="S864" s="28">
        <f>(IF(N864="WON-EW",((((O864-1)*Q864)*'complete results log'!$B$2)+('complete results log'!$B$2*(O864-1))),IF(N864="WON",((((O864-1)*Q864)*'complete results log'!$B$2)+('complete results log'!$B$2*(O864-1))),IF(N864="PLACED",((((O864-1)*Q864)*'complete results log'!$B$2)-'complete results log'!$B$2),IF(Q864=0,-'complete results log'!$B$2,IF(Q864=0,-'complete results log'!$B$2,-('complete results log'!$B$2*2)))))))*E864</f>
        <v>0</v>
      </c>
      <c r="T864" s="28">
        <f>(IF(N864="WON-EW",(((L864-1)*'complete results log'!$B$2)*(1-$B$3))+(((M864-1)*'complete results log'!$B$2)*(1-$B$3)),IF(N864="WON",(((L864-1)*'complete results log'!$B$2)*(1-$B$3)),IF(N864="PLACED",(((M864-1)*'complete results log'!$B$2)*(1-$B$3))-'complete results log'!$B$2,IF(Q864=0,-'complete results log'!$B$2,-('complete results log'!$B$2*2))))))*E864</f>
        <v>0</v>
      </c>
    </row>
    <row r="865" spans="3:20" x14ac:dyDescent="0.2">
      <c r="C865" s="50"/>
      <c r="D865" s="50"/>
      <c r="H865" s="22"/>
      <c r="I865" s="22"/>
      <c r="J865" s="22"/>
      <c r="K865" s="22"/>
      <c r="N865" s="18"/>
      <c r="O865" s="27">
        <f>((G865-1)*(1-(IF(H865="no",0,'complete results log'!$B$3)))+1)</f>
        <v>5.0000000000000044E-2</v>
      </c>
      <c r="P865" s="27">
        <f t="shared" si="13"/>
        <v>0</v>
      </c>
      <c r="Q865" s="39">
        <f>IF(Table1[[#This Row],[Runners]]&lt;5,0,IF(Table1[[#This Row],[Runners]]&lt;8,0.25,IF(Table1[[#This Row],[Runners]]&lt;12,0.2,IF(Table1[[#This Row],[Handicap?]]="Yes",0.25,0.2))))</f>
        <v>0</v>
      </c>
      <c r="R865" s="29">
        <f>(IF(N865="WON-EW",((((F865-1)*Q865)*'complete results log'!$B$2)+('complete results log'!$B$2*(F865-1))),IF(N865="WON",((((F865-1)*Q865)*'complete results log'!$B$2)+('complete results log'!$B$2*(F865-1))),IF(N865="PLACED",((((F865-1)*Q865)*'complete results log'!$B$2)-'complete results log'!$B$2),IF(Q865=0,-'complete results log'!$B$2,IF(Q865=0,-'complete results log'!$B$2,-('complete results log'!$B$2*2)))))))*E865</f>
        <v>0</v>
      </c>
      <c r="S865" s="28">
        <f>(IF(N865="WON-EW",((((O865-1)*Q865)*'complete results log'!$B$2)+('complete results log'!$B$2*(O865-1))),IF(N865="WON",((((O865-1)*Q865)*'complete results log'!$B$2)+('complete results log'!$B$2*(O865-1))),IF(N865="PLACED",((((O865-1)*Q865)*'complete results log'!$B$2)-'complete results log'!$B$2),IF(Q865=0,-'complete results log'!$B$2,IF(Q865=0,-'complete results log'!$B$2,-('complete results log'!$B$2*2)))))))*E865</f>
        <v>0</v>
      </c>
      <c r="T865" s="28">
        <f>(IF(N865="WON-EW",(((L865-1)*'complete results log'!$B$2)*(1-$B$3))+(((M865-1)*'complete results log'!$B$2)*(1-$B$3)),IF(N865="WON",(((L865-1)*'complete results log'!$B$2)*(1-$B$3)),IF(N865="PLACED",(((M865-1)*'complete results log'!$B$2)*(1-$B$3))-'complete results log'!$B$2,IF(Q865=0,-'complete results log'!$B$2,-('complete results log'!$B$2*2))))))*E865</f>
        <v>0</v>
      </c>
    </row>
    <row r="866" spans="3:20" x14ac:dyDescent="0.2">
      <c r="C866" s="50"/>
      <c r="D866" s="50"/>
      <c r="H866" s="22"/>
      <c r="I866" s="22"/>
      <c r="J866" s="22"/>
      <c r="K866" s="22"/>
      <c r="N866" s="18"/>
      <c r="O866" s="27">
        <f>((G866-1)*(1-(IF(H866="no",0,'complete results log'!$B$3)))+1)</f>
        <v>5.0000000000000044E-2</v>
      </c>
      <c r="P866" s="27">
        <f t="shared" si="13"/>
        <v>0</v>
      </c>
      <c r="Q866" s="39">
        <f>IF(Table1[[#This Row],[Runners]]&lt;5,0,IF(Table1[[#This Row],[Runners]]&lt;8,0.25,IF(Table1[[#This Row],[Runners]]&lt;12,0.2,IF(Table1[[#This Row],[Handicap?]]="Yes",0.25,0.2))))</f>
        <v>0</v>
      </c>
      <c r="R866" s="29">
        <f>(IF(N866="WON-EW",((((F866-1)*Q866)*'complete results log'!$B$2)+('complete results log'!$B$2*(F866-1))),IF(N866="WON",((((F866-1)*Q866)*'complete results log'!$B$2)+('complete results log'!$B$2*(F866-1))),IF(N866="PLACED",((((F866-1)*Q866)*'complete results log'!$B$2)-'complete results log'!$B$2),IF(Q866=0,-'complete results log'!$B$2,IF(Q866=0,-'complete results log'!$B$2,-('complete results log'!$B$2*2)))))))*E866</f>
        <v>0</v>
      </c>
      <c r="S866" s="28">
        <f>(IF(N866="WON-EW",((((O866-1)*Q866)*'complete results log'!$B$2)+('complete results log'!$B$2*(O866-1))),IF(N866="WON",((((O866-1)*Q866)*'complete results log'!$B$2)+('complete results log'!$B$2*(O866-1))),IF(N866="PLACED",((((O866-1)*Q866)*'complete results log'!$B$2)-'complete results log'!$B$2),IF(Q866=0,-'complete results log'!$B$2,IF(Q866=0,-'complete results log'!$B$2,-('complete results log'!$B$2*2)))))))*E866</f>
        <v>0</v>
      </c>
      <c r="T866" s="28">
        <f>(IF(N866="WON-EW",(((L866-1)*'complete results log'!$B$2)*(1-$B$3))+(((M866-1)*'complete results log'!$B$2)*(1-$B$3)),IF(N866="WON",(((L866-1)*'complete results log'!$B$2)*(1-$B$3)),IF(N866="PLACED",(((M866-1)*'complete results log'!$B$2)*(1-$B$3))-'complete results log'!$B$2,IF(Q866=0,-'complete results log'!$B$2,-('complete results log'!$B$2*2))))))*E866</f>
        <v>0</v>
      </c>
    </row>
    <row r="867" spans="3:20" x14ac:dyDescent="0.2">
      <c r="C867" s="50"/>
      <c r="D867" s="50"/>
      <c r="H867" s="22"/>
      <c r="I867" s="22"/>
      <c r="J867" s="22"/>
      <c r="K867" s="22"/>
      <c r="N867" s="18"/>
      <c r="O867" s="27">
        <f>((G867-1)*(1-(IF(H867="no",0,'complete results log'!$B$3)))+1)</f>
        <v>5.0000000000000044E-2</v>
      </c>
      <c r="P867" s="27">
        <f t="shared" si="13"/>
        <v>0</v>
      </c>
      <c r="Q867" s="39">
        <f>IF(Table1[[#This Row],[Runners]]&lt;5,0,IF(Table1[[#This Row],[Runners]]&lt;8,0.25,IF(Table1[[#This Row],[Runners]]&lt;12,0.2,IF(Table1[[#This Row],[Handicap?]]="Yes",0.25,0.2))))</f>
        <v>0</v>
      </c>
      <c r="R867" s="29">
        <f>(IF(N867="WON-EW",((((F867-1)*Q867)*'complete results log'!$B$2)+('complete results log'!$B$2*(F867-1))),IF(N867="WON",((((F867-1)*Q867)*'complete results log'!$B$2)+('complete results log'!$B$2*(F867-1))),IF(N867="PLACED",((((F867-1)*Q867)*'complete results log'!$B$2)-'complete results log'!$B$2),IF(Q867=0,-'complete results log'!$B$2,IF(Q867=0,-'complete results log'!$B$2,-('complete results log'!$B$2*2)))))))*E867</f>
        <v>0</v>
      </c>
      <c r="S867" s="28">
        <f>(IF(N867="WON-EW",((((O867-1)*Q867)*'complete results log'!$B$2)+('complete results log'!$B$2*(O867-1))),IF(N867="WON",((((O867-1)*Q867)*'complete results log'!$B$2)+('complete results log'!$B$2*(O867-1))),IF(N867="PLACED",((((O867-1)*Q867)*'complete results log'!$B$2)-'complete results log'!$B$2),IF(Q867=0,-'complete results log'!$B$2,IF(Q867=0,-'complete results log'!$B$2,-('complete results log'!$B$2*2)))))))*E867</f>
        <v>0</v>
      </c>
      <c r="T867" s="28">
        <f>(IF(N867="WON-EW",(((L867-1)*'complete results log'!$B$2)*(1-$B$3))+(((M867-1)*'complete results log'!$B$2)*(1-$B$3)),IF(N867="WON",(((L867-1)*'complete results log'!$B$2)*(1-$B$3)),IF(N867="PLACED",(((M867-1)*'complete results log'!$B$2)*(1-$B$3))-'complete results log'!$B$2,IF(Q867=0,-'complete results log'!$B$2,-('complete results log'!$B$2*2))))))*E867</f>
        <v>0</v>
      </c>
    </row>
    <row r="868" spans="3:20" x14ac:dyDescent="0.2">
      <c r="C868" s="50"/>
      <c r="D868" s="50"/>
      <c r="H868" s="22"/>
      <c r="I868" s="22"/>
      <c r="J868" s="22"/>
      <c r="K868" s="22"/>
      <c r="N868" s="18"/>
      <c r="O868" s="27">
        <f>((G868-1)*(1-(IF(H868="no",0,'complete results log'!$B$3)))+1)</f>
        <v>5.0000000000000044E-2</v>
      </c>
      <c r="P868" s="27">
        <f t="shared" si="13"/>
        <v>0</v>
      </c>
      <c r="Q868" s="39">
        <f>IF(Table1[[#This Row],[Runners]]&lt;5,0,IF(Table1[[#This Row],[Runners]]&lt;8,0.25,IF(Table1[[#This Row],[Runners]]&lt;12,0.2,IF(Table1[[#This Row],[Handicap?]]="Yes",0.25,0.2))))</f>
        <v>0</v>
      </c>
      <c r="R868" s="29">
        <f>(IF(N868="WON-EW",((((F868-1)*Q868)*'complete results log'!$B$2)+('complete results log'!$B$2*(F868-1))),IF(N868="WON",((((F868-1)*Q868)*'complete results log'!$B$2)+('complete results log'!$B$2*(F868-1))),IF(N868="PLACED",((((F868-1)*Q868)*'complete results log'!$B$2)-'complete results log'!$B$2),IF(Q868=0,-'complete results log'!$B$2,IF(Q868=0,-'complete results log'!$B$2,-('complete results log'!$B$2*2)))))))*E868</f>
        <v>0</v>
      </c>
      <c r="S868" s="28">
        <f>(IF(N868="WON-EW",((((O868-1)*Q868)*'complete results log'!$B$2)+('complete results log'!$B$2*(O868-1))),IF(N868="WON",((((O868-1)*Q868)*'complete results log'!$B$2)+('complete results log'!$B$2*(O868-1))),IF(N868="PLACED",((((O868-1)*Q868)*'complete results log'!$B$2)-'complete results log'!$B$2),IF(Q868=0,-'complete results log'!$B$2,IF(Q868=0,-'complete results log'!$B$2,-('complete results log'!$B$2*2)))))))*E868</f>
        <v>0</v>
      </c>
      <c r="T868" s="28">
        <f>(IF(N868="WON-EW",(((L868-1)*'complete results log'!$B$2)*(1-$B$3))+(((M868-1)*'complete results log'!$B$2)*(1-$B$3)),IF(N868="WON",(((L868-1)*'complete results log'!$B$2)*(1-$B$3)),IF(N868="PLACED",(((M868-1)*'complete results log'!$B$2)*(1-$B$3))-'complete results log'!$B$2,IF(Q868=0,-'complete results log'!$B$2,-('complete results log'!$B$2*2))))))*E868</f>
        <v>0</v>
      </c>
    </row>
    <row r="869" spans="3:20" x14ac:dyDescent="0.2">
      <c r="C869" s="50"/>
      <c r="D869" s="50"/>
      <c r="H869" s="22"/>
      <c r="I869" s="22"/>
      <c r="J869" s="22"/>
      <c r="K869" s="22"/>
      <c r="N869" s="18"/>
      <c r="O869" s="27">
        <f>((G869-1)*(1-(IF(H869="no",0,'complete results log'!$B$3)))+1)</f>
        <v>5.0000000000000044E-2</v>
      </c>
      <c r="P869" s="27">
        <f t="shared" si="13"/>
        <v>0</v>
      </c>
      <c r="Q869" s="39">
        <f>IF(Table1[[#This Row],[Runners]]&lt;5,0,IF(Table1[[#This Row],[Runners]]&lt;8,0.25,IF(Table1[[#This Row],[Runners]]&lt;12,0.2,IF(Table1[[#This Row],[Handicap?]]="Yes",0.25,0.2))))</f>
        <v>0</v>
      </c>
      <c r="R869" s="29">
        <f>(IF(N869="WON-EW",((((F869-1)*Q869)*'complete results log'!$B$2)+('complete results log'!$B$2*(F869-1))),IF(N869="WON",((((F869-1)*Q869)*'complete results log'!$B$2)+('complete results log'!$B$2*(F869-1))),IF(N869="PLACED",((((F869-1)*Q869)*'complete results log'!$B$2)-'complete results log'!$B$2),IF(Q869=0,-'complete results log'!$B$2,IF(Q869=0,-'complete results log'!$B$2,-('complete results log'!$B$2*2)))))))*E869</f>
        <v>0</v>
      </c>
      <c r="S869" s="28">
        <f>(IF(N869="WON-EW",((((O869-1)*Q869)*'complete results log'!$B$2)+('complete results log'!$B$2*(O869-1))),IF(N869="WON",((((O869-1)*Q869)*'complete results log'!$B$2)+('complete results log'!$B$2*(O869-1))),IF(N869="PLACED",((((O869-1)*Q869)*'complete results log'!$B$2)-'complete results log'!$B$2),IF(Q869=0,-'complete results log'!$B$2,IF(Q869=0,-'complete results log'!$B$2,-('complete results log'!$B$2*2)))))))*E869</f>
        <v>0</v>
      </c>
      <c r="T869" s="28">
        <f>(IF(N869="WON-EW",(((L869-1)*'complete results log'!$B$2)*(1-$B$3))+(((M869-1)*'complete results log'!$B$2)*(1-$B$3)),IF(N869="WON",(((L869-1)*'complete results log'!$B$2)*(1-$B$3)),IF(N869="PLACED",(((M869-1)*'complete results log'!$B$2)*(1-$B$3))-'complete results log'!$B$2,IF(Q869=0,-'complete results log'!$B$2,-('complete results log'!$B$2*2))))))*E869</f>
        <v>0</v>
      </c>
    </row>
    <row r="870" spans="3:20" x14ac:dyDescent="0.2">
      <c r="C870" s="50"/>
      <c r="D870" s="50"/>
      <c r="H870" s="22"/>
      <c r="I870" s="22"/>
      <c r="J870" s="22"/>
      <c r="K870" s="22"/>
      <c r="N870" s="18"/>
      <c r="O870" s="27">
        <f>((G870-1)*(1-(IF(H870="no",0,'complete results log'!$B$3)))+1)</f>
        <v>5.0000000000000044E-2</v>
      </c>
      <c r="P870" s="27">
        <f t="shared" si="13"/>
        <v>0</v>
      </c>
      <c r="Q870" s="39">
        <f>IF(Table1[[#This Row],[Runners]]&lt;5,0,IF(Table1[[#This Row],[Runners]]&lt;8,0.25,IF(Table1[[#This Row],[Runners]]&lt;12,0.2,IF(Table1[[#This Row],[Handicap?]]="Yes",0.25,0.2))))</f>
        <v>0</v>
      </c>
      <c r="R870" s="29">
        <f>(IF(N870="WON-EW",((((F870-1)*Q870)*'complete results log'!$B$2)+('complete results log'!$B$2*(F870-1))),IF(N870="WON",((((F870-1)*Q870)*'complete results log'!$B$2)+('complete results log'!$B$2*(F870-1))),IF(N870="PLACED",((((F870-1)*Q870)*'complete results log'!$B$2)-'complete results log'!$B$2),IF(Q870=0,-'complete results log'!$B$2,IF(Q870=0,-'complete results log'!$B$2,-('complete results log'!$B$2*2)))))))*E870</f>
        <v>0</v>
      </c>
      <c r="S870" s="28">
        <f>(IF(N870="WON-EW",((((O870-1)*Q870)*'complete results log'!$B$2)+('complete results log'!$B$2*(O870-1))),IF(N870="WON",((((O870-1)*Q870)*'complete results log'!$B$2)+('complete results log'!$B$2*(O870-1))),IF(N870="PLACED",((((O870-1)*Q870)*'complete results log'!$B$2)-'complete results log'!$B$2),IF(Q870=0,-'complete results log'!$B$2,IF(Q870=0,-'complete results log'!$B$2,-('complete results log'!$B$2*2)))))))*E870</f>
        <v>0</v>
      </c>
      <c r="T870" s="28">
        <f>(IF(N870="WON-EW",(((L870-1)*'complete results log'!$B$2)*(1-$B$3))+(((M870-1)*'complete results log'!$B$2)*(1-$B$3)),IF(N870="WON",(((L870-1)*'complete results log'!$B$2)*(1-$B$3)),IF(N870="PLACED",(((M870-1)*'complete results log'!$B$2)*(1-$B$3))-'complete results log'!$B$2,IF(Q870=0,-'complete results log'!$B$2,-('complete results log'!$B$2*2))))))*E870</f>
        <v>0</v>
      </c>
    </row>
    <row r="871" spans="3:20" x14ac:dyDescent="0.2">
      <c r="C871" s="50"/>
      <c r="D871" s="50"/>
      <c r="H871" s="22"/>
      <c r="I871" s="22"/>
      <c r="J871" s="22"/>
      <c r="K871" s="22"/>
      <c r="N871" s="18"/>
      <c r="O871" s="27">
        <f>((G871-1)*(1-(IF(H871="no",0,'complete results log'!$B$3)))+1)</f>
        <v>5.0000000000000044E-2</v>
      </c>
      <c r="P871" s="27">
        <f t="shared" si="13"/>
        <v>0</v>
      </c>
      <c r="Q871" s="39">
        <f>IF(Table1[[#This Row],[Runners]]&lt;5,0,IF(Table1[[#This Row],[Runners]]&lt;8,0.25,IF(Table1[[#This Row],[Runners]]&lt;12,0.2,IF(Table1[[#This Row],[Handicap?]]="Yes",0.25,0.2))))</f>
        <v>0</v>
      </c>
      <c r="R871" s="29">
        <f>(IF(N871="WON-EW",((((F871-1)*Q871)*'complete results log'!$B$2)+('complete results log'!$B$2*(F871-1))),IF(N871="WON",((((F871-1)*Q871)*'complete results log'!$B$2)+('complete results log'!$B$2*(F871-1))),IF(N871="PLACED",((((F871-1)*Q871)*'complete results log'!$B$2)-'complete results log'!$B$2),IF(Q871=0,-'complete results log'!$B$2,IF(Q871=0,-'complete results log'!$B$2,-('complete results log'!$B$2*2)))))))*E871</f>
        <v>0</v>
      </c>
      <c r="S871" s="28">
        <f>(IF(N871="WON-EW",((((O871-1)*Q871)*'complete results log'!$B$2)+('complete results log'!$B$2*(O871-1))),IF(N871="WON",((((O871-1)*Q871)*'complete results log'!$B$2)+('complete results log'!$B$2*(O871-1))),IF(N871="PLACED",((((O871-1)*Q871)*'complete results log'!$B$2)-'complete results log'!$B$2),IF(Q871=0,-'complete results log'!$B$2,IF(Q871=0,-'complete results log'!$B$2,-('complete results log'!$B$2*2)))))))*E871</f>
        <v>0</v>
      </c>
      <c r="T871" s="28">
        <f>(IF(N871="WON-EW",(((L871-1)*'complete results log'!$B$2)*(1-$B$3))+(((M871-1)*'complete results log'!$B$2)*(1-$B$3)),IF(N871="WON",(((L871-1)*'complete results log'!$B$2)*(1-$B$3)),IF(N871="PLACED",(((M871-1)*'complete results log'!$B$2)*(1-$B$3))-'complete results log'!$B$2,IF(Q871=0,-'complete results log'!$B$2,-('complete results log'!$B$2*2))))))*E871</f>
        <v>0</v>
      </c>
    </row>
    <row r="872" spans="3:20" x14ac:dyDescent="0.2">
      <c r="C872" s="50"/>
      <c r="D872" s="50"/>
      <c r="H872" s="22"/>
      <c r="I872" s="22"/>
      <c r="J872" s="22"/>
      <c r="K872" s="22"/>
      <c r="N872" s="18"/>
      <c r="O872" s="27">
        <f>((G872-1)*(1-(IF(H872="no",0,'complete results log'!$B$3)))+1)</f>
        <v>5.0000000000000044E-2</v>
      </c>
      <c r="P872" s="27">
        <f t="shared" si="13"/>
        <v>0</v>
      </c>
      <c r="Q872" s="39">
        <f>IF(Table1[[#This Row],[Runners]]&lt;5,0,IF(Table1[[#This Row],[Runners]]&lt;8,0.25,IF(Table1[[#This Row],[Runners]]&lt;12,0.2,IF(Table1[[#This Row],[Handicap?]]="Yes",0.25,0.2))))</f>
        <v>0</v>
      </c>
      <c r="R872" s="29">
        <f>(IF(N872="WON-EW",((((F872-1)*Q872)*'complete results log'!$B$2)+('complete results log'!$B$2*(F872-1))),IF(N872="WON",((((F872-1)*Q872)*'complete results log'!$B$2)+('complete results log'!$B$2*(F872-1))),IF(N872="PLACED",((((F872-1)*Q872)*'complete results log'!$B$2)-'complete results log'!$B$2),IF(Q872=0,-'complete results log'!$B$2,IF(Q872=0,-'complete results log'!$B$2,-('complete results log'!$B$2*2)))))))*E872</f>
        <v>0</v>
      </c>
      <c r="S872" s="28">
        <f>(IF(N872="WON-EW",((((O872-1)*Q872)*'complete results log'!$B$2)+('complete results log'!$B$2*(O872-1))),IF(N872="WON",((((O872-1)*Q872)*'complete results log'!$B$2)+('complete results log'!$B$2*(O872-1))),IF(N872="PLACED",((((O872-1)*Q872)*'complete results log'!$B$2)-'complete results log'!$B$2),IF(Q872=0,-'complete results log'!$B$2,IF(Q872=0,-'complete results log'!$B$2,-('complete results log'!$B$2*2)))))))*E872</f>
        <v>0</v>
      </c>
      <c r="T872" s="28">
        <f>(IF(N872="WON-EW",(((L872-1)*'complete results log'!$B$2)*(1-$B$3))+(((M872-1)*'complete results log'!$B$2)*(1-$B$3)),IF(N872="WON",(((L872-1)*'complete results log'!$B$2)*(1-$B$3)),IF(N872="PLACED",(((M872-1)*'complete results log'!$B$2)*(1-$B$3))-'complete results log'!$B$2,IF(Q872=0,-'complete results log'!$B$2,-('complete results log'!$B$2*2))))))*E872</f>
        <v>0</v>
      </c>
    </row>
    <row r="873" spans="3:20" x14ac:dyDescent="0.2">
      <c r="C873" s="50"/>
      <c r="D873" s="50"/>
      <c r="H873" s="22"/>
      <c r="I873" s="22"/>
      <c r="J873" s="22"/>
      <c r="K873" s="22"/>
      <c r="N873" s="18"/>
      <c r="O873" s="27">
        <f>((G873-1)*(1-(IF(H873="no",0,'complete results log'!$B$3)))+1)</f>
        <v>5.0000000000000044E-2</v>
      </c>
      <c r="P873" s="27">
        <f t="shared" si="13"/>
        <v>0</v>
      </c>
      <c r="Q873" s="39">
        <f>IF(Table1[[#This Row],[Runners]]&lt;5,0,IF(Table1[[#This Row],[Runners]]&lt;8,0.25,IF(Table1[[#This Row],[Runners]]&lt;12,0.2,IF(Table1[[#This Row],[Handicap?]]="Yes",0.25,0.2))))</f>
        <v>0</v>
      </c>
      <c r="R873" s="29">
        <f>(IF(N873="WON-EW",((((F873-1)*Q873)*'complete results log'!$B$2)+('complete results log'!$B$2*(F873-1))),IF(N873="WON",((((F873-1)*Q873)*'complete results log'!$B$2)+('complete results log'!$B$2*(F873-1))),IF(N873="PLACED",((((F873-1)*Q873)*'complete results log'!$B$2)-'complete results log'!$B$2),IF(Q873=0,-'complete results log'!$B$2,IF(Q873=0,-'complete results log'!$B$2,-('complete results log'!$B$2*2)))))))*E873</f>
        <v>0</v>
      </c>
      <c r="S873" s="28">
        <f>(IF(N873="WON-EW",((((O873-1)*Q873)*'complete results log'!$B$2)+('complete results log'!$B$2*(O873-1))),IF(N873="WON",((((O873-1)*Q873)*'complete results log'!$B$2)+('complete results log'!$B$2*(O873-1))),IF(N873="PLACED",((((O873-1)*Q873)*'complete results log'!$B$2)-'complete results log'!$B$2),IF(Q873=0,-'complete results log'!$B$2,IF(Q873=0,-'complete results log'!$B$2,-('complete results log'!$B$2*2)))))))*E873</f>
        <v>0</v>
      </c>
      <c r="T873" s="28">
        <f>(IF(N873="WON-EW",(((L873-1)*'complete results log'!$B$2)*(1-$B$3))+(((M873-1)*'complete results log'!$B$2)*(1-$B$3)),IF(N873="WON",(((L873-1)*'complete results log'!$B$2)*(1-$B$3)),IF(N873="PLACED",(((M873-1)*'complete results log'!$B$2)*(1-$B$3))-'complete results log'!$B$2,IF(Q873=0,-'complete results log'!$B$2,-('complete results log'!$B$2*2))))))*E873</f>
        <v>0</v>
      </c>
    </row>
    <row r="874" spans="3:20" x14ac:dyDescent="0.2">
      <c r="C874" s="50"/>
      <c r="D874" s="50"/>
      <c r="H874" s="22"/>
      <c r="I874" s="22"/>
      <c r="J874" s="22"/>
      <c r="K874" s="22"/>
      <c r="N874" s="18"/>
      <c r="O874" s="27">
        <f>((G874-1)*(1-(IF(H874="no",0,'complete results log'!$B$3)))+1)</f>
        <v>5.0000000000000044E-2</v>
      </c>
      <c r="P874" s="27">
        <f t="shared" si="13"/>
        <v>0</v>
      </c>
      <c r="Q874" s="39">
        <f>IF(Table1[[#This Row],[Runners]]&lt;5,0,IF(Table1[[#This Row],[Runners]]&lt;8,0.25,IF(Table1[[#This Row],[Runners]]&lt;12,0.2,IF(Table1[[#This Row],[Handicap?]]="Yes",0.25,0.2))))</f>
        <v>0</v>
      </c>
      <c r="R874" s="29">
        <f>(IF(N874="WON-EW",((((F874-1)*Q874)*'complete results log'!$B$2)+('complete results log'!$B$2*(F874-1))),IF(N874="WON",((((F874-1)*Q874)*'complete results log'!$B$2)+('complete results log'!$B$2*(F874-1))),IF(N874="PLACED",((((F874-1)*Q874)*'complete results log'!$B$2)-'complete results log'!$B$2),IF(Q874=0,-'complete results log'!$B$2,IF(Q874=0,-'complete results log'!$B$2,-('complete results log'!$B$2*2)))))))*E874</f>
        <v>0</v>
      </c>
      <c r="S874" s="28">
        <f>(IF(N874="WON-EW",((((O874-1)*Q874)*'complete results log'!$B$2)+('complete results log'!$B$2*(O874-1))),IF(N874="WON",((((O874-1)*Q874)*'complete results log'!$B$2)+('complete results log'!$B$2*(O874-1))),IF(N874="PLACED",((((O874-1)*Q874)*'complete results log'!$B$2)-'complete results log'!$B$2),IF(Q874=0,-'complete results log'!$B$2,IF(Q874=0,-'complete results log'!$B$2,-('complete results log'!$B$2*2)))))))*E874</f>
        <v>0</v>
      </c>
      <c r="T874" s="28">
        <f>(IF(N874="WON-EW",(((L874-1)*'complete results log'!$B$2)*(1-$B$3))+(((M874-1)*'complete results log'!$B$2)*(1-$B$3)),IF(N874="WON",(((L874-1)*'complete results log'!$B$2)*(1-$B$3)),IF(N874="PLACED",(((M874-1)*'complete results log'!$B$2)*(1-$B$3))-'complete results log'!$B$2,IF(Q874=0,-'complete results log'!$B$2,-('complete results log'!$B$2*2))))))*E874</f>
        <v>0</v>
      </c>
    </row>
    <row r="875" spans="3:20" x14ac:dyDescent="0.2">
      <c r="C875" s="50"/>
      <c r="D875" s="50"/>
      <c r="H875" s="22"/>
      <c r="I875" s="22"/>
      <c r="J875" s="22"/>
      <c r="K875" s="22"/>
      <c r="N875" s="18"/>
      <c r="O875" s="27">
        <f>((G875-1)*(1-(IF(H875="no",0,'complete results log'!$B$3)))+1)</f>
        <v>5.0000000000000044E-2</v>
      </c>
      <c r="P875" s="27">
        <f t="shared" si="13"/>
        <v>0</v>
      </c>
      <c r="Q875" s="39">
        <f>IF(Table1[[#This Row],[Runners]]&lt;5,0,IF(Table1[[#This Row],[Runners]]&lt;8,0.25,IF(Table1[[#This Row],[Runners]]&lt;12,0.2,IF(Table1[[#This Row],[Handicap?]]="Yes",0.25,0.2))))</f>
        <v>0</v>
      </c>
      <c r="R875" s="29">
        <f>(IF(N875="WON-EW",((((F875-1)*Q875)*'complete results log'!$B$2)+('complete results log'!$B$2*(F875-1))),IF(N875="WON",((((F875-1)*Q875)*'complete results log'!$B$2)+('complete results log'!$B$2*(F875-1))),IF(N875="PLACED",((((F875-1)*Q875)*'complete results log'!$B$2)-'complete results log'!$B$2),IF(Q875=0,-'complete results log'!$B$2,IF(Q875=0,-'complete results log'!$B$2,-('complete results log'!$B$2*2)))))))*E875</f>
        <v>0</v>
      </c>
      <c r="S875" s="28">
        <f>(IF(N875="WON-EW",((((O875-1)*Q875)*'complete results log'!$B$2)+('complete results log'!$B$2*(O875-1))),IF(N875="WON",((((O875-1)*Q875)*'complete results log'!$B$2)+('complete results log'!$B$2*(O875-1))),IF(N875="PLACED",((((O875-1)*Q875)*'complete results log'!$B$2)-'complete results log'!$B$2),IF(Q875=0,-'complete results log'!$B$2,IF(Q875=0,-'complete results log'!$B$2,-('complete results log'!$B$2*2)))))))*E875</f>
        <v>0</v>
      </c>
      <c r="T875" s="28">
        <f>(IF(N875="WON-EW",(((L875-1)*'complete results log'!$B$2)*(1-$B$3))+(((M875-1)*'complete results log'!$B$2)*(1-$B$3)),IF(N875="WON",(((L875-1)*'complete results log'!$B$2)*(1-$B$3)),IF(N875="PLACED",(((M875-1)*'complete results log'!$B$2)*(1-$B$3))-'complete results log'!$B$2,IF(Q875=0,-'complete results log'!$B$2,-('complete results log'!$B$2*2))))))*E875</f>
        <v>0</v>
      </c>
    </row>
    <row r="876" spans="3:20" x14ac:dyDescent="0.2">
      <c r="C876" s="50"/>
      <c r="D876" s="50"/>
      <c r="H876" s="22"/>
      <c r="I876" s="22"/>
      <c r="J876" s="22"/>
      <c r="K876" s="22"/>
      <c r="N876" s="18"/>
      <c r="O876" s="27">
        <f>((G876-1)*(1-(IF(H876="no",0,'complete results log'!$B$3)))+1)</f>
        <v>5.0000000000000044E-2</v>
      </c>
      <c r="P876" s="27">
        <f t="shared" si="13"/>
        <v>0</v>
      </c>
      <c r="Q876" s="39">
        <f>IF(Table1[[#This Row],[Runners]]&lt;5,0,IF(Table1[[#This Row],[Runners]]&lt;8,0.25,IF(Table1[[#This Row],[Runners]]&lt;12,0.2,IF(Table1[[#This Row],[Handicap?]]="Yes",0.25,0.2))))</f>
        <v>0</v>
      </c>
      <c r="R876" s="29">
        <f>(IF(N876="WON-EW",((((F876-1)*Q876)*'complete results log'!$B$2)+('complete results log'!$B$2*(F876-1))),IF(N876="WON",((((F876-1)*Q876)*'complete results log'!$B$2)+('complete results log'!$B$2*(F876-1))),IF(N876="PLACED",((((F876-1)*Q876)*'complete results log'!$B$2)-'complete results log'!$B$2),IF(Q876=0,-'complete results log'!$B$2,IF(Q876=0,-'complete results log'!$B$2,-('complete results log'!$B$2*2)))))))*E876</f>
        <v>0</v>
      </c>
      <c r="S876" s="28">
        <f>(IF(N876="WON-EW",((((O876-1)*Q876)*'complete results log'!$B$2)+('complete results log'!$B$2*(O876-1))),IF(N876="WON",((((O876-1)*Q876)*'complete results log'!$B$2)+('complete results log'!$B$2*(O876-1))),IF(N876="PLACED",((((O876-1)*Q876)*'complete results log'!$B$2)-'complete results log'!$B$2),IF(Q876=0,-'complete results log'!$B$2,IF(Q876=0,-'complete results log'!$B$2,-('complete results log'!$B$2*2)))))))*E876</f>
        <v>0</v>
      </c>
      <c r="T876" s="28">
        <f>(IF(N876="WON-EW",(((L876-1)*'complete results log'!$B$2)*(1-$B$3))+(((M876-1)*'complete results log'!$B$2)*(1-$B$3)),IF(N876="WON",(((L876-1)*'complete results log'!$B$2)*(1-$B$3)),IF(N876="PLACED",(((M876-1)*'complete results log'!$B$2)*(1-$B$3))-'complete results log'!$B$2,IF(Q876=0,-'complete results log'!$B$2,-('complete results log'!$B$2*2))))))*E876</f>
        <v>0</v>
      </c>
    </row>
    <row r="877" spans="3:20" x14ac:dyDescent="0.2">
      <c r="C877" s="50"/>
      <c r="D877" s="50"/>
      <c r="H877" s="22"/>
      <c r="I877" s="22"/>
      <c r="J877" s="22"/>
      <c r="K877" s="22"/>
      <c r="N877" s="18"/>
      <c r="O877" s="27">
        <f>((G877-1)*(1-(IF(H877="no",0,'complete results log'!$B$3)))+1)</f>
        <v>5.0000000000000044E-2</v>
      </c>
      <c r="P877" s="27">
        <f t="shared" si="13"/>
        <v>0</v>
      </c>
      <c r="Q877" s="39">
        <f>IF(Table1[[#This Row],[Runners]]&lt;5,0,IF(Table1[[#This Row],[Runners]]&lt;8,0.25,IF(Table1[[#This Row],[Runners]]&lt;12,0.2,IF(Table1[[#This Row],[Handicap?]]="Yes",0.25,0.2))))</f>
        <v>0</v>
      </c>
      <c r="R877" s="29">
        <f>(IF(N877="WON-EW",((((F877-1)*Q877)*'complete results log'!$B$2)+('complete results log'!$B$2*(F877-1))),IF(N877="WON",((((F877-1)*Q877)*'complete results log'!$B$2)+('complete results log'!$B$2*(F877-1))),IF(N877="PLACED",((((F877-1)*Q877)*'complete results log'!$B$2)-'complete results log'!$B$2),IF(Q877=0,-'complete results log'!$B$2,IF(Q877=0,-'complete results log'!$B$2,-('complete results log'!$B$2*2)))))))*E877</f>
        <v>0</v>
      </c>
      <c r="S877" s="28">
        <f>(IF(N877="WON-EW",((((O877-1)*Q877)*'complete results log'!$B$2)+('complete results log'!$B$2*(O877-1))),IF(N877="WON",((((O877-1)*Q877)*'complete results log'!$B$2)+('complete results log'!$B$2*(O877-1))),IF(N877="PLACED",((((O877-1)*Q877)*'complete results log'!$B$2)-'complete results log'!$B$2),IF(Q877=0,-'complete results log'!$B$2,IF(Q877=0,-'complete results log'!$B$2,-('complete results log'!$B$2*2)))))))*E877</f>
        <v>0</v>
      </c>
      <c r="T877" s="28">
        <f>(IF(N877="WON-EW",(((L877-1)*'complete results log'!$B$2)*(1-$B$3))+(((M877-1)*'complete results log'!$B$2)*(1-$B$3)),IF(N877="WON",(((L877-1)*'complete results log'!$B$2)*(1-$B$3)),IF(N877="PLACED",(((M877-1)*'complete results log'!$B$2)*(1-$B$3))-'complete results log'!$B$2,IF(Q877=0,-'complete results log'!$B$2,-('complete results log'!$B$2*2))))))*E877</f>
        <v>0</v>
      </c>
    </row>
    <row r="878" spans="3:20" x14ac:dyDescent="0.2">
      <c r="C878" s="50"/>
      <c r="D878" s="50"/>
      <c r="H878" s="22"/>
      <c r="I878" s="22"/>
      <c r="J878" s="22"/>
      <c r="K878" s="22"/>
      <c r="N878" s="18"/>
      <c r="O878" s="27">
        <f>((G878-1)*(1-(IF(H878="no",0,'complete results log'!$B$3)))+1)</f>
        <v>5.0000000000000044E-2</v>
      </c>
      <c r="P878" s="27">
        <f t="shared" si="13"/>
        <v>0</v>
      </c>
      <c r="Q878" s="39">
        <f>IF(Table1[[#This Row],[Runners]]&lt;5,0,IF(Table1[[#This Row],[Runners]]&lt;8,0.25,IF(Table1[[#This Row],[Runners]]&lt;12,0.2,IF(Table1[[#This Row],[Handicap?]]="Yes",0.25,0.2))))</f>
        <v>0</v>
      </c>
      <c r="R878" s="29">
        <f>(IF(N878="WON-EW",((((F878-1)*Q878)*'complete results log'!$B$2)+('complete results log'!$B$2*(F878-1))),IF(N878="WON",((((F878-1)*Q878)*'complete results log'!$B$2)+('complete results log'!$B$2*(F878-1))),IF(N878="PLACED",((((F878-1)*Q878)*'complete results log'!$B$2)-'complete results log'!$B$2),IF(Q878=0,-'complete results log'!$B$2,IF(Q878=0,-'complete results log'!$B$2,-('complete results log'!$B$2*2)))))))*E878</f>
        <v>0</v>
      </c>
      <c r="S878" s="28">
        <f>(IF(N878="WON-EW",((((O878-1)*Q878)*'complete results log'!$B$2)+('complete results log'!$B$2*(O878-1))),IF(N878="WON",((((O878-1)*Q878)*'complete results log'!$B$2)+('complete results log'!$B$2*(O878-1))),IF(N878="PLACED",((((O878-1)*Q878)*'complete results log'!$B$2)-'complete results log'!$B$2),IF(Q878=0,-'complete results log'!$B$2,IF(Q878=0,-'complete results log'!$B$2,-('complete results log'!$B$2*2)))))))*E878</f>
        <v>0</v>
      </c>
      <c r="T878" s="28">
        <f>(IF(N878="WON-EW",(((L878-1)*'complete results log'!$B$2)*(1-$B$3))+(((M878-1)*'complete results log'!$B$2)*(1-$B$3)),IF(N878="WON",(((L878-1)*'complete results log'!$B$2)*(1-$B$3)),IF(N878="PLACED",(((M878-1)*'complete results log'!$B$2)*(1-$B$3))-'complete results log'!$B$2,IF(Q878=0,-'complete results log'!$B$2,-('complete results log'!$B$2*2))))))*E878</f>
        <v>0</v>
      </c>
    </row>
    <row r="879" spans="3:20" x14ac:dyDescent="0.2">
      <c r="C879" s="50"/>
      <c r="D879" s="50"/>
      <c r="H879" s="22"/>
      <c r="I879" s="22"/>
      <c r="J879" s="22"/>
      <c r="K879" s="22"/>
      <c r="N879" s="18"/>
      <c r="O879" s="27">
        <f>((G879-1)*(1-(IF(H879="no",0,'complete results log'!$B$3)))+1)</f>
        <v>5.0000000000000044E-2</v>
      </c>
      <c r="P879" s="27">
        <f t="shared" si="13"/>
        <v>0</v>
      </c>
      <c r="Q879" s="39">
        <f>IF(Table1[[#This Row],[Runners]]&lt;5,0,IF(Table1[[#This Row],[Runners]]&lt;8,0.25,IF(Table1[[#This Row],[Runners]]&lt;12,0.2,IF(Table1[[#This Row],[Handicap?]]="Yes",0.25,0.2))))</f>
        <v>0</v>
      </c>
      <c r="R879" s="29">
        <f>(IF(N879="WON-EW",((((F879-1)*Q879)*'complete results log'!$B$2)+('complete results log'!$B$2*(F879-1))),IF(N879="WON",((((F879-1)*Q879)*'complete results log'!$B$2)+('complete results log'!$B$2*(F879-1))),IF(N879="PLACED",((((F879-1)*Q879)*'complete results log'!$B$2)-'complete results log'!$B$2),IF(Q879=0,-'complete results log'!$B$2,IF(Q879=0,-'complete results log'!$B$2,-('complete results log'!$B$2*2)))))))*E879</f>
        <v>0</v>
      </c>
      <c r="S879" s="28">
        <f>(IF(N879="WON-EW",((((O879-1)*Q879)*'complete results log'!$B$2)+('complete results log'!$B$2*(O879-1))),IF(N879="WON",((((O879-1)*Q879)*'complete results log'!$B$2)+('complete results log'!$B$2*(O879-1))),IF(N879="PLACED",((((O879-1)*Q879)*'complete results log'!$B$2)-'complete results log'!$B$2),IF(Q879=0,-'complete results log'!$B$2,IF(Q879=0,-'complete results log'!$B$2,-('complete results log'!$B$2*2)))))))*E879</f>
        <v>0</v>
      </c>
      <c r="T879" s="28">
        <f>(IF(N879="WON-EW",(((L879-1)*'complete results log'!$B$2)*(1-$B$3))+(((M879-1)*'complete results log'!$B$2)*(1-$B$3)),IF(N879="WON",(((L879-1)*'complete results log'!$B$2)*(1-$B$3)),IF(N879="PLACED",(((M879-1)*'complete results log'!$B$2)*(1-$B$3))-'complete results log'!$B$2,IF(Q879=0,-'complete results log'!$B$2,-('complete results log'!$B$2*2))))))*E879</f>
        <v>0</v>
      </c>
    </row>
    <row r="880" spans="3:20" x14ac:dyDescent="0.2">
      <c r="C880" s="50"/>
      <c r="D880" s="50"/>
      <c r="H880" s="22"/>
      <c r="I880" s="22"/>
      <c r="J880" s="22"/>
      <c r="K880" s="22"/>
      <c r="N880" s="18"/>
      <c r="O880" s="27">
        <f>((G880-1)*(1-(IF(H880="no",0,'complete results log'!$B$3)))+1)</f>
        <v>5.0000000000000044E-2</v>
      </c>
      <c r="P880" s="27">
        <f t="shared" si="13"/>
        <v>0</v>
      </c>
      <c r="Q880" s="39">
        <f>IF(Table1[[#This Row],[Runners]]&lt;5,0,IF(Table1[[#This Row],[Runners]]&lt;8,0.25,IF(Table1[[#This Row],[Runners]]&lt;12,0.2,IF(Table1[[#This Row],[Handicap?]]="Yes",0.25,0.2))))</f>
        <v>0</v>
      </c>
      <c r="R880" s="29">
        <f>(IF(N880="WON-EW",((((F880-1)*Q880)*'complete results log'!$B$2)+('complete results log'!$B$2*(F880-1))),IF(N880="WON",((((F880-1)*Q880)*'complete results log'!$B$2)+('complete results log'!$B$2*(F880-1))),IF(N880="PLACED",((((F880-1)*Q880)*'complete results log'!$B$2)-'complete results log'!$B$2),IF(Q880=0,-'complete results log'!$B$2,IF(Q880=0,-'complete results log'!$B$2,-('complete results log'!$B$2*2)))))))*E880</f>
        <v>0</v>
      </c>
      <c r="S880" s="28">
        <f>(IF(N880="WON-EW",((((O880-1)*Q880)*'complete results log'!$B$2)+('complete results log'!$B$2*(O880-1))),IF(N880="WON",((((O880-1)*Q880)*'complete results log'!$B$2)+('complete results log'!$B$2*(O880-1))),IF(N880="PLACED",((((O880-1)*Q880)*'complete results log'!$B$2)-'complete results log'!$B$2),IF(Q880=0,-'complete results log'!$B$2,IF(Q880=0,-'complete results log'!$B$2,-('complete results log'!$B$2*2)))))))*E880</f>
        <v>0</v>
      </c>
      <c r="T880" s="28">
        <f>(IF(N880="WON-EW",(((L880-1)*'complete results log'!$B$2)*(1-$B$3))+(((M880-1)*'complete results log'!$B$2)*(1-$B$3)),IF(N880="WON",(((L880-1)*'complete results log'!$B$2)*(1-$B$3)),IF(N880="PLACED",(((M880-1)*'complete results log'!$B$2)*(1-$B$3))-'complete results log'!$B$2,IF(Q880=0,-'complete results log'!$B$2,-('complete results log'!$B$2*2))))))*E880</f>
        <v>0</v>
      </c>
    </row>
    <row r="881" spans="3:20" x14ac:dyDescent="0.2">
      <c r="C881" s="50"/>
      <c r="D881" s="50"/>
      <c r="H881" s="22"/>
      <c r="I881" s="22"/>
      <c r="J881" s="22"/>
      <c r="K881" s="22"/>
      <c r="N881" s="18"/>
      <c r="O881" s="27">
        <f>((G881-1)*(1-(IF(H881="no",0,'complete results log'!$B$3)))+1)</f>
        <v>5.0000000000000044E-2</v>
      </c>
      <c r="P881" s="27">
        <f t="shared" si="13"/>
        <v>0</v>
      </c>
      <c r="Q881" s="39">
        <f>IF(Table1[[#This Row],[Runners]]&lt;5,0,IF(Table1[[#This Row],[Runners]]&lt;8,0.25,IF(Table1[[#This Row],[Runners]]&lt;12,0.2,IF(Table1[[#This Row],[Handicap?]]="Yes",0.25,0.2))))</f>
        <v>0</v>
      </c>
      <c r="R881" s="29">
        <f>(IF(N881="WON-EW",((((F881-1)*Q881)*'complete results log'!$B$2)+('complete results log'!$B$2*(F881-1))),IF(N881="WON",((((F881-1)*Q881)*'complete results log'!$B$2)+('complete results log'!$B$2*(F881-1))),IF(N881="PLACED",((((F881-1)*Q881)*'complete results log'!$B$2)-'complete results log'!$B$2),IF(Q881=0,-'complete results log'!$B$2,IF(Q881=0,-'complete results log'!$B$2,-('complete results log'!$B$2*2)))))))*E881</f>
        <v>0</v>
      </c>
      <c r="S881" s="28">
        <f>(IF(N881="WON-EW",((((O881-1)*Q881)*'complete results log'!$B$2)+('complete results log'!$B$2*(O881-1))),IF(N881="WON",((((O881-1)*Q881)*'complete results log'!$B$2)+('complete results log'!$B$2*(O881-1))),IF(N881="PLACED",((((O881-1)*Q881)*'complete results log'!$B$2)-'complete results log'!$B$2),IF(Q881=0,-'complete results log'!$B$2,IF(Q881=0,-'complete results log'!$B$2,-('complete results log'!$B$2*2)))))))*E881</f>
        <v>0</v>
      </c>
      <c r="T881" s="28">
        <f>(IF(N881="WON-EW",(((L881-1)*'complete results log'!$B$2)*(1-$B$3))+(((M881-1)*'complete results log'!$B$2)*(1-$B$3)),IF(N881="WON",(((L881-1)*'complete results log'!$B$2)*(1-$B$3)),IF(N881="PLACED",(((M881-1)*'complete results log'!$B$2)*(1-$B$3))-'complete results log'!$B$2,IF(Q881=0,-'complete results log'!$B$2,-('complete results log'!$B$2*2))))))*E881</f>
        <v>0</v>
      </c>
    </row>
    <row r="882" spans="3:20" x14ac:dyDescent="0.2">
      <c r="C882" s="50"/>
      <c r="D882" s="50"/>
      <c r="H882" s="22"/>
      <c r="I882" s="22"/>
      <c r="J882" s="22"/>
      <c r="K882" s="22"/>
      <c r="N882" s="18"/>
      <c r="O882" s="27">
        <f>((G882-1)*(1-(IF(H882="no",0,'complete results log'!$B$3)))+1)</f>
        <v>5.0000000000000044E-2</v>
      </c>
      <c r="P882" s="27">
        <f t="shared" si="13"/>
        <v>0</v>
      </c>
      <c r="Q882" s="39">
        <f>IF(Table1[[#This Row],[Runners]]&lt;5,0,IF(Table1[[#This Row],[Runners]]&lt;8,0.25,IF(Table1[[#This Row],[Runners]]&lt;12,0.2,IF(Table1[[#This Row],[Handicap?]]="Yes",0.25,0.2))))</f>
        <v>0</v>
      </c>
      <c r="R882" s="29">
        <f>(IF(N882="WON-EW",((((F882-1)*Q882)*'complete results log'!$B$2)+('complete results log'!$B$2*(F882-1))),IF(N882="WON",((((F882-1)*Q882)*'complete results log'!$B$2)+('complete results log'!$B$2*(F882-1))),IF(N882="PLACED",((((F882-1)*Q882)*'complete results log'!$B$2)-'complete results log'!$B$2),IF(Q882=0,-'complete results log'!$B$2,IF(Q882=0,-'complete results log'!$B$2,-('complete results log'!$B$2*2)))))))*E882</f>
        <v>0</v>
      </c>
      <c r="S882" s="28">
        <f>(IF(N882="WON-EW",((((O882-1)*Q882)*'complete results log'!$B$2)+('complete results log'!$B$2*(O882-1))),IF(N882="WON",((((O882-1)*Q882)*'complete results log'!$B$2)+('complete results log'!$B$2*(O882-1))),IF(N882="PLACED",((((O882-1)*Q882)*'complete results log'!$B$2)-'complete results log'!$B$2),IF(Q882=0,-'complete results log'!$B$2,IF(Q882=0,-'complete results log'!$B$2,-('complete results log'!$B$2*2)))))))*E882</f>
        <v>0</v>
      </c>
      <c r="T882" s="28">
        <f>(IF(N882="WON-EW",(((L882-1)*'complete results log'!$B$2)*(1-$B$3))+(((M882-1)*'complete results log'!$B$2)*(1-$B$3)),IF(N882="WON",(((L882-1)*'complete results log'!$B$2)*(1-$B$3)),IF(N882="PLACED",(((M882-1)*'complete results log'!$B$2)*(1-$B$3))-'complete results log'!$B$2,IF(Q882=0,-'complete results log'!$B$2,-('complete results log'!$B$2*2))))))*E882</f>
        <v>0</v>
      </c>
    </row>
    <row r="883" spans="3:20" x14ac:dyDescent="0.2">
      <c r="C883" s="50"/>
      <c r="D883" s="50"/>
      <c r="H883" s="22"/>
      <c r="I883" s="22"/>
      <c r="J883" s="22"/>
      <c r="K883" s="22"/>
      <c r="N883" s="18"/>
      <c r="O883" s="27">
        <f>((G883-1)*(1-(IF(H883="no",0,'complete results log'!$B$3)))+1)</f>
        <v>5.0000000000000044E-2</v>
      </c>
      <c r="P883" s="27">
        <f t="shared" si="13"/>
        <v>0</v>
      </c>
      <c r="Q883" s="39">
        <f>IF(Table1[[#This Row],[Runners]]&lt;5,0,IF(Table1[[#This Row],[Runners]]&lt;8,0.25,IF(Table1[[#This Row],[Runners]]&lt;12,0.2,IF(Table1[[#This Row],[Handicap?]]="Yes",0.25,0.2))))</f>
        <v>0</v>
      </c>
      <c r="R883" s="29">
        <f>(IF(N883="WON-EW",((((F883-1)*Q883)*'complete results log'!$B$2)+('complete results log'!$B$2*(F883-1))),IF(N883="WON",((((F883-1)*Q883)*'complete results log'!$B$2)+('complete results log'!$B$2*(F883-1))),IF(N883="PLACED",((((F883-1)*Q883)*'complete results log'!$B$2)-'complete results log'!$B$2),IF(Q883=0,-'complete results log'!$B$2,IF(Q883=0,-'complete results log'!$B$2,-('complete results log'!$B$2*2)))))))*E883</f>
        <v>0</v>
      </c>
      <c r="S883" s="28">
        <f>(IF(N883="WON-EW",((((O883-1)*Q883)*'complete results log'!$B$2)+('complete results log'!$B$2*(O883-1))),IF(N883="WON",((((O883-1)*Q883)*'complete results log'!$B$2)+('complete results log'!$B$2*(O883-1))),IF(N883="PLACED",((((O883-1)*Q883)*'complete results log'!$B$2)-'complete results log'!$B$2),IF(Q883=0,-'complete results log'!$B$2,IF(Q883=0,-'complete results log'!$B$2,-('complete results log'!$B$2*2)))))))*E883</f>
        <v>0</v>
      </c>
      <c r="T883" s="28">
        <f>(IF(N883="WON-EW",(((L883-1)*'complete results log'!$B$2)*(1-$B$3))+(((M883-1)*'complete results log'!$B$2)*(1-$B$3)),IF(N883="WON",(((L883-1)*'complete results log'!$B$2)*(1-$B$3)),IF(N883="PLACED",(((M883-1)*'complete results log'!$B$2)*(1-$B$3))-'complete results log'!$B$2,IF(Q883=0,-'complete results log'!$B$2,-('complete results log'!$B$2*2))))))*E883</f>
        <v>0</v>
      </c>
    </row>
    <row r="884" spans="3:20" x14ac:dyDescent="0.2">
      <c r="C884" s="50"/>
      <c r="D884" s="50"/>
      <c r="H884" s="22"/>
      <c r="I884" s="22"/>
      <c r="J884" s="22"/>
      <c r="K884" s="22"/>
      <c r="N884" s="18"/>
      <c r="O884" s="27">
        <f>((G884-1)*(1-(IF(H884="no",0,'complete results log'!$B$3)))+1)</f>
        <v>5.0000000000000044E-2</v>
      </c>
      <c r="P884" s="27">
        <f t="shared" ref="P884:P947" si="14">E884*IF(I884="yes",2,1)</f>
        <v>0</v>
      </c>
      <c r="Q884" s="39">
        <f>IF(Table1[[#This Row],[Runners]]&lt;5,0,IF(Table1[[#This Row],[Runners]]&lt;8,0.25,IF(Table1[[#This Row],[Runners]]&lt;12,0.2,IF(Table1[[#This Row],[Handicap?]]="Yes",0.25,0.2))))</f>
        <v>0</v>
      </c>
      <c r="R884" s="29">
        <f>(IF(N884="WON-EW",((((F884-1)*Q884)*'complete results log'!$B$2)+('complete results log'!$B$2*(F884-1))),IF(N884="WON",((((F884-1)*Q884)*'complete results log'!$B$2)+('complete results log'!$B$2*(F884-1))),IF(N884="PLACED",((((F884-1)*Q884)*'complete results log'!$B$2)-'complete results log'!$B$2),IF(Q884=0,-'complete results log'!$B$2,IF(Q884=0,-'complete results log'!$B$2,-('complete results log'!$B$2*2)))))))*E884</f>
        <v>0</v>
      </c>
      <c r="S884" s="28">
        <f>(IF(N884="WON-EW",((((O884-1)*Q884)*'complete results log'!$B$2)+('complete results log'!$B$2*(O884-1))),IF(N884="WON",((((O884-1)*Q884)*'complete results log'!$B$2)+('complete results log'!$B$2*(O884-1))),IF(N884="PLACED",((((O884-1)*Q884)*'complete results log'!$B$2)-'complete results log'!$B$2),IF(Q884=0,-'complete results log'!$B$2,IF(Q884=0,-'complete results log'!$B$2,-('complete results log'!$B$2*2)))))))*E884</f>
        <v>0</v>
      </c>
      <c r="T884" s="28">
        <f>(IF(N884="WON-EW",(((L884-1)*'complete results log'!$B$2)*(1-$B$3))+(((M884-1)*'complete results log'!$B$2)*(1-$B$3)),IF(N884="WON",(((L884-1)*'complete results log'!$B$2)*(1-$B$3)),IF(N884="PLACED",(((M884-1)*'complete results log'!$B$2)*(1-$B$3))-'complete results log'!$B$2,IF(Q884=0,-'complete results log'!$B$2,-('complete results log'!$B$2*2))))))*E884</f>
        <v>0</v>
      </c>
    </row>
    <row r="885" spans="3:20" x14ac:dyDescent="0.2">
      <c r="C885" s="50"/>
      <c r="D885" s="50"/>
      <c r="H885" s="22"/>
      <c r="I885" s="22"/>
      <c r="J885" s="22"/>
      <c r="K885" s="22"/>
      <c r="N885" s="18"/>
      <c r="O885" s="27">
        <f>((G885-1)*(1-(IF(H885="no",0,'complete results log'!$B$3)))+1)</f>
        <v>5.0000000000000044E-2</v>
      </c>
      <c r="P885" s="27">
        <f t="shared" si="14"/>
        <v>0</v>
      </c>
      <c r="Q885" s="39">
        <f>IF(Table1[[#This Row],[Runners]]&lt;5,0,IF(Table1[[#This Row],[Runners]]&lt;8,0.25,IF(Table1[[#This Row],[Runners]]&lt;12,0.2,IF(Table1[[#This Row],[Handicap?]]="Yes",0.25,0.2))))</f>
        <v>0</v>
      </c>
      <c r="R885" s="29">
        <f>(IF(N885="WON-EW",((((F885-1)*Q885)*'complete results log'!$B$2)+('complete results log'!$B$2*(F885-1))),IF(N885="WON",((((F885-1)*Q885)*'complete results log'!$B$2)+('complete results log'!$B$2*(F885-1))),IF(N885="PLACED",((((F885-1)*Q885)*'complete results log'!$B$2)-'complete results log'!$B$2),IF(Q885=0,-'complete results log'!$B$2,IF(Q885=0,-'complete results log'!$B$2,-('complete results log'!$B$2*2)))))))*E885</f>
        <v>0</v>
      </c>
      <c r="S885" s="28">
        <f>(IF(N885="WON-EW",((((O885-1)*Q885)*'complete results log'!$B$2)+('complete results log'!$B$2*(O885-1))),IF(N885="WON",((((O885-1)*Q885)*'complete results log'!$B$2)+('complete results log'!$B$2*(O885-1))),IF(N885="PLACED",((((O885-1)*Q885)*'complete results log'!$B$2)-'complete results log'!$B$2),IF(Q885=0,-'complete results log'!$B$2,IF(Q885=0,-'complete results log'!$B$2,-('complete results log'!$B$2*2)))))))*E885</f>
        <v>0</v>
      </c>
      <c r="T885" s="28">
        <f>(IF(N885="WON-EW",(((L885-1)*'complete results log'!$B$2)*(1-$B$3))+(((M885-1)*'complete results log'!$B$2)*(1-$B$3)),IF(N885="WON",(((L885-1)*'complete results log'!$B$2)*(1-$B$3)),IF(N885="PLACED",(((M885-1)*'complete results log'!$B$2)*(1-$B$3))-'complete results log'!$B$2,IF(Q885=0,-'complete results log'!$B$2,-('complete results log'!$B$2*2))))))*E885</f>
        <v>0</v>
      </c>
    </row>
    <row r="886" spans="3:20" x14ac:dyDescent="0.2">
      <c r="C886" s="50"/>
      <c r="D886" s="50"/>
      <c r="H886" s="22"/>
      <c r="I886" s="22"/>
      <c r="J886" s="22"/>
      <c r="K886" s="22"/>
      <c r="N886" s="18"/>
      <c r="O886" s="27">
        <f>((G886-1)*(1-(IF(H886="no",0,'complete results log'!$B$3)))+1)</f>
        <v>5.0000000000000044E-2</v>
      </c>
      <c r="P886" s="27">
        <f t="shared" si="14"/>
        <v>0</v>
      </c>
      <c r="Q886" s="39">
        <f>IF(Table1[[#This Row],[Runners]]&lt;5,0,IF(Table1[[#This Row],[Runners]]&lt;8,0.25,IF(Table1[[#This Row],[Runners]]&lt;12,0.2,IF(Table1[[#This Row],[Handicap?]]="Yes",0.25,0.2))))</f>
        <v>0</v>
      </c>
      <c r="R886" s="29">
        <f>(IF(N886="WON-EW",((((F886-1)*Q886)*'complete results log'!$B$2)+('complete results log'!$B$2*(F886-1))),IF(N886="WON",((((F886-1)*Q886)*'complete results log'!$B$2)+('complete results log'!$B$2*(F886-1))),IF(N886="PLACED",((((F886-1)*Q886)*'complete results log'!$B$2)-'complete results log'!$B$2),IF(Q886=0,-'complete results log'!$B$2,IF(Q886=0,-'complete results log'!$B$2,-('complete results log'!$B$2*2)))))))*E886</f>
        <v>0</v>
      </c>
      <c r="S886" s="28">
        <f>(IF(N886="WON-EW",((((O886-1)*Q886)*'complete results log'!$B$2)+('complete results log'!$B$2*(O886-1))),IF(N886="WON",((((O886-1)*Q886)*'complete results log'!$B$2)+('complete results log'!$B$2*(O886-1))),IF(N886="PLACED",((((O886-1)*Q886)*'complete results log'!$B$2)-'complete results log'!$B$2),IF(Q886=0,-'complete results log'!$B$2,IF(Q886=0,-'complete results log'!$B$2,-('complete results log'!$B$2*2)))))))*E886</f>
        <v>0</v>
      </c>
      <c r="T886" s="28">
        <f>(IF(N886="WON-EW",(((L886-1)*'complete results log'!$B$2)*(1-$B$3))+(((M886-1)*'complete results log'!$B$2)*(1-$B$3)),IF(N886="WON",(((L886-1)*'complete results log'!$B$2)*(1-$B$3)),IF(N886="PLACED",(((M886-1)*'complete results log'!$B$2)*(1-$B$3))-'complete results log'!$B$2,IF(Q886=0,-'complete results log'!$B$2,-('complete results log'!$B$2*2))))))*E886</f>
        <v>0</v>
      </c>
    </row>
    <row r="887" spans="3:20" x14ac:dyDescent="0.2">
      <c r="C887" s="50"/>
      <c r="D887" s="50"/>
      <c r="H887" s="22"/>
      <c r="I887" s="22"/>
      <c r="J887" s="22"/>
      <c r="K887" s="22"/>
      <c r="N887" s="18"/>
      <c r="O887" s="27">
        <f>((G887-1)*(1-(IF(H887="no",0,'complete results log'!$B$3)))+1)</f>
        <v>5.0000000000000044E-2</v>
      </c>
      <c r="P887" s="27">
        <f t="shared" si="14"/>
        <v>0</v>
      </c>
      <c r="Q887" s="39">
        <f>IF(Table1[[#This Row],[Runners]]&lt;5,0,IF(Table1[[#This Row],[Runners]]&lt;8,0.25,IF(Table1[[#This Row],[Runners]]&lt;12,0.2,IF(Table1[[#This Row],[Handicap?]]="Yes",0.25,0.2))))</f>
        <v>0</v>
      </c>
      <c r="R887" s="29">
        <f>(IF(N887="WON-EW",((((F887-1)*Q887)*'complete results log'!$B$2)+('complete results log'!$B$2*(F887-1))),IF(N887="WON",((((F887-1)*Q887)*'complete results log'!$B$2)+('complete results log'!$B$2*(F887-1))),IF(N887="PLACED",((((F887-1)*Q887)*'complete results log'!$B$2)-'complete results log'!$B$2),IF(Q887=0,-'complete results log'!$B$2,IF(Q887=0,-'complete results log'!$B$2,-('complete results log'!$B$2*2)))))))*E887</f>
        <v>0</v>
      </c>
      <c r="S887" s="28">
        <f>(IF(N887="WON-EW",((((O887-1)*Q887)*'complete results log'!$B$2)+('complete results log'!$B$2*(O887-1))),IF(N887="WON",((((O887-1)*Q887)*'complete results log'!$B$2)+('complete results log'!$B$2*(O887-1))),IF(N887="PLACED",((((O887-1)*Q887)*'complete results log'!$B$2)-'complete results log'!$B$2),IF(Q887=0,-'complete results log'!$B$2,IF(Q887=0,-'complete results log'!$B$2,-('complete results log'!$B$2*2)))))))*E887</f>
        <v>0</v>
      </c>
      <c r="T887" s="28">
        <f>(IF(N887="WON-EW",(((L887-1)*'complete results log'!$B$2)*(1-$B$3))+(((M887-1)*'complete results log'!$B$2)*(1-$B$3)),IF(N887="WON",(((L887-1)*'complete results log'!$B$2)*(1-$B$3)),IF(N887="PLACED",(((M887-1)*'complete results log'!$B$2)*(1-$B$3))-'complete results log'!$B$2,IF(Q887=0,-'complete results log'!$B$2,-('complete results log'!$B$2*2))))))*E887</f>
        <v>0</v>
      </c>
    </row>
    <row r="888" spans="3:20" x14ac:dyDescent="0.2">
      <c r="C888" s="50"/>
      <c r="D888" s="50"/>
      <c r="H888" s="22"/>
      <c r="I888" s="22"/>
      <c r="J888" s="22"/>
      <c r="K888" s="22"/>
      <c r="N888" s="18"/>
      <c r="O888" s="27">
        <f>((G888-1)*(1-(IF(H888="no",0,'complete results log'!$B$3)))+1)</f>
        <v>5.0000000000000044E-2</v>
      </c>
      <c r="P888" s="27">
        <f t="shared" si="14"/>
        <v>0</v>
      </c>
      <c r="Q888" s="39">
        <f>IF(Table1[[#This Row],[Runners]]&lt;5,0,IF(Table1[[#This Row],[Runners]]&lt;8,0.25,IF(Table1[[#This Row],[Runners]]&lt;12,0.2,IF(Table1[[#This Row],[Handicap?]]="Yes",0.25,0.2))))</f>
        <v>0</v>
      </c>
      <c r="R888" s="29">
        <f>(IF(N888="WON-EW",((((F888-1)*Q888)*'complete results log'!$B$2)+('complete results log'!$B$2*(F888-1))),IF(N888="WON",((((F888-1)*Q888)*'complete results log'!$B$2)+('complete results log'!$B$2*(F888-1))),IF(N888="PLACED",((((F888-1)*Q888)*'complete results log'!$B$2)-'complete results log'!$B$2),IF(Q888=0,-'complete results log'!$B$2,IF(Q888=0,-'complete results log'!$B$2,-('complete results log'!$B$2*2)))))))*E888</f>
        <v>0</v>
      </c>
      <c r="S888" s="28">
        <f>(IF(N888="WON-EW",((((O888-1)*Q888)*'complete results log'!$B$2)+('complete results log'!$B$2*(O888-1))),IF(N888="WON",((((O888-1)*Q888)*'complete results log'!$B$2)+('complete results log'!$B$2*(O888-1))),IF(N888="PLACED",((((O888-1)*Q888)*'complete results log'!$B$2)-'complete results log'!$B$2),IF(Q888=0,-'complete results log'!$B$2,IF(Q888=0,-'complete results log'!$B$2,-('complete results log'!$B$2*2)))))))*E888</f>
        <v>0</v>
      </c>
      <c r="T888" s="28">
        <f>(IF(N888="WON-EW",(((L888-1)*'complete results log'!$B$2)*(1-$B$3))+(((M888-1)*'complete results log'!$B$2)*(1-$B$3)),IF(N888="WON",(((L888-1)*'complete results log'!$B$2)*(1-$B$3)),IF(N888="PLACED",(((M888-1)*'complete results log'!$B$2)*(1-$B$3))-'complete results log'!$B$2,IF(Q888=0,-'complete results log'!$B$2,-('complete results log'!$B$2*2))))))*E888</f>
        <v>0</v>
      </c>
    </row>
    <row r="889" spans="3:20" x14ac:dyDescent="0.2">
      <c r="C889" s="50"/>
      <c r="D889" s="50"/>
      <c r="H889" s="22"/>
      <c r="I889" s="22"/>
      <c r="J889" s="22"/>
      <c r="K889" s="22"/>
      <c r="N889" s="18"/>
      <c r="O889" s="27">
        <f>((G889-1)*(1-(IF(H889="no",0,'complete results log'!$B$3)))+1)</f>
        <v>5.0000000000000044E-2</v>
      </c>
      <c r="P889" s="27">
        <f t="shared" si="14"/>
        <v>0</v>
      </c>
      <c r="Q889" s="39">
        <f>IF(Table1[[#This Row],[Runners]]&lt;5,0,IF(Table1[[#This Row],[Runners]]&lt;8,0.25,IF(Table1[[#This Row],[Runners]]&lt;12,0.2,IF(Table1[[#This Row],[Handicap?]]="Yes",0.25,0.2))))</f>
        <v>0</v>
      </c>
      <c r="R889" s="29">
        <f>(IF(N889="WON-EW",((((F889-1)*Q889)*'complete results log'!$B$2)+('complete results log'!$B$2*(F889-1))),IF(N889="WON",((((F889-1)*Q889)*'complete results log'!$B$2)+('complete results log'!$B$2*(F889-1))),IF(N889="PLACED",((((F889-1)*Q889)*'complete results log'!$B$2)-'complete results log'!$B$2),IF(Q889=0,-'complete results log'!$B$2,IF(Q889=0,-'complete results log'!$B$2,-('complete results log'!$B$2*2)))))))*E889</f>
        <v>0</v>
      </c>
      <c r="S889" s="28">
        <f>(IF(N889="WON-EW",((((O889-1)*Q889)*'complete results log'!$B$2)+('complete results log'!$B$2*(O889-1))),IF(N889="WON",((((O889-1)*Q889)*'complete results log'!$B$2)+('complete results log'!$B$2*(O889-1))),IF(N889="PLACED",((((O889-1)*Q889)*'complete results log'!$B$2)-'complete results log'!$B$2),IF(Q889=0,-'complete results log'!$B$2,IF(Q889=0,-'complete results log'!$B$2,-('complete results log'!$B$2*2)))))))*E889</f>
        <v>0</v>
      </c>
      <c r="T889" s="28">
        <f>(IF(N889="WON-EW",(((L889-1)*'complete results log'!$B$2)*(1-$B$3))+(((M889-1)*'complete results log'!$B$2)*(1-$B$3)),IF(N889="WON",(((L889-1)*'complete results log'!$B$2)*(1-$B$3)),IF(N889="PLACED",(((M889-1)*'complete results log'!$B$2)*(1-$B$3))-'complete results log'!$B$2,IF(Q889=0,-'complete results log'!$B$2,-('complete results log'!$B$2*2))))))*E889</f>
        <v>0</v>
      </c>
    </row>
    <row r="890" spans="3:20" x14ac:dyDescent="0.2">
      <c r="C890" s="50"/>
      <c r="D890" s="50"/>
      <c r="H890" s="22"/>
      <c r="I890" s="22"/>
      <c r="J890" s="22"/>
      <c r="K890" s="22"/>
      <c r="N890" s="18"/>
      <c r="O890" s="27">
        <f>((G890-1)*(1-(IF(H890="no",0,'complete results log'!$B$3)))+1)</f>
        <v>5.0000000000000044E-2</v>
      </c>
      <c r="P890" s="27">
        <f t="shared" si="14"/>
        <v>0</v>
      </c>
      <c r="Q890" s="39">
        <f>IF(Table1[[#This Row],[Runners]]&lt;5,0,IF(Table1[[#This Row],[Runners]]&lt;8,0.25,IF(Table1[[#This Row],[Runners]]&lt;12,0.2,IF(Table1[[#This Row],[Handicap?]]="Yes",0.25,0.2))))</f>
        <v>0</v>
      </c>
      <c r="R890" s="29">
        <f>(IF(N890="WON-EW",((((F890-1)*Q890)*'complete results log'!$B$2)+('complete results log'!$B$2*(F890-1))),IF(N890="WON",((((F890-1)*Q890)*'complete results log'!$B$2)+('complete results log'!$B$2*(F890-1))),IF(N890="PLACED",((((F890-1)*Q890)*'complete results log'!$B$2)-'complete results log'!$B$2),IF(Q890=0,-'complete results log'!$B$2,IF(Q890=0,-'complete results log'!$B$2,-('complete results log'!$B$2*2)))))))*E890</f>
        <v>0</v>
      </c>
      <c r="S890" s="28">
        <f>(IF(N890="WON-EW",((((O890-1)*Q890)*'complete results log'!$B$2)+('complete results log'!$B$2*(O890-1))),IF(N890="WON",((((O890-1)*Q890)*'complete results log'!$B$2)+('complete results log'!$B$2*(O890-1))),IF(N890="PLACED",((((O890-1)*Q890)*'complete results log'!$B$2)-'complete results log'!$B$2),IF(Q890=0,-'complete results log'!$B$2,IF(Q890=0,-'complete results log'!$B$2,-('complete results log'!$B$2*2)))))))*E890</f>
        <v>0</v>
      </c>
      <c r="T890" s="28">
        <f>(IF(N890="WON-EW",(((L890-1)*'complete results log'!$B$2)*(1-$B$3))+(((M890-1)*'complete results log'!$B$2)*(1-$B$3)),IF(N890="WON",(((L890-1)*'complete results log'!$B$2)*(1-$B$3)),IF(N890="PLACED",(((M890-1)*'complete results log'!$B$2)*(1-$B$3))-'complete results log'!$B$2,IF(Q890=0,-'complete results log'!$B$2,-('complete results log'!$B$2*2))))))*E890</f>
        <v>0</v>
      </c>
    </row>
    <row r="891" spans="3:20" x14ac:dyDescent="0.2">
      <c r="C891" s="50"/>
      <c r="D891" s="50"/>
      <c r="H891" s="22"/>
      <c r="I891" s="22"/>
      <c r="J891" s="22"/>
      <c r="K891" s="22"/>
      <c r="N891" s="18"/>
      <c r="O891" s="27">
        <f>((G891-1)*(1-(IF(H891="no",0,'complete results log'!$B$3)))+1)</f>
        <v>5.0000000000000044E-2</v>
      </c>
      <c r="P891" s="27">
        <f t="shared" si="14"/>
        <v>0</v>
      </c>
      <c r="Q891" s="39">
        <f>IF(Table1[[#This Row],[Runners]]&lt;5,0,IF(Table1[[#This Row],[Runners]]&lt;8,0.25,IF(Table1[[#This Row],[Runners]]&lt;12,0.2,IF(Table1[[#This Row],[Handicap?]]="Yes",0.25,0.2))))</f>
        <v>0</v>
      </c>
      <c r="R891" s="29">
        <f>(IF(N891="WON-EW",((((F891-1)*Q891)*'complete results log'!$B$2)+('complete results log'!$B$2*(F891-1))),IF(N891="WON",((((F891-1)*Q891)*'complete results log'!$B$2)+('complete results log'!$B$2*(F891-1))),IF(N891="PLACED",((((F891-1)*Q891)*'complete results log'!$B$2)-'complete results log'!$B$2),IF(Q891=0,-'complete results log'!$B$2,IF(Q891=0,-'complete results log'!$B$2,-('complete results log'!$B$2*2)))))))*E891</f>
        <v>0</v>
      </c>
      <c r="S891" s="28">
        <f>(IF(N891="WON-EW",((((O891-1)*Q891)*'complete results log'!$B$2)+('complete results log'!$B$2*(O891-1))),IF(N891="WON",((((O891-1)*Q891)*'complete results log'!$B$2)+('complete results log'!$B$2*(O891-1))),IF(N891="PLACED",((((O891-1)*Q891)*'complete results log'!$B$2)-'complete results log'!$B$2),IF(Q891=0,-'complete results log'!$B$2,IF(Q891=0,-'complete results log'!$B$2,-('complete results log'!$B$2*2)))))))*E891</f>
        <v>0</v>
      </c>
      <c r="T891" s="28">
        <f>(IF(N891="WON-EW",(((L891-1)*'complete results log'!$B$2)*(1-$B$3))+(((M891-1)*'complete results log'!$B$2)*(1-$B$3)),IF(N891="WON",(((L891-1)*'complete results log'!$B$2)*(1-$B$3)),IF(N891="PLACED",(((M891-1)*'complete results log'!$B$2)*(1-$B$3))-'complete results log'!$B$2,IF(Q891=0,-'complete results log'!$B$2,-('complete results log'!$B$2*2))))))*E891</f>
        <v>0</v>
      </c>
    </row>
    <row r="892" spans="3:20" x14ac:dyDescent="0.2">
      <c r="C892" s="50"/>
      <c r="D892" s="50"/>
      <c r="H892" s="22"/>
      <c r="I892" s="22"/>
      <c r="J892" s="22"/>
      <c r="K892" s="22"/>
      <c r="N892" s="18"/>
      <c r="O892" s="27">
        <f>((G892-1)*(1-(IF(H892="no",0,'complete results log'!$B$3)))+1)</f>
        <v>5.0000000000000044E-2</v>
      </c>
      <c r="P892" s="27">
        <f t="shared" si="14"/>
        <v>0</v>
      </c>
      <c r="Q892" s="39">
        <f>IF(Table1[[#This Row],[Runners]]&lt;5,0,IF(Table1[[#This Row],[Runners]]&lt;8,0.25,IF(Table1[[#This Row],[Runners]]&lt;12,0.2,IF(Table1[[#This Row],[Handicap?]]="Yes",0.25,0.2))))</f>
        <v>0</v>
      </c>
      <c r="R892" s="29">
        <f>(IF(N892="WON-EW",((((F892-1)*Q892)*'complete results log'!$B$2)+('complete results log'!$B$2*(F892-1))),IF(N892="WON",((((F892-1)*Q892)*'complete results log'!$B$2)+('complete results log'!$B$2*(F892-1))),IF(N892="PLACED",((((F892-1)*Q892)*'complete results log'!$B$2)-'complete results log'!$B$2),IF(Q892=0,-'complete results log'!$B$2,IF(Q892=0,-'complete results log'!$B$2,-('complete results log'!$B$2*2)))))))*E892</f>
        <v>0</v>
      </c>
      <c r="S892" s="28">
        <f>(IF(N892="WON-EW",((((O892-1)*Q892)*'complete results log'!$B$2)+('complete results log'!$B$2*(O892-1))),IF(N892="WON",((((O892-1)*Q892)*'complete results log'!$B$2)+('complete results log'!$B$2*(O892-1))),IF(N892="PLACED",((((O892-1)*Q892)*'complete results log'!$B$2)-'complete results log'!$B$2),IF(Q892=0,-'complete results log'!$B$2,IF(Q892=0,-'complete results log'!$B$2,-('complete results log'!$B$2*2)))))))*E892</f>
        <v>0</v>
      </c>
      <c r="T892" s="28">
        <f>(IF(N892="WON-EW",(((L892-1)*'complete results log'!$B$2)*(1-$B$3))+(((M892-1)*'complete results log'!$B$2)*(1-$B$3)),IF(N892="WON",(((L892-1)*'complete results log'!$B$2)*(1-$B$3)),IF(N892="PLACED",(((M892-1)*'complete results log'!$B$2)*(1-$B$3))-'complete results log'!$B$2,IF(Q892=0,-'complete results log'!$B$2,-('complete results log'!$B$2*2))))))*E892</f>
        <v>0</v>
      </c>
    </row>
    <row r="893" spans="3:20" x14ac:dyDescent="0.2">
      <c r="C893" s="50"/>
      <c r="D893" s="50"/>
      <c r="H893" s="22"/>
      <c r="I893" s="22"/>
      <c r="J893" s="22"/>
      <c r="K893" s="22"/>
      <c r="N893" s="18"/>
      <c r="O893" s="27">
        <f>((G893-1)*(1-(IF(H893="no",0,'complete results log'!$B$3)))+1)</f>
        <v>5.0000000000000044E-2</v>
      </c>
      <c r="P893" s="27">
        <f t="shared" si="14"/>
        <v>0</v>
      </c>
      <c r="Q893" s="39">
        <f>IF(Table1[[#This Row],[Runners]]&lt;5,0,IF(Table1[[#This Row],[Runners]]&lt;8,0.25,IF(Table1[[#This Row],[Runners]]&lt;12,0.2,IF(Table1[[#This Row],[Handicap?]]="Yes",0.25,0.2))))</f>
        <v>0</v>
      </c>
      <c r="R893" s="29">
        <f>(IF(N893="WON-EW",((((F893-1)*Q893)*'complete results log'!$B$2)+('complete results log'!$B$2*(F893-1))),IF(N893="WON",((((F893-1)*Q893)*'complete results log'!$B$2)+('complete results log'!$B$2*(F893-1))),IF(N893="PLACED",((((F893-1)*Q893)*'complete results log'!$B$2)-'complete results log'!$B$2),IF(Q893=0,-'complete results log'!$B$2,IF(Q893=0,-'complete results log'!$B$2,-('complete results log'!$B$2*2)))))))*E893</f>
        <v>0</v>
      </c>
      <c r="S893" s="28">
        <f>(IF(N893="WON-EW",((((O893-1)*Q893)*'complete results log'!$B$2)+('complete results log'!$B$2*(O893-1))),IF(N893="WON",((((O893-1)*Q893)*'complete results log'!$B$2)+('complete results log'!$B$2*(O893-1))),IF(N893="PLACED",((((O893-1)*Q893)*'complete results log'!$B$2)-'complete results log'!$B$2),IF(Q893=0,-'complete results log'!$B$2,IF(Q893=0,-'complete results log'!$B$2,-('complete results log'!$B$2*2)))))))*E893</f>
        <v>0</v>
      </c>
      <c r="T893" s="28">
        <f>(IF(N893="WON-EW",(((L893-1)*'complete results log'!$B$2)*(1-$B$3))+(((M893-1)*'complete results log'!$B$2)*(1-$B$3)),IF(N893="WON",(((L893-1)*'complete results log'!$B$2)*(1-$B$3)),IF(N893="PLACED",(((M893-1)*'complete results log'!$B$2)*(1-$B$3))-'complete results log'!$B$2,IF(Q893=0,-'complete results log'!$B$2,-('complete results log'!$B$2*2))))))*E893</f>
        <v>0</v>
      </c>
    </row>
    <row r="894" spans="3:20" x14ac:dyDescent="0.2">
      <c r="C894" s="50"/>
      <c r="D894" s="50"/>
      <c r="H894" s="22"/>
      <c r="I894" s="22"/>
      <c r="J894" s="22"/>
      <c r="K894" s="22"/>
      <c r="N894" s="18"/>
      <c r="O894" s="27">
        <f>((G894-1)*(1-(IF(H894="no",0,'complete results log'!$B$3)))+1)</f>
        <v>5.0000000000000044E-2</v>
      </c>
      <c r="P894" s="27">
        <f t="shared" si="14"/>
        <v>0</v>
      </c>
      <c r="Q894" s="39">
        <f>IF(Table1[[#This Row],[Runners]]&lt;5,0,IF(Table1[[#This Row],[Runners]]&lt;8,0.25,IF(Table1[[#This Row],[Runners]]&lt;12,0.2,IF(Table1[[#This Row],[Handicap?]]="Yes",0.25,0.2))))</f>
        <v>0</v>
      </c>
      <c r="R894" s="29">
        <f>(IF(N894="WON-EW",((((F894-1)*Q894)*'complete results log'!$B$2)+('complete results log'!$B$2*(F894-1))),IF(N894="WON",((((F894-1)*Q894)*'complete results log'!$B$2)+('complete results log'!$B$2*(F894-1))),IF(N894="PLACED",((((F894-1)*Q894)*'complete results log'!$B$2)-'complete results log'!$B$2),IF(Q894=0,-'complete results log'!$B$2,IF(Q894=0,-'complete results log'!$B$2,-('complete results log'!$B$2*2)))))))*E894</f>
        <v>0</v>
      </c>
      <c r="S894" s="28">
        <f>(IF(N894="WON-EW",((((O894-1)*Q894)*'complete results log'!$B$2)+('complete results log'!$B$2*(O894-1))),IF(N894="WON",((((O894-1)*Q894)*'complete results log'!$B$2)+('complete results log'!$B$2*(O894-1))),IF(N894="PLACED",((((O894-1)*Q894)*'complete results log'!$B$2)-'complete results log'!$B$2),IF(Q894=0,-'complete results log'!$B$2,IF(Q894=0,-'complete results log'!$B$2,-('complete results log'!$B$2*2)))))))*E894</f>
        <v>0</v>
      </c>
      <c r="T894" s="28">
        <f>(IF(N894="WON-EW",(((L894-1)*'complete results log'!$B$2)*(1-$B$3))+(((M894-1)*'complete results log'!$B$2)*(1-$B$3)),IF(N894="WON",(((L894-1)*'complete results log'!$B$2)*(1-$B$3)),IF(N894="PLACED",(((M894-1)*'complete results log'!$B$2)*(1-$B$3))-'complete results log'!$B$2,IF(Q894=0,-'complete results log'!$B$2,-('complete results log'!$B$2*2))))))*E894</f>
        <v>0</v>
      </c>
    </row>
    <row r="895" spans="3:20" x14ac:dyDescent="0.2">
      <c r="C895" s="50"/>
      <c r="D895" s="50"/>
      <c r="H895" s="22"/>
      <c r="I895" s="22"/>
      <c r="J895" s="22"/>
      <c r="K895" s="22"/>
      <c r="N895" s="18"/>
      <c r="O895" s="27">
        <f>((G895-1)*(1-(IF(H895="no",0,'complete results log'!$B$3)))+1)</f>
        <v>5.0000000000000044E-2</v>
      </c>
      <c r="P895" s="27">
        <f t="shared" si="14"/>
        <v>0</v>
      </c>
      <c r="Q895" s="39">
        <f>IF(Table1[[#This Row],[Runners]]&lt;5,0,IF(Table1[[#This Row],[Runners]]&lt;8,0.25,IF(Table1[[#This Row],[Runners]]&lt;12,0.2,IF(Table1[[#This Row],[Handicap?]]="Yes",0.25,0.2))))</f>
        <v>0</v>
      </c>
      <c r="R895" s="29">
        <f>(IF(N895="WON-EW",((((F895-1)*Q895)*'complete results log'!$B$2)+('complete results log'!$B$2*(F895-1))),IF(N895="WON",((((F895-1)*Q895)*'complete results log'!$B$2)+('complete results log'!$B$2*(F895-1))),IF(N895="PLACED",((((F895-1)*Q895)*'complete results log'!$B$2)-'complete results log'!$B$2),IF(Q895=0,-'complete results log'!$B$2,IF(Q895=0,-'complete results log'!$B$2,-('complete results log'!$B$2*2)))))))*E895</f>
        <v>0</v>
      </c>
      <c r="S895" s="28">
        <f>(IF(N895="WON-EW",((((O895-1)*Q895)*'complete results log'!$B$2)+('complete results log'!$B$2*(O895-1))),IF(N895="WON",((((O895-1)*Q895)*'complete results log'!$B$2)+('complete results log'!$B$2*(O895-1))),IF(N895="PLACED",((((O895-1)*Q895)*'complete results log'!$B$2)-'complete results log'!$B$2),IF(Q895=0,-'complete results log'!$B$2,IF(Q895=0,-'complete results log'!$B$2,-('complete results log'!$B$2*2)))))))*E895</f>
        <v>0</v>
      </c>
      <c r="T895" s="28">
        <f>(IF(N895="WON-EW",(((L895-1)*'complete results log'!$B$2)*(1-$B$3))+(((M895-1)*'complete results log'!$B$2)*(1-$B$3)),IF(N895="WON",(((L895-1)*'complete results log'!$B$2)*(1-$B$3)),IF(N895="PLACED",(((M895-1)*'complete results log'!$B$2)*(1-$B$3))-'complete results log'!$B$2,IF(Q895=0,-'complete results log'!$B$2,-('complete results log'!$B$2*2))))))*E895</f>
        <v>0</v>
      </c>
    </row>
    <row r="896" spans="3:20" x14ac:dyDescent="0.2">
      <c r="C896" s="50"/>
      <c r="D896" s="50"/>
      <c r="H896" s="22"/>
      <c r="I896" s="22"/>
      <c r="J896" s="22"/>
      <c r="K896" s="22"/>
      <c r="N896" s="18"/>
      <c r="O896" s="27">
        <f>((G896-1)*(1-(IF(H896="no",0,'complete results log'!$B$3)))+1)</f>
        <v>5.0000000000000044E-2</v>
      </c>
      <c r="P896" s="27">
        <f t="shared" si="14"/>
        <v>0</v>
      </c>
      <c r="Q896" s="39">
        <f>IF(Table1[[#This Row],[Runners]]&lt;5,0,IF(Table1[[#This Row],[Runners]]&lt;8,0.25,IF(Table1[[#This Row],[Runners]]&lt;12,0.2,IF(Table1[[#This Row],[Handicap?]]="Yes",0.25,0.2))))</f>
        <v>0</v>
      </c>
      <c r="R896" s="29">
        <f>(IF(N896="WON-EW",((((F896-1)*Q896)*'complete results log'!$B$2)+('complete results log'!$B$2*(F896-1))),IF(N896="WON",((((F896-1)*Q896)*'complete results log'!$B$2)+('complete results log'!$B$2*(F896-1))),IF(N896="PLACED",((((F896-1)*Q896)*'complete results log'!$B$2)-'complete results log'!$B$2),IF(Q896=0,-'complete results log'!$B$2,IF(Q896=0,-'complete results log'!$B$2,-('complete results log'!$B$2*2)))))))*E896</f>
        <v>0</v>
      </c>
      <c r="S896" s="28">
        <f>(IF(N896="WON-EW",((((O896-1)*Q896)*'complete results log'!$B$2)+('complete results log'!$B$2*(O896-1))),IF(N896="WON",((((O896-1)*Q896)*'complete results log'!$B$2)+('complete results log'!$B$2*(O896-1))),IF(N896="PLACED",((((O896-1)*Q896)*'complete results log'!$B$2)-'complete results log'!$B$2),IF(Q896=0,-'complete results log'!$B$2,IF(Q896=0,-'complete results log'!$B$2,-('complete results log'!$B$2*2)))))))*E896</f>
        <v>0</v>
      </c>
      <c r="T896" s="28">
        <f>(IF(N896="WON-EW",(((L896-1)*'complete results log'!$B$2)*(1-$B$3))+(((M896-1)*'complete results log'!$B$2)*(1-$B$3)),IF(N896="WON",(((L896-1)*'complete results log'!$B$2)*(1-$B$3)),IF(N896="PLACED",(((M896-1)*'complete results log'!$B$2)*(1-$B$3))-'complete results log'!$B$2,IF(Q896=0,-'complete results log'!$B$2,-('complete results log'!$B$2*2))))))*E896</f>
        <v>0</v>
      </c>
    </row>
    <row r="897" spans="3:20" x14ac:dyDescent="0.2">
      <c r="C897" s="50"/>
      <c r="D897" s="50"/>
      <c r="H897" s="22"/>
      <c r="I897" s="22"/>
      <c r="J897" s="22"/>
      <c r="K897" s="22"/>
      <c r="N897" s="18"/>
      <c r="O897" s="27">
        <f>((G897-1)*(1-(IF(H897="no",0,'complete results log'!$B$3)))+1)</f>
        <v>5.0000000000000044E-2</v>
      </c>
      <c r="P897" s="27">
        <f t="shared" si="14"/>
        <v>0</v>
      </c>
      <c r="Q897" s="39">
        <f>IF(Table1[[#This Row],[Runners]]&lt;5,0,IF(Table1[[#This Row],[Runners]]&lt;8,0.25,IF(Table1[[#This Row],[Runners]]&lt;12,0.2,IF(Table1[[#This Row],[Handicap?]]="Yes",0.25,0.2))))</f>
        <v>0</v>
      </c>
      <c r="R897" s="29">
        <f>(IF(N897="WON-EW",((((F897-1)*Q897)*'complete results log'!$B$2)+('complete results log'!$B$2*(F897-1))),IF(N897="WON",((((F897-1)*Q897)*'complete results log'!$B$2)+('complete results log'!$B$2*(F897-1))),IF(N897="PLACED",((((F897-1)*Q897)*'complete results log'!$B$2)-'complete results log'!$B$2),IF(Q897=0,-'complete results log'!$B$2,IF(Q897=0,-'complete results log'!$B$2,-('complete results log'!$B$2*2)))))))*E897</f>
        <v>0</v>
      </c>
      <c r="S897" s="28">
        <f>(IF(N897="WON-EW",((((O897-1)*Q897)*'complete results log'!$B$2)+('complete results log'!$B$2*(O897-1))),IF(N897="WON",((((O897-1)*Q897)*'complete results log'!$B$2)+('complete results log'!$B$2*(O897-1))),IF(N897="PLACED",((((O897-1)*Q897)*'complete results log'!$B$2)-'complete results log'!$B$2),IF(Q897=0,-'complete results log'!$B$2,IF(Q897=0,-'complete results log'!$B$2,-('complete results log'!$B$2*2)))))))*E897</f>
        <v>0</v>
      </c>
      <c r="T897" s="28">
        <f>(IF(N897="WON-EW",(((L897-1)*'complete results log'!$B$2)*(1-$B$3))+(((M897-1)*'complete results log'!$B$2)*(1-$B$3)),IF(N897="WON",(((L897-1)*'complete results log'!$B$2)*(1-$B$3)),IF(N897="PLACED",(((M897-1)*'complete results log'!$B$2)*(1-$B$3))-'complete results log'!$B$2,IF(Q897=0,-'complete results log'!$B$2,-('complete results log'!$B$2*2))))))*E897</f>
        <v>0</v>
      </c>
    </row>
    <row r="898" spans="3:20" x14ac:dyDescent="0.2">
      <c r="C898" s="50"/>
      <c r="D898" s="50"/>
      <c r="H898" s="22"/>
      <c r="I898" s="22"/>
      <c r="J898" s="22"/>
      <c r="K898" s="22"/>
      <c r="N898" s="18"/>
      <c r="O898" s="27">
        <f>((G898-1)*(1-(IF(H898="no",0,'complete results log'!$B$3)))+1)</f>
        <v>5.0000000000000044E-2</v>
      </c>
      <c r="P898" s="27">
        <f t="shared" si="14"/>
        <v>0</v>
      </c>
      <c r="Q898" s="39">
        <f>IF(Table1[[#This Row],[Runners]]&lt;5,0,IF(Table1[[#This Row],[Runners]]&lt;8,0.25,IF(Table1[[#This Row],[Runners]]&lt;12,0.2,IF(Table1[[#This Row],[Handicap?]]="Yes",0.25,0.2))))</f>
        <v>0</v>
      </c>
      <c r="R898" s="29">
        <f>(IF(N898="WON-EW",((((F898-1)*Q898)*'complete results log'!$B$2)+('complete results log'!$B$2*(F898-1))),IF(N898="WON",((((F898-1)*Q898)*'complete results log'!$B$2)+('complete results log'!$B$2*(F898-1))),IF(N898="PLACED",((((F898-1)*Q898)*'complete results log'!$B$2)-'complete results log'!$B$2),IF(Q898=0,-'complete results log'!$B$2,IF(Q898=0,-'complete results log'!$B$2,-('complete results log'!$B$2*2)))))))*E898</f>
        <v>0</v>
      </c>
      <c r="S898" s="28">
        <f>(IF(N898="WON-EW",((((O898-1)*Q898)*'complete results log'!$B$2)+('complete results log'!$B$2*(O898-1))),IF(N898="WON",((((O898-1)*Q898)*'complete results log'!$B$2)+('complete results log'!$B$2*(O898-1))),IF(N898="PLACED",((((O898-1)*Q898)*'complete results log'!$B$2)-'complete results log'!$B$2),IF(Q898=0,-'complete results log'!$B$2,IF(Q898=0,-'complete results log'!$B$2,-('complete results log'!$B$2*2)))))))*E898</f>
        <v>0</v>
      </c>
      <c r="T898" s="28">
        <f>(IF(N898="WON-EW",(((L898-1)*'complete results log'!$B$2)*(1-$B$3))+(((M898-1)*'complete results log'!$B$2)*(1-$B$3)),IF(N898="WON",(((L898-1)*'complete results log'!$B$2)*(1-$B$3)),IF(N898="PLACED",(((M898-1)*'complete results log'!$B$2)*(1-$B$3))-'complete results log'!$B$2,IF(Q898=0,-'complete results log'!$B$2,-('complete results log'!$B$2*2))))))*E898</f>
        <v>0</v>
      </c>
    </row>
    <row r="899" spans="3:20" x14ac:dyDescent="0.2">
      <c r="C899" s="50"/>
      <c r="D899" s="50"/>
      <c r="H899" s="22"/>
      <c r="I899" s="22"/>
      <c r="J899" s="22"/>
      <c r="K899" s="22"/>
      <c r="N899" s="18"/>
      <c r="O899" s="27">
        <f>((G899-1)*(1-(IF(H899="no",0,'complete results log'!$B$3)))+1)</f>
        <v>5.0000000000000044E-2</v>
      </c>
      <c r="P899" s="27">
        <f t="shared" si="14"/>
        <v>0</v>
      </c>
      <c r="Q899" s="39">
        <f>IF(Table1[[#This Row],[Runners]]&lt;5,0,IF(Table1[[#This Row],[Runners]]&lt;8,0.25,IF(Table1[[#This Row],[Runners]]&lt;12,0.2,IF(Table1[[#This Row],[Handicap?]]="Yes",0.25,0.2))))</f>
        <v>0</v>
      </c>
      <c r="R899" s="29">
        <f>(IF(N899="WON-EW",((((F899-1)*Q899)*'complete results log'!$B$2)+('complete results log'!$B$2*(F899-1))),IF(N899="WON",((((F899-1)*Q899)*'complete results log'!$B$2)+('complete results log'!$B$2*(F899-1))),IF(N899="PLACED",((((F899-1)*Q899)*'complete results log'!$B$2)-'complete results log'!$B$2),IF(Q899=0,-'complete results log'!$B$2,IF(Q899=0,-'complete results log'!$B$2,-('complete results log'!$B$2*2)))))))*E899</f>
        <v>0</v>
      </c>
      <c r="S899" s="28">
        <f>(IF(N899="WON-EW",((((O899-1)*Q899)*'complete results log'!$B$2)+('complete results log'!$B$2*(O899-1))),IF(N899="WON",((((O899-1)*Q899)*'complete results log'!$B$2)+('complete results log'!$B$2*(O899-1))),IF(N899="PLACED",((((O899-1)*Q899)*'complete results log'!$B$2)-'complete results log'!$B$2),IF(Q899=0,-'complete results log'!$B$2,IF(Q899=0,-'complete results log'!$B$2,-('complete results log'!$B$2*2)))))))*E899</f>
        <v>0</v>
      </c>
      <c r="T899" s="28">
        <f>(IF(N899="WON-EW",(((L899-1)*'complete results log'!$B$2)*(1-$B$3))+(((M899-1)*'complete results log'!$B$2)*(1-$B$3)),IF(N899="WON",(((L899-1)*'complete results log'!$B$2)*(1-$B$3)),IF(N899="PLACED",(((M899-1)*'complete results log'!$B$2)*(1-$B$3))-'complete results log'!$B$2,IF(Q899=0,-'complete results log'!$B$2,-('complete results log'!$B$2*2))))))*E899</f>
        <v>0</v>
      </c>
    </row>
    <row r="900" spans="3:20" x14ac:dyDescent="0.2">
      <c r="C900" s="50"/>
      <c r="D900" s="50"/>
      <c r="H900" s="22"/>
      <c r="I900" s="22"/>
      <c r="J900" s="22"/>
      <c r="K900" s="22"/>
      <c r="N900" s="18"/>
      <c r="O900" s="27">
        <f>((G900-1)*(1-(IF(H900="no",0,'complete results log'!$B$3)))+1)</f>
        <v>5.0000000000000044E-2</v>
      </c>
      <c r="P900" s="27">
        <f t="shared" si="14"/>
        <v>0</v>
      </c>
      <c r="Q900" s="39">
        <f>IF(Table1[[#This Row],[Runners]]&lt;5,0,IF(Table1[[#This Row],[Runners]]&lt;8,0.25,IF(Table1[[#This Row],[Runners]]&lt;12,0.2,IF(Table1[[#This Row],[Handicap?]]="Yes",0.25,0.2))))</f>
        <v>0</v>
      </c>
      <c r="R900" s="29">
        <f>(IF(N900="WON-EW",((((F900-1)*Q900)*'complete results log'!$B$2)+('complete results log'!$B$2*(F900-1))),IF(N900="WON",((((F900-1)*Q900)*'complete results log'!$B$2)+('complete results log'!$B$2*(F900-1))),IF(N900="PLACED",((((F900-1)*Q900)*'complete results log'!$B$2)-'complete results log'!$B$2),IF(Q900=0,-'complete results log'!$B$2,IF(Q900=0,-'complete results log'!$B$2,-('complete results log'!$B$2*2)))))))*E900</f>
        <v>0</v>
      </c>
      <c r="S900" s="28">
        <f>(IF(N900="WON-EW",((((O900-1)*Q900)*'complete results log'!$B$2)+('complete results log'!$B$2*(O900-1))),IF(N900="WON",((((O900-1)*Q900)*'complete results log'!$B$2)+('complete results log'!$B$2*(O900-1))),IF(N900="PLACED",((((O900-1)*Q900)*'complete results log'!$B$2)-'complete results log'!$B$2),IF(Q900=0,-'complete results log'!$B$2,IF(Q900=0,-'complete results log'!$B$2,-('complete results log'!$B$2*2)))))))*E900</f>
        <v>0</v>
      </c>
      <c r="T900" s="28">
        <f>(IF(N900="WON-EW",(((L900-1)*'complete results log'!$B$2)*(1-$B$3))+(((M900-1)*'complete results log'!$B$2)*(1-$B$3)),IF(N900="WON",(((L900-1)*'complete results log'!$B$2)*(1-$B$3)),IF(N900="PLACED",(((M900-1)*'complete results log'!$B$2)*(1-$B$3))-'complete results log'!$B$2,IF(Q900=0,-'complete results log'!$B$2,-('complete results log'!$B$2*2))))))*E900</f>
        <v>0</v>
      </c>
    </row>
    <row r="901" spans="3:20" x14ac:dyDescent="0.2">
      <c r="C901" s="50"/>
      <c r="D901" s="50"/>
      <c r="H901" s="22"/>
      <c r="I901" s="22"/>
      <c r="J901" s="22"/>
      <c r="K901" s="22"/>
      <c r="N901" s="18"/>
      <c r="O901" s="27">
        <f>((G901-1)*(1-(IF(H901="no",0,'complete results log'!$B$3)))+1)</f>
        <v>5.0000000000000044E-2</v>
      </c>
      <c r="P901" s="27">
        <f t="shared" si="14"/>
        <v>0</v>
      </c>
      <c r="Q901" s="39">
        <f>IF(Table1[[#This Row],[Runners]]&lt;5,0,IF(Table1[[#This Row],[Runners]]&lt;8,0.25,IF(Table1[[#This Row],[Runners]]&lt;12,0.2,IF(Table1[[#This Row],[Handicap?]]="Yes",0.25,0.2))))</f>
        <v>0</v>
      </c>
      <c r="R901" s="29">
        <f>(IF(N901="WON-EW",((((F901-1)*Q901)*'complete results log'!$B$2)+('complete results log'!$B$2*(F901-1))),IF(N901="WON",((((F901-1)*Q901)*'complete results log'!$B$2)+('complete results log'!$B$2*(F901-1))),IF(N901="PLACED",((((F901-1)*Q901)*'complete results log'!$B$2)-'complete results log'!$B$2),IF(Q901=0,-'complete results log'!$B$2,IF(Q901=0,-'complete results log'!$B$2,-('complete results log'!$B$2*2)))))))*E901</f>
        <v>0</v>
      </c>
      <c r="S901" s="28">
        <f>(IF(N901="WON-EW",((((O901-1)*Q901)*'complete results log'!$B$2)+('complete results log'!$B$2*(O901-1))),IF(N901="WON",((((O901-1)*Q901)*'complete results log'!$B$2)+('complete results log'!$B$2*(O901-1))),IF(N901="PLACED",((((O901-1)*Q901)*'complete results log'!$B$2)-'complete results log'!$B$2),IF(Q901=0,-'complete results log'!$B$2,IF(Q901=0,-'complete results log'!$B$2,-('complete results log'!$B$2*2)))))))*E901</f>
        <v>0</v>
      </c>
      <c r="T901" s="28">
        <f>(IF(N901="WON-EW",(((L901-1)*'complete results log'!$B$2)*(1-$B$3))+(((M901-1)*'complete results log'!$B$2)*(1-$B$3)),IF(N901="WON",(((L901-1)*'complete results log'!$B$2)*(1-$B$3)),IF(N901="PLACED",(((M901-1)*'complete results log'!$B$2)*(1-$B$3))-'complete results log'!$B$2,IF(Q901=0,-'complete results log'!$B$2,-('complete results log'!$B$2*2))))))*E901</f>
        <v>0</v>
      </c>
    </row>
    <row r="902" spans="3:20" x14ac:dyDescent="0.2">
      <c r="C902" s="50"/>
      <c r="D902" s="50"/>
      <c r="H902" s="22"/>
      <c r="I902" s="22"/>
      <c r="J902" s="22"/>
      <c r="K902" s="22"/>
      <c r="N902" s="18"/>
      <c r="O902" s="27">
        <f>((G902-1)*(1-(IF(H902="no",0,'complete results log'!$B$3)))+1)</f>
        <v>5.0000000000000044E-2</v>
      </c>
      <c r="P902" s="27">
        <f t="shared" si="14"/>
        <v>0</v>
      </c>
      <c r="Q902" s="39">
        <f>IF(Table1[[#This Row],[Runners]]&lt;5,0,IF(Table1[[#This Row],[Runners]]&lt;8,0.25,IF(Table1[[#This Row],[Runners]]&lt;12,0.2,IF(Table1[[#This Row],[Handicap?]]="Yes",0.25,0.2))))</f>
        <v>0</v>
      </c>
      <c r="R902" s="29">
        <f>(IF(N902="WON-EW",((((F902-1)*Q902)*'complete results log'!$B$2)+('complete results log'!$B$2*(F902-1))),IF(N902="WON",((((F902-1)*Q902)*'complete results log'!$B$2)+('complete results log'!$B$2*(F902-1))),IF(N902="PLACED",((((F902-1)*Q902)*'complete results log'!$B$2)-'complete results log'!$B$2),IF(Q902=0,-'complete results log'!$B$2,IF(Q902=0,-'complete results log'!$B$2,-('complete results log'!$B$2*2)))))))*E902</f>
        <v>0</v>
      </c>
      <c r="S902" s="28">
        <f>(IF(N902="WON-EW",((((O902-1)*Q902)*'complete results log'!$B$2)+('complete results log'!$B$2*(O902-1))),IF(N902="WON",((((O902-1)*Q902)*'complete results log'!$B$2)+('complete results log'!$B$2*(O902-1))),IF(N902="PLACED",((((O902-1)*Q902)*'complete results log'!$B$2)-'complete results log'!$B$2),IF(Q902=0,-'complete results log'!$B$2,IF(Q902=0,-'complete results log'!$B$2,-('complete results log'!$B$2*2)))))))*E902</f>
        <v>0</v>
      </c>
      <c r="T902" s="28">
        <f>(IF(N902="WON-EW",(((L902-1)*'complete results log'!$B$2)*(1-$B$3))+(((M902-1)*'complete results log'!$B$2)*(1-$B$3)),IF(N902="WON",(((L902-1)*'complete results log'!$B$2)*(1-$B$3)),IF(N902="PLACED",(((M902-1)*'complete results log'!$B$2)*(1-$B$3))-'complete results log'!$B$2,IF(Q902=0,-'complete results log'!$B$2,-('complete results log'!$B$2*2))))))*E902</f>
        <v>0</v>
      </c>
    </row>
    <row r="903" spans="3:20" x14ac:dyDescent="0.2">
      <c r="C903" s="50"/>
      <c r="D903" s="50"/>
      <c r="H903" s="22"/>
      <c r="I903" s="22"/>
      <c r="J903" s="22"/>
      <c r="K903" s="22"/>
      <c r="N903" s="18"/>
      <c r="O903" s="27">
        <f>((G903-1)*(1-(IF(H903="no",0,'complete results log'!$B$3)))+1)</f>
        <v>5.0000000000000044E-2</v>
      </c>
      <c r="P903" s="27">
        <f t="shared" si="14"/>
        <v>0</v>
      </c>
      <c r="Q903" s="39">
        <f>IF(Table1[[#This Row],[Runners]]&lt;5,0,IF(Table1[[#This Row],[Runners]]&lt;8,0.25,IF(Table1[[#This Row],[Runners]]&lt;12,0.2,IF(Table1[[#This Row],[Handicap?]]="Yes",0.25,0.2))))</f>
        <v>0</v>
      </c>
      <c r="R903" s="29">
        <f>(IF(N903="WON-EW",((((F903-1)*Q903)*'complete results log'!$B$2)+('complete results log'!$B$2*(F903-1))),IF(N903="WON",((((F903-1)*Q903)*'complete results log'!$B$2)+('complete results log'!$B$2*(F903-1))),IF(N903="PLACED",((((F903-1)*Q903)*'complete results log'!$B$2)-'complete results log'!$B$2),IF(Q903=0,-'complete results log'!$B$2,IF(Q903=0,-'complete results log'!$B$2,-('complete results log'!$B$2*2)))))))*E903</f>
        <v>0</v>
      </c>
      <c r="S903" s="28">
        <f>(IF(N903="WON-EW",((((O903-1)*Q903)*'complete results log'!$B$2)+('complete results log'!$B$2*(O903-1))),IF(N903="WON",((((O903-1)*Q903)*'complete results log'!$B$2)+('complete results log'!$B$2*(O903-1))),IF(N903="PLACED",((((O903-1)*Q903)*'complete results log'!$B$2)-'complete results log'!$B$2),IF(Q903=0,-'complete results log'!$B$2,IF(Q903=0,-'complete results log'!$B$2,-('complete results log'!$B$2*2)))))))*E903</f>
        <v>0</v>
      </c>
      <c r="T903" s="28">
        <f>(IF(N903="WON-EW",(((L903-1)*'complete results log'!$B$2)*(1-$B$3))+(((M903-1)*'complete results log'!$B$2)*(1-$B$3)),IF(N903="WON",(((L903-1)*'complete results log'!$B$2)*(1-$B$3)),IF(N903="PLACED",(((M903-1)*'complete results log'!$B$2)*(1-$B$3))-'complete results log'!$B$2,IF(Q903=0,-'complete results log'!$B$2,-('complete results log'!$B$2*2))))))*E903</f>
        <v>0</v>
      </c>
    </row>
    <row r="904" spans="3:20" x14ac:dyDescent="0.2">
      <c r="C904" s="50"/>
      <c r="D904" s="50"/>
      <c r="H904" s="22"/>
      <c r="I904" s="22"/>
      <c r="J904" s="22"/>
      <c r="K904" s="22"/>
      <c r="N904" s="18"/>
      <c r="O904" s="27">
        <f>((G904-1)*(1-(IF(H904="no",0,'complete results log'!$B$3)))+1)</f>
        <v>5.0000000000000044E-2</v>
      </c>
      <c r="P904" s="27">
        <f t="shared" si="14"/>
        <v>0</v>
      </c>
      <c r="Q904" s="39">
        <f>IF(Table1[[#This Row],[Runners]]&lt;5,0,IF(Table1[[#This Row],[Runners]]&lt;8,0.25,IF(Table1[[#This Row],[Runners]]&lt;12,0.2,IF(Table1[[#This Row],[Handicap?]]="Yes",0.25,0.2))))</f>
        <v>0</v>
      </c>
      <c r="R904" s="29">
        <f>(IF(N904="WON-EW",((((F904-1)*Q904)*'complete results log'!$B$2)+('complete results log'!$B$2*(F904-1))),IF(N904="WON",((((F904-1)*Q904)*'complete results log'!$B$2)+('complete results log'!$B$2*(F904-1))),IF(N904="PLACED",((((F904-1)*Q904)*'complete results log'!$B$2)-'complete results log'!$B$2),IF(Q904=0,-'complete results log'!$B$2,IF(Q904=0,-'complete results log'!$B$2,-('complete results log'!$B$2*2)))))))*E904</f>
        <v>0</v>
      </c>
      <c r="S904" s="28">
        <f>(IF(N904="WON-EW",((((O904-1)*Q904)*'complete results log'!$B$2)+('complete results log'!$B$2*(O904-1))),IF(N904="WON",((((O904-1)*Q904)*'complete results log'!$B$2)+('complete results log'!$B$2*(O904-1))),IF(N904="PLACED",((((O904-1)*Q904)*'complete results log'!$B$2)-'complete results log'!$B$2),IF(Q904=0,-'complete results log'!$B$2,IF(Q904=0,-'complete results log'!$B$2,-('complete results log'!$B$2*2)))))))*E904</f>
        <v>0</v>
      </c>
      <c r="T904" s="28">
        <f>(IF(N904="WON-EW",(((L904-1)*'complete results log'!$B$2)*(1-$B$3))+(((M904-1)*'complete results log'!$B$2)*(1-$B$3)),IF(N904="WON",(((L904-1)*'complete results log'!$B$2)*(1-$B$3)),IF(N904="PLACED",(((M904-1)*'complete results log'!$B$2)*(1-$B$3))-'complete results log'!$B$2,IF(Q904=0,-'complete results log'!$B$2,-('complete results log'!$B$2*2))))))*E904</f>
        <v>0</v>
      </c>
    </row>
    <row r="905" spans="3:20" x14ac:dyDescent="0.2">
      <c r="C905" s="50"/>
      <c r="D905" s="50"/>
      <c r="H905" s="22"/>
      <c r="I905" s="22"/>
      <c r="J905" s="22"/>
      <c r="K905" s="22"/>
      <c r="N905" s="18"/>
      <c r="O905" s="27">
        <f>((G905-1)*(1-(IF(H905="no",0,'complete results log'!$B$3)))+1)</f>
        <v>5.0000000000000044E-2</v>
      </c>
      <c r="P905" s="27">
        <f t="shared" si="14"/>
        <v>0</v>
      </c>
      <c r="Q905" s="39">
        <f>IF(Table1[[#This Row],[Runners]]&lt;5,0,IF(Table1[[#This Row],[Runners]]&lt;8,0.25,IF(Table1[[#This Row],[Runners]]&lt;12,0.2,IF(Table1[[#This Row],[Handicap?]]="Yes",0.25,0.2))))</f>
        <v>0</v>
      </c>
      <c r="R905" s="29">
        <f>(IF(N905="WON-EW",((((F905-1)*Q905)*'complete results log'!$B$2)+('complete results log'!$B$2*(F905-1))),IF(N905="WON",((((F905-1)*Q905)*'complete results log'!$B$2)+('complete results log'!$B$2*(F905-1))),IF(N905="PLACED",((((F905-1)*Q905)*'complete results log'!$B$2)-'complete results log'!$B$2),IF(Q905=0,-'complete results log'!$B$2,IF(Q905=0,-'complete results log'!$B$2,-('complete results log'!$B$2*2)))))))*E905</f>
        <v>0</v>
      </c>
      <c r="S905" s="28">
        <f>(IF(N905="WON-EW",((((O905-1)*Q905)*'complete results log'!$B$2)+('complete results log'!$B$2*(O905-1))),IF(N905="WON",((((O905-1)*Q905)*'complete results log'!$B$2)+('complete results log'!$B$2*(O905-1))),IF(N905="PLACED",((((O905-1)*Q905)*'complete results log'!$B$2)-'complete results log'!$B$2),IF(Q905=0,-'complete results log'!$B$2,IF(Q905=0,-'complete results log'!$B$2,-('complete results log'!$B$2*2)))))))*E905</f>
        <v>0</v>
      </c>
      <c r="T905" s="28">
        <f>(IF(N905="WON-EW",(((L905-1)*'complete results log'!$B$2)*(1-$B$3))+(((M905-1)*'complete results log'!$B$2)*(1-$B$3)),IF(N905="WON",(((L905-1)*'complete results log'!$B$2)*(1-$B$3)),IF(N905="PLACED",(((M905-1)*'complete results log'!$B$2)*(1-$B$3))-'complete results log'!$B$2,IF(Q905=0,-'complete results log'!$B$2,-('complete results log'!$B$2*2))))))*E905</f>
        <v>0</v>
      </c>
    </row>
    <row r="906" spans="3:20" x14ac:dyDescent="0.2">
      <c r="C906" s="50"/>
      <c r="D906" s="50"/>
      <c r="H906" s="22"/>
      <c r="I906" s="22"/>
      <c r="J906" s="22"/>
      <c r="K906" s="22"/>
      <c r="N906" s="18"/>
      <c r="O906" s="27">
        <f>((G906-1)*(1-(IF(H906="no",0,'complete results log'!$B$3)))+1)</f>
        <v>5.0000000000000044E-2</v>
      </c>
      <c r="P906" s="27">
        <f t="shared" si="14"/>
        <v>0</v>
      </c>
      <c r="Q906" s="39">
        <f>IF(Table1[[#This Row],[Runners]]&lt;5,0,IF(Table1[[#This Row],[Runners]]&lt;8,0.25,IF(Table1[[#This Row],[Runners]]&lt;12,0.2,IF(Table1[[#This Row],[Handicap?]]="Yes",0.25,0.2))))</f>
        <v>0</v>
      </c>
      <c r="R906" s="29">
        <f>(IF(N906="WON-EW",((((F906-1)*Q906)*'complete results log'!$B$2)+('complete results log'!$B$2*(F906-1))),IF(N906="WON",((((F906-1)*Q906)*'complete results log'!$B$2)+('complete results log'!$B$2*(F906-1))),IF(N906="PLACED",((((F906-1)*Q906)*'complete results log'!$B$2)-'complete results log'!$B$2),IF(Q906=0,-'complete results log'!$B$2,IF(Q906=0,-'complete results log'!$B$2,-('complete results log'!$B$2*2)))))))*E906</f>
        <v>0</v>
      </c>
      <c r="S906" s="28">
        <f>(IF(N906="WON-EW",((((O906-1)*Q906)*'complete results log'!$B$2)+('complete results log'!$B$2*(O906-1))),IF(N906="WON",((((O906-1)*Q906)*'complete results log'!$B$2)+('complete results log'!$B$2*(O906-1))),IF(N906="PLACED",((((O906-1)*Q906)*'complete results log'!$B$2)-'complete results log'!$B$2),IF(Q906=0,-'complete results log'!$B$2,IF(Q906=0,-'complete results log'!$B$2,-('complete results log'!$B$2*2)))))))*E906</f>
        <v>0</v>
      </c>
      <c r="T906" s="28">
        <f>(IF(N906="WON-EW",(((L906-1)*'complete results log'!$B$2)*(1-$B$3))+(((M906-1)*'complete results log'!$B$2)*(1-$B$3)),IF(N906="WON",(((L906-1)*'complete results log'!$B$2)*(1-$B$3)),IF(N906="PLACED",(((M906-1)*'complete results log'!$B$2)*(1-$B$3))-'complete results log'!$B$2,IF(Q906=0,-'complete results log'!$B$2,-('complete results log'!$B$2*2))))))*E906</f>
        <v>0</v>
      </c>
    </row>
    <row r="907" spans="3:20" x14ac:dyDescent="0.2">
      <c r="C907" s="50"/>
      <c r="D907" s="50"/>
      <c r="H907" s="22"/>
      <c r="I907" s="22"/>
      <c r="J907" s="22"/>
      <c r="K907" s="22"/>
      <c r="N907" s="18"/>
      <c r="O907" s="27">
        <f>((G907-1)*(1-(IF(H907="no",0,'complete results log'!$B$3)))+1)</f>
        <v>5.0000000000000044E-2</v>
      </c>
      <c r="P907" s="27">
        <f t="shared" si="14"/>
        <v>0</v>
      </c>
      <c r="Q907" s="39">
        <f>IF(Table1[[#This Row],[Runners]]&lt;5,0,IF(Table1[[#This Row],[Runners]]&lt;8,0.25,IF(Table1[[#This Row],[Runners]]&lt;12,0.2,IF(Table1[[#This Row],[Handicap?]]="Yes",0.25,0.2))))</f>
        <v>0</v>
      </c>
      <c r="R907" s="29">
        <f>(IF(N907="WON-EW",((((F907-1)*Q907)*'complete results log'!$B$2)+('complete results log'!$B$2*(F907-1))),IF(N907="WON",((((F907-1)*Q907)*'complete results log'!$B$2)+('complete results log'!$B$2*(F907-1))),IF(N907="PLACED",((((F907-1)*Q907)*'complete results log'!$B$2)-'complete results log'!$B$2),IF(Q907=0,-'complete results log'!$B$2,IF(Q907=0,-'complete results log'!$B$2,-('complete results log'!$B$2*2)))))))*E907</f>
        <v>0</v>
      </c>
      <c r="S907" s="28">
        <f>(IF(N907="WON-EW",((((O907-1)*Q907)*'complete results log'!$B$2)+('complete results log'!$B$2*(O907-1))),IF(N907="WON",((((O907-1)*Q907)*'complete results log'!$B$2)+('complete results log'!$B$2*(O907-1))),IF(N907="PLACED",((((O907-1)*Q907)*'complete results log'!$B$2)-'complete results log'!$B$2),IF(Q907=0,-'complete results log'!$B$2,IF(Q907=0,-'complete results log'!$B$2,-('complete results log'!$B$2*2)))))))*E907</f>
        <v>0</v>
      </c>
      <c r="T907" s="28">
        <f>(IF(N907="WON-EW",(((L907-1)*'complete results log'!$B$2)*(1-$B$3))+(((M907-1)*'complete results log'!$B$2)*(1-$B$3)),IF(N907="WON",(((L907-1)*'complete results log'!$B$2)*(1-$B$3)),IF(N907="PLACED",(((M907-1)*'complete results log'!$B$2)*(1-$B$3))-'complete results log'!$B$2,IF(Q907=0,-'complete results log'!$B$2,-('complete results log'!$B$2*2))))))*E907</f>
        <v>0</v>
      </c>
    </row>
    <row r="908" spans="3:20" x14ac:dyDescent="0.2">
      <c r="C908" s="50"/>
      <c r="D908" s="50"/>
      <c r="H908" s="22"/>
      <c r="I908" s="22"/>
      <c r="J908" s="22"/>
      <c r="K908" s="22"/>
      <c r="N908" s="18"/>
      <c r="O908" s="27">
        <f>((G908-1)*(1-(IF(H908="no",0,'complete results log'!$B$3)))+1)</f>
        <v>5.0000000000000044E-2</v>
      </c>
      <c r="P908" s="27">
        <f t="shared" si="14"/>
        <v>0</v>
      </c>
      <c r="Q908" s="39">
        <f>IF(Table1[[#This Row],[Runners]]&lt;5,0,IF(Table1[[#This Row],[Runners]]&lt;8,0.25,IF(Table1[[#This Row],[Runners]]&lt;12,0.2,IF(Table1[[#This Row],[Handicap?]]="Yes",0.25,0.2))))</f>
        <v>0</v>
      </c>
      <c r="R908" s="29">
        <f>(IF(N908="WON-EW",((((F908-1)*Q908)*'complete results log'!$B$2)+('complete results log'!$B$2*(F908-1))),IF(N908="WON",((((F908-1)*Q908)*'complete results log'!$B$2)+('complete results log'!$B$2*(F908-1))),IF(N908="PLACED",((((F908-1)*Q908)*'complete results log'!$B$2)-'complete results log'!$B$2),IF(Q908=0,-'complete results log'!$B$2,IF(Q908=0,-'complete results log'!$B$2,-('complete results log'!$B$2*2)))))))*E908</f>
        <v>0</v>
      </c>
      <c r="S908" s="28">
        <f>(IF(N908="WON-EW",((((O908-1)*Q908)*'complete results log'!$B$2)+('complete results log'!$B$2*(O908-1))),IF(N908="WON",((((O908-1)*Q908)*'complete results log'!$B$2)+('complete results log'!$B$2*(O908-1))),IF(N908="PLACED",((((O908-1)*Q908)*'complete results log'!$B$2)-'complete results log'!$B$2),IF(Q908=0,-'complete results log'!$B$2,IF(Q908=0,-'complete results log'!$B$2,-('complete results log'!$B$2*2)))))))*E908</f>
        <v>0</v>
      </c>
      <c r="T908" s="28">
        <f>(IF(N908="WON-EW",(((L908-1)*'complete results log'!$B$2)*(1-$B$3))+(((M908-1)*'complete results log'!$B$2)*(1-$B$3)),IF(N908="WON",(((L908-1)*'complete results log'!$B$2)*(1-$B$3)),IF(N908="PLACED",(((M908-1)*'complete results log'!$B$2)*(1-$B$3))-'complete results log'!$B$2,IF(Q908=0,-'complete results log'!$B$2,-('complete results log'!$B$2*2))))))*E908</f>
        <v>0</v>
      </c>
    </row>
    <row r="909" spans="3:20" x14ac:dyDescent="0.2">
      <c r="C909" s="50"/>
      <c r="D909" s="50"/>
      <c r="H909" s="22"/>
      <c r="I909" s="22"/>
      <c r="J909" s="22"/>
      <c r="K909" s="22"/>
      <c r="N909" s="18"/>
      <c r="O909" s="27">
        <f>((G909-1)*(1-(IF(H909="no",0,'complete results log'!$B$3)))+1)</f>
        <v>5.0000000000000044E-2</v>
      </c>
      <c r="P909" s="27">
        <f t="shared" si="14"/>
        <v>0</v>
      </c>
      <c r="Q909" s="39">
        <f>IF(Table1[[#This Row],[Runners]]&lt;5,0,IF(Table1[[#This Row],[Runners]]&lt;8,0.25,IF(Table1[[#This Row],[Runners]]&lt;12,0.2,IF(Table1[[#This Row],[Handicap?]]="Yes",0.25,0.2))))</f>
        <v>0</v>
      </c>
      <c r="R909" s="29">
        <f>(IF(N909="WON-EW",((((F909-1)*Q909)*'complete results log'!$B$2)+('complete results log'!$B$2*(F909-1))),IF(N909="WON",((((F909-1)*Q909)*'complete results log'!$B$2)+('complete results log'!$B$2*(F909-1))),IF(N909="PLACED",((((F909-1)*Q909)*'complete results log'!$B$2)-'complete results log'!$B$2),IF(Q909=0,-'complete results log'!$B$2,IF(Q909=0,-'complete results log'!$B$2,-('complete results log'!$B$2*2)))))))*E909</f>
        <v>0</v>
      </c>
      <c r="S909" s="28">
        <f>(IF(N909="WON-EW",((((O909-1)*Q909)*'complete results log'!$B$2)+('complete results log'!$B$2*(O909-1))),IF(N909="WON",((((O909-1)*Q909)*'complete results log'!$B$2)+('complete results log'!$B$2*(O909-1))),IF(N909="PLACED",((((O909-1)*Q909)*'complete results log'!$B$2)-'complete results log'!$B$2),IF(Q909=0,-'complete results log'!$B$2,IF(Q909=0,-'complete results log'!$B$2,-('complete results log'!$B$2*2)))))))*E909</f>
        <v>0</v>
      </c>
      <c r="T909" s="28">
        <f>(IF(N909="WON-EW",(((L909-1)*'complete results log'!$B$2)*(1-$B$3))+(((M909-1)*'complete results log'!$B$2)*(1-$B$3)),IF(N909="WON",(((L909-1)*'complete results log'!$B$2)*(1-$B$3)),IF(N909="PLACED",(((M909-1)*'complete results log'!$B$2)*(1-$B$3))-'complete results log'!$B$2,IF(Q909=0,-'complete results log'!$B$2,-('complete results log'!$B$2*2))))))*E909</f>
        <v>0</v>
      </c>
    </row>
    <row r="910" spans="3:20" x14ac:dyDescent="0.2">
      <c r="C910" s="50"/>
      <c r="D910" s="50"/>
      <c r="H910" s="22"/>
      <c r="I910" s="22"/>
      <c r="J910" s="22"/>
      <c r="K910" s="22"/>
      <c r="N910" s="18"/>
      <c r="O910" s="27">
        <f>((G910-1)*(1-(IF(H910="no",0,'complete results log'!$B$3)))+1)</f>
        <v>5.0000000000000044E-2</v>
      </c>
      <c r="P910" s="27">
        <f t="shared" si="14"/>
        <v>0</v>
      </c>
      <c r="Q910" s="39">
        <f>IF(Table1[[#This Row],[Runners]]&lt;5,0,IF(Table1[[#This Row],[Runners]]&lt;8,0.25,IF(Table1[[#This Row],[Runners]]&lt;12,0.2,IF(Table1[[#This Row],[Handicap?]]="Yes",0.25,0.2))))</f>
        <v>0</v>
      </c>
      <c r="R910" s="29">
        <f>(IF(N910="WON-EW",((((F910-1)*Q910)*'complete results log'!$B$2)+('complete results log'!$B$2*(F910-1))),IF(N910="WON",((((F910-1)*Q910)*'complete results log'!$B$2)+('complete results log'!$B$2*(F910-1))),IF(N910="PLACED",((((F910-1)*Q910)*'complete results log'!$B$2)-'complete results log'!$B$2),IF(Q910=0,-'complete results log'!$B$2,IF(Q910=0,-'complete results log'!$B$2,-('complete results log'!$B$2*2)))))))*E910</f>
        <v>0</v>
      </c>
      <c r="S910" s="28">
        <f>(IF(N910="WON-EW",((((O910-1)*Q910)*'complete results log'!$B$2)+('complete results log'!$B$2*(O910-1))),IF(N910="WON",((((O910-1)*Q910)*'complete results log'!$B$2)+('complete results log'!$B$2*(O910-1))),IF(N910="PLACED",((((O910-1)*Q910)*'complete results log'!$B$2)-'complete results log'!$B$2),IF(Q910=0,-'complete results log'!$B$2,IF(Q910=0,-'complete results log'!$B$2,-('complete results log'!$B$2*2)))))))*E910</f>
        <v>0</v>
      </c>
      <c r="T910" s="28">
        <f>(IF(N910="WON-EW",(((L910-1)*'complete results log'!$B$2)*(1-$B$3))+(((M910-1)*'complete results log'!$B$2)*(1-$B$3)),IF(N910="WON",(((L910-1)*'complete results log'!$B$2)*(1-$B$3)),IF(N910="PLACED",(((M910-1)*'complete results log'!$B$2)*(1-$B$3))-'complete results log'!$B$2,IF(Q910=0,-'complete results log'!$B$2,-('complete results log'!$B$2*2))))))*E910</f>
        <v>0</v>
      </c>
    </row>
    <row r="911" spans="3:20" x14ac:dyDescent="0.2">
      <c r="C911" s="50"/>
      <c r="D911" s="50"/>
      <c r="H911" s="22"/>
      <c r="I911" s="22"/>
      <c r="J911" s="22"/>
      <c r="K911" s="22"/>
      <c r="N911" s="18"/>
      <c r="O911" s="27">
        <f>((G911-1)*(1-(IF(H911="no",0,'complete results log'!$B$3)))+1)</f>
        <v>5.0000000000000044E-2</v>
      </c>
      <c r="P911" s="27">
        <f t="shared" si="14"/>
        <v>0</v>
      </c>
      <c r="Q911" s="39">
        <f>IF(Table1[[#This Row],[Runners]]&lt;5,0,IF(Table1[[#This Row],[Runners]]&lt;8,0.25,IF(Table1[[#This Row],[Runners]]&lt;12,0.2,IF(Table1[[#This Row],[Handicap?]]="Yes",0.25,0.2))))</f>
        <v>0</v>
      </c>
      <c r="R911" s="29">
        <f>(IF(N911="WON-EW",((((F911-1)*Q911)*'complete results log'!$B$2)+('complete results log'!$B$2*(F911-1))),IF(N911="WON",((((F911-1)*Q911)*'complete results log'!$B$2)+('complete results log'!$B$2*(F911-1))),IF(N911="PLACED",((((F911-1)*Q911)*'complete results log'!$B$2)-'complete results log'!$B$2),IF(Q911=0,-'complete results log'!$B$2,IF(Q911=0,-'complete results log'!$B$2,-('complete results log'!$B$2*2)))))))*E911</f>
        <v>0</v>
      </c>
      <c r="S911" s="28">
        <f>(IF(N911="WON-EW",((((O911-1)*Q911)*'complete results log'!$B$2)+('complete results log'!$B$2*(O911-1))),IF(N911="WON",((((O911-1)*Q911)*'complete results log'!$B$2)+('complete results log'!$B$2*(O911-1))),IF(N911="PLACED",((((O911-1)*Q911)*'complete results log'!$B$2)-'complete results log'!$B$2),IF(Q911=0,-'complete results log'!$B$2,IF(Q911=0,-'complete results log'!$B$2,-('complete results log'!$B$2*2)))))))*E911</f>
        <v>0</v>
      </c>
      <c r="T911" s="28">
        <f>(IF(N911="WON-EW",(((L911-1)*'complete results log'!$B$2)*(1-$B$3))+(((M911-1)*'complete results log'!$B$2)*(1-$B$3)),IF(N911="WON",(((L911-1)*'complete results log'!$B$2)*(1-$B$3)),IF(N911="PLACED",(((M911-1)*'complete results log'!$B$2)*(1-$B$3))-'complete results log'!$B$2,IF(Q911=0,-'complete results log'!$B$2,-('complete results log'!$B$2*2))))))*E911</f>
        <v>0</v>
      </c>
    </row>
    <row r="912" spans="3:20" x14ac:dyDescent="0.2">
      <c r="C912" s="50"/>
      <c r="D912" s="50"/>
      <c r="H912" s="22"/>
      <c r="I912" s="22"/>
      <c r="J912" s="22"/>
      <c r="K912" s="22"/>
      <c r="N912" s="18"/>
      <c r="O912" s="27">
        <f>((G912-1)*(1-(IF(H912="no",0,'complete results log'!$B$3)))+1)</f>
        <v>5.0000000000000044E-2</v>
      </c>
      <c r="P912" s="27">
        <f t="shared" si="14"/>
        <v>0</v>
      </c>
      <c r="Q912" s="39">
        <f>IF(Table1[[#This Row],[Runners]]&lt;5,0,IF(Table1[[#This Row],[Runners]]&lt;8,0.25,IF(Table1[[#This Row],[Runners]]&lt;12,0.2,IF(Table1[[#This Row],[Handicap?]]="Yes",0.25,0.2))))</f>
        <v>0</v>
      </c>
      <c r="R912" s="29">
        <f>(IF(N912="WON-EW",((((F912-1)*Q912)*'complete results log'!$B$2)+('complete results log'!$B$2*(F912-1))),IF(N912="WON",((((F912-1)*Q912)*'complete results log'!$B$2)+('complete results log'!$B$2*(F912-1))),IF(N912="PLACED",((((F912-1)*Q912)*'complete results log'!$B$2)-'complete results log'!$B$2),IF(Q912=0,-'complete results log'!$B$2,IF(Q912=0,-'complete results log'!$B$2,-('complete results log'!$B$2*2)))))))*E912</f>
        <v>0</v>
      </c>
      <c r="S912" s="28">
        <f>(IF(N912="WON-EW",((((O912-1)*Q912)*'complete results log'!$B$2)+('complete results log'!$B$2*(O912-1))),IF(N912="WON",((((O912-1)*Q912)*'complete results log'!$B$2)+('complete results log'!$B$2*(O912-1))),IF(N912="PLACED",((((O912-1)*Q912)*'complete results log'!$B$2)-'complete results log'!$B$2),IF(Q912=0,-'complete results log'!$B$2,IF(Q912=0,-'complete results log'!$B$2,-('complete results log'!$B$2*2)))))))*E912</f>
        <v>0</v>
      </c>
      <c r="T912" s="28">
        <f>(IF(N912="WON-EW",(((L912-1)*'complete results log'!$B$2)*(1-$B$3))+(((M912-1)*'complete results log'!$B$2)*(1-$B$3)),IF(N912="WON",(((L912-1)*'complete results log'!$B$2)*(1-$B$3)),IF(N912="PLACED",(((M912-1)*'complete results log'!$B$2)*(1-$B$3))-'complete results log'!$B$2,IF(Q912=0,-'complete results log'!$B$2,-('complete results log'!$B$2*2))))))*E912</f>
        <v>0</v>
      </c>
    </row>
    <row r="913" spans="3:20" x14ac:dyDescent="0.2">
      <c r="C913" s="50"/>
      <c r="D913" s="50"/>
      <c r="H913" s="22"/>
      <c r="I913" s="22"/>
      <c r="J913" s="22"/>
      <c r="K913" s="22"/>
      <c r="N913" s="18"/>
      <c r="O913" s="27">
        <f>((G913-1)*(1-(IF(H913="no",0,'complete results log'!$B$3)))+1)</f>
        <v>5.0000000000000044E-2</v>
      </c>
      <c r="P913" s="27">
        <f t="shared" si="14"/>
        <v>0</v>
      </c>
      <c r="Q913" s="39">
        <f>IF(Table1[[#This Row],[Runners]]&lt;5,0,IF(Table1[[#This Row],[Runners]]&lt;8,0.25,IF(Table1[[#This Row],[Runners]]&lt;12,0.2,IF(Table1[[#This Row],[Handicap?]]="Yes",0.25,0.2))))</f>
        <v>0</v>
      </c>
      <c r="R913" s="29">
        <f>(IF(N913="WON-EW",((((F913-1)*Q913)*'complete results log'!$B$2)+('complete results log'!$B$2*(F913-1))),IF(N913="WON",((((F913-1)*Q913)*'complete results log'!$B$2)+('complete results log'!$B$2*(F913-1))),IF(N913="PLACED",((((F913-1)*Q913)*'complete results log'!$B$2)-'complete results log'!$B$2),IF(Q913=0,-'complete results log'!$B$2,IF(Q913=0,-'complete results log'!$B$2,-('complete results log'!$B$2*2)))))))*E913</f>
        <v>0</v>
      </c>
      <c r="S913" s="28">
        <f>(IF(N913="WON-EW",((((O913-1)*Q913)*'complete results log'!$B$2)+('complete results log'!$B$2*(O913-1))),IF(N913="WON",((((O913-1)*Q913)*'complete results log'!$B$2)+('complete results log'!$B$2*(O913-1))),IF(N913="PLACED",((((O913-1)*Q913)*'complete results log'!$B$2)-'complete results log'!$B$2),IF(Q913=0,-'complete results log'!$B$2,IF(Q913=0,-'complete results log'!$B$2,-('complete results log'!$B$2*2)))))))*E913</f>
        <v>0</v>
      </c>
      <c r="T913" s="28">
        <f>(IF(N913="WON-EW",(((L913-1)*'complete results log'!$B$2)*(1-$B$3))+(((M913-1)*'complete results log'!$B$2)*(1-$B$3)),IF(N913="WON",(((L913-1)*'complete results log'!$B$2)*(1-$B$3)),IF(N913="PLACED",(((M913-1)*'complete results log'!$B$2)*(1-$B$3))-'complete results log'!$B$2,IF(Q913=0,-'complete results log'!$B$2,-('complete results log'!$B$2*2))))))*E913</f>
        <v>0</v>
      </c>
    </row>
    <row r="914" spans="3:20" x14ac:dyDescent="0.2">
      <c r="C914" s="50"/>
      <c r="D914" s="50"/>
      <c r="H914" s="22"/>
      <c r="I914" s="22"/>
      <c r="J914" s="22"/>
      <c r="K914" s="22"/>
      <c r="N914" s="18"/>
      <c r="O914" s="27">
        <f>((G914-1)*(1-(IF(H914="no",0,'complete results log'!$B$3)))+1)</f>
        <v>5.0000000000000044E-2</v>
      </c>
      <c r="P914" s="27">
        <f t="shared" si="14"/>
        <v>0</v>
      </c>
      <c r="Q914" s="39">
        <f>IF(Table1[[#This Row],[Runners]]&lt;5,0,IF(Table1[[#This Row],[Runners]]&lt;8,0.25,IF(Table1[[#This Row],[Runners]]&lt;12,0.2,IF(Table1[[#This Row],[Handicap?]]="Yes",0.25,0.2))))</f>
        <v>0</v>
      </c>
      <c r="R914" s="29">
        <f>(IF(N914="WON-EW",((((F914-1)*Q914)*'complete results log'!$B$2)+('complete results log'!$B$2*(F914-1))),IF(N914="WON",((((F914-1)*Q914)*'complete results log'!$B$2)+('complete results log'!$B$2*(F914-1))),IF(N914="PLACED",((((F914-1)*Q914)*'complete results log'!$B$2)-'complete results log'!$B$2),IF(Q914=0,-'complete results log'!$B$2,IF(Q914=0,-'complete results log'!$B$2,-('complete results log'!$B$2*2)))))))*E914</f>
        <v>0</v>
      </c>
      <c r="S914" s="28">
        <f>(IF(N914="WON-EW",((((O914-1)*Q914)*'complete results log'!$B$2)+('complete results log'!$B$2*(O914-1))),IF(N914="WON",((((O914-1)*Q914)*'complete results log'!$B$2)+('complete results log'!$B$2*(O914-1))),IF(N914="PLACED",((((O914-1)*Q914)*'complete results log'!$B$2)-'complete results log'!$B$2),IF(Q914=0,-'complete results log'!$B$2,IF(Q914=0,-'complete results log'!$B$2,-('complete results log'!$B$2*2)))))))*E914</f>
        <v>0</v>
      </c>
      <c r="T914" s="28">
        <f>(IF(N914="WON-EW",(((L914-1)*'complete results log'!$B$2)*(1-$B$3))+(((M914-1)*'complete results log'!$B$2)*(1-$B$3)),IF(N914="WON",(((L914-1)*'complete results log'!$B$2)*(1-$B$3)),IF(N914="PLACED",(((M914-1)*'complete results log'!$B$2)*(1-$B$3))-'complete results log'!$B$2,IF(Q914=0,-'complete results log'!$B$2,-('complete results log'!$B$2*2))))))*E914</f>
        <v>0</v>
      </c>
    </row>
    <row r="915" spans="3:20" x14ac:dyDescent="0.2">
      <c r="C915" s="50"/>
      <c r="D915" s="50"/>
      <c r="H915" s="22"/>
      <c r="I915" s="22"/>
      <c r="J915" s="22"/>
      <c r="K915" s="22"/>
      <c r="N915" s="18"/>
      <c r="O915" s="27">
        <f>((G915-1)*(1-(IF(H915="no",0,'complete results log'!$B$3)))+1)</f>
        <v>5.0000000000000044E-2</v>
      </c>
      <c r="P915" s="27">
        <f t="shared" si="14"/>
        <v>0</v>
      </c>
      <c r="Q915" s="39">
        <f>IF(Table1[[#This Row],[Runners]]&lt;5,0,IF(Table1[[#This Row],[Runners]]&lt;8,0.25,IF(Table1[[#This Row],[Runners]]&lt;12,0.2,IF(Table1[[#This Row],[Handicap?]]="Yes",0.25,0.2))))</f>
        <v>0</v>
      </c>
      <c r="R915" s="29">
        <f>(IF(N915="WON-EW",((((F915-1)*Q915)*'complete results log'!$B$2)+('complete results log'!$B$2*(F915-1))),IF(N915="WON",((((F915-1)*Q915)*'complete results log'!$B$2)+('complete results log'!$B$2*(F915-1))),IF(N915="PLACED",((((F915-1)*Q915)*'complete results log'!$B$2)-'complete results log'!$B$2),IF(Q915=0,-'complete results log'!$B$2,IF(Q915=0,-'complete results log'!$B$2,-('complete results log'!$B$2*2)))))))*E915</f>
        <v>0</v>
      </c>
      <c r="S915" s="28">
        <f>(IF(N915="WON-EW",((((O915-1)*Q915)*'complete results log'!$B$2)+('complete results log'!$B$2*(O915-1))),IF(N915="WON",((((O915-1)*Q915)*'complete results log'!$B$2)+('complete results log'!$B$2*(O915-1))),IF(N915="PLACED",((((O915-1)*Q915)*'complete results log'!$B$2)-'complete results log'!$B$2),IF(Q915=0,-'complete results log'!$B$2,IF(Q915=0,-'complete results log'!$B$2,-('complete results log'!$B$2*2)))))))*E915</f>
        <v>0</v>
      </c>
      <c r="T915" s="28">
        <f>(IF(N915="WON-EW",(((L915-1)*'complete results log'!$B$2)*(1-$B$3))+(((M915-1)*'complete results log'!$B$2)*(1-$B$3)),IF(N915="WON",(((L915-1)*'complete results log'!$B$2)*(1-$B$3)),IF(N915="PLACED",(((M915-1)*'complete results log'!$B$2)*(1-$B$3))-'complete results log'!$B$2,IF(Q915=0,-'complete results log'!$B$2,-('complete results log'!$B$2*2))))))*E915</f>
        <v>0</v>
      </c>
    </row>
    <row r="916" spans="3:20" x14ac:dyDescent="0.2">
      <c r="C916" s="50"/>
      <c r="D916" s="50"/>
      <c r="H916" s="22"/>
      <c r="I916" s="22"/>
      <c r="J916" s="22"/>
      <c r="K916" s="22"/>
      <c r="N916" s="18"/>
      <c r="O916" s="27">
        <f>((G916-1)*(1-(IF(H916="no",0,'complete results log'!$B$3)))+1)</f>
        <v>5.0000000000000044E-2</v>
      </c>
      <c r="P916" s="27">
        <f t="shared" si="14"/>
        <v>0</v>
      </c>
      <c r="Q916" s="39">
        <f>IF(Table1[[#This Row],[Runners]]&lt;5,0,IF(Table1[[#This Row],[Runners]]&lt;8,0.25,IF(Table1[[#This Row],[Runners]]&lt;12,0.2,IF(Table1[[#This Row],[Handicap?]]="Yes",0.25,0.2))))</f>
        <v>0</v>
      </c>
      <c r="R916" s="29">
        <f>(IF(N916="WON-EW",((((F916-1)*Q916)*'complete results log'!$B$2)+('complete results log'!$B$2*(F916-1))),IF(N916="WON",((((F916-1)*Q916)*'complete results log'!$B$2)+('complete results log'!$B$2*(F916-1))),IF(N916="PLACED",((((F916-1)*Q916)*'complete results log'!$B$2)-'complete results log'!$B$2),IF(Q916=0,-'complete results log'!$B$2,IF(Q916=0,-'complete results log'!$B$2,-('complete results log'!$B$2*2)))))))*E916</f>
        <v>0</v>
      </c>
      <c r="S916" s="28">
        <f>(IF(N916="WON-EW",((((O916-1)*Q916)*'complete results log'!$B$2)+('complete results log'!$B$2*(O916-1))),IF(N916="WON",((((O916-1)*Q916)*'complete results log'!$B$2)+('complete results log'!$B$2*(O916-1))),IF(N916="PLACED",((((O916-1)*Q916)*'complete results log'!$B$2)-'complete results log'!$B$2),IF(Q916=0,-'complete results log'!$B$2,IF(Q916=0,-'complete results log'!$B$2,-('complete results log'!$B$2*2)))))))*E916</f>
        <v>0</v>
      </c>
      <c r="T916" s="28">
        <f>(IF(N916="WON-EW",(((L916-1)*'complete results log'!$B$2)*(1-$B$3))+(((M916-1)*'complete results log'!$B$2)*(1-$B$3)),IF(N916="WON",(((L916-1)*'complete results log'!$B$2)*(1-$B$3)),IF(N916="PLACED",(((M916-1)*'complete results log'!$B$2)*(1-$B$3))-'complete results log'!$B$2,IF(Q916=0,-'complete results log'!$B$2,-('complete results log'!$B$2*2))))))*E916</f>
        <v>0</v>
      </c>
    </row>
    <row r="917" spans="3:20" x14ac:dyDescent="0.2">
      <c r="C917" s="50"/>
      <c r="D917" s="50"/>
      <c r="H917" s="22"/>
      <c r="I917" s="22"/>
      <c r="J917" s="22"/>
      <c r="K917" s="22"/>
      <c r="N917" s="18"/>
      <c r="O917" s="27">
        <f>((G917-1)*(1-(IF(H917="no",0,'complete results log'!$B$3)))+1)</f>
        <v>5.0000000000000044E-2</v>
      </c>
      <c r="P917" s="27">
        <f t="shared" si="14"/>
        <v>0</v>
      </c>
      <c r="Q917" s="39">
        <f>IF(Table1[[#This Row],[Runners]]&lt;5,0,IF(Table1[[#This Row],[Runners]]&lt;8,0.25,IF(Table1[[#This Row],[Runners]]&lt;12,0.2,IF(Table1[[#This Row],[Handicap?]]="Yes",0.25,0.2))))</f>
        <v>0</v>
      </c>
      <c r="R917" s="29">
        <f>(IF(N917="WON-EW",((((F917-1)*Q917)*'complete results log'!$B$2)+('complete results log'!$B$2*(F917-1))),IF(N917="WON",((((F917-1)*Q917)*'complete results log'!$B$2)+('complete results log'!$B$2*(F917-1))),IF(N917="PLACED",((((F917-1)*Q917)*'complete results log'!$B$2)-'complete results log'!$B$2),IF(Q917=0,-'complete results log'!$B$2,IF(Q917=0,-'complete results log'!$B$2,-('complete results log'!$B$2*2)))))))*E917</f>
        <v>0</v>
      </c>
      <c r="S917" s="28">
        <f>(IF(N917="WON-EW",((((O917-1)*Q917)*'complete results log'!$B$2)+('complete results log'!$B$2*(O917-1))),IF(N917="WON",((((O917-1)*Q917)*'complete results log'!$B$2)+('complete results log'!$B$2*(O917-1))),IF(N917="PLACED",((((O917-1)*Q917)*'complete results log'!$B$2)-'complete results log'!$B$2),IF(Q917=0,-'complete results log'!$B$2,IF(Q917=0,-'complete results log'!$B$2,-('complete results log'!$B$2*2)))))))*E917</f>
        <v>0</v>
      </c>
      <c r="T917" s="28">
        <f>(IF(N917="WON-EW",(((L917-1)*'complete results log'!$B$2)*(1-$B$3))+(((M917-1)*'complete results log'!$B$2)*(1-$B$3)),IF(N917="WON",(((L917-1)*'complete results log'!$B$2)*(1-$B$3)),IF(N917="PLACED",(((M917-1)*'complete results log'!$B$2)*(1-$B$3))-'complete results log'!$B$2,IF(Q917=0,-'complete results log'!$B$2,-('complete results log'!$B$2*2))))))*E917</f>
        <v>0</v>
      </c>
    </row>
    <row r="918" spans="3:20" x14ac:dyDescent="0.2">
      <c r="C918" s="50"/>
      <c r="D918" s="50"/>
      <c r="H918" s="22"/>
      <c r="I918" s="22"/>
      <c r="J918" s="22"/>
      <c r="K918" s="22"/>
      <c r="N918" s="18"/>
      <c r="O918" s="27">
        <f>((G918-1)*(1-(IF(H918="no",0,'complete results log'!$B$3)))+1)</f>
        <v>5.0000000000000044E-2</v>
      </c>
      <c r="P918" s="27">
        <f t="shared" si="14"/>
        <v>0</v>
      </c>
      <c r="Q918" s="39">
        <f>IF(Table1[[#This Row],[Runners]]&lt;5,0,IF(Table1[[#This Row],[Runners]]&lt;8,0.25,IF(Table1[[#This Row],[Runners]]&lt;12,0.2,IF(Table1[[#This Row],[Handicap?]]="Yes",0.25,0.2))))</f>
        <v>0</v>
      </c>
      <c r="R918" s="29">
        <f>(IF(N918="WON-EW",((((F918-1)*Q918)*'complete results log'!$B$2)+('complete results log'!$B$2*(F918-1))),IF(N918="WON",((((F918-1)*Q918)*'complete results log'!$B$2)+('complete results log'!$B$2*(F918-1))),IF(N918="PLACED",((((F918-1)*Q918)*'complete results log'!$B$2)-'complete results log'!$B$2),IF(Q918=0,-'complete results log'!$B$2,IF(Q918=0,-'complete results log'!$B$2,-('complete results log'!$B$2*2)))))))*E918</f>
        <v>0</v>
      </c>
      <c r="S918" s="28">
        <f>(IF(N918="WON-EW",((((O918-1)*Q918)*'complete results log'!$B$2)+('complete results log'!$B$2*(O918-1))),IF(N918="WON",((((O918-1)*Q918)*'complete results log'!$B$2)+('complete results log'!$B$2*(O918-1))),IF(N918="PLACED",((((O918-1)*Q918)*'complete results log'!$B$2)-'complete results log'!$B$2),IF(Q918=0,-'complete results log'!$B$2,IF(Q918=0,-'complete results log'!$B$2,-('complete results log'!$B$2*2)))))))*E918</f>
        <v>0</v>
      </c>
      <c r="T918" s="28">
        <f>(IF(N918="WON-EW",(((L918-1)*'complete results log'!$B$2)*(1-$B$3))+(((M918-1)*'complete results log'!$B$2)*(1-$B$3)),IF(N918="WON",(((L918-1)*'complete results log'!$B$2)*(1-$B$3)),IF(N918="PLACED",(((M918-1)*'complete results log'!$B$2)*(1-$B$3))-'complete results log'!$B$2,IF(Q918=0,-'complete results log'!$B$2,-('complete results log'!$B$2*2))))))*E918</f>
        <v>0</v>
      </c>
    </row>
    <row r="919" spans="3:20" x14ac:dyDescent="0.2">
      <c r="C919" s="50"/>
      <c r="D919" s="50"/>
      <c r="H919" s="22"/>
      <c r="I919" s="22"/>
      <c r="J919" s="22"/>
      <c r="K919" s="22"/>
      <c r="N919" s="18"/>
      <c r="O919" s="27">
        <f>((G919-1)*(1-(IF(H919="no",0,'complete results log'!$B$3)))+1)</f>
        <v>5.0000000000000044E-2</v>
      </c>
      <c r="P919" s="27">
        <f t="shared" si="14"/>
        <v>0</v>
      </c>
      <c r="Q919" s="39">
        <f>IF(Table1[[#This Row],[Runners]]&lt;5,0,IF(Table1[[#This Row],[Runners]]&lt;8,0.25,IF(Table1[[#This Row],[Runners]]&lt;12,0.2,IF(Table1[[#This Row],[Handicap?]]="Yes",0.25,0.2))))</f>
        <v>0</v>
      </c>
      <c r="R919" s="29">
        <f>(IF(N919="WON-EW",((((F919-1)*Q919)*'complete results log'!$B$2)+('complete results log'!$B$2*(F919-1))),IF(N919="WON",((((F919-1)*Q919)*'complete results log'!$B$2)+('complete results log'!$B$2*(F919-1))),IF(N919="PLACED",((((F919-1)*Q919)*'complete results log'!$B$2)-'complete results log'!$B$2),IF(Q919=0,-'complete results log'!$B$2,IF(Q919=0,-'complete results log'!$B$2,-('complete results log'!$B$2*2)))))))*E919</f>
        <v>0</v>
      </c>
      <c r="S919" s="28">
        <f>(IF(N919="WON-EW",((((O919-1)*Q919)*'complete results log'!$B$2)+('complete results log'!$B$2*(O919-1))),IF(N919="WON",((((O919-1)*Q919)*'complete results log'!$B$2)+('complete results log'!$B$2*(O919-1))),IF(N919="PLACED",((((O919-1)*Q919)*'complete results log'!$B$2)-'complete results log'!$B$2),IF(Q919=0,-'complete results log'!$B$2,IF(Q919=0,-'complete results log'!$B$2,-('complete results log'!$B$2*2)))))))*E919</f>
        <v>0</v>
      </c>
      <c r="T919" s="28">
        <f>(IF(N919="WON-EW",(((L919-1)*'complete results log'!$B$2)*(1-$B$3))+(((M919-1)*'complete results log'!$B$2)*(1-$B$3)),IF(N919="WON",(((L919-1)*'complete results log'!$B$2)*(1-$B$3)),IF(N919="PLACED",(((M919-1)*'complete results log'!$B$2)*(1-$B$3))-'complete results log'!$B$2,IF(Q919=0,-'complete results log'!$B$2,-('complete results log'!$B$2*2))))))*E919</f>
        <v>0</v>
      </c>
    </row>
    <row r="920" spans="3:20" x14ac:dyDescent="0.2">
      <c r="C920" s="50"/>
      <c r="D920" s="50"/>
      <c r="H920" s="22"/>
      <c r="I920" s="22"/>
      <c r="J920" s="22"/>
      <c r="K920" s="22"/>
      <c r="N920" s="18"/>
      <c r="O920" s="27">
        <f>((G920-1)*(1-(IF(H920="no",0,'complete results log'!$B$3)))+1)</f>
        <v>5.0000000000000044E-2</v>
      </c>
      <c r="P920" s="27">
        <f t="shared" si="14"/>
        <v>0</v>
      </c>
      <c r="Q920" s="39">
        <f>IF(Table1[[#This Row],[Runners]]&lt;5,0,IF(Table1[[#This Row],[Runners]]&lt;8,0.25,IF(Table1[[#This Row],[Runners]]&lt;12,0.2,IF(Table1[[#This Row],[Handicap?]]="Yes",0.25,0.2))))</f>
        <v>0</v>
      </c>
      <c r="R920" s="29">
        <f>(IF(N920="WON-EW",((((F920-1)*Q920)*'complete results log'!$B$2)+('complete results log'!$B$2*(F920-1))),IF(N920="WON",((((F920-1)*Q920)*'complete results log'!$B$2)+('complete results log'!$B$2*(F920-1))),IF(N920="PLACED",((((F920-1)*Q920)*'complete results log'!$B$2)-'complete results log'!$B$2),IF(Q920=0,-'complete results log'!$B$2,IF(Q920=0,-'complete results log'!$B$2,-('complete results log'!$B$2*2)))))))*E920</f>
        <v>0</v>
      </c>
      <c r="S920" s="28">
        <f>(IF(N920="WON-EW",((((O920-1)*Q920)*'complete results log'!$B$2)+('complete results log'!$B$2*(O920-1))),IF(N920="WON",((((O920-1)*Q920)*'complete results log'!$B$2)+('complete results log'!$B$2*(O920-1))),IF(N920="PLACED",((((O920-1)*Q920)*'complete results log'!$B$2)-'complete results log'!$B$2),IF(Q920=0,-'complete results log'!$B$2,IF(Q920=0,-'complete results log'!$B$2,-('complete results log'!$B$2*2)))))))*E920</f>
        <v>0</v>
      </c>
      <c r="T920" s="28">
        <f>(IF(N920="WON-EW",(((L920-1)*'complete results log'!$B$2)*(1-$B$3))+(((M920-1)*'complete results log'!$B$2)*(1-$B$3)),IF(N920="WON",(((L920-1)*'complete results log'!$B$2)*(1-$B$3)),IF(N920="PLACED",(((M920-1)*'complete results log'!$B$2)*(1-$B$3))-'complete results log'!$B$2,IF(Q920=0,-'complete results log'!$B$2,-('complete results log'!$B$2*2))))))*E920</f>
        <v>0</v>
      </c>
    </row>
    <row r="921" spans="3:20" x14ac:dyDescent="0.2">
      <c r="C921" s="50"/>
      <c r="D921" s="50"/>
      <c r="H921" s="22"/>
      <c r="I921" s="22"/>
      <c r="J921" s="22"/>
      <c r="K921" s="22"/>
      <c r="N921" s="18"/>
      <c r="O921" s="27">
        <f>((G921-1)*(1-(IF(H921="no",0,'complete results log'!$B$3)))+1)</f>
        <v>5.0000000000000044E-2</v>
      </c>
      <c r="P921" s="27">
        <f t="shared" si="14"/>
        <v>0</v>
      </c>
      <c r="Q921" s="39">
        <f>IF(Table1[[#This Row],[Runners]]&lt;5,0,IF(Table1[[#This Row],[Runners]]&lt;8,0.25,IF(Table1[[#This Row],[Runners]]&lt;12,0.2,IF(Table1[[#This Row],[Handicap?]]="Yes",0.25,0.2))))</f>
        <v>0</v>
      </c>
      <c r="R921" s="29">
        <f>(IF(N921="WON-EW",((((F921-1)*Q921)*'complete results log'!$B$2)+('complete results log'!$B$2*(F921-1))),IF(N921="WON",((((F921-1)*Q921)*'complete results log'!$B$2)+('complete results log'!$B$2*(F921-1))),IF(N921="PLACED",((((F921-1)*Q921)*'complete results log'!$B$2)-'complete results log'!$B$2),IF(Q921=0,-'complete results log'!$B$2,IF(Q921=0,-'complete results log'!$B$2,-('complete results log'!$B$2*2)))))))*E921</f>
        <v>0</v>
      </c>
      <c r="S921" s="28">
        <f>(IF(N921="WON-EW",((((O921-1)*Q921)*'complete results log'!$B$2)+('complete results log'!$B$2*(O921-1))),IF(N921="WON",((((O921-1)*Q921)*'complete results log'!$B$2)+('complete results log'!$B$2*(O921-1))),IF(N921="PLACED",((((O921-1)*Q921)*'complete results log'!$B$2)-'complete results log'!$B$2),IF(Q921=0,-'complete results log'!$B$2,IF(Q921=0,-'complete results log'!$B$2,-('complete results log'!$B$2*2)))))))*E921</f>
        <v>0</v>
      </c>
      <c r="T921" s="28">
        <f>(IF(N921="WON-EW",(((L921-1)*'complete results log'!$B$2)*(1-$B$3))+(((M921-1)*'complete results log'!$B$2)*(1-$B$3)),IF(N921="WON",(((L921-1)*'complete results log'!$B$2)*(1-$B$3)),IF(N921="PLACED",(((M921-1)*'complete results log'!$B$2)*(1-$B$3))-'complete results log'!$B$2,IF(Q921=0,-'complete results log'!$B$2,-('complete results log'!$B$2*2))))))*E921</f>
        <v>0</v>
      </c>
    </row>
    <row r="922" spans="3:20" x14ac:dyDescent="0.2">
      <c r="C922" s="50"/>
      <c r="D922" s="50"/>
      <c r="H922" s="22"/>
      <c r="I922" s="22"/>
      <c r="J922" s="22"/>
      <c r="K922" s="22"/>
      <c r="N922" s="18"/>
      <c r="O922" s="27">
        <f>((G922-1)*(1-(IF(H922="no",0,'complete results log'!$B$3)))+1)</f>
        <v>5.0000000000000044E-2</v>
      </c>
      <c r="P922" s="27">
        <f t="shared" si="14"/>
        <v>0</v>
      </c>
      <c r="Q922" s="39">
        <f>IF(Table1[[#This Row],[Runners]]&lt;5,0,IF(Table1[[#This Row],[Runners]]&lt;8,0.25,IF(Table1[[#This Row],[Runners]]&lt;12,0.2,IF(Table1[[#This Row],[Handicap?]]="Yes",0.25,0.2))))</f>
        <v>0</v>
      </c>
      <c r="R922" s="29">
        <f>(IF(N922="WON-EW",((((F922-1)*Q922)*'complete results log'!$B$2)+('complete results log'!$B$2*(F922-1))),IF(N922="WON",((((F922-1)*Q922)*'complete results log'!$B$2)+('complete results log'!$B$2*(F922-1))),IF(N922="PLACED",((((F922-1)*Q922)*'complete results log'!$B$2)-'complete results log'!$B$2),IF(Q922=0,-'complete results log'!$B$2,IF(Q922=0,-'complete results log'!$B$2,-('complete results log'!$B$2*2)))))))*E922</f>
        <v>0</v>
      </c>
      <c r="S922" s="28">
        <f>(IF(N922="WON-EW",((((O922-1)*Q922)*'complete results log'!$B$2)+('complete results log'!$B$2*(O922-1))),IF(N922="WON",((((O922-1)*Q922)*'complete results log'!$B$2)+('complete results log'!$B$2*(O922-1))),IF(N922="PLACED",((((O922-1)*Q922)*'complete results log'!$B$2)-'complete results log'!$B$2),IF(Q922=0,-'complete results log'!$B$2,IF(Q922=0,-'complete results log'!$B$2,-('complete results log'!$B$2*2)))))))*E922</f>
        <v>0</v>
      </c>
      <c r="T922" s="28">
        <f>(IF(N922="WON-EW",(((L922-1)*'complete results log'!$B$2)*(1-$B$3))+(((M922-1)*'complete results log'!$B$2)*(1-$B$3)),IF(N922="WON",(((L922-1)*'complete results log'!$B$2)*(1-$B$3)),IF(N922="PLACED",(((M922-1)*'complete results log'!$B$2)*(1-$B$3))-'complete results log'!$B$2,IF(Q922=0,-'complete results log'!$B$2,-('complete results log'!$B$2*2))))))*E922</f>
        <v>0</v>
      </c>
    </row>
    <row r="923" spans="3:20" x14ac:dyDescent="0.2">
      <c r="C923" s="50"/>
      <c r="D923" s="50"/>
      <c r="H923" s="22"/>
      <c r="I923" s="22"/>
      <c r="J923" s="22"/>
      <c r="K923" s="22"/>
      <c r="N923" s="18"/>
      <c r="O923" s="27">
        <f>((G923-1)*(1-(IF(H923="no",0,'complete results log'!$B$3)))+1)</f>
        <v>5.0000000000000044E-2</v>
      </c>
      <c r="P923" s="27">
        <f t="shared" si="14"/>
        <v>0</v>
      </c>
      <c r="Q923" s="39">
        <f>IF(Table1[[#This Row],[Runners]]&lt;5,0,IF(Table1[[#This Row],[Runners]]&lt;8,0.25,IF(Table1[[#This Row],[Runners]]&lt;12,0.2,IF(Table1[[#This Row],[Handicap?]]="Yes",0.25,0.2))))</f>
        <v>0</v>
      </c>
      <c r="R923" s="29">
        <f>(IF(N923="WON-EW",((((F923-1)*Q923)*'complete results log'!$B$2)+('complete results log'!$B$2*(F923-1))),IF(N923="WON",((((F923-1)*Q923)*'complete results log'!$B$2)+('complete results log'!$B$2*(F923-1))),IF(N923="PLACED",((((F923-1)*Q923)*'complete results log'!$B$2)-'complete results log'!$B$2),IF(Q923=0,-'complete results log'!$B$2,IF(Q923=0,-'complete results log'!$B$2,-('complete results log'!$B$2*2)))))))*E923</f>
        <v>0</v>
      </c>
      <c r="S923" s="28">
        <f>(IF(N923="WON-EW",((((O923-1)*Q923)*'complete results log'!$B$2)+('complete results log'!$B$2*(O923-1))),IF(N923="WON",((((O923-1)*Q923)*'complete results log'!$B$2)+('complete results log'!$B$2*(O923-1))),IF(N923="PLACED",((((O923-1)*Q923)*'complete results log'!$B$2)-'complete results log'!$B$2),IF(Q923=0,-'complete results log'!$B$2,IF(Q923=0,-'complete results log'!$B$2,-('complete results log'!$B$2*2)))))))*E923</f>
        <v>0</v>
      </c>
      <c r="T923" s="28">
        <f>(IF(N923="WON-EW",(((L923-1)*'complete results log'!$B$2)*(1-$B$3))+(((M923-1)*'complete results log'!$B$2)*(1-$B$3)),IF(N923="WON",(((L923-1)*'complete results log'!$B$2)*(1-$B$3)),IF(N923="PLACED",(((M923-1)*'complete results log'!$B$2)*(1-$B$3))-'complete results log'!$B$2,IF(Q923=0,-'complete results log'!$B$2,-('complete results log'!$B$2*2))))))*E923</f>
        <v>0</v>
      </c>
    </row>
    <row r="924" spans="3:20" x14ac:dyDescent="0.2">
      <c r="C924" s="50"/>
      <c r="D924" s="50"/>
      <c r="H924" s="22"/>
      <c r="I924" s="22"/>
      <c r="J924" s="22"/>
      <c r="K924" s="22"/>
      <c r="N924" s="18"/>
      <c r="O924" s="27">
        <f>((G924-1)*(1-(IF(H924="no",0,'complete results log'!$B$3)))+1)</f>
        <v>5.0000000000000044E-2</v>
      </c>
      <c r="P924" s="27">
        <f t="shared" si="14"/>
        <v>0</v>
      </c>
      <c r="Q924" s="39">
        <f>IF(Table1[[#This Row],[Runners]]&lt;5,0,IF(Table1[[#This Row],[Runners]]&lt;8,0.25,IF(Table1[[#This Row],[Runners]]&lt;12,0.2,IF(Table1[[#This Row],[Handicap?]]="Yes",0.25,0.2))))</f>
        <v>0</v>
      </c>
      <c r="R924" s="29">
        <f>(IF(N924="WON-EW",((((F924-1)*Q924)*'complete results log'!$B$2)+('complete results log'!$B$2*(F924-1))),IF(N924="WON",((((F924-1)*Q924)*'complete results log'!$B$2)+('complete results log'!$B$2*(F924-1))),IF(N924="PLACED",((((F924-1)*Q924)*'complete results log'!$B$2)-'complete results log'!$B$2),IF(Q924=0,-'complete results log'!$B$2,IF(Q924=0,-'complete results log'!$B$2,-('complete results log'!$B$2*2)))))))*E924</f>
        <v>0</v>
      </c>
      <c r="S924" s="28">
        <f>(IF(N924="WON-EW",((((O924-1)*Q924)*'complete results log'!$B$2)+('complete results log'!$B$2*(O924-1))),IF(N924="WON",((((O924-1)*Q924)*'complete results log'!$B$2)+('complete results log'!$B$2*(O924-1))),IF(N924="PLACED",((((O924-1)*Q924)*'complete results log'!$B$2)-'complete results log'!$B$2),IF(Q924=0,-'complete results log'!$B$2,IF(Q924=0,-'complete results log'!$B$2,-('complete results log'!$B$2*2)))))))*E924</f>
        <v>0</v>
      </c>
      <c r="T924" s="28">
        <f>(IF(N924="WON-EW",(((L924-1)*'complete results log'!$B$2)*(1-$B$3))+(((M924-1)*'complete results log'!$B$2)*(1-$B$3)),IF(N924="WON",(((L924-1)*'complete results log'!$B$2)*(1-$B$3)),IF(N924="PLACED",(((M924-1)*'complete results log'!$B$2)*(1-$B$3))-'complete results log'!$B$2,IF(Q924=0,-'complete results log'!$B$2,-('complete results log'!$B$2*2))))))*E924</f>
        <v>0</v>
      </c>
    </row>
    <row r="925" spans="3:20" x14ac:dyDescent="0.2">
      <c r="C925" s="50"/>
      <c r="D925" s="50"/>
      <c r="H925" s="22"/>
      <c r="I925" s="22"/>
      <c r="J925" s="22"/>
      <c r="K925" s="22"/>
      <c r="N925" s="18"/>
      <c r="O925" s="27">
        <f>((G925-1)*(1-(IF(H925="no",0,'complete results log'!$B$3)))+1)</f>
        <v>5.0000000000000044E-2</v>
      </c>
      <c r="P925" s="27">
        <f t="shared" si="14"/>
        <v>0</v>
      </c>
      <c r="Q925" s="39">
        <f>IF(Table1[[#This Row],[Runners]]&lt;5,0,IF(Table1[[#This Row],[Runners]]&lt;8,0.25,IF(Table1[[#This Row],[Runners]]&lt;12,0.2,IF(Table1[[#This Row],[Handicap?]]="Yes",0.25,0.2))))</f>
        <v>0</v>
      </c>
      <c r="R925" s="29">
        <f>(IF(N925="WON-EW",((((F925-1)*Q925)*'complete results log'!$B$2)+('complete results log'!$B$2*(F925-1))),IF(N925="WON",((((F925-1)*Q925)*'complete results log'!$B$2)+('complete results log'!$B$2*(F925-1))),IF(N925="PLACED",((((F925-1)*Q925)*'complete results log'!$B$2)-'complete results log'!$B$2),IF(Q925=0,-'complete results log'!$B$2,IF(Q925=0,-'complete results log'!$B$2,-('complete results log'!$B$2*2)))))))*E925</f>
        <v>0</v>
      </c>
      <c r="S925" s="28">
        <f>(IF(N925="WON-EW",((((O925-1)*Q925)*'complete results log'!$B$2)+('complete results log'!$B$2*(O925-1))),IF(N925="WON",((((O925-1)*Q925)*'complete results log'!$B$2)+('complete results log'!$B$2*(O925-1))),IF(N925="PLACED",((((O925-1)*Q925)*'complete results log'!$B$2)-'complete results log'!$B$2),IF(Q925=0,-'complete results log'!$B$2,IF(Q925=0,-'complete results log'!$B$2,-('complete results log'!$B$2*2)))))))*E925</f>
        <v>0</v>
      </c>
      <c r="T925" s="28">
        <f>(IF(N925="WON-EW",(((L925-1)*'complete results log'!$B$2)*(1-$B$3))+(((M925-1)*'complete results log'!$B$2)*(1-$B$3)),IF(N925="WON",(((L925-1)*'complete results log'!$B$2)*(1-$B$3)),IF(N925="PLACED",(((M925-1)*'complete results log'!$B$2)*(1-$B$3))-'complete results log'!$B$2,IF(Q925=0,-'complete results log'!$B$2,-('complete results log'!$B$2*2))))))*E925</f>
        <v>0</v>
      </c>
    </row>
    <row r="926" spans="3:20" x14ac:dyDescent="0.2">
      <c r="C926" s="50"/>
      <c r="D926" s="50"/>
      <c r="H926" s="22"/>
      <c r="I926" s="22"/>
      <c r="J926" s="22"/>
      <c r="K926" s="22"/>
      <c r="N926" s="18"/>
      <c r="O926" s="27">
        <f>((G926-1)*(1-(IF(H926="no",0,'complete results log'!$B$3)))+1)</f>
        <v>5.0000000000000044E-2</v>
      </c>
      <c r="P926" s="27">
        <f t="shared" si="14"/>
        <v>0</v>
      </c>
      <c r="Q926" s="39">
        <f>IF(Table1[[#This Row],[Runners]]&lt;5,0,IF(Table1[[#This Row],[Runners]]&lt;8,0.25,IF(Table1[[#This Row],[Runners]]&lt;12,0.2,IF(Table1[[#This Row],[Handicap?]]="Yes",0.25,0.2))))</f>
        <v>0</v>
      </c>
      <c r="R926" s="29">
        <f>(IF(N926="WON-EW",((((F926-1)*Q926)*'complete results log'!$B$2)+('complete results log'!$B$2*(F926-1))),IF(N926="WON",((((F926-1)*Q926)*'complete results log'!$B$2)+('complete results log'!$B$2*(F926-1))),IF(N926="PLACED",((((F926-1)*Q926)*'complete results log'!$B$2)-'complete results log'!$B$2),IF(Q926=0,-'complete results log'!$B$2,IF(Q926=0,-'complete results log'!$B$2,-('complete results log'!$B$2*2)))))))*E926</f>
        <v>0</v>
      </c>
      <c r="S926" s="28">
        <f>(IF(N926="WON-EW",((((O926-1)*Q926)*'complete results log'!$B$2)+('complete results log'!$B$2*(O926-1))),IF(N926="WON",((((O926-1)*Q926)*'complete results log'!$B$2)+('complete results log'!$B$2*(O926-1))),IF(N926="PLACED",((((O926-1)*Q926)*'complete results log'!$B$2)-'complete results log'!$B$2),IF(Q926=0,-'complete results log'!$B$2,IF(Q926=0,-'complete results log'!$B$2,-('complete results log'!$B$2*2)))))))*E926</f>
        <v>0</v>
      </c>
      <c r="T926" s="28">
        <f>(IF(N926="WON-EW",(((L926-1)*'complete results log'!$B$2)*(1-$B$3))+(((M926-1)*'complete results log'!$B$2)*(1-$B$3)),IF(N926="WON",(((L926-1)*'complete results log'!$B$2)*(1-$B$3)),IF(N926="PLACED",(((M926-1)*'complete results log'!$B$2)*(1-$B$3))-'complete results log'!$B$2,IF(Q926=0,-'complete results log'!$B$2,-('complete results log'!$B$2*2))))))*E926</f>
        <v>0</v>
      </c>
    </row>
    <row r="927" spans="3:20" x14ac:dyDescent="0.2">
      <c r="C927" s="50"/>
      <c r="D927" s="50"/>
      <c r="H927" s="22"/>
      <c r="I927" s="22"/>
      <c r="J927" s="22"/>
      <c r="K927" s="22"/>
      <c r="N927" s="18"/>
      <c r="O927" s="27">
        <f>((G927-1)*(1-(IF(H927="no",0,'complete results log'!$B$3)))+1)</f>
        <v>5.0000000000000044E-2</v>
      </c>
      <c r="P927" s="27">
        <f t="shared" si="14"/>
        <v>0</v>
      </c>
      <c r="Q927" s="39">
        <f>IF(Table1[[#This Row],[Runners]]&lt;5,0,IF(Table1[[#This Row],[Runners]]&lt;8,0.25,IF(Table1[[#This Row],[Runners]]&lt;12,0.2,IF(Table1[[#This Row],[Handicap?]]="Yes",0.25,0.2))))</f>
        <v>0</v>
      </c>
      <c r="R927" s="29">
        <f>(IF(N927="WON-EW",((((F927-1)*Q927)*'complete results log'!$B$2)+('complete results log'!$B$2*(F927-1))),IF(N927="WON",((((F927-1)*Q927)*'complete results log'!$B$2)+('complete results log'!$B$2*(F927-1))),IF(N927="PLACED",((((F927-1)*Q927)*'complete results log'!$B$2)-'complete results log'!$B$2),IF(Q927=0,-'complete results log'!$B$2,IF(Q927=0,-'complete results log'!$B$2,-('complete results log'!$B$2*2)))))))*E927</f>
        <v>0</v>
      </c>
      <c r="S927" s="28">
        <f>(IF(N927="WON-EW",((((O927-1)*Q927)*'complete results log'!$B$2)+('complete results log'!$B$2*(O927-1))),IF(N927="WON",((((O927-1)*Q927)*'complete results log'!$B$2)+('complete results log'!$B$2*(O927-1))),IF(N927="PLACED",((((O927-1)*Q927)*'complete results log'!$B$2)-'complete results log'!$B$2),IF(Q927=0,-'complete results log'!$B$2,IF(Q927=0,-'complete results log'!$B$2,-('complete results log'!$B$2*2)))))))*E927</f>
        <v>0</v>
      </c>
      <c r="T927" s="28">
        <f>(IF(N927="WON-EW",(((L927-1)*'complete results log'!$B$2)*(1-$B$3))+(((M927-1)*'complete results log'!$B$2)*(1-$B$3)),IF(N927="WON",(((L927-1)*'complete results log'!$B$2)*(1-$B$3)),IF(N927="PLACED",(((M927-1)*'complete results log'!$B$2)*(1-$B$3))-'complete results log'!$B$2,IF(Q927=0,-'complete results log'!$B$2,-('complete results log'!$B$2*2))))))*E927</f>
        <v>0</v>
      </c>
    </row>
    <row r="928" spans="3:20" x14ac:dyDescent="0.2">
      <c r="C928" s="50"/>
      <c r="D928" s="50"/>
      <c r="H928" s="22"/>
      <c r="I928" s="22"/>
      <c r="J928" s="22"/>
      <c r="K928" s="22"/>
      <c r="N928" s="18"/>
      <c r="O928" s="27">
        <f>((G928-1)*(1-(IF(H928="no",0,'complete results log'!$B$3)))+1)</f>
        <v>5.0000000000000044E-2</v>
      </c>
      <c r="P928" s="27">
        <f t="shared" si="14"/>
        <v>0</v>
      </c>
      <c r="Q928" s="39">
        <f>IF(Table1[[#This Row],[Runners]]&lt;5,0,IF(Table1[[#This Row],[Runners]]&lt;8,0.25,IF(Table1[[#This Row],[Runners]]&lt;12,0.2,IF(Table1[[#This Row],[Handicap?]]="Yes",0.25,0.2))))</f>
        <v>0</v>
      </c>
      <c r="R928" s="29">
        <f>(IF(N928="WON-EW",((((F928-1)*Q928)*'complete results log'!$B$2)+('complete results log'!$B$2*(F928-1))),IF(N928="WON",((((F928-1)*Q928)*'complete results log'!$B$2)+('complete results log'!$B$2*(F928-1))),IF(N928="PLACED",((((F928-1)*Q928)*'complete results log'!$B$2)-'complete results log'!$B$2),IF(Q928=0,-'complete results log'!$B$2,IF(Q928=0,-'complete results log'!$B$2,-('complete results log'!$B$2*2)))))))*E928</f>
        <v>0</v>
      </c>
      <c r="S928" s="28">
        <f>(IF(N928="WON-EW",((((O928-1)*Q928)*'complete results log'!$B$2)+('complete results log'!$B$2*(O928-1))),IF(N928="WON",((((O928-1)*Q928)*'complete results log'!$B$2)+('complete results log'!$B$2*(O928-1))),IF(N928="PLACED",((((O928-1)*Q928)*'complete results log'!$B$2)-'complete results log'!$B$2),IF(Q928=0,-'complete results log'!$B$2,IF(Q928=0,-'complete results log'!$B$2,-('complete results log'!$B$2*2)))))))*E928</f>
        <v>0</v>
      </c>
      <c r="T928" s="28">
        <f>(IF(N928="WON-EW",(((L928-1)*'complete results log'!$B$2)*(1-$B$3))+(((M928-1)*'complete results log'!$B$2)*(1-$B$3)),IF(N928="WON",(((L928-1)*'complete results log'!$B$2)*(1-$B$3)),IF(N928="PLACED",(((M928-1)*'complete results log'!$B$2)*(1-$B$3))-'complete results log'!$B$2,IF(Q928=0,-'complete results log'!$B$2,-('complete results log'!$B$2*2))))))*E928</f>
        <v>0</v>
      </c>
    </row>
    <row r="929" spans="3:20" x14ac:dyDescent="0.2">
      <c r="C929" s="50"/>
      <c r="D929" s="50"/>
      <c r="H929" s="22"/>
      <c r="I929" s="22"/>
      <c r="J929" s="22"/>
      <c r="K929" s="22"/>
      <c r="N929" s="18"/>
      <c r="O929" s="27">
        <f>((G929-1)*(1-(IF(H929="no",0,'complete results log'!$B$3)))+1)</f>
        <v>5.0000000000000044E-2</v>
      </c>
      <c r="P929" s="27">
        <f t="shared" si="14"/>
        <v>0</v>
      </c>
      <c r="Q929" s="39">
        <f>IF(Table1[[#This Row],[Runners]]&lt;5,0,IF(Table1[[#This Row],[Runners]]&lt;8,0.25,IF(Table1[[#This Row],[Runners]]&lt;12,0.2,IF(Table1[[#This Row],[Handicap?]]="Yes",0.25,0.2))))</f>
        <v>0</v>
      </c>
      <c r="R929" s="29">
        <f>(IF(N929="WON-EW",((((F929-1)*Q929)*'complete results log'!$B$2)+('complete results log'!$B$2*(F929-1))),IF(N929="WON",((((F929-1)*Q929)*'complete results log'!$B$2)+('complete results log'!$B$2*(F929-1))),IF(N929="PLACED",((((F929-1)*Q929)*'complete results log'!$B$2)-'complete results log'!$B$2),IF(Q929=0,-'complete results log'!$B$2,IF(Q929=0,-'complete results log'!$B$2,-('complete results log'!$B$2*2)))))))*E929</f>
        <v>0</v>
      </c>
      <c r="S929" s="28">
        <f>(IF(N929="WON-EW",((((O929-1)*Q929)*'complete results log'!$B$2)+('complete results log'!$B$2*(O929-1))),IF(N929="WON",((((O929-1)*Q929)*'complete results log'!$B$2)+('complete results log'!$B$2*(O929-1))),IF(N929="PLACED",((((O929-1)*Q929)*'complete results log'!$B$2)-'complete results log'!$B$2),IF(Q929=0,-'complete results log'!$B$2,IF(Q929=0,-'complete results log'!$B$2,-('complete results log'!$B$2*2)))))))*E929</f>
        <v>0</v>
      </c>
      <c r="T929" s="28">
        <f>(IF(N929="WON-EW",(((L929-1)*'complete results log'!$B$2)*(1-$B$3))+(((M929-1)*'complete results log'!$B$2)*(1-$B$3)),IF(N929="WON",(((L929-1)*'complete results log'!$B$2)*(1-$B$3)),IF(N929="PLACED",(((M929-1)*'complete results log'!$B$2)*(1-$B$3))-'complete results log'!$B$2,IF(Q929=0,-'complete results log'!$B$2,-('complete results log'!$B$2*2))))))*E929</f>
        <v>0</v>
      </c>
    </row>
    <row r="930" spans="3:20" x14ac:dyDescent="0.2">
      <c r="C930" s="50"/>
      <c r="D930" s="50"/>
      <c r="H930" s="22"/>
      <c r="I930" s="22"/>
      <c r="J930" s="22"/>
      <c r="K930" s="22"/>
      <c r="N930" s="18"/>
      <c r="O930" s="27">
        <f>((G930-1)*(1-(IF(H930="no",0,'complete results log'!$B$3)))+1)</f>
        <v>5.0000000000000044E-2</v>
      </c>
      <c r="P930" s="27">
        <f t="shared" si="14"/>
        <v>0</v>
      </c>
      <c r="Q930" s="39">
        <f>IF(Table1[[#This Row],[Runners]]&lt;5,0,IF(Table1[[#This Row],[Runners]]&lt;8,0.25,IF(Table1[[#This Row],[Runners]]&lt;12,0.2,IF(Table1[[#This Row],[Handicap?]]="Yes",0.25,0.2))))</f>
        <v>0</v>
      </c>
      <c r="R930" s="29">
        <f>(IF(N930="WON-EW",((((F930-1)*Q930)*'complete results log'!$B$2)+('complete results log'!$B$2*(F930-1))),IF(N930="WON",((((F930-1)*Q930)*'complete results log'!$B$2)+('complete results log'!$B$2*(F930-1))),IF(N930="PLACED",((((F930-1)*Q930)*'complete results log'!$B$2)-'complete results log'!$B$2),IF(Q930=0,-'complete results log'!$B$2,IF(Q930=0,-'complete results log'!$B$2,-('complete results log'!$B$2*2)))))))*E930</f>
        <v>0</v>
      </c>
      <c r="S930" s="28">
        <f>(IF(N930="WON-EW",((((O930-1)*Q930)*'complete results log'!$B$2)+('complete results log'!$B$2*(O930-1))),IF(N930="WON",((((O930-1)*Q930)*'complete results log'!$B$2)+('complete results log'!$B$2*(O930-1))),IF(N930="PLACED",((((O930-1)*Q930)*'complete results log'!$B$2)-'complete results log'!$B$2),IF(Q930=0,-'complete results log'!$B$2,IF(Q930=0,-'complete results log'!$B$2,-('complete results log'!$B$2*2)))))))*E930</f>
        <v>0</v>
      </c>
      <c r="T930" s="28">
        <f>(IF(N930="WON-EW",(((L930-1)*'complete results log'!$B$2)*(1-$B$3))+(((M930-1)*'complete results log'!$B$2)*(1-$B$3)),IF(N930="WON",(((L930-1)*'complete results log'!$B$2)*(1-$B$3)),IF(N930="PLACED",(((M930-1)*'complete results log'!$B$2)*(1-$B$3))-'complete results log'!$B$2,IF(Q930=0,-'complete results log'!$B$2,-('complete results log'!$B$2*2))))))*E930</f>
        <v>0</v>
      </c>
    </row>
    <row r="931" spans="3:20" x14ac:dyDescent="0.2">
      <c r="C931" s="50"/>
      <c r="D931" s="50"/>
      <c r="H931" s="22"/>
      <c r="I931" s="22"/>
      <c r="J931" s="22"/>
      <c r="K931" s="22"/>
      <c r="N931" s="18"/>
      <c r="O931" s="27">
        <f>((G931-1)*(1-(IF(H931="no",0,'complete results log'!$B$3)))+1)</f>
        <v>5.0000000000000044E-2</v>
      </c>
      <c r="P931" s="27">
        <f t="shared" si="14"/>
        <v>0</v>
      </c>
      <c r="Q931" s="39">
        <f>IF(Table1[[#This Row],[Runners]]&lt;5,0,IF(Table1[[#This Row],[Runners]]&lt;8,0.25,IF(Table1[[#This Row],[Runners]]&lt;12,0.2,IF(Table1[[#This Row],[Handicap?]]="Yes",0.25,0.2))))</f>
        <v>0</v>
      </c>
      <c r="R931" s="29">
        <f>(IF(N931="WON-EW",((((F931-1)*Q931)*'complete results log'!$B$2)+('complete results log'!$B$2*(F931-1))),IF(N931="WON",((((F931-1)*Q931)*'complete results log'!$B$2)+('complete results log'!$B$2*(F931-1))),IF(N931="PLACED",((((F931-1)*Q931)*'complete results log'!$B$2)-'complete results log'!$B$2),IF(Q931=0,-'complete results log'!$B$2,IF(Q931=0,-'complete results log'!$B$2,-('complete results log'!$B$2*2)))))))*E931</f>
        <v>0</v>
      </c>
      <c r="S931" s="28">
        <f>(IF(N931="WON-EW",((((O931-1)*Q931)*'complete results log'!$B$2)+('complete results log'!$B$2*(O931-1))),IF(N931="WON",((((O931-1)*Q931)*'complete results log'!$B$2)+('complete results log'!$B$2*(O931-1))),IF(N931="PLACED",((((O931-1)*Q931)*'complete results log'!$B$2)-'complete results log'!$B$2),IF(Q931=0,-'complete results log'!$B$2,IF(Q931=0,-'complete results log'!$B$2,-('complete results log'!$B$2*2)))))))*E931</f>
        <v>0</v>
      </c>
      <c r="T931" s="28">
        <f>(IF(N931="WON-EW",(((L931-1)*'complete results log'!$B$2)*(1-$B$3))+(((M931-1)*'complete results log'!$B$2)*(1-$B$3)),IF(N931="WON",(((L931-1)*'complete results log'!$B$2)*(1-$B$3)),IF(N931="PLACED",(((M931-1)*'complete results log'!$B$2)*(1-$B$3))-'complete results log'!$B$2,IF(Q931=0,-'complete results log'!$B$2,-('complete results log'!$B$2*2))))))*E931</f>
        <v>0</v>
      </c>
    </row>
    <row r="932" spans="3:20" x14ac:dyDescent="0.2">
      <c r="C932" s="50"/>
      <c r="D932" s="50"/>
      <c r="H932" s="22"/>
      <c r="I932" s="22"/>
      <c r="J932" s="22"/>
      <c r="K932" s="22"/>
      <c r="N932" s="18"/>
      <c r="O932" s="27">
        <f>((G932-1)*(1-(IF(H932="no",0,'complete results log'!$B$3)))+1)</f>
        <v>5.0000000000000044E-2</v>
      </c>
      <c r="P932" s="27">
        <f t="shared" si="14"/>
        <v>0</v>
      </c>
      <c r="Q932" s="39">
        <f>IF(Table1[[#This Row],[Runners]]&lt;5,0,IF(Table1[[#This Row],[Runners]]&lt;8,0.25,IF(Table1[[#This Row],[Runners]]&lt;12,0.2,IF(Table1[[#This Row],[Handicap?]]="Yes",0.25,0.2))))</f>
        <v>0</v>
      </c>
      <c r="R932" s="29">
        <f>(IF(N932="WON-EW",((((F932-1)*Q932)*'complete results log'!$B$2)+('complete results log'!$B$2*(F932-1))),IF(N932="WON",((((F932-1)*Q932)*'complete results log'!$B$2)+('complete results log'!$B$2*(F932-1))),IF(N932="PLACED",((((F932-1)*Q932)*'complete results log'!$B$2)-'complete results log'!$B$2),IF(Q932=0,-'complete results log'!$B$2,IF(Q932=0,-'complete results log'!$B$2,-('complete results log'!$B$2*2)))))))*E932</f>
        <v>0</v>
      </c>
      <c r="S932" s="28">
        <f>(IF(N932="WON-EW",((((O932-1)*Q932)*'complete results log'!$B$2)+('complete results log'!$B$2*(O932-1))),IF(N932="WON",((((O932-1)*Q932)*'complete results log'!$B$2)+('complete results log'!$B$2*(O932-1))),IF(N932="PLACED",((((O932-1)*Q932)*'complete results log'!$B$2)-'complete results log'!$B$2),IF(Q932=0,-'complete results log'!$B$2,IF(Q932=0,-'complete results log'!$B$2,-('complete results log'!$B$2*2)))))))*E932</f>
        <v>0</v>
      </c>
      <c r="T932" s="28">
        <f>(IF(N932="WON-EW",(((L932-1)*'complete results log'!$B$2)*(1-$B$3))+(((M932-1)*'complete results log'!$B$2)*(1-$B$3)),IF(N932="WON",(((L932-1)*'complete results log'!$B$2)*(1-$B$3)),IF(N932="PLACED",(((M932-1)*'complete results log'!$B$2)*(1-$B$3))-'complete results log'!$B$2,IF(Q932=0,-'complete results log'!$B$2,-('complete results log'!$B$2*2))))))*E932</f>
        <v>0</v>
      </c>
    </row>
    <row r="933" spans="3:20" x14ac:dyDescent="0.2">
      <c r="C933" s="50"/>
      <c r="D933" s="50"/>
      <c r="H933" s="22"/>
      <c r="I933" s="22"/>
      <c r="J933" s="22"/>
      <c r="K933" s="22"/>
      <c r="N933" s="18"/>
      <c r="O933" s="27">
        <f>((G933-1)*(1-(IF(H933="no",0,'complete results log'!$B$3)))+1)</f>
        <v>5.0000000000000044E-2</v>
      </c>
      <c r="P933" s="27">
        <f t="shared" si="14"/>
        <v>0</v>
      </c>
      <c r="Q933" s="39">
        <f>IF(Table1[[#This Row],[Runners]]&lt;5,0,IF(Table1[[#This Row],[Runners]]&lt;8,0.25,IF(Table1[[#This Row],[Runners]]&lt;12,0.2,IF(Table1[[#This Row],[Handicap?]]="Yes",0.25,0.2))))</f>
        <v>0</v>
      </c>
      <c r="R933" s="29">
        <f>(IF(N933="WON-EW",((((F933-1)*Q933)*'complete results log'!$B$2)+('complete results log'!$B$2*(F933-1))),IF(N933="WON",((((F933-1)*Q933)*'complete results log'!$B$2)+('complete results log'!$B$2*(F933-1))),IF(N933="PLACED",((((F933-1)*Q933)*'complete results log'!$B$2)-'complete results log'!$B$2),IF(Q933=0,-'complete results log'!$B$2,IF(Q933=0,-'complete results log'!$B$2,-('complete results log'!$B$2*2)))))))*E933</f>
        <v>0</v>
      </c>
      <c r="S933" s="28">
        <f>(IF(N933="WON-EW",((((O933-1)*Q933)*'complete results log'!$B$2)+('complete results log'!$B$2*(O933-1))),IF(N933="WON",((((O933-1)*Q933)*'complete results log'!$B$2)+('complete results log'!$B$2*(O933-1))),IF(N933="PLACED",((((O933-1)*Q933)*'complete results log'!$B$2)-'complete results log'!$B$2),IF(Q933=0,-'complete results log'!$B$2,IF(Q933=0,-'complete results log'!$B$2,-('complete results log'!$B$2*2)))))))*E933</f>
        <v>0</v>
      </c>
      <c r="T933" s="28">
        <f>(IF(N933="WON-EW",(((L933-1)*'complete results log'!$B$2)*(1-$B$3))+(((M933-1)*'complete results log'!$B$2)*(1-$B$3)),IF(N933="WON",(((L933-1)*'complete results log'!$B$2)*(1-$B$3)),IF(N933="PLACED",(((M933-1)*'complete results log'!$B$2)*(1-$B$3))-'complete results log'!$B$2,IF(Q933=0,-'complete results log'!$B$2,-('complete results log'!$B$2*2))))))*E933</f>
        <v>0</v>
      </c>
    </row>
    <row r="934" spans="3:20" x14ac:dyDescent="0.2">
      <c r="C934" s="50"/>
      <c r="D934" s="50"/>
      <c r="H934" s="22"/>
      <c r="I934" s="22"/>
      <c r="J934" s="22"/>
      <c r="K934" s="22"/>
      <c r="N934" s="18"/>
      <c r="O934" s="27">
        <f>((G934-1)*(1-(IF(H934="no",0,'complete results log'!$B$3)))+1)</f>
        <v>5.0000000000000044E-2</v>
      </c>
      <c r="P934" s="27">
        <f t="shared" si="14"/>
        <v>0</v>
      </c>
      <c r="Q934" s="39">
        <f>IF(Table1[[#This Row],[Runners]]&lt;5,0,IF(Table1[[#This Row],[Runners]]&lt;8,0.25,IF(Table1[[#This Row],[Runners]]&lt;12,0.2,IF(Table1[[#This Row],[Handicap?]]="Yes",0.25,0.2))))</f>
        <v>0</v>
      </c>
      <c r="R934" s="29">
        <f>(IF(N934="WON-EW",((((F934-1)*Q934)*'complete results log'!$B$2)+('complete results log'!$B$2*(F934-1))),IF(N934="WON",((((F934-1)*Q934)*'complete results log'!$B$2)+('complete results log'!$B$2*(F934-1))),IF(N934="PLACED",((((F934-1)*Q934)*'complete results log'!$B$2)-'complete results log'!$B$2),IF(Q934=0,-'complete results log'!$B$2,IF(Q934=0,-'complete results log'!$B$2,-('complete results log'!$B$2*2)))))))*E934</f>
        <v>0</v>
      </c>
      <c r="S934" s="28">
        <f>(IF(N934="WON-EW",((((O934-1)*Q934)*'complete results log'!$B$2)+('complete results log'!$B$2*(O934-1))),IF(N934="WON",((((O934-1)*Q934)*'complete results log'!$B$2)+('complete results log'!$B$2*(O934-1))),IF(N934="PLACED",((((O934-1)*Q934)*'complete results log'!$B$2)-'complete results log'!$B$2),IF(Q934=0,-'complete results log'!$B$2,IF(Q934=0,-'complete results log'!$B$2,-('complete results log'!$B$2*2)))))))*E934</f>
        <v>0</v>
      </c>
      <c r="T934" s="28">
        <f>(IF(N934="WON-EW",(((L934-1)*'complete results log'!$B$2)*(1-$B$3))+(((M934-1)*'complete results log'!$B$2)*(1-$B$3)),IF(N934="WON",(((L934-1)*'complete results log'!$B$2)*(1-$B$3)),IF(N934="PLACED",(((M934-1)*'complete results log'!$B$2)*(1-$B$3))-'complete results log'!$B$2,IF(Q934=0,-'complete results log'!$B$2,-('complete results log'!$B$2*2))))))*E934</f>
        <v>0</v>
      </c>
    </row>
    <row r="935" spans="3:20" x14ac:dyDescent="0.2">
      <c r="C935" s="50"/>
      <c r="D935" s="50"/>
      <c r="H935" s="22"/>
      <c r="I935" s="22"/>
      <c r="J935" s="22"/>
      <c r="K935" s="22"/>
      <c r="N935" s="18"/>
      <c r="O935" s="27">
        <f>((G935-1)*(1-(IF(H935="no",0,'complete results log'!$B$3)))+1)</f>
        <v>5.0000000000000044E-2</v>
      </c>
      <c r="P935" s="27">
        <f t="shared" si="14"/>
        <v>0</v>
      </c>
      <c r="Q935" s="39">
        <f>IF(Table1[[#This Row],[Runners]]&lt;5,0,IF(Table1[[#This Row],[Runners]]&lt;8,0.25,IF(Table1[[#This Row],[Runners]]&lt;12,0.2,IF(Table1[[#This Row],[Handicap?]]="Yes",0.25,0.2))))</f>
        <v>0</v>
      </c>
      <c r="R935" s="29">
        <f>(IF(N935="WON-EW",((((F935-1)*Q935)*'complete results log'!$B$2)+('complete results log'!$B$2*(F935-1))),IF(N935="WON",((((F935-1)*Q935)*'complete results log'!$B$2)+('complete results log'!$B$2*(F935-1))),IF(N935="PLACED",((((F935-1)*Q935)*'complete results log'!$B$2)-'complete results log'!$B$2),IF(Q935=0,-'complete results log'!$B$2,IF(Q935=0,-'complete results log'!$B$2,-('complete results log'!$B$2*2)))))))*E935</f>
        <v>0</v>
      </c>
      <c r="S935" s="28">
        <f>(IF(N935="WON-EW",((((O935-1)*Q935)*'complete results log'!$B$2)+('complete results log'!$B$2*(O935-1))),IF(N935="WON",((((O935-1)*Q935)*'complete results log'!$B$2)+('complete results log'!$B$2*(O935-1))),IF(N935="PLACED",((((O935-1)*Q935)*'complete results log'!$B$2)-'complete results log'!$B$2),IF(Q935=0,-'complete results log'!$B$2,IF(Q935=0,-'complete results log'!$B$2,-('complete results log'!$B$2*2)))))))*E935</f>
        <v>0</v>
      </c>
      <c r="T935" s="28">
        <f>(IF(N935="WON-EW",(((L935-1)*'complete results log'!$B$2)*(1-$B$3))+(((M935-1)*'complete results log'!$B$2)*(1-$B$3)),IF(N935="WON",(((L935-1)*'complete results log'!$B$2)*(1-$B$3)),IF(N935="PLACED",(((M935-1)*'complete results log'!$B$2)*(1-$B$3))-'complete results log'!$B$2,IF(Q935=0,-'complete results log'!$B$2,-('complete results log'!$B$2*2))))))*E935</f>
        <v>0</v>
      </c>
    </row>
    <row r="936" spans="3:20" x14ac:dyDescent="0.2">
      <c r="C936" s="50"/>
      <c r="D936" s="50"/>
      <c r="H936" s="22"/>
      <c r="I936" s="22"/>
      <c r="J936" s="22"/>
      <c r="K936" s="22"/>
      <c r="N936" s="18"/>
      <c r="O936" s="27">
        <f>((G936-1)*(1-(IF(H936="no",0,'complete results log'!$B$3)))+1)</f>
        <v>5.0000000000000044E-2</v>
      </c>
      <c r="P936" s="27">
        <f t="shared" si="14"/>
        <v>0</v>
      </c>
      <c r="Q936" s="39">
        <f>IF(Table1[[#This Row],[Runners]]&lt;5,0,IF(Table1[[#This Row],[Runners]]&lt;8,0.25,IF(Table1[[#This Row],[Runners]]&lt;12,0.2,IF(Table1[[#This Row],[Handicap?]]="Yes",0.25,0.2))))</f>
        <v>0</v>
      </c>
      <c r="R936" s="29">
        <f>(IF(N936="WON-EW",((((F936-1)*Q936)*'complete results log'!$B$2)+('complete results log'!$B$2*(F936-1))),IF(N936="WON",((((F936-1)*Q936)*'complete results log'!$B$2)+('complete results log'!$B$2*(F936-1))),IF(N936="PLACED",((((F936-1)*Q936)*'complete results log'!$B$2)-'complete results log'!$B$2),IF(Q936=0,-'complete results log'!$B$2,IF(Q936=0,-'complete results log'!$B$2,-('complete results log'!$B$2*2)))))))*E936</f>
        <v>0</v>
      </c>
      <c r="S936" s="28">
        <f>(IF(N936="WON-EW",((((O936-1)*Q936)*'complete results log'!$B$2)+('complete results log'!$B$2*(O936-1))),IF(N936="WON",((((O936-1)*Q936)*'complete results log'!$B$2)+('complete results log'!$B$2*(O936-1))),IF(N936="PLACED",((((O936-1)*Q936)*'complete results log'!$B$2)-'complete results log'!$B$2),IF(Q936=0,-'complete results log'!$B$2,IF(Q936=0,-'complete results log'!$B$2,-('complete results log'!$B$2*2)))))))*E936</f>
        <v>0</v>
      </c>
      <c r="T936" s="28">
        <f>(IF(N936="WON-EW",(((L936-1)*'complete results log'!$B$2)*(1-$B$3))+(((M936-1)*'complete results log'!$B$2)*(1-$B$3)),IF(N936="WON",(((L936-1)*'complete results log'!$B$2)*(1-$B$3)),IF(N936="PLACED",(((M936-1)*'complete results log'!$B$2)*(1-$B$3))-'complete results log'!$B$2,IF(Q936=0,-'complete results log'!$B$2,-('complete results log'!$B$2*2))))))*E936</f>
        <v>0</v>
      </c>
    </row>
    <row r="937" spans="3:20" x14ac:dyDescent="0.2">
      <c r="C937" s="50"/>
      <c r="D937" s="50"/>
      <c r="H937" s="22"/>
      <c r="I937" s="22"/>
      <c r="J937" s="22"/>
      <c r="K937" s="22"/>
      <c r="N937" s="18"/>
      <c r="O937" s="27">
        <f>((G937-1)*(1-(IF(H937="no",0,'complete results log'!$B$3)))+1)</f>
        <v>5.0000000000000044E-2</v>
      </c>
      <c r="P937" s="27">
        <f t="shared" si="14"/>
        <v>0</v>
      </c>
      <c r="Q937" s="39">
        <f>IF(Table1[[#This Row],[Runners]]&lt;5,0,IF(Table1[[#This Row],[Runners]]&lt;8,0.25,IF(Table1[[#This Row],[Runners]]&lt;12,0.2,IF(Table1[[#This Row],[Handicap?]]="Yes",0.25,0.2))))</f>
        <v>0</v>
      </c>
      <c r="R937" s="29">
        <f>(IF(N937="WON-EW",((((F937-1)*Q937)*'complete results log'!$B$2)+('complete results log'!$B$2*(F937-1))),IF(N937="WON",((((F937-1)*Q937)*'complete results log'!$B$2)+('complete results log'!$B$2*(F937-1))),IF(N937="PLACED",((((F937-1)*Q937)*'complete results log'!$B$2)-'complete results log'!$B$2),IF(Q937=0,-'complete results log'!$B$2,IF(Q937=0,-'complete results log'!$B$2,-('complete results log'!$B$2*2)))))))*E937</f>
        <v>0</v>
      </c>
      <c r="S937" s="28">
        <f>(IF(N937="WON-EW",((((O937-1)*Q937)*'complete results log'!$B$2)+('complete results log'!$B$2*(O937-1))),IF(N937="WON",((((O937-1)*Q937)*'complete results log'!$B$2)+('complete results log'!$B$2*(O937-1))),IF(N937="PLACED",((((O937-1)*Q937)*'complete results log'!$B$2)-'complete results log'!$B$2),IF(Q937=0,-'complete results log'!$B$2,IF(Q937=0,-'complete results log'!$B$2,-('complete results log'!$B$2*2)))))))*E937</f>
        <v>0</v>
      </c>
      <c r="T937" s="28">
        <f>(IF(N937="WON-EW",(((L937-1)*'complete results log'!$B$2)*(1-$B$3))+(((M937-1)*'complete results log'!$B$2)*(1-$B$3)),IF(N937="WON",(((L937-1)*'complete results log'!$B$2)*(1-$B$3)),IF(N937="PLACED",(((M937-1)*'complete results log'!$B$2)*(1-$B$3))-'complete results log'!$B$2,IF(Q937=0,-'complete results log'!$B$2,-('complete results log'!$B$2*2))))))*E937</f>
        <v>0</v>
      </c>
    </row>
    <row r="938" spans="3:20" x14ac:dyDescent="0.2">
      <c r="C938" s="50"/>
      <c r="D938" s="50"/>
      <c r="H938" s="22"/>
      <c r="I938" s="22"/>
      <c r="J938" s="22"/>
      <c r="K938" s="22"/>
      <c r="N938" s="18"/>
      <c r="O938" s="27">
        <f>((G938-1)*(1-(IF(H938="no",0,'complete results log'!$B$3)))+1)</f>
        <v>5.0000000000000044E-2</v>
      </c>
      <c r="P938" s="27">
        <f t="shared" si="14"/>
        <v>0</v>
      </c>
      <c r="Q938" s="39">
        <f>IF(Table1[[#This Row],[Runners]]&lt;5,0,IF(Table1[[#This Row],[Runners]]&lt;8,0.25,IF(Table1[[#This Row],[Runners]]&lt;12,0.2,IF(Table1[[#This Row],[Handicap?]]="Yes",0.25,0.2))))</f>
        <v>0</v>
      </c>
      <c r="R938" s="29">
        <f>(IF(N938="WON-EW",((((F938-1)*Q938)*'complete results log'!$B$2)+('complete results log'!$B$2*(F938-1))),IF(N938="WON",((((F938-1)*Q938)*'complete results log'!$B$2)+('complete results log'!$B$2*(F938-1))),IF(N938="PLACED",((((F938-1)*Q938)*'complete results log'!$B$2)-'complete results log'!$B$2),IF(Q938=0,-'complete results log'!$B$2,IF(Q938=0,-'complete results log'!$B$2,-('complete results log'!$B$2*2)))))))*E938</f>
        <v>0</v>
      </c>
      <c r="S938" s="28">
        <f>(IF(N938="WON-EW",((((O938-1)*Q938)*'complete results log'!$B$2)+('complete results log'!$B$2*(O938-1))),IF(N938="WON",((((O938-1)*Q938)*'complete results log'!$B$2)+('complete results log'!$B$2*(O938-1))),IF(N938="PLACED",((((O938-1)*Q938)*'complete results log'!$B$2)-'complete results log'!$B$2),IF(Q938=0,-'complete results log'!$B$2,IF(Q938=0,-'complete results log'!$B$2,-('complete results log'!$B$2*2)))))))*E938</f>
        <v>0</v>
      </c>
      <c r="T938" s="28">
        <f>(IF(N938="WON-EW",(((L938-1)*'complete results log'!$B$2)*(1-$B$3))+(((M938-1)*'complete results log'!$B$2)*(1-$B$3)),IF(N938="WON",(((L938-1)*'complete results log'!$B$2)*(1-$B$3)),IF(N938="PLACED",(((M938-1)*'complete results log'!$B$2)*(1-$B$3))-'complete results log'!$B$2,IF(Q938=0,-'complete results log'!$B$2,-('complete results log'!$B$2*2))))))*E938</f>
        <v>0</v>
      </c>
    </row>
    <row r="939" spans="3:20" x14ac:dyDescent="0.2">
      <c r="C939" s="50"/>
      <c r="D939" s="50"/>
      <c r="H939" s="22"/>
      <c r="I939" s="22"/>
      <c r="J939" s="22"/>
      <c r="K939" s="22"/>
      <c r="N939" s="18"/>
      <c r="O939" s="27">
        <f>((G939-1)*(1-(IF(H939="no",0,'complete results log'!$B$3)))+1)</f>
        <v>5.0000000000000044E-2</v>
      </c>
      <c r="P939" s="27">
        <f t="shared" si="14"/>
        <v>0</v>
      </c>
      <c r="Q939" s="39">
        <f>IF(Table1[[#This Row],[Runners]]&lt;5,0,IF(Table1[[#This Row],[Runners]]&lt;8,0.25,IF(Table1[[#This Row],[Runners]]&lt;12,0.2,IF(Table1[[#This Row],[Handicap?]]="Yes",0.25,0.2))))</f>
        <v>0</v>
      </c>
      <c r="R939" s="29">
        <f>(IF(N939="WON-EW",((((F939-1)*Q939)*'complete results log'!$B$2)+('complete results log'!$B$2*(F939-1))),IF(N939="WON",((((F939-1)*Q939)*'complete results log'!$B$2)+('complete results log'!$B$2*(F939-1))),IF(N939="PLACED",((((F939-1)*Q939)*'complete results log'!$B$2)-'complete results log'!$B$2),IF(Q939=0,-'complete results log'!$B$2,IF(Q939=0,-'complete results log'!$B$2,-('complete results log'!$B$2*2)))))))*E939</f>
        <v>0</v>
      </c>
      <c r="S939" s="28">
        <f>(IF(N939="WON-EW",((((O939-1)*Q939)*'complete results log'!$B$2)+('complete results log'!$B$2*(O939-1))),IF(N939="WON",((((O939-1)*Q939)*'complete results log'!$B$2)+('complete results log'!$B$2*(O939-1))),IF(N939="PLACED",((((O939-1)*Q939)*'complete results log'!$B$2)-'complete results log'!$B$2),IF(Q939=0,-'complete results log'!$B$2,IF(Q939=0,-'complete results log'!$B$2,-('complete results log'!$B$2*2)))))))*E939</f>
        <v>0</v>
      </c>
      <c r="T939" s="28">
        <f>(IF(N939="WON-EW",(((L939-1)*'complete results log'!$B$2)*(1-$B$3))+(((M939-1)*'complete results log'!$B$2)*(1-$B$3)),IF(N939="WON",(((L939-1)*'complete results log'!$B$2)*(1-$B$3)),IF(N939="PLACED",(((M939-1)*'complete results log'!$B$2)*(1-$B$3))-'complete results log'!$B$2,IF(Q939=0,-'complete results log'!$B$2,-('complete results log'!$B$2*2))))))*E939</f>
        <v>0</v>
      </c>
    </row>
    <row r="940" spans="3:20" x14ac:dyDescent="0.2">
      <c r="C940" s="50"/>
      <c r="D940" s="50"/>
      <c r="H940" s="22"/>
      <c r="I940" s="22"/>
      <c r="J940" s="22"/>
      <c r="K940" s="22"/>
      <c r="N940" s="18"/>
      <c r="O940" s="27">
        <f>((G940-1)*(1-(IF(H940="no",0,'complete results log'!$B$3)))+1)</f>
        <v>5.0000000000000044E-2</v>
      </c>
      <c r="P940" s="27">
        <f t="shared" si="14"/>
        <v>0</v>
      </c>
      <c r="Q940" s="39">
        <f>IF(Table1[[#This Row],[Runners]]&lt;5,0,IF(Table1[[#This Row],[Runners]]&lt;8,0.25,IF(Table1[[#This Row],[Runners]]&lt;12,0.2,IF(Table1[[#This Row],[Handicap?]]="Yes",0.25,0.2))))</f>
        <v>0</v>
      </c>
      <c r="R940" s="29">
        <f>(IF(N940="WON-EW",((((F940-1)*Q940)*'complete results log'!$B$2)+('complete results log'!$B$2*(F940-1))),IF(N940="WON",((((F940-1)*Q940)*'complete results log'!$B$2)+('complete results log'!$B$2*(F940-1))),IF(N940="PLACED",((((F940-1)*Q940)*'complete results log'!$B$2)-'complete results log'!$B$2),IF(Q940=0,-'complete results log'!$B$2,IF(Q940=0,-'complete results log'!$B$2,-('complete results log'!$B$2*2)))))))*E940</f>
        <v>0</v>
      </c>
      <c r="S940" s="28">
        <f>(IF(N940="WON-EW",((((O940-1)*Q940)*'complete results log'!$B$2)+('complete results log'!$B$2*(O940-1))),IF(N940="WON",((((O940-1)*Q940)*'complete results log'!$B$2)+('complete results log'!$B$2*(O940-1))),IF(N940="PLACED",((((O940-1)*Q940)*'complete results log'!$B$2)-'complete results log'!$B$2),IF(Q940=0,-'complete results log'!$B$2,IF(Q940=0,-'complete results log'!$B$2,-('complete results log'!$B$2*2)))))))*E940</f>
        <v>0</v>
      </c>
      <c r="T940" s="28">
        <f>(IF(N940="WON-EW",(((L940-1)*'complete results log'!$B$2)*(1-$B$3))+(((M940-1)*'complete results log'!$B$2)*(1-$B$3)),IF(N940="WON",(((L940-1)*'complete results log'!$B$2)*(1-$B$3)),IF(N940="PLACED",(((M940-1)*'complete results log'!$B$2)*(1-$B$3))-'complete results log'!$B$2,IF(Q940=0,-'complete results log'!$B$2,-('complete results log'!$B$2*2))))))*E940</f>
        <v>0</v>
      </c>
    </row>
    <row r="941" spans="3:20" x14ac:dyDescent="0.2">
      <c r="C941" s="50"/>
      <c r="D941" s="50"/>
      <c r="H941" s="22"/>
      <c r="I941" s="22"/>
      <c r="J941" s="22"/>
      <c r="K941" s="22"/>
      <c r="N941" s="18"/>
      <c r="O941" s="27">
        <f>((G941-1)*(1-(IF(H941="no",0,'complete results log'!$B$3)))+1)</f>
        <v>5.0000000000000044E-2</v>
      </c>
      <c r="P941" s="27">
        <f t="shared" si="14"/>
        <v>0</v>
      </c>
      <c r="Q941" s="39">
        <f>IF(Table1[[#This Row],[Runners]]&lt;5,0,IF(Table1[[#This Row],[Runners]]&lt;8,0.25,IF(Table1[[#This Row],[Runners]]&lt;12,0.2,IF(Table1[[#This Row],[Handicap?]]="Yes",0.25,0.2))))</f>
        <v>0</v>
      </c>
      <c r="R941" s="29">
        <f>(IF(N941="WON-EW",((((F941-1)*Q941)*'complete results log'!$B$2)+('complete results log'!$B$2*(F941-1))),IF(N941="WON",((((F941-1)*Q941)*'complete results log'!$B$2)+('complete results log'!$B$2*(F941-1))),IF(N941="PLACED",((((F941-1)*Q941)*'complete results log'!$B$2)-'complete results log'!$B$2),IF(Q941=0,-'complete results log'!$B$2,IF(Q941=0,-'complete results log'!$B$2,-('complete results log'!$B$2*2)))))))*E941</f>
        <v>0</v>
      </c>
      <c r="S941" s="28">
        <f>(IF(N941="WON-EW",((((O941-1)*Q941)*'complete results log'!$B$2)+('complete results log'!$B$2*(O941-1))),IF(N941="WON",((((O941-1)*Q941)*'complete results log'!$B$2)+('complete results log'!$B$2*(O941-1))),IF(N941="PLACED",((((O941-1)*Q941)*'complete results log'!$B$2)-'complete results log'!$B$2),IF(Q941=0,-'complete results log'!$B$2,IF(Q941=0,-'complete results log'!$B$2,-('complete results log'!$B$2*2)))))))*E941</f>
        <v>0</v>
      </c>
      <c r="T941" s="28">
        <f>(IF(N941="WON-EW",(((L941-1)*'complete results log'!$B$2)*(1-$B$3))+(((M941-1)*'complete results log'!$B$2)*(1-$B$3)),IF(N941="WON",(((L941-1)*'complete results log'!$B$2)*(1-$B$3)),IF(N941="PLACED",(((M941-1)*'complete results log'!$B$2)*(1-$B$3))-'complete results log'!$B$2,IF(Q941=0,-'complete results log'!$B$2,-('complete results log'!$B$2*2))))))*E941</f>
        <v>0</v>
      </c>
    </row>
    <row r="942" spans="3:20" x14ac:dyDescent="0.2">
      <c r="C942" s="50"/>
      <c r="D942" s="50"/>
      <c r="H942" s="22"/>
      <c r="I942" s="22"/>
      <c r="J942" s="22"/>
      <c r="K942" s="22"/>
      <c r="N942" s="18"/>
      <c r="O942" s="27">
        <f>((G942-1)*(1-(IF(H942="no",0,'complete results log'!$B$3)))+1)</f>
        <v>5.0000000000000044E-2</v>
      </c>
      <c r="P942" s="27">
        <f t="shared" si="14"/>
        <v>0</v>
      </c>
      <c r="Q942" s="39">
        <f>IF(Table1[[#This Row],[Runners]]&lt;5,0,IF(Table1[[#This Row],[Runners]]&lt;8,0.25,IF(Table1[[#This Row],[Runners]]&lt;12,0.2,IF(Table1[[#This Row],[Handicap?]]="Yes",0.25,0.2))))</f>
        <v>0</v>
      </c>
      <c r="R942" s="29">
        <f>(IF(N942="WON-EW",((((F942-1)*Q942)*'complete results log'!$B$2)+('complete results log'!$B$2*(F942-1))),IF(N942="WON",((((F942-1)*Q942)*'complete results log'!$B$2)+('complete results log'!$B$2*(F942-1))),IF(N942="PLACED",((((F942-1)*Q942)*'complete results log'!$B$2)-'complete results log'!$B$2),IF(Q942=0,-'complete results log'!$B$2,IF(Q942=0,-'complete results log'!$B$2,-('complete results log'!$B$2*2)))))))*E942</f>
        <v>0</v>
      </c>
      <c r="S942" s="28">
        <f>(IF(N942="WON-EW",((((O942-1)*Q942)*'complete results log'!$B$2)+('complete results log'!$B$2*(O942-1))),IF(N942="WON",((((O942-1)*Q942)*'complete results log'!$B$2)+('complete results log'!$B$2*(O942-1))),IF(N942="PLACED",((((O942-1)*Q942)*'complete results log'!$B$2)-'complete results log'!$B$2),IF(Q942=0,-'complete results log'!$B$2,IF(Q942=0,-'complete results log'!$B$2,-('complete results log'!$B$2*2)))))))*E942</f>
        <v>0</v>
      </c>
      <c r="T942" s="28">
        <f>(IF(N942="WON-EW",(((L942-1)*'complete results log'!$B$2)*(1-$B$3))+(((M942-1)*'complete results log'!$B$2)*(1-$B$3)),IF(N942="WON",(((L942-1)*'complete results log'!$B$2)*(1-$B$3)),IF(N942="PLACED",(((M942-1)*'complete results log'!$B$2)*(1-$B$3))-'complete results log'!$B$2,IF(Q942=0,-'complete results log'!$B$2,-('complete results log'!$B$2*2))))))*E942</f>
        <v>0</v>
      </c>
    </row>
    <row r="943" spans="3:20" x14ac:dyDescent="0.2">
      <c r="C943" s="50"/>
      <c r="D943" s="50"/>
      <c r="H943" s="22"/>
      <c r="I943" s="22"/>
      <c r="J943" s="22"/>
      <c r="K943" s="22"/>
      <c r="N943" s="18"/>
      <c r="O943" s="27">
        <f>((G943-1)*(1-(IF(H943="no",0,'complete results log'!$B$3)))+1)</f>
        <v>5.0000000000000044E-2</v>
      </c>
      <c r="P943" s="27">
        <f t="shared" si="14"/>
        <v>0</v>
      </c>
      <c r="Q943" s="39">
        <f>IF(Table1[[#This Row],[Runners]]&lt;5,0,IF(Table1[[#This Row],[Runners]]&lt;8,0.25,IF(Table1[[#This Row],[Runners]]&lt;12,0.2,IF(Table1[[#This Row],[Handicap?]]="Yes",0.25,0.2))))</f>
        <v>0</v>
      </c>
      <c r="R943" s="29">
        <f>(IF(N943="WON-EW",((((F943-1)*Q943)*'complete results log'!$B$2)+('complete results log'!$B$2*(F943-1))),IF(N943="WON",((((F943-1)*Q943)*'complete results log'!$B$2)+('complete results log'!$B$2*(F943-1))),IF(N943="PLACED",((((F943-1)*Q943)*'complete results log'!$B$2)-'complete results log'!$B$2),IF(Q943=0,-'complete results log'!$B$2,IF(Q943=0,-'complete results log'!$B$2,-('complete results log'!$B$2*2)))))))*E943</f>
        <v>0</v>
      </c>
      <c r="S943" s="28">
        <f>(IF(N943="WON-EW",((((O943-1)*Q943)*'complete results log'!$B$2)+('complete results log'!$B$2*(O943-1))),IF(N943="WON",((((O943-1)*Q943)*'complete results log'!$B$2)+('complete results log'!$B$2*(O943-1))),IF(N943="PLACED",((((O943-1)*Q943)*'complete results log'!$B$2)-'complete results log'!$B$2),IF(Q943=0,-'complete results log'!$B$2,IF(Q943=0,-'complete results log'!$B$2,-('complete results log'!$B$2*2)))))))*E943</f>
        <v>0</v>
      </c>
      <c r="T943" s="28">
        <f>(IF(N943="WON-EW",(((L943-1)*'complete results log'!$B$2)*(1-$B$3))+(((M943-1)*'complete results log'!$B$2)*(1-$B$3)),IF(N943="WON",(((L943-1)*'complete results log'!$B$2)*(1-$B$3)),IF(N943="PLACED",(((M943-1)*'complete results log'!$B$2)*(1-$B$3))-'complete results log'!$B$2,IF(Q943=0,-'complete results log'!$B$2,-('complete results log'!$B$2*2))))))*E943</f>
        <v>0</v>
      </c>
    </row>
    <row r="944" spans="3:20" x14ac:dyDescent="0.2">
      <c r="C944" s="50"/>
      <c r="D944" s="50"/>
      <c r="H944" s="22"/>
      <c r="I944" s="22"/>
      <c r="J944" s="22"/>
      <c r="K944" s="22"/>
      <c r="N944" s="18"/>
      <c r="O944" s="27">
        <f>((G944-1)*(1-(IF(H944="no",0,'complete results log'!$B$3)))+1)</f>
        <v>5.0000000000000044E-2</v>
      </c>
      <c r="P944" s="27">
        <f t="shared" si="14"/>
        <v>0</v>
      </c>
      <c r="Q944" s="39">
        <f>IF(Table1[[#This Row],[Runners]]&lt;5,0,IF(Table1[[#This Row],[Runners]]&lt;8,0.25,IF(Table1[[#This Row],[Runners]]&lt;12,0.2,IF(Table1[[#This Row],[Handicap?]]="Yes",0.25,0.2))))</f>
        <v>0</v>
      </c>
      <c r="R944" s="29">
        <f>(IF(N944="WON-EW",((((F944-1)*Q944)*'complete results log'!$B$2)+('complete results log'!$B$2*(F944-1))),IF(N944="WON",((((F944-1)*Q944)*'complete results log'!$B$2)+('complete results log'!$B$2*(F944-1))),IF(N944="PLACED",((((F944-1)*Q944)*'complete results log'!$B$2)-'complete results log'!$B$2),IF(Q944=0,-'complete results log'!$B$2,IF(Q944=0,-'complete results log'!$B$2,-('complete results log'!$B$2*2)))))))*E944</f>
        <v>0</v>
      </c>
      <c r="S944" s="28">
        <f>(IF(N944="WON-EW",((((O944-1)*Q944)*'complete results log'!$B$2)+('complete results log'!$B$2*(O944-1))),IF(N944="WON",((((O944-1)*Q944)*'complete results log'!$B$2)+('complete results log'!$B$2*(O944-1))),IF(N944="PLACED",((((O944-1)*Q944)*'complete results log'!$B$2)-'complete results log'!$B$2),IF(Q944=0,-'complete results log'!$B$2,IF(Q944=0,-'complete results log'!$B$2,-('complete results log'!$B$2*2)))))))*E944</f>
        <v>0</v>
      </c>
      <c r="T944" s="28">
        <f>(IF(N944="WON-EW",(((L944-1)*'complete results log'!$B$2)*(1-$B$3))+(((M944-1)*'complete results log'!$B$2)*(1-$B$3)),IF(N944="WON",(((L944-1)*'complete results log'!$B$2)*(1-$B$3)),IF(N944="PLACED",(((M944-1)*'complete results log'!$B$2)*(1-$B$3))-'complete results log'!$B$2,IF(Q944=0,-'complete results log'!$B$2,-('complete results log'!$B$2*2))))))*E944</f>
        <v>0</v>
      </c>
    </row>
    <row r="945" spans="3:20" x14ac:dyDescent="0.2">
      <c r="C945" s="50"/>
      <c r="D945" s="50"/>
      <c r="H945" s="22"/>
      <c r="I945" s="22"/>
      <c r="J945" s="22"/>
      <c r="K945" s="22"/>
      <c r="N945" s="18"/>
      <c r="O945" s="27">
        <f>((G945-1)*(1-(IF(H945="no",0,'complete results log'!$B$3)))+1)</f>
        <v>5.0000000000000044E-2</v>
      </c>
      <c r="P945" s="27">
        <f t="shared" si="14"/>
        <v>0</v>
      </c>
      <c r="Q945" s="39">
        <f>IF(Table1[[#This Row],[Runners]]&lt;5,0,IF(Table1[[#This Row],[Runners]]&lt;8,0.25,IF(Table1[[#This Row],[Runners]]&lt;12,0.2,IF(Table1[[#This Row],[Handicap?]]="Yes",0.25,0.2))))</f>
        <v>0</v>
      </c>
      <c r="R945" s="29">
        <f>(IF(N945="WON-EW",((((F945-1)*Q945)*'complete results log'!$B$2)+('complete results log'!$B$2*(F945-1))),IF(N945="WON",((((F945-1)*Q945)*'complete results log'!$B$2)+('complete results log'!$B$2*(F945-1))),IF(N945="PLACED",((((F945-1)*Q945)*'complete results log'!$B$2)-'complete results log'!$B$2),IF(Q945=0,-'complete results log'!$B$2,IF(Q945=0,-'complete results log'!$B$2,-('complete results log'!$B$2*2)))))))*E945</f>
        <v>0</v>
      </c>
      <c r="S945" s="28">
        <f>(IF(N945="WON-EW",((((O945-1)*Q945)*'complete results log'!$B$2)+('complete results log'!$B$2*(O945-1))),IF(N945="WON",((((O945-1)*Q945)*'complete results log'!$B$2)+('complete results log'!$B$2*(O945-1))),IF(N945="PLACED",((((O945-1)*Q945)*'complete results log'!$B$2)-'complete results log'!$B$2),IF(Q945=0,-'complete results log'!$B$2,IF(Q945=0,-'complete results log'!$B$2,-('complete results log'!$B$2*2)))))))*E945</f>
        <v>0</v>
      </c>
      <c r="T945" s="28">
        <f>(IF(N945="WON-EW",(((L945-1)*'complete results log'!$B$2)*(1-$B$3))+(((M945-1)*'complete results log'!$B$2)*(1-$B$3)),IF(N945="WON",(((L945-1)*'complete results log'!$B$2)*(1-$B$3)),IF(N945="PLACED",(((M945-1)*'complete results log'!$B$2)*(1-$B$3))-'complete results log'!$B$2,IF(Q945=0,-'complete results log'!$B$2,-('complete results log'!$B$2*2))))))*E945</f>
        <v>0</v>
      </c>
    </row>
    <row r="946" spans="3:20" x14ac:dyDescent="0.2">
      <c r="C946" s="50"/>
      <c r="D946" s="50"/>
      <c r="H946" s="22"/>
      <c r="I946" s="22"/>
      <c r="J946" s="22"/>
      <c r="K946" s="22"/>
      <c r="N946" s="18"/>
      <c r="O946" s="27">
        <f>((G946-1)*(1-(IF(H946="no",0,'complete results log'!$B$3)))+1)</f>
        <v>5.0000000000000044E-2</v>
      </c>
      <c r="P946" s="27">
        <f t="shared" si="14"/>
        <v>0</v>
      </c>
      <c r="Q946" s="39">
        <f>IF(Table1[[#This Row],[Runners]]&lt;5,0,IF(Table1[[#This Row],[Runners]]&lt;8,0.25,IF(Table1[[#This Row],[Runners]]&lt;12,0.2,IF(Table1[[#This Row],[Handicap?]]="Yes",0.25,0.2))))</f>
        <v>0</v>
      </c>
      <c r="R946" s="29">
        <f>(IF(N946="WON-EW",((((F946-1)*Q946)*'complete results log'!$B$2)+('complete results log'!$B$2*(F946-1))),IF(N946="WON",((((F946-1)*Q946)*'complete results log'!$B$2)+('complete results log'!$B$2*(F946-1))),IF(N946="PLACED",((((F946-1)*Q946)*'complete results log'!$B$2)-'complete results log'!$B$2),IF(Q946=0,-'complete results log'!$B$2,IF(Q946=0,-'complete results log'!$B$2,-('complete results log'!$B$2*2)))))))*E946</f>
        <v>0</v>
      </c>
      <c r="S946" s="28">
        <f>(IF(N946="WON-EW",((((O946-1)*Q946)*'complete results log'!$B$2)+('complete results log'!$B$2*(O946-1))),IF(N946="WON",((((O946-1)*Q946)*'complete results log'!$B$2)+('complete results log'!$B$2*(O946-1))),IF(N946="PLACED",((((O946-1)*Q946)*'complete results log'!$B$2)-'complete results log'!$B$2),IF(Q946=0,-'complete results log'!$B$2,IF(Q946=0,-'complete results log'!$B$2,-('complete results log'!$B$2*2)))))))*E946</f>
        <v>0</v>
      </c>
      <c r="T946" s="28">
        <f>(IF(N946="WON-EW",(((L946-1)*'complete results log'!$B$2)*(1-$B$3))+(((M946-1)*'complete results log'!$B$2)*(1-$B$3)),IF(N946="WON",(((L946-1)*'complete results log'!$B$2)*(1-$B$3)),IF(N946="PLACED",(((M946-1)*'complete results log'!$B$2)*(1-$B$3))-'complete results log'!$B$2,IF(Q946=0,-'complete results log'!$B$2,-('complete results log'!$B$2*2))))))*E946</f>
        <v>0</v>
      </c>
    </row>
    <row r="947" spans="3:20" x14ac:dyDescent="0.2">
      <c r="C947" s="50"/>
      <c r="D947" s="50"/>
      <c r="H947" s="22"/>
      <c r="I947" s="22"/>
      <c r="J947" s="22"/>
      <c r="K947" s="22"/>
      <c r="N947" s="18"/>
      <c r="O947" s="27">
        <f>((G947-1)*(1-(IF(H947="no",0,'complete results log'!$B$3)))+1)</f>
        <v>5.0000000000000044E-2</v>
      </c>
      <c r="P947" s="27">
        <f t="shared" si="14"/>
        <v>0</v>
      </c>
      <c r="Q947" s="39">
        <f>IF(Table1[[#This Row],[Runners]]&lt;5,0,IF(Table1[[#This Row],[Runners]]&lt;8,0.25,IF(Table1[[#This Row],[Runners]]&lt;12,0.2,IF(Table1[[#This Row],[Handicap?]]="Yes",0.25,0.2))))</f>
        <v>0</v>
      </c>
      <c r="R947" s="29">
        <f>(IF(N947="WON-EW",((((F947-1)*Q947)*'complete results log'!$B$2)+('complete results log'!$B$2*(F947-1))),IF(N947="WON",((((F947-1)*Q947)*'complete results log'!$B$2)+('complete results log'!$B$2*(F947-1))),IF(N947="PLACED",((((F947-1)*Q947)*'complete results log'!$B$2)-'complete results log'!$B$2),IF(Q947=0,-'complete results log'!$B$2,IF(Q947=0,-'complete results log'!$B$2,-('complete results log'!$B$2*2)))))))*E947</f>
        <v>0</v>
      </c>
      <c r="S947" s="28">
        <f>(IF(N947="WON-EW",((((O947-1)*Q947)*'complete results log'!$B$2)+('complete results log'!$B$2*(O947-1))),IF(N947="WON",((((O947-1)*Q947)*'complete results log'!$B$2)+('complete results log'!$B$2*(O947-1))),IF(N947="PLACED",((((O947-1)*Q947)*'complete results log'!$B$2)-'complete results log'!$B$2),IF(Q947=0,-'complete results log'!$B$2,IF(Q947=0,-'complete results log'!$B$2,-('complete results log'!$B$2*2)))))))*E947</f>
        <v>0</v>
      </c>
      <c r="T947" s="28">
        <f>(IF(N947="WON-EW",(((L947-1)*'complete results log'!$B$2)*(1-$B$3))+(((M947-1)*'complete results log'!$B$2)*(1-$B$3)),IF(N947="WON",(((L947-1)*'complete results log'!$B$2)*(1-$B$3)),IF(N947="PLACED",(((M947-1)*'complete results log'!$B$2)*(1-$B$3))-'complete results log'!$B$2,IF(Q947=0,-'complete results log'!$B$2,-('complete results log'!$B$2*2))))))*E947</f>
        <v>0</v>
      </c>
    </row>
    <row r="948" spans="3:20" x14ac:dyDescent="0.2">
      <c r="C948" s="50"/>
      <c r="D948" s="50"/>
      <c r="H948" s="22"/>
      <c r="I948" s="22"/>
      <c r="J948" s="22"/>
      <c r="K948" s="22"/>
      <c r="N948" s="18"/>
      <c r="O948" s="27">
        <f>((G948-1)*(1-(IF(H948="no",0,'complete results log'!$B$3)))+1)</f>
        <v>5.0000000000000044E-2</v>
      </c>
      <c r="P948" s="27">
        <f t="shared" ref="P948:P985" si="15">E948*IF(I948="yes",2,1)</f>
        <v>0</v>
      </c>
      <c r="Q948" s="39">
        <f>IF(Table1[[#This Row],[Runners]]&lt;5,0,IF(Table1[[#This Row],[Runners]]&lt;8,0.25,IF(Table1[[#This Row],[Runners]]&lt;12,0.2,IF(Table1[[#This Row],[Handicap?]]="Yes",0.25,0.2))))</f>
        <v>0</v>
      </c>
      <c r="R948" s="29">
        <f>(IF(N948="WON-EW",((((F948-1)*Q948)*'complete results log'!$B$2)+('complete results log'!$B$2*(F948-1))),IF(N948="WON",((((F948-1)*Q948)*'complete results log'!$B$2)+('complete results log'!$B$2*(F948-1))),IF(N948="PLACED",((((F948-1)*Q948)*'complete results log'!$B$2)-'complete results log'!$B$2),IF(Q948=0,-'complete results log'!$B$2,IF(Q948=0,-'complete results log'!$B$2,-('complete results log'!$B$2*2)))))))*E948</f>
        <v>0</v>
      </c>
      <c r="S948" s="28">
        <f>(IF(N948="WON-EW",((((O948-1)*Q948)*'complete results log'!$B$2)+('complete results log'!$B$2*(O948-1))),IF(N948="WON",((((O948-1)*Q948)*'complete results log'!$B$2)+('complete results log'!$B$2*(O948-1))),IF(N948="PLACED",((((O948-1)*Q948)*'complete results log'!$B$2)-'complete results log'!$B$2),IF(Q948=0,-'complete results log'!$B$2,IF(Q948=0,-'complete results log'!$B$2,-('complete results log'!$B$2*2)))))))*E948</f>
        <v>0</v>
      </c>
      <c r="T948" s="28">
        <f>(IF(N948="WON-EW",(((L948-1)*'complete results log'!$B$2)*(1-$B$3))+(((M948-1)*'complete results log'!$B$2)*(1-$B$3)),IF(N948="WON",(((L948-1)*'complete results log'!$B$2)*(1-$B$3)),IF(N948="PLACED",(((M948-1)*'complete results log'!$B$2)*(1-$B$3))-'complete results log'!$B$2,IF(Q948=0,-'complete results log'!$B$2,-('complete results log'!$B$2*2))))))*E948</f>
        <v>0</v>
      </c>
    </row>
    <row r="949" spans="3:20" x14ac:dyDescent="0.2">
      <c r="C949" s="50"/>
      <c r="D949" s="50"/>
      <c r="H949" s="22"/>
      <c r="I949" s="22"/>
      <c r="J949" s="22"/>
      <c r="K949" s="22"/>
      <c r="N949" s="18"/>
      <c r="O949" s="27">
        <f>((G949-1)*(1-(IF(H949="no",0,'complete results log'!$B$3)))+1)</f>
        <v>5.0000000000000044E-2</v>
      </c>
      <c r="P949" s="27">
        <f t="shared" si="15"/>
        <v>0</v>
      </c>
      <c r="Q949" s="39">
        <f>IF(Table1[[#This Row],[Runners]]&lt;5,0,IF(Table1[[#This Row],[Runners]]&lt;8,0.25,IF(Table1[[#This Row],[Runners]]&lt;12,0.2,IF(Table1[[#This Row],[Handicap?]]="Yes",0.25,0.2))))</f>
        <v>0</v>
      </c>
      <c r="R949" s="29">
        <f>(IF(N949="WON-EW",((((F949-1)*Q949)*'complete results log'!$B$2)+('complete results log'!$B$2*(F949-1))),IF(N949="WON",((((F949-1)*Q949)*'complete results log'!$B$2)+('complete results log'!$B$2*(F949-1))),IF(N949="PLACED",((((F949-1)*Q949)*'complete results log'!$B$2)-'complete results log'!$B$2),IF(Q949=0,-'complete results log'!$B$2,IF(Q949=0,-'complete results log'!$B$2,-('complete results log'!$B$2*2)))))))*E949</f>
        <v>0</v>
      </c>
      <c r="S949" s="28">
        <f>(IF(N949="WON-EW",((((O949-1)*Q949)*'complete results log'!$B$2)+('complete results log'!$B$2*(O949-1))),IF(N949="WON",((((O949-1)*Q949)*'complete results log'!$B$2)+('complete results log'!$B$2*(O949-1))),IF(N949="PLACED",((((O949-1)*Q949)*'complete results log'!$B$2)-'complete results log'!$B$2),IF(Q949=0,-'complete results log'!$B$2,IF(Q949=0,-'complete results log'!$B$2,-('complete results log'!$B$2*2)))))))*E949</f>
        <v>0</v>
      </c>
      <c r="T949" s="28">
        <f>(IF(N949="WON-EW",(((L949-1)*'complete results log'!$B$2)*(1-$B$3))+(((M949-1)*'complete results log'!$B$2)*(1-$B$3)),IF(N949="WON",(((L949-1)*'complete results log'!$B$2)*(1-$B$3)),IF(N949="PLACED",(((M949-1)*'complete results log'!$B$2)*(1-$B$3))-'complete results log'!$B$2,IF(Q949=0,-'complete results log'!$B$2,-('complete results log'!$B$2*2))))))*E949</f>
        <v>0</v>
      </c>
    </row>
    <row r="950" spans="3:20" x14ac:dyDescent="0.2">
      <c r="C950" s="50"/>
      <c r="D950" s="50"/>
      <c r="H950" s="22"/>
      <c r="I950" s="22"/>
      <c r="J950" s="22"/>
      <c r="K950" s="22"/>
      <c r="N950" s="18"/>
      <c r="O950" s="27">
        <f>((G950-1)*(1-(IF(H950="no",0,'complete results log'!$B$3)))+1)</f>
        <v>5.0000000000000044E-2</v>
      </c>
      <c r="P950" s="27">
        <f t="shared" si="15"/>
        <v>0</v>
      </c>
      <c r="Q950" s="39">
        <f>IF(Table1[[#This Row],[Runners]]&lt;5,0,IF(Table1[[#This Row],[Runners]]&lt;8,0.25,IF(Table1[[#This Row],[Runners]]&lt;12,0.2,IF(Table1[[#This Row],[Handicap?]]="Yes",0.25,0.2))))</f>
        <v>0</v>
      </c>
      <c r="R950" s="29">
        <f>(IF(N950="WON-EW",((((F950-1)*Q950)*'complete results log'!$B$2)+('complete results log'!$B$2*(F950-1))),IF(N950="WON",((((F950-1)*Q950)*'complete results log'!$B$2)+('complete results log'!$B$2*(F950-1))),IF(N950="PLACED",((((F950-1)*Q950)*'complete results log'!$B$2)-'complete results log'!$B$2),IF(Q950=0,-'complete results log'!$B$2,IF(Q950=0,-'complete results log'!$B$2,-('complete results log'!$B$2*2)))))))*E950</f>
        <v>0</v>
      </c>
      <c r="S950" s="28">
        <f>(IF(N950="WON-EW",((((O950-1)*Q950)*'complete results log'!$B$2)+('complete results log'!$B$2*(O950-1))),IF(N950="WON",((((O950-1)*Q950)*'complete results log'!$B$2)+('complete results log'!$B$2*(O950-1))),IF(N950="PLACED",((((O950-1)*Q950)*'complete results log'!$B$2)-'complete results log'!$B$2),IF(Q950=0,-'complete results log'!$B$2,IF(Q950=0,-'complete results log'!$B$2,-('complete results log'!$B$2*2)))))))*E950</f>
        <v>0</v>
      </c>
      <c r="T950" s="28">
        <f>(IF(N950="WON-EW",(((L950-1)*'complete results log'!$B$2)*(1-$B$3))+(((M950-1)*'complete results log'!$B$2)*(1-$B$3)),IF(N950="WON",(((L950-1)*'complete results log'!$B$2)*(1-$B$3)),IF(N950="PLACED",(((M950-1)*'complete results log'!$B$2)*(1-$B$3))-'complete results log'!$B$2,IF(Q950=0,-'complete results log'!$B$2,-('complete results log'!$B$2*2))))))*E950</f>
        <v>0</v>
      </c>
    </row>
    <row r="951" spans="3:20" x14ac:dyDescent="0.2">
      <c r="C951" s="50"/>
      <c r="D951" s="50"/>
      <c r="H951" s="22"/>
      <c r="I951" s="22"/>
      <c r="J951" s="22"/>
      <c r="K951" s="22"/>
      <c r="N951" s="18"/>
      <c r="O951" s="27">
        <f>((G951-1)*(1-(IF(H951="no",0,'complete results log'!$B$3)))+1)</f>
        <v>5.0000000000000044E-2</v>
      </c>
      <c r="P951" s="27">
        <f t="shared" si="15"/>
        <v>0</v>
      </c>
      <c r="Q951" s="39">
        <f>IF(Table1[[#This Row],[Runners]]&lt;5,0,IF(Table1[[#This Row],[Runners]]&lt;8,0.25,IF(Table1[[#This Row],[Runners]]&lt;12,0.2,IF(Table1[[#This Row],[Handicap?]]="Yes",0.25,0.2))))</f>
        <v>0</v>
      </c>
      <c r="R951" s="29">
        <f>(IF(N951="WON-EW",((((F951-1)*Q951)*'complete results log'!$B$2)+('complete results log'!$B$2*(F951-1))),IF(N951="WON",((((F951-1)*Q951)*'complete results log'!$B$2)+('complete results log'!$B$2*(F951-1))),IF(N951="PLACED",((((F951-1)*Q951)*'complete results log'!$B$2)-'complete results log'!$B$2),IF(Q951=0,-'complete results log'!$B$2,IF(Q951=0,-'complete results log'!$B$2,-('complete results log'!$B$2*2)))))))*E951</f>
        <v>0</v>
      </c>
      <c r="S951" s="28">
        <f>(IF(N951="WON-EW",((((O951-1)*Q951)*'complete results log'!$B$2)+('complete results log'!$B$2*(O951-1))),IF(N951="WON",((((O951-1)*Q951)*'complete results log'!$B$2)+('complete results log'!$B$2*(O951-1))),IF(N951="PLACED",((((O951-1)*Q951)*'complete results log'!$B$2)-'complete results log'!$B$2),IF(Q951=0,-'complete results log'!$B$2,IF(Q951=0,-'complete results log'!$B$2,-('complete results log'!$B$2*2)))))))*E951</f>
        <v>0</v>
      </c>
      <c r="T951" s="28">
        <f>(IF(N951="WON-EW",(((L951-1)*'complete results log'!$B$2)*(1-$B$3))+(((M951-1)*'complete results log'!$B$2)*(1-$B$3)),IF(N951="WON",(((L951-1)*'complete results log'!$B$2)*(1-$B$3)),IF(N951="PLACED",(((M951-1)*'complete results log'!$B$2)*(1-$B$3))-'complete results log'!$B$2,IF(Q951=0,-'complete results log'!$B$2,-('complete results log'!$B$2*2))))))*E951</f>
        <v>0</v>
      </c>
    </row>
    <row r="952" spans="3:20" x14ac:dyDescent="0.2">
      <c r="C952" s="50"/>
      <c r="D952" s="50"/>
      <c r="H952" s="22"/>
      <c r="I952" s="22"/>
      <c r="J952" s="22"/>
      <c r="K952" s="22"/>
      <c r="N952" s="18"/>
      <c r="O952" s="27">
        <f>((G952-1)*(1-(IF(H952="no",0,'complete results log'!$B$3)))+1)</f>
        <v>5.0000000000000044E-2</v>
      </c>
      <c r="P952" s="27">
        <f t="shared" si="15"/>
        <v>0</v>
      </c>
      <c r="Q952" s="39">
        <f>IF(Table1[[#This Row],[Runners]]&lt;5,0,IF(Table1[[#This Row],[Runners]]&lt;8,0.25,IF(Table1[[#This Row],[Runners]]&lt;12,0.2,IF(Table1[[#This Row],[Handicap?]]="Yes",0.25,0.2))))</f>
        <v>0</v>
      </c>
      <c r="R952" s="29">
        <f>(IF(N952="WON-EW",((((F952-1)*Q952)*'complete results log'!$B$2)+('complete results log'!$B$2*(F952-1))),IF(N952="WON",((((F952-1)*Q952)*'complete results log'!$B$2)+('complete results log'!$B$2*(F952-1))),IF(N952="PLACED",((((F952-1)*Q952)*'complete results log'!$B$2)-'complete results log'!$B$2),IF(Q952=0,-'complete results log'!$B$2,IF(Q952=0,-'complete results log'!$B$2,-('complete results log'!$B$2*2)))))))*E952</f>
        <v>0</v>
      </c>
      <c r="S952" s="28">
        <f>(IF(N952="WON-EW",((((O952-1)*Q952)*'complete results log'!$B$2)+('complete results log'!$B$2*(O952-1))),IF(N952="WON",((((O952-1)*Q952)*'complete results log'!$B$2)+('complete results log'!$B$2*(O952-1))),IF(N952="PLACED",((((O952-1)*Q952)*'complete results log'!$B$2)-'complete results log'!$B$2),IF(Q952=0,-'complete results log'!$B$2,IF(Q952=0,-'complete results log'!$B$2,-('complete results log'!$B$2*2)))))))*E952</f>
        <v>0</v>
      </c>
      <c r="T952" s="28">
        <f>(IF(N952="WON-EW",(((L952-1)*'complete results log'!$B$2)*(1-$B$3))+(((M952-1)*'complete results log'!$B$2)*(1-$B$3)),IF(N952="WON",(((L952-1)*'complete results log'!$B$2)*(1-$B$3)),IF(N952="PLACED",(((M952-1)*'complete results log'!$B$2)*(1-$B$3))-'complete results log'!$B$2,IF(Q952=0,-'complete results log'!$B$2,-('complete results log'!$B$2*2))))))*E952</f>
        <v>0</v>
      </c>
    </row>
    <row r="953" spans="3:20" x14ac:dyDescent="0.2">
      <c r="C953" s="50"/>
      <c r="D953" s="50"/>
      <c r="H953" s="22"/>
      <c r="I953" s="22"/>
      <c r="J953" s="22"/>
      <c r="K953" s="22"/>
      <c r="N953" s="18"/>
      <c r="O953" s="27">
        <f>((G953-1)*(1-(IF(H953="no",0,'complete results log'!$B$3)))+1)</f>
        <v>5.0000000000000044E-2</v>
      </c>
      <c r="P953" s="27">
        <f t="shared" si="15"/>
        <v>0</v>
      </c>
      <c r="Q953" s="39">
        <f>IF(Table1[[#This Row],[Runners]]&lt;5,0,IF(Table1[[#This Row],[Runners]]&lt;8,0.25,IF(Table1[[#This Row],[Runners]]&lt;12,0.2,IF(Table1[[#This Row],[Handicap?]]="Yes",0.25,0.2))))</f>
        <v>0</v>
      </c>
      <c r="R953" s="29">
        <f>(IF(N953="WON-EW",((((F953-1)*Q953)*'complete results log'!$B$2)+('complete results log'!$B$2*(F953-1))),IF(N953="WON",((((F953-1)*Q953)*'complete results log'!$B$2)+('complete results log'!$B$2*(F953-1))),IF(N953="PLACED",((((F953-1)*Q953)*'complete results log'!$B$2)-'complete results log'!$B$2),IF(Q953=0,-'complete results log'!$B$2,IF(Q953=0,-'complete results log'!$B$2,-('complete results log'!$B$2*2)))))))*E953</f>
        <v>0</v>
      </c>
      <c r="S953" s="28">
        <f>(IF(N953="WON-EW",((((O953-1)*Q953)*'complete results log'!$B$2)+('complete results log'!$B$2*(O953-1))),IF(N953="WON",((((O953-1)*Q953)*'complete results log'!$B$2)+('complete results log'!$B$2*(O953-1))),IF(N953="PLACED",((((O953-1)*Q953)*'complete results log'!$B$2)-'complete results log'!$B$2),IF(Q953=0,-'complete results log'!$B$2,IF(Q953=0,-'complete results log'!$B$2,-('complete results log'!$B$2*2)))))))*E953</f>
        <v>0</v>
      </c>
      <c r="T953" s="28">
        <f>(IF(N953="WON-EW",(((L953-1)*'complete results log'!$B$2)*(1-$B$3))+(((M953-1)*'complete results log'!$B$2)*(1-$B$3)),IF(N953="WON",(((L953-1)*'complete results log'!$B$2)*(1-$B$3)),IF(N953="PLACED",(((M953-1)*'complete results log'!$B$2)*(1-$B$3))-'complete results log'!$B$2,IF(Q953=0,-'complete results log'!$B$2,-('complete results log'!$B$2*2))))))*E953</f>
        <v>0</v>
      </c>
    </row>
    <row r="954" spans="3:20" x14ac:dyDescent="0.2">
      <c r="C954" s="50"/>
      <c r="D954" s="50"/>
      <c r="H954" s="22"/>
      <c r="I954" s="22"/>
      <c r="J954" s="22"/>
      <c r="K954" s="22"/>
      <c r="N954" s="18"/>
      <c r="O954" s="27">
        <f>((G954-1)*(1-(IF(H954="no",0,'complete results log'!$B$3)))+1)</f>
        <v>5.0000000000000044E-2</v>
      </c>
      <c r="P954" s="27">
        <f t="shared" si="15"/>
        <v>0</v>
      </c>
      <c r="Q954" s="39">
        <f>IF(Table1[[#This Row],[Runners]]&lt;5,0,IF(Table1[[#This Row],[Runners]]&lt;8,0.25,IF(Table1[[#This Row],[Runners]]&lt;12,0.2,IF(Table1[[#This Row],[Handicap?]]="Yes",0.25,0.2))))</f>
        <v>0</v>
      </c>
      <c r="R954" s="29">
        <f>(IF(N954="WON-EW",((((F954-1)*Q954)*'complete results log'!$B$2)+('complete results log'!$B$2*(F954-1))),IF(N954="WON",((((F954-1)*Q954)*'complete results log'!$B$2)+('complete results log'!$B$2*(F954-1))),IF(N954="PLACED",((((F954-1)*Q954)*'complete results log'!$B$2)-'complete results log'!$B$2),IF(Q954=0,-'complete results log'!$B$2,IF(Q954=0,-'complete results log'!$B$2,-('complete results log'!$B$2*2)))))))*E954</f>
        <v>0</v>
      </c>
      <c r="S954" s="28">
        <f>(IF(N954="WON-EW",((((O954-1)*Q954)*'complete results log'!$B$2)+('complete results log'!$B$2*(O954-1))),IF(N954="WON",((((O954-1)*Q954)*'complete results log'!$B$2)+('complete results log'!$B$2*(O954-1))),IF(N954="PLACED",((((O954-1)*Q954)*'complete results log'!$B$2)-'complete results log'!$B$2),IF(Q954=0,-'complete results log'!$B$2,IF(Q954=0,-'complete results log'!$B$2,-('complete results log'!$B$2*2)))))))*E954</f>
        <v>0</v>
      </c>
      <c r="T954" s="28">
        <f>(IF(N954="WON-EW",(((L954-1)*'complete results log'!$B$2)*(1-$B$3))+(((M954-1)*'complete results log'!$B$2)*(1-$B$3)),IF(N954="WON",(((L954-1)*'complete results log'!$B$2)*(1-$B$3)),IF(N954="PLACED",(((M954-1)*'complete results log'!$B$2)*(1-$B$3))-'complete results log'!$B$2,IF(Q954=0,-'complete results log'!$B$2,-('complete results log'!$B$2*2))))))*E954</f>
        <v>0</v>
      </c>
    </row>
    <row r="955" spans="3:20" x14ac:dyDescent="0.2">
      <c r="C955" s="50"/>
      <c r="D955" s="50"/>
      <c r="H955" s="22"/>
      <c r="I955" s="22"/>
      <c r="J955" s="22"/>
      <c r="K955" s="22"/>
      <c r="N955" s="18"/>
      <c r="O955" s="27">
        <f>((G955-1)*(1-(IF(H955="no",0,'complete results log'!$B$3)))+1)</f>
        <v>5.0000000000000044E-2</v>
      </c>
      <c r="P955" s="27">
        <f t="shared" si="15"/>
        <v>0</v>
      </c>
      <c r="Q955" s="39">
        <f>IF(Table1[[#This Row],[Runners]]&lt;5,0,IF(Table1[[#This Row],[Runners]]&lt;8,0.25,IF(Table1[[#This Row],[Runners]]&lt;12,0.2,IF(Table1[[#This Row],[Handicap?]]="Yes",0.25,0.2))))</f>
        <v>0</v>
      </c>
      <c r="R955" s="29">
        <f>(IF(N955="WON-EW",((((F955-1)*Q955)*'complete results log'!$B$2)+('complete results log'!$B$2*(F955-1))),IF(N955="WON",((((F955-1)*Q955)*'complete results log'!$B$2)+('complete results log'!$B$2*(F955-1))),IF(N955="PLACED",((((F955-1)*Q955)*'complete results log'!$B$2)-'complete results log'!$B$2),IF(Q955=0,-'complete results log'!$B$2,IF(Q955=0,-'complete results log'!$B$2,-('complete results log'!$B$2*2)))))))*E955</f>
        <v>0</v>
      </c>
      <c r="S955" s="28">
        <f>(IF(N955="WON-EW",((((O955-1)*Q955)*'complete results log'!$B$2)+('complete results log'!$B$2*(O955-1))),IF(N955="WON",((((O955-1)*Q955)*'complete results log'!$B$2)+('complete results log'!$B$2*(O955-1))),IF(N955="PLACED",((((O955-1)*Q955)*'complete results log'!$B$2)-'complete results log'!$B$2),IF(Q955=0,-'complete results log'!$B$2,IF(Q955=0,-'complete results log'!$B$2,-('complete results log'!$B$2*2)))))))*E955</f>
        <v>0</v>
      </c>
      <c r="T955" s="28">
        <f>(IF(N955="WON-EW",(((L955-1)*'complete results log'!$B$2)*(1-$B$3))+(((M955-1)*'complete results log'!$B$2)*(1-$B$3)),IF(N955="WON",(((L955-1)*'complete results log'!$B$2)*(1-$B$3)),IF(N955="PLACED",(((M955-1)*'complete results log'!$B$2)*(1-$B$3))-'complete results log'!$B$2,IF(Q955=0,-'complete results log'!$B$2,-('complete results log'!$B$2*2))))))*E955</f>
        <v>0</v>
      </c>
    </row>
    <row r="956" spans="3:20" x14ac:dyDescent="0.2">
      <c r="C956" s="50"/>
      <c r="D956" s="50"/>
      <c r="H956" s="22"/>
      <c r="I956" s="22"/>
      <c r="J956" s="22"/>
      <c r="K956" s="22"/>
      <c r="N956" s="18"/>
      <c r="O956" s="27">
        <f>((G956-1)*(1-(IF(H956="no",0,'complete results log'!$B$3)))+1)</f>
        <v>5.0000000000000044E-2</v>
      </c>
      <c r="P956" s="27">
        <f t="shared" si="15"/>
        <v>0</v>
      </c>
      <c r="Q956" s="39">
        <f>IF(Table1[[#This Row],[Runners]]&lt;5,0,IF(Table1[[#This Row],[Runners]]&lt;8,0.25,IF(Table1[[#This Row],[Runners]]&lt;12,0.2,IF(Table1[[#This Row],[Handicap?]]="Yes",0.25,0.2))))</f>
        <v>0</v>
      </c>
      <c r="R956" s="29">
        <f>(IF(N956="WON-EW",((((F956-1)*Q956)*'complete results log'!$B$2)+('complete results log'!$B$2*(F956-1))),IF(N956="WON",((((F956-1)*Q956)*'complete results log'!$B$2)+('complete results log'!$B$2*(F956-1))),IF(N956="PLACED",((((F956-1)*Q956)*'complete results log'!$B$2)-'complete results log'!$B$2),IF(Q956=0,-'complete results log'!$B$2,IF(Q956=0,-'complete results log'!$B$2,-('complete results log'!$B$2*2)))))))*E956</f>
        <v>0</v>
      </c>
      <c r="S956" s="28">
        <f>(IF(N956="WON-EW",((((O956-1)*Q956)*'complete results log'!$B$2)+('complete results log'!$B$2*(O956-1))),IF(N956="WON",((((O956-1)*Q956)*'complete results log'!$B$2)+('complete results log'!$B$2*(O956-1))),IF(N956="PLACED",((((O956-1)*Q956)*'complete results log'!$B$2)-'complete results log'!$B$2),IF(Q956=0,-'complete results log'!$B$2,IF(Q956=0,-'complete results log'!$B$2,-('complete results log'!$B$2*2)))))))*E956</f>
        <v>0</v>
      </c>
      <c r="T956" s="28">
        <f>(IF(N956="WON-EW",(((L956-1)*'complete results log'!$B$2)*(1-$B$3))+(((M956-1)*'complete results log'!$B$2)*(1-$B$3)),IF(N956="WON",(((L956-1)*'complete results log'!$B$2)*(1-$B$3)),IF(N956="PLACED",(((M956-1)*'complete results log'!$B$2)*(1-$B$3))-'complete results log'!$B$2,IF(Q956=0,-'complete results log'!$B$2,-('complete results log'!$B$2*2))))))*E956</f>
        <v>0</v>
      </c>
    </row>
    <row r="957" spans="3:20" x14ac:dyDescent="0.2">
      <c r="C957" s="50"/>
      <c r="D957" s="50"/>
      <c r="H957" s="22"/>
      <c r="I957" s="22"/>
      <c r="J957" s="22"/>
      <c r="K957" s="22"/>
      <c r="N957" s="18"/>
      <c r="O957" s="27">
        <f>((G957-1)*(1-(IF(H957="no",0,'complete results log'!$B$3)))+1)</f>
        <v>5.0000000000000044E-2</v>
      </c>
      <c r="P957" s="27">
        <f t="shared" si="15"/>
        <v>0</v>
      </c>
      <c r="Q957" s="39">
        <f>IF(Table1[[#This Row],[Runners]]&lt;5,0,IF(Table1[[#This Row],[Runners]]&lt;8,0.25,IF(Table1[[#This Row],[Runners]]&lt;12,0.2,IF(Table1[[#This Row],[Handicap?]]="Yes",0.25,0.2))))</f>
        <v>0</v>
      </c>
      <c r="R957" s="29">
        <f>(IF(N957="WON-EW",((((F957-1)*Q957)*'complete results log'!$B$2)+('complete results log'!$B$2*(F957-1))),IF(N957="WON",((((F957-1)*Q957)*'complete results log'!$B$2)+('complete results log'!$B$2*(F957-1))),IF(N957="PLACED",((((F957-1)*Q957)*'complete results log'!$B$2)-'complete results log'!$B$2),IF(Q957=0,-'complete results log'!$B$2,IF(Q957=0,-'complete results log'!$B$2,-('complete results log'!$B$2*2)))))))*E957</f>
        <v>0</v>
      </c>
      <c r="S957" s="28">
        <f>(IF(N957="WON-EW",((((O957-1)*Q957)*'complete results log'!$B$2)+('complete results log'!$B$2*(O957-1))),IF(N957="WON",((((O957-1)*Q957)*'complete results log'!$B$2)+('complete results log'!$B$2*(O957-1))),IF(N957="PLACED",((((O957-1)*Q957)*'complete results log'!$B$2)-'complete results log'!$B$2),IF(Q957=0,-'complete results log'!$B$2,IF(Q957=0,-'complete results log'!$B$2,-('complete results log'!$B$2*2)))))))*E957</f>
        <v>0</v>
      </c>
      <c r="T957" s="28">
        <f>(IF(N957="WON-EW",(((L957-1)*'complete results log'!$B$2)*(1-$B$3))+(((M957-1)*'complete results log'!$B$2)*(1-$B$3)),IF(N957="WON",(((L957-1)*'complete results log'!$B$2)*(1-$B$3)),IF(N957="PLACED",(((M957-1)*'complete results log'!$B$2)*(1-$B$3))-'complete results log'!$B$2,IF(Q957=0,-'complete results log'!$B$2,-('complete results log'!$B$2*2))))))*E957</f>
        <v>0</v>
      </c>
    </row>
    <row r="958" spans="3:20" x14ac:dyDescent="0.2">
      <c r="C958" s="50"/>
      <c r="D958" s="50"/>
      <c r="H958" s="22"/>
      <c r="I958" s="22"/>
      <c r="J958" s="22"/>
      <c r="K958" s="22"/>
      <c r="N958" s="18"/>
      <c r="O958" s="27">
        <f>((G958-1)*(1-(IF(H958="no",0,'complete results log'!$B$3)))+1)</f>
        <v>5.0000000000000044E-2</v>
      </c>
      <c r="P958" s="27">
        <f t="shared" si="15"/>
        <v>0</v>
      </c>
      <c r="Q958" s="39">
        <f>IF(Table1[[#This Row],[Runners]]&lt;5,0,IF(Table1[[#This Row],[Runners]]&lt;8,0.25,IF(Table1[[#This Row],[Runners]]&lt;12,0.2,IF(Table1[[#This Row],[Handicap?]]="Yes",0.25,0.2))))</f>
        <v>0</v>
      </c>
      <c r="R958" s="29">
        <f>(IF(N958="WON-EW",((((F958-1)*Q958)*'complete results log'!$B$2)+('complete results log'!$B$2*(F958-1))),IF(N958="WON",((((F958-1)*Q958)*'complete results log'!$B$2)+('complete results log'!$B$2*(F958-1))),IF(N958="PLACED",((((F958-1)*Q958)*'complete results log'!$B$2)-'complete results log'!$B$2),IF(Q958=0,-'complete results log'!$B$2,IF(Q958=0,-'complete results log'!$B$2,-('complete results log'!$B$2*2)))))))*E958</f>
        <v>0</v>
      </c>
      <c r="S958" s="28">
        <f>(IF(N958="WON-EW",((((O958-1)*Q958)*'complete results log'!$B$2)+('complete results log'!$B$2*(O958-1))),IF(N958="WON",((((O958-1)*Q958)*'complete results log'!$B$2)+('complete results log'!$B$2*(O958-1))),IF(N958="PLACED",((((O958-1)*Q958)*'complete results log'!$B$2)-'complete results log'!$B$2),IF(Q958=0,-'complete results log'!$B$2,IF(Q958=0,-'complete results log'!$B$2,-('complete results log'!$B$2*2)))))))*E958</f>
        <v>0</v>
      </c>
      <c r="T958" s="28">
        <f>(IF(N958="WON-EW",(((L958-1)*'complete results log'!$B$2)*(1-$B$3))+(((M958-1)*'complete results log'!$B$2)*(1-$B$3)),IF(N958="WON",(((L958-1)*'complete results log'!$B$2)*(1-$B$3)),IF(N958="PLACED",(((M958-1)*'complete results log'!$B$2)*(1-$B$3))-'complete results log'!$B$2,IF(Q958=0,-'complete results log'!$B$2,-('complete results log'!$B$2*2))))))*E958</f>
        <v>0</v>
      </c>
    </row>
    <row r="959" spans="3:20" x14ac:dyDescent="0.2">
      <c r="C959" s="50"/>
      <c r="D959" s="50"/>
      <c r="H959" s="22"/>
      <c r="I959" s="22"/>
      <c r="J959" s="22"/>
      <c r="K959" s="22"/>
      <c r="N959" s="18"/>
      <c r="O959" s="27">
        <f>((G959-1)*(1-(IF(H959="no",0,'complete results log'!$B$3)))+1)</f>
        <v>5.0000000000000044E-2</v>
      </c>
      <c r="P959" s="27">
        <f t="shared" si="15"/>
        <v>0</v>
      </c>
      <c r="Q959" s="39">
        <f>IF(Table1[[#This Row],[Runners]]&lt;5,0,IF(Table1[[#This Row],[Runners]]&lt;8,0.25,IF(Table1[[#This Row],[Runners]]&lt;12,0.2,IF(Table1[[#This Row],[Handicap?]]="Yes",0.25,0.2))))</f>
        <v>0</v>
      </c>
      <c r="R959" s="29">
        <f>(IF(N959="WON-EW",((((F959-1)*Q959)*'complete results log'!$B$2)+('complete results log'!$B$2*(F959-1))),IF(N959="WON",((((F959-1)*Q959)*'complete results log'!$B$2)+('complete results log'!$B$2*(F959-1))),IF(N959="PLACED",((((F959-1)*Q959)*'complete results log'!$B$2)-'complete results log'!$B$2),IF(Q959=0,-'complete results log'!$B$2,IF(Q959=0,-'complete results log'!$B$2,-('complete results log'!$B$2*2)))))))*E959</f>
        <v>0</v>
      </c>
      <c r="S959" s="28">
        <f>(IF(N959="WON-EW",((((O959-1)*Q959)*'complete results log'!$B$2)+('complete results log'!$B$2*(O959-1))),IF(N959="WON",((((O959-1)*Q959)*'complete results log'!$B$2)+('complete results log'!$B$2*(O959-1))),IF(N959="PLACED",((((O959-1)*Q959)*'complete results log'!$B$2)-'complete results log'!$B$2),IF(Q959=0,-'complete results log'!$B$2,IF(Q959=0,-'complete results log'!$B$2,-('complete results log'!$B$2*2)))))))*E959</f>
        <v>0</v>
      </c>
      <c r="T959" s="28">
        <f>(IF(N959="WON-EW",(((L959-1)*'complete results log'!$B$2)*(1-$B$3))+(((M959-1)*'complete results log'!$B$2)*(1-$B$3)),IF(N959="WON",(((L959-1)*'complete results log'!$B$2)*(1-$B$3)),IF(N959="PLACED",(((M959-1)*'complete results log'!$B$2)*(1-$B$3))-'complete results log'!$B$2,IF(Q959=0,-'complete results log'!$B$2,-('complete results log'!$B$2*2))))))*E959</f>
        <v>0</v>
      </c>
    </row>
    <row r="960" spans="3:20" x14ac:dyDescent="0.2">
      <c r="C960" s="50"/>
      <c r="D960" s="50"/>
      <c r="H960" s="22"/>
      <c r="I960" s="22"/>
      <c r="J960" s="22"/>
      <c r="K960" s="22"/>
      <c r="N960" s="18"/>
      <c r="O960" s="27">
        <f>((G960-1)*(1-(IF(H960="no",0,'complete results log'!$B$3)))+1)</f>
        <v>5.0000000000000044E-2</v>
      </c>
      <c r="P960" s="27">
        <f t="shared" si="15"/>
        <v>0</v>
      </c>
      <c r="Q960" s="39">
        <f>IF(Table1[[#This Row],[Runners]]&lt;5,0,IF(Table1[[#This Row],[Runners]]&lt;8,0.25,IF(Table1[[#This Row],[Runners]]&lt;12,0.2,IF(Table1[[#This Row],[Handicap?]]="Yes",0.25,0.2))))</f>
        <v>0</v>
      </c>
      <c r="R960" s="29">
        <f>(IF(N960="WON-EW",((((F960-1)*Q960)*'complete results log'!$B$2)+('complete results log'!$B$2*(F960-1))),IF(N960="WON",((((F960-1)*Q960)*'complete results log'!$B$2)+('complete results log'!$B$2*(F960-1))),IF(N960="PLACED",((((F960-1)*Q960)*'complete results log'!$B$2)-'complete results log'!$B$2),IF(Q960=0,-'complete results log'!$B$2,IF(Q960=0,-'complete results log'!$B$2,-('complete results log'!$B$2*2)))))))*E960</f>
        <v>0</v>
      </c>
      <c r="S960" s="28">
        <f>(IF(N960="WON-EW",((((O960-1)*Q960)*'complete results log'!$B$2)+('complete results log'!$B$2*(O960-1))),IF(N960="WON",((((O960-1)*Q960)*'complete results log'!$B$2)+('complete results log'!$B$2*(O960-1))),IF(N960="PLACED",((((O960-1)*Q960)*'complete results log'!$B$2)-'complete results log'!$B$2),IF(Q960=0,-'complete results log'!$B$2,IF(Q960=0,-'complete results log'!$B$2,-('complete results log'!$B$2*2)))))))*E960</f>
        <v>0</v>
      </c>
      <c r="T960" s="28">
        <f>(IF(N960="WON-EW",(((L960-1)*'complete results log'!$B$2)*(1-$B$3))+(((M960-1)*'complete results log'!$B$2)*(1-$B$3)),IF(N960="WON",(((L960-1)*'complete results log'!$B$2)*(1-$B$3)),IF(N960="PLACED",(((M960-1)*'complete results log'!$B$2)*(1-$B$3))-'complete results log'!$B$2,IF(Q960=0,-'complete results log'!$B$2,-('complete results log'!$B$2*2))))))*E960</f>
        <v>0</v>
      </c>
    </row>
    <row r="961" spans="3:20" x14ac:dyDescent="0.2">
      <c r="C961" s="50"/>
      <c r="D961" s="50"/>
      <c r="H961" s="22"/>
      <c r="I961" s="22"/>
      <c r="J961" s="22"/>
      <c r="K961" s="22"/>
      <c r="N961" s="18"/>
      <c r="O961" s="27">
        <f>((G961-1)*(1-(IF(H961="no",0,'complete results log'!$B$3)))+1)</f>
        <v>5.0000000000000044E-2</v>
      </c>
      <c r="P961" s="27">
        <f t="shared" si="15"/>
        <v>0</v>
      </c>
      <c r="Q961" s="39">
        <f>IF(Table1[[#This Row],[Runners]]&lt;5,0,IF(Table1[[#This Row],[Runners]]&lt;8,0.25,IF(Table1[[#This Row],[Runners]]&lt;12,0.2,IF(Table1[[#This Row],[Handicap?]]="Yes",0.25,0.2))))</f>
        <v>0</v>
      </c>
      <c r="R961" s="29">
        <f>(IF(N961="WON-EW",((((F961-1)*Q961)*'complete results log'!$B$2)+('complete results log'!$B$2*(F961-1))),IF(N961="WON",((((F961-1)*Q961)*'complete results log'!$B$2)+('complete results log'!$B$2*(F961-1))),IF(N961="PLACED",((((F961-1)*Q961)*'complete results log'!$B$2)-'complete results log'!$B$2),IF(Q961=0,-'complete results log'!$B$2,IF(Q961=0,-'complete results log'!$B$2,-('complete results log'!$B$2*2)))))))*E961</f>
        <v>0</v>
      </c>
      <c r="S961" s="28">
        <f>(IF(N961="WON-EW",((((O961-1)*Q961)*'complete results log'!$B$2)+('complete results log'!$B$2*(O961-1))),IF(N961="WON",((((O961-1)*Q961)*'complete results log'!$B$2)+('complete results log'!$B$2*(O961-1))),IF(N961="PLACED",((((O961-1)*Q961)*'complete results log'!$B$2)-'complete results log'!$B$2),IF(Q961=0,-'complete results log'!$B$2,IF(Q961=0,-'complete results log'!$B$2,-('complete results log'!$B$2*2)))))))*E961</f>
        <v>0</v>
      </c>
      <c r="T961" s="28">
        <f>(IF(N961="WON-EW",(((L961-1)*'complete results log'!$B$2)*(1-$B$3))+(((M961-1)*'complete results log'!$B$2)*(1-$B$3)),IF(N961="WON",(((L961-1)*'complete results log'!$B$2)*(1-$B$3)),IF(N961="PLACED",(((M961-1)*'complete results log'!$B$2)*(1-$B$3))-'complete results log'!$B$2,IF(Q961=0,-'complete results log'!$B$2,-('complete results log'!$B$2*2))))))*E961</f>
        <v>0</v>
      </c>
    </row>
    <row r="962" spans="3:20" x14ac:dyDescent="0.2">
      <c r="C962" s="50"/>
      <c r="D962" s="50"/>
      <c r="H962" s="22"/>
      <c r="I962" s="22"/>
      <c r="J962" s="22"/>
      <c r="K962" s="22"/>
      <c r="N962" s="18"/>
      <c r="O962" s="27">
        <f>((G962-1)*(1-(IF(H962="no",0,'complete results log'!$B$3)))+1)</f>
        <v>5.0000000000000044E-2</v>
      </c>
      <c r="P962" s="27">
        <f t="shared" si="15"/>
        <v>0</v>
      </c>
      <c r="Q962" s="39">
        <f>IF(Table1[[#This Row],[Runners]]&lt;5,0,IF(Table1[[#This Row],[Runners]]&lt;8,0.25,IF(Table1[[#This Row],[Runners]]&lt;12,0.2,IF(Table1[[#This Row],[Handicap?]]="Yes",0.25,0.2))))</f>
        <v>0</v>
      </c>
      <c r="R962" s="29">
        <f>(IF(N962="WON-EW",((((F962-1)*Q962)*'complete results log'!$B$2)+('complete results log'!$B$2*(F962-1))),IF(N962="WON",((((F962-1)*Q962)*'complete results log'!$B$2)+('complete results log'!$B$2*(F962-1))),IF(N962="PLACED",((((F962-1)*Q962)*'complete results log'!$B$2)-'complete results log'!$B$2),IF(Q962=0,-'complete results log'!$B$2,IF(Q962=0,-'complete results log'!$B$2,-('complete results log'!$B$2*2)))))))*E962</f>
        <v>0</v>
      </c>
      <c r="S962" s="28">
        <f>(IF(N962="WON-EW",((((O962-1)*Q962)*'complete results log'!$B$2)+('complete results log'!$B$2*(O962-1))),IF(N962="WON",((((O962-1)*Q962)*'complete results log'!$B$2)+('complete results log'!$B$2*(O962-1))),IF(N962="PLACED",((((O962-1)*Q962)*'complete results log'!$B$2)-'complete results log'!$B$2),IF(Q962=0,-'complete results log'!$B$2,IF(Q962=0,-'complete results log'!$B$2,-('complete results log'!$B$2*2)))))))*E962</f>
        <v>0</v>
      </c>
      <c r="T962" s="28">
        <f>(IF(N962="WON-EW",(((L962-1)*'complete results log'!$B$2)*(1-$B$3))+(((M962-1)*'complete results log'!$B$2)*(1-$B$3)),IF(N962="WON",(((L962-1)*'complete results log'!$B$2)*(1-$B$3)),IF(N962="PLACED",(((M962-1)*'complete results log'!$B$2)*(1-$B$3))-'complete results log'!$B$2,IF(Q962=0,-'complete results log'!$B$2,-('complete results log'!$B$2*2))))))*E962</f>
        <v>0</v>
      </c>
    </row>
    <row r="963" spans="3:20" x14ac:dyDescent="0.2">
      <c r="C963" s="50"/>
      <c r="D963" s="50"/>
      <c r="H963" s="22"/>
      <c r="I963" s="22"/>
      <c r="J963" s="22"/>
      <c r="K963" s="22"/>
      <c r="N963" s="18"/>
      <c r="O963" s="27">
        <f>((G963-1)*(1-(IF(H963="no",0,'complete results log'!$B$3)))+1)</f>
        <v>5.0000000000000044E-2</v>
      </c>
      <c r="P963" s="27">
        <f t="shared" si="15"/>
        <v>0</v>
      </c>
      <c r="Q963" s="39">
        <f>IF(Table1[[#This Row],[Runners]]&lt;5,0,IF(Table1[[#This Row],[Runners]]&lt;8,0.25,IF(Table1[[#This Row],[Runners]]&lt;12,0.2,IF(Table1[[#This Row],[Handicap?]]="Yes",0.25,0.2))))</f>
        <v>0</v>
      </c>
      <c r="R963" s="29">
        <f>(IF(N963="WON-EW",((((F963-1)*Q963)*'complete results log'!$B$2)+('complete results log'!$B$2*(F963-1))),IF(N963="WON",((((F963-1)*Q963)*'complete results log'!$B$2)+('complete results log'!$B$2*(F963-1))),IF(N963="PLACED",((((F963-1)*Q963)*'complete results log'!$B$2)-'complete results log'!$B$2),IF(Q963=0,-'complete results log'!$B$2,IF(Q963=0,-'complete results log'!$B$2,-('complete results log'!$B$2*2)))))))*E963</f>
        <v>0</v>
      </c>
      <c r="S963" s="28">
        <f>(IF(N963="WON-EW",((((O963-1)*Q963)*'complete results log'!$B$2)+('complete results log'!$B$2*(O963-1))),IF(N963="WON",((((O963-1)*Q963)*'complete results log'!$B$2)+('complete results log'!$B$2*(O963-1))),IF(N963="PLACED",((((O963-1)*Q963)*'complete results log'!$B$2)-'complete results log'!$B$2),IF(Q963=0,-'complete results log'!$B$2,IF(Q963=0,-'complete results log'!$B$2,-('complete results log'!$B$2*2)))))))*E963</f>
        <v>0</v>
      </c>
      <c r="T963" s="28">
        <f>(IF(N963="WON-EW",(((L963-1)*'complete results log'!$B$2)*(1-$B$3))+(((M963-1)*'complete results log'!$B$2)*(1-$B$3)),IF(N963="WON",(((L963-1)*'complete results log'!$B$2)*(1-$B$3)),IF(N963="PLACED",(((M963-1)*'complete results log'!$B$2)*(1-$B$3))-'complete results log'!$B$2,IF(Q963=0,-'complete results log'!$B$2,-('complete results log'!$B$2*2))))))*E963</f>
        <v>0</v>
      </c>
    </row>
    <row r="964" spans="3:20" x14ac:dyDescent="0.2">
      <c r="C964" s="50"/>
      <c r="D964" s="50"/>
      <c r="H964" s="22"/>
      <c r="I964" s="22"/>
      <c r="J964" s="22"/>
      <c r="K964" s="22"/>
      <c r="N964" s="18"/>
      <c r="O964" s="27">
        <f>((G964-1)*(1-(IF(H964="no",0,'complete results log'!$B$3)))+1)</f>
        <v>5.0000000000000044E-2</v>
      </c>
      <c r="P964" s="27">
        <f t="shared" si="15"/>
        <v>0</v>
      </c>
      <c r="Q964" s="39">
        <f>IF(Table1[[#This Row],[Runners]]&lt;5,0,IF(Table1[[#This Row],[Runners]]&lt;8,0.25,IF(Table1[[#This Row],[Runners]]&lt;12,0.2,IF(Table1[[#This Row],[Handicap?]]="Yes",0.25,0.2))))</f>
        <v>0</v>
      </c>
      <c r="R964" s="29">
        <f>(IF(N964="WON-EW",((((F964-1)*Q964)*'complete results log'!$B$2)+('complete results log'!$B$2*(F964-1))),IF(N964="WON",((((F964-1)*Q964)*'complete results log'!$B$2)+('complete results log'!$B$2*(F964-1))),IF(N964="PLACED",((((F964-1)*Q964)*'complete results log'!$B$2)-'complete results log'!$B$2),IF(Q964=0,-'complete results log'!$B$2,IF(Q964=0,-'complete results log'!$B$2,-('complete results log'!$B$2*2)))))))*E964</f>
        <v>0</v>
      </c>
      <c r="S964" s="28">
        <f>(IF(N964="WON-EW",((((O964-1)*Q964)*'complete results log'!$B$2)+('complete results log'!$B$2*(O964-1))),IF(N964="WON",((((O964-1)*Q964)*'complete results log'!$B$2)+('complete results log'!$B$2*(O964-1))),IF(N964="PLACED",((((O964-1)*Q964)*'complete results log'!$B$2)-'complete results log'!$B$2),IF(Q964=0,-'complete results log'!$B$2,IF(Q964=0,-'complete results log'!$B$2,-('complete results log'!$B$2*2)))))))*E964</f>
        <v>0</v>
      </c>
      <c r="T964" s="28">
        <f>(IF(N964="WON-EW",(((L964-1)*'complete results log'!$B$2)*(1-$B$3))+(((M964-1)*'complete results log'!$B$2)*(1-$B$3)),IF(N964="WON",(((L964-1)*'complete results log'!$B$2)*(1-$B$3)),IF(N964="PLACED",(((M964-1)*'complete results log'!$B$2)*(1-$B$3))-'complete results log'!$B$2,IF(Q964=0,-'complete results log'!$B$2,-('complete results log'!$B$2*2))))))*E964</f>
        <v>0</v>
      </c>
    </row>
    <row r="965" spans="3:20" x14ac:dyDescent="0.2">
      <c r="C965" s="50"/>
      <c r="D965" s="50"/>
      <c r="H965" s="22"/>
      <c r="I965" s="22"/>
      <c r="J965" s="22"/>
      <c r="K965" s="22"/>
      <c r="N965" s="18"/>
      <c r="O965" s="27">
        <f>((G965-1)*(1-(IF(H965="no",0,'complete results log'!$B$3)))+1)</f>
        <v>5.0000000000000044E-2</v>
      </c>
      <c r="P965" s="27">
        <f t="shared" si="15"/>
        <v>0</v>
      </c>
      <c r="Q965" s="39">
        <f>IF(Table1[[#This Row],[Runners]]&lt;5,0,IF(Table1[[#This Row],[Runners]]&lt;8,0.25,IF(Table1[[#This Row],[Runners]]&lt;12,0.2,IF(Table1[[#This Row],[Handicap?]]="Yes",0.25,0.2))))</f>
        <v>0</v>
      </c>
      <c r="R965" s="29">
        <f>(IF(N965="WON-EW",((((F965-1)*Q965)*'complete results log'!$B$2)+('complete results log'!$B$2*(F965-1))),IF(N965="WON",((((F965-1)*Q965)*'complete results log'!$B$2)+('complete results log'!$B$2*(F965-1))),IF(N965="PLACED",((((F965-1)*Q965)*'complete results log'!$B$2)-'complete results log'!$B$2),IF(Q965=0,-'complete results log'!$B$2,IF(Q965=0,-'complete results log'!$B$2,-('complete results log'!$B$2*2)))))))*E965</f>
        <v>0</v>
      </c>
      <c r="S965" s="28">
        <f>(IF(N965="WON-EW",((((O965-1)*Q965)*'complete results log'!$B$2)+('complete results log'!$B$2*(O965-1))),IF(N965="WON",((((O965-1)*Q965)*'complete results log'!$B$2)+('complete results log'!$B$2*(O965-1))),IF(N965="PLACED",((((O965-1)*Q965)*'complete results log'!$B$2)-'complete results log'!$B$2),IF(Q965=0,-'complete results log'!$B$2,IF(Q965=0,-'complete results log'!$B$2,-('complete results log'!$B$2*2)))))))*E965</f>
        <v>0</v>
      </c>
      <c r="T965" s="28">
        <f>(IF(N965="WON-EW",(((L965-1)*'complete results log'!$B$2)*(1-$B$3))+(((M965-1)*'complete results log'!$B$2)*(1-$B$3)),IF(N965="WON",(((L965-1)*'complete results log'!$B$2)*(1-$B$3)),IF(N965="PLACED",(((M965-1)*'complete results log'!$B$2)*(1-$B$3))-'complete results log'!$B$2,IF(Q965=0,-'complete results log'!$B$2,-('complete results log'!$B$2*2))))))*E965</f>
        <v>0</v>
      </c>
    </row>
    <row r="966" spans="3:20" x14ac:dyDescent="0.2">
      <c r="C966" s="50"/>
      <c r="D966" s="50"/>
      <c r="H966" s="22"/>
      <c r="I966" s="22"/>
      <c r="J966" s="22"/>
      <c r="K966" s="22"/>
      <c r="N966" s="18"/>
      <c r="O966" s="27">
        <f>((G966-1)*(1-(IF(H966="no",0,'complete results log'!$B$3)))+1)</f>
        <v>5.0000000000000044E-2</v>
      </c>
      <c r="P966" s="27">
        <f t="shared" si="15"/>
        <v>0</v>
      </c>
      <c r="Q966" s="39">
        <f>IF(Table1[[#This Row],[Runners]]&lt;5,0,IF(Table1[[#This Row],[Runners]]&lt;8,0.25,IF(Table1[[#This Row],[Runners]]&lt;12,0.2,IF(Table1[[#This Row],[Handicap?]]="Yes",0.25,0.2))))</f>
        <v>0</v>
      </c>
      <c r="R966" s="29">
        <f>(IF(N966="WON-EW",((((F966-1)*Q966)*'complete results log'!$B$2)+('complete results log'!$B$2*(F966-1))),IF(N966="WON",((((F966-1)*Q966)*'complete results log'!$B$2)+('complete results log'!$B$2*(F966-1))),IF(N966="PLACED",((((F966-1)*Q966)*'complete results log'!$B$2)-'complete results log'!$B$2),IF(Q966=0,-'complete results log'!$B$2,IF(Q966=0,-'complete results log'!$B$2,-('complete results log'!$B$2*2)))))))*E966</f>
        <v>0</v>
      </c>
      <c r="S966" s="28">
        <f>(IF(N966="WON-EW",((((O966-1)*Q966)*'complete results log'!$B$2)+('complete results log'!$B$2*(O966-1))),IF(N966="WON",((((O966-1)*Q966)*'complete results log'!$B$2)+('complete results log'!$B$2*(O966-1))),IF(N966="PLACED",((((O966-1)*Q966)*'complete results log'!$B$2)-'complete results log'!$B$2),IF(Q966=0,-'complete results log'!$B$2,IF(Q966=0,-'complete results log'!$B$2,-('complete results log'!$B$2*2)))))))*E966</f>
        <v>0</v>
      </c>
      <c r="T966" s="28">
        <f>(IF(N966="WON-EW",(((L966-1)*'complete results log'!$B$2)*(1-$B$3))+(((M966-1)*'complete results log'!$B$2)*(1-$B$3)),IF(N966="WON",(((L966-1)*'complete results log'!$B$2)*(1-$B$3)),IF(N966="PLACED",(((M966-1)*'complete results log'!$B$2)*(1-$B$3))-'complete results log'!$B$2,IF(Q966=0,-'complete results log'!$B$2,-('complete results log'!$B$2*2))))))*E966</f>
        <v>0</v>
      </c>
    </row>
    <row r="967" spans="3:20" x14ac:dyDescent="0.2">
      <c r="C967" s="50"/>
      <c r="D967" s="50"/>
      <c r="H967" s="22"/>
      <c r="I967" s="22"/>
      <c r="J967" s="22"/>
      <c r="K967" s="22"/>
      <c r="N967" s="18"/>
      <c r="O967" s="27">
        <f>((G967-1)*(1-(IF(H967="no",0,'complete results log'!$B$3)))+1)</f>
        <v>5.0000000000000044E-2</v>
      </c>
      <c r="P967" s="27">
        <f t="shared" si="15"/>
        <v>0</v>
      </c>
      <c r="Q967" s="39">
        <f>IF(Table1[[#This Row],[Runners]]&lt;5,0,IF(Table1[[#This Row],[Runners]]&lt;8,0.25,IF(Table1[[#This Row],[Runners]]&lt;12,0.2,IF(Table1[[#This Row],[Handicap?]]="Yes",0.25,0.2))))</f>
        <v>0</v>
      </c>
      <c r="R967" s="29">
        <f>(IF(N967="WON-EW",((((F967-1)*Q967)*'complete results log'!$B$2)+('complete results log'!$B$2*(F967-1))),IF(N967="WON",((((F967-1)*Q967)*'complete results log'!$B$2)+('complete results log'!$B$2*(F967-1))),IF(N967="PLACED",((((F967-1)*Q967)*'complete results log'!$B$2)-'complete results log'!$B$2),IF(Q967=0,-'complete results log'!$B$2,IF(Q967=0,-'complete results log'!$B$2,-('complete results log'!$B$2*2)))))))*E967</f>
        <v>0</v>
      </c>
      <c r="S967" s="28">
        <f>(IF(N967="WON-EW",((((O967-1)*Q967)*'complete results log'!$B$2)+('complete results log'!$B$2*(O967-1))),IF(N967="WON",((((O967-1)*Q967)*'complete results log'!$B$2)+('complete results log'!$B$2*(O967-1))),IF(N967="PLACED",((((O967-1)*Q967)*'complete results log'!$B$2)-'complete results log'!$B$2),IF(Q967=0,-'complete results log'!$B$2,IF(Q967=0,-'complete results log'!$B$2,-('complete results log'!$B$2*2)))))))*E967</f>
        <v>0</v>
      </c>
      <c r="T967" s="28">
        <f>(IF(N967="WON-EW",(((L967-1)*'complete results log'!$B$2)*(1-$B$3))+(((M967-1)*'complete results log'!$B$2)*(1-$B$3)),IF(N967="WON",(((L967-1)*'complete results log'!$B$2)*(1-$B$3)),IF(N967="PLACED",(((M967-1)*'complete results log'!$B$2)*(1-$B$3))-'complete results log'!$B$2,IF(Q967=0,-'complete results log'!$B$2,-('complete results log'!$B$2*2))))))*E967</f>
        <v>0</v>
      </c>
    </row>
    <row r="968" spans="3:20" x14ac:dyDescent="0.2">
      <c r="C968" s="50"/>
      <c r="D968" s="50"/>
      <c r="H968" s="22"/>
      <c r="I968" s="22"/>
      <c r="J968" s="22"/>
      <c r="K968" s="22"/>
      <c r="N968" s="18"/>
      <c r="O968" s="27">
        <f>((G968-1)*(1-(IF(H968="no",0,'complete results log'!$B$3)))+1)</f>
        <v>5.0000000000000044E-2</v>
      </c>
      <c r="P968" s="27">
        <f t="shared" si="15"/>
        <v>0</v>
      </c>
      <c r="Q968" s="39">
        <f>IF(Table1[[#This Row],[Runners]]&lt;5,0,IF(Table1[[#This Row],[Runners]]&lt;8,0.25,IF(Table1[[#This Row],[Runners]]&lt;12,0.2,IF(Table1[[#This Row],[Handicap?]]="Yes",0.25,0.2))))</f>
        <v>0</v>
      </c>
      <c r="R968" s="29">
        <f>(IF(N968="WON-EW",((((F968-1)*Q968)*'complete results log'!$B$2)+('complete results log'!$B$2*(F968-1))),IF(N968="WON",((((F968-1)*Q968)*'complete results log'!$B$2)+('complete results log'!$B$2*(F968-1))),IF(N968="PLACED",((((F968-1)*Q968)*'complete results log'!$B$2)-'complete results log'!$B$2),IF(Q968=0,-'complete results log'!$B$2,IF(Q968=0,-'complete results log'!$B$2,-('complete results log'!$B$2*2)))))))*E968</f>
        <v>0</v>
      </c>
      <c r="S968" s="28">
        <f>(IF(N968="WON-EW",((((O968-1)*Q968)*'complete results log'!$B$2)+('complete results log'!$B$2*(O968-1))),IF(N968="WON",((((O968-1)*Q968)*'complete results log'!$B$2)+('complete results log'!$B$2*(O968-1))),IF(N968="PLACED",((((O968-1)*Q968)*'complete results log'!$B$2)-'complete results log'!$B$2),IF(Q968=0,-'complete results log'!$B$2,IF(Q968=0,-'complete results log'!$B$2,-('complete results log'!$B$2*2)))))))*E968</f>
        <v>0</v>
      </c>
      <c r="T968" s="28">
        <f>(IF(N968="WON-EW",(((L968-1)*'complete results log'!$B$2)*(1-$B$3))+(((M968-1)*'complete results log'!$B$2)*(1-$B$3)),IF(N968="WON",(((L968-1)*'complete results log'!$B$2)*(1-$B$3)),IF(N968="PLACED",(((M968-1)*'complete results log'!$B$2)*(1-$B$3))-'complete results log'!$B$2,IF(Q968=0,-'complete results log'!$B$2,-('complete results log'!$B$2*2))))))*E968</f>
        <v>0</v>
      </c>
    </row>
    <row r="969" spans="3:20" x14ac:dyDescent="0.2">
      <c r="C969" s="50"/>
      <c r="D969" s="50"/>
      <c r="H969" s="22"/>
      <c r="I969" s="22"/>
      <c r="J969" s="22"/>
      <c r="K969" s="22"/>
      <c r="N969" s="18"/>
      <c r="O969" s="27">
        <f>((G969-1)*(1-(IF(H969="no",0,'complete results log'!$B$3)))+1)</f>
        <v>5.0000000000000044E-2</v>
      </c>
      <c r="P969" s="27">
        <f t="shared" si="15"/>
        <v>0</v>
      </c>
      <c r="Q969" s="39">
        <f>IF(Table1[[#This Row],[Runners]]&lt;5,0,IF(Table1[[#This Row],[Runners]]&lt;8,0.25,IF(Table1[[#This Row],[Runners]]&lt;12,0.2,IF(Table1[[#This Row],[Handicap?]]="Yes",0.25,0.2))))</f>
        <v>0</v>
      </c>
      <c r="R969" s="29">
        <f>(IF(N969="WON-EW",((((F969-1)*Q969)*'complete results log'!$B$2)+('complete results log'!$B$2*(F969-1))),IF(N969="WON",((((F969-1)*Q969)*'complete results log'!$B$2)+('complete results log'!$B$2*(F969-1))),IF(N969="PLACED",((((F969-1)*Q969)*'complete results log'!$B$2)-'complete results log'!$B$2),IF(Q969=0,-'complete results log'!$B$2,IF(Q969=0,-'complete results log'!$B$2,-('complete results log'!$B$2*2)))))))*E969</f>
        <v>0</v>
      </c>
      <c r="S969" s="28">
        <f>(IF(N969="WON-EW",((((O969-1)*Q969)*'complete results log'!$B$2)+('complete results log'!$B$2*(O969-1))),IF(N969="WON",((((O969-1)*Q969)*'complete results log'!$B$2)+('complete results log'!$B$2*(O969-1))),IF(N969="PLACED",((((O969-1)*Q969)*'complete results log'!$B$2)-'complete results log'!$B$2),IF(Q969=0,-'complete results log'!$B$2,IF(Q969=0,-'complete results log'!$B$2,-('complete results log'!$B$2*2)))))))*E969</f>
        <v>0</v>
      </c>
      <c r="T969" s="28">
        <f>(IF(N969="WON-EW",(((L969-1)*'complete results log'!$B$2)*(1-$B$3))+(((M969-1)*'complete results log'!$B$2)*(1-$B$3)),IF(N969="WON",(((L969-1)*'complete results log'!$B$2)*(1-$B$3)),IF(N969="PLACED",(((M969-1)*'complete results log'!$B$2)*(1-$B$3))-'complete results log'!$B$2,IF(Q969=0,-'complete results log'!$B$2,-('complete results log'!$B$2*2))))))*E969</f>
        <v>0</v>
      </c>
    </row>
    <row r="970" spans="3:20" x14ac:dyDescent="0.2">
      <c r="C970" s="50"/>
      <c r="D970" s="50"/>
      <c r="H970" s="22"/>
      <c r="I970" s="22"/>
      <c r="J970" s="22"/>
      <c r="K970" s="22"/>
      <c r="N970" s="18"/>
      <c r="O970" s="27">
        <f>((G970-1)*(1-(IF(H970="no",0,'complete results log'!$B$3)))+1)</f>
        <v>5.0000000000000044E-2</v>
      </c>
      <c r="P970" s="27">
        <f t="shared" si="15"/>
        <v>0</v>
      </c>
      <c r="Q970" s="39">
        <f>IF(Table1[[#This Row],[Runners]]&lt;5,0,IF(Table1[[#This Row],[Runners]]&lt;8,0.25,IF(Table1[[#This Row],[Runners]]&lt;12,0.2,IF(Table1[[#This Row],[Handicap?]]="Yes",0.25,0.2))))</f>
        <v>0</v>
      </c>
      <c r="R970" s="29">
        <f>(IF(N970="WON-EW",((((F970-1)*Q970)*'complete results log'!$B$2)+('complete results log'!$B$2*(F970-1))),IF(N970="WON",((((F970-1)*Q970)*'complete results log'!$B$2)+('complete results log'!$B$2*(F970-1))),IF(N970="PLACED",((((F970-1)*Q970)*'complete results log'!$B$2)-'complete results log'!$B$2),IF(Q970=0,-'complete results log'!$B$2,IF(Q970=0,-'complete results log'!$B$2,-('complete results log'!$B$2*2)))))))*E970</f>
        <v>0</v>
      </c>
      <c r="S970" s="28">
        <f>(IF(N970="WON-EW",((((O970-1)*Q970)*'complete results log'!$B$2)+('complete results log'!$B$2*(O970-1))),IF(N970="WON",((((O970-1)*Q970)*'complete results log'!$B$2)+('complete results log'!$B$2*(O970-1))),IF(N970="PLACED",((((O970-1)*Q970)*'complete results log'!$B$2)-'complete results log'!$B$2),IF(Q970=0,-'complete results log'!$B$2,IF(Q970=0,-'complete results log'!$B$2,-('complete results log'!$B$2*2)))))))*E970</f>
        <v>0</v>
      </c>
      <c r="T970" s="28">
        <f>(IF(N970="WON-EW",(((L970-1)*'complete results log'!$B$2)*(1-$B$3))+(((M970-1)*'complete results log'!$B$2)*(1-$B$3)),IF(N970="WON",(((L970-1)*'complete results log'!$B$2)*(1-$B$3)),IF(N970="PLACED",(((M970-1)*'complete results log'!$B$2)*(1-$B$3))-'complete results log'!$B$2,IF(Q970=0,-'complete results log'!$B$2,-('complete results log'!$B$2*2))))))*E970</f>
        <v>0</v>
      </c>
    </row>
    <row r="971" spans="3:20" x14ac:dyDescent="0.2">
      <c r="C971" s="50"/>
      <c r="D971" s="50"/>
      <c r="H971" s="22"/>
      <c r="I971" s="22"/>
      <c r="J971" s="22"/>
      <c r="K971" s="22"/>
      <c r="N971" s="18"/>
      <c r="O971" s="27">
        <f>((G971-1)*(1-(IF(H971="no",0,'complete results log'!$B$3)))+1)</f>
        <v>5.0000000000000044E-2</v>
      </c>
      <c r="P971" s="27">
        <f t="shared" si="15"/>
        <v>0</v>
      </c>
      <c r="Q971" s="39">
        <f>IF(Table1[[#This Row],[Runners]]&lt;5,0,IF(Table1[[#This Row],[Runners]]&lt;8,0.25,IF(Table1[[#This Row],[Runners]]&lt;12,0.2,IF(Table1[[#This Row],[Handicap?]]="Yes",0.25,0.2))))</f>
        <v>0</v>
      </c>
      <c r="R971" s="29">
        <f>(IF(N971="WON-EW",((((F971-1)*Q971)*'complete results log'!$B$2)+('complete results log'!$B$2*(F971-1))),IF(N971="WON",((((F971-1)*Q971)*'complete results log'!$B$2)+('complete results log'!$B$2*(F971-1))),IF(N971="PLACED",((((F971-1)*Q971)*'complete results log'!$B$2)-'complete results log'!$B$2),IF(Q971=0,-'complete results log'!$B$2,IF(Q971=0,-'complete results log'!$B$2,-('complete results log'!$B$2*2)))))))*E971</f>
        <v>0</v>
      </c>
      <c r="S971" s="28">
        <f>(IF(N971="WON-EW",((((O971-1)*Q971)*'complete results log'!$B$2)+('complete results log'!$B$2*(O971-1))),IF(N971="WON",((((O971-1)*Q971)*'complete results log'!$B$2)+('complete results log'!$B$2*(O971-1))),IF(N971="PLACED",((((O971-1)*Q971)*'complete results log'!$B$2)-'complete results log'!$B$2),IF(Q971=0,-'complete results log'!$B$2,IF(Q971=0,-'complete results log'!$B$2,-('complete results log'!$B$2*2)))))))*E971</f>
        <v>0</v>
      </c>
      <c r="T971" s="28">
        <f>(IF(N971="WON-EW",(((L971-1)*'complete results log'!$B$2)*(1-$B$3))+(((M971-1)*'complete results log'!$B$2)*(1-$B$3)),IF(N971="WON",(((L971-1)*'complete results log'!$B$2)*(1-$B$3)),IF(N971="PLACED",(((M971-1)*'complete results log'!$B$2)*(1-$B$3))-'complete results log'!$B$2,IF(Q971=0,-'complete results log'!$B$2,-('complete results log'!$B$2*2))))))*E971</f>
        <v>0</v>
      </c>
    </row>
    <row r="972" spans="3:20" x14ac:dyDescent="0.2">
      <c r="C972" s="50"/>
      <c r="D972" s="50"/>
      <c r="H972" s="22"/>
      <c r="I972" s="22"/>
      <c r="J972" s="22"/>
      <c r="K972" s="22"/>
      <c r="N972" s="18"/>
      <c r="O972" s="27">
        <f>((G972-1)*(1-(IF(H972="no",0,'complete results log'!$B$3)))+1)</f>
        <v>5.0000000000000044E-2</v>
      </c>
      <c r="P972" s="27">
        <f t="shared" si="15"/>
        <v>0</v>
      </c>
      <c r="Q972" s="39">
        <f>IF(Table1[[#This Row],[Runners]]&lt;5,0,IF(Table1[[#This Row],[Runners]]&lt;8,0.25,IF(Table1[[#This Row],[Runners]]&lt;12,0.2,IF(Table1[[#This Row],[Handicap?]]="Yes",0.25,0.2))))</f>
        <v>0</v>
      </c>
      <c r="R972" s="29">
        <f>(IF(N972="WON-EW",((((F972-1)*Q972)*'complete results log'!$B$2)+('complete results log'!$B$2*(F972-1))),IF(N972="WON",((((F972-1)*Q972)*'complete results log'!$B$2)+('complete results log'!$B$2*(F972-1))),IF(N972="PLACED",((((F972-1)*Q972)*'complete results log'!$B$2)-'complete results log'!$B$2),IF(Q972=0,-'complete results log'!$B$2,IF(Q972=0,-'complete results log'!$B$2,-('complete results log'!$B$2*2)))))))*E972</f>
        <v>0</v>
      </c>
      <c r="S972" s="28">
        <f>(IF(N972="WON-EW",((((O972-1)*Q972)*'complete results log'!$B$2)+('complete results log'!$B$2*(O972-1))),IF(N972="WON",((((O972-1)*Q972)*'complete results log'!$B$2)+('complete results log'!$B$2*(O972-1))),IF(N972="PLACED",((((O972-1)*Q972)*'complete results log'!$B$2)-'complete results log'!$B$2),IF(Q972=0,-'complete results log'!$B$2,IF(Q972=0,-'complete results log'!$B$2,-('complete results log'!$B$2*2)))))))*E972</f>
        <v>0</v>
      </c>
      <c r="T972" s="28">
        <f>(IF(N972="WON-EW",(((L972-1)*'complete results log'!$B$2)*(1-$B$3))+(((M972-1)*'complete results log'!$B$2)*(1-$B$3)),IF(N972="WON",(((L972-1)*'complete results log'!$B$2)*(1-$B$3)),IF(N972="PLACED",(((M972-1)*'complete results log'!$B$2)*(1-$B$3))-'complete results log'!$B$2,IF(Q972=0,-'complete results log'!$B$2,-('complete results log'!$B$2*2))))))*E972</f>
        <v>0</v>
      </c>
    </row>
    <row r="973" spans="3:20" x14ac:dyDescent="0.2">
      <c r="C973" s="50"/>
      <c r="D973" s="50"/>
      <c r="H973" s="22"/>
      <c r="I973" s="22"/>
      <c r="J973" s="22"/>
      <c r="K973" s="22"/>
      <c r="N973" s="18"/>
      <c r="O973" s="27">
        <f>((G973-1)*(1-(IF(H973="no",0,'complete results log'!$B$3)))+1)</f>
        <v>5.0000000000000044E-2</v>
      </c>
      <c r="P973" s="27">
        <f t="shared" si="15"/>
        <v>0</v>
      </c>
      <c r="Q973" s="39">
        <f>IF(Table1[[#This Row],[Runners]]&lt;5,0,IF(Table1[[#This Row],[Runners]]&lt;8,0.25,IF(Table1[[#This Row],[Runners]]&lt;12,0.2,IF(Table1[[#This Row],[Handicap?]]="Yes",0.25,0.2))))</f>
        <v>0</v>
      </c>
      <c r="R973" s="29">
        <f>(IF(N973="WON-EW",((((F973-1)*Q973)*'complete results log'!$B$2)+('complete results log'!$B$2*(F973-1))),IF(N973="WON",((((F973-1)*Q973)*'complete results log'!$B$2)+('complete results log'!$B$2*(F973-1))),IF(N973="PLACED",((((F973-1)*Q973)*'complete results log'!$B$2)-'complete results log'!$B$2),IF(Q973=0,-'complete results log'!$B$2,IF(Q973=0,-'complete results log'!$B$2,-('complete results log'!$B$2*2)))))))*E973</f>
        <v>0</v>
      </c>
      <c r="S973" s="28">
        <f>(IF(N973="WON-EW",((((O973-1)*Q973)*'complete results log'!$B$2)+('complete results log'!$B$2*(O973-1))),IF(N973="WON",((((O973-1)*Q973)*'complete results log'!$B$2)+('complete results log'!$B$2*(O973-1))),IF(N973="PLACED",((((O973-1)*Q973)*'complete results log'!$B$2)-'complete results log'!$B$2),IF(Q973=0,-'complete results log'!$B$2,IF(Q973=0,-'complete results log'!$B$2,-('complete results log'!$B$2*2)))))))*E973</f>
        <v>0</v>
      </c>
      <c r="T973" s="28">
        <f>(IF(N973="WON-EW",(((L973-1)*'complete results log'!$B$2)*(1-$B$3))+(((M973-1)*'complete results log'!$B$2)*(1-$B$3)),IF(N973="WON",(((L973-1)*'complete results log'!$B$2)*(1-$B$3)),IF(N973="PLACED",(((M973-1)*'complete results log'!$B$2)*(1-$B$3))-'complete results log'!$B$2,IF(Q973=0,-'complete results log'!$B$2,-('complete results log'!$B$2*2))))))*E973</f>
        <v>0</v>
      </c>
    </row>
    <row r="974" spans="3:20" x14ac:dyDescent="0.2">
      <c r="C974" s="50"/>
      <c r="D974" s="50"/>
      <c r="H974" s="22"/>
      <c r="I974" s="22"/>
      <c r="J974" s="22"/>
      <c r="K974" s="22"/>
      <c r="N974" s="18"/>
      <c r="O974" s="27">
        <f>((G974-1)*(1-(IF(H974="no",0,'complete results log'!$B$3)))+1)</f>
        <v>5.0000000000000044E-2</v>
      </c>
      <c r="P974" s="27">
        <f t="shared" si="15"/>
        <v>0</v>
      </c>
      <c r="Q974" s="39">
        <f>IF(Table1[[#This Row],[Runners]]&lt;5,0,IF(Table1[[#This Row],[Runners]]&lt;8,0.25,IF(Table1[[#This Row],[Runners]]&lt;12,0.2,IF(Table1[[#This Row],[Handicap?]]="Yes",0.25,0.2))))</f>
        <v>0</v>
      </c>
      <c r="R974" s="29">
        <f>(IF(N974="WON-EW",((((F974-1)*Q974)*'complete results log'!$B$2)+('complete results log'!$B$2*(F974-1))),IF(N974="WON",((((F974-1)*Q974)*'complete results log'!$B$2)+('complete results log'!$B$2*(F974-1))),IF(N974="PLACED",((((F974-1)*Q974)*'complete results log'!$B$2)-'complete results log'!$B$2),IF(Q974=0,-'complete results log'!$B$2,IF(Q974=0,-'complete results log'!$B$2,-('complete results log'!$B$2*2)))))))*E974</f>
        <v>0</v>
      </c>
      <c r="S974" s="28">
        <f>(IF(N974="WON-EW",((((O974-1)*Q974)*'complete results log'!$B$2)+('complete results log'!$B$2*(O974-1))),IF(N974="WON",((((O974-1)*Q974)*'complete results log'!$B$2)+('complete results log'!$B$2*(O974-1))),IF(N974="PLACED",((((O974-1)*Q974)*'complete results log'!$B$2)-'complete results log'!$B$2),IF(Q974=0,-'complete results log'!$B$2,IF(Q974=0,-'complete results log'!$B$2,-('complete results log'!$B$2*2)))))))*E974</f>
        <v>0</v>
      </c>
      <c r="T974" s="28">
        <f>(IF(N974="WON-EW",(((L974-1)*'complete results log'!$B$2)*(1-$B$3))+(((M974-1)*'complete results log'!$B$2)*(1-$B$3)),IF(N974="WON",(((L974-1)*'complete results log'!$B$2)*(1-$B$3)),IF(N974="PLACED",(((M974-1)*'complete results log'!$B$2)*(1-$B$3))-'complete results log'!$B$2,IF(Q974=0,-'complete results log'!$B$2,-('complete results log'!$B$2*2))))))*E974</f>
        <v>0</v>
      </c>
    </row>
    <row r="975" spans="3:20" x14ac:dyDescent="0.2">
      <c r="C975" s="50"/>
      <c r="D975" s="50"/>
      <c r="H975" s="22"/>
      <c r="I975" s="22"/>
      <c r="J975" s="22"/>
      <c r="K975" s="22"/>
      <c r="N975" s="18"/>
      <c r="O975" s="27">
        <f>((G975-1)*(1-(IF(H975="no",0,'complete results log'!$B$3)))+1)</f>
        <v>5.0000000000000044E-2</v>
      </c>
      <c r="P975" s="27">
        <f t="shared" si="15"/>
        <v>0</v>
      </c>
      <c r="Q975" s="39">
        <f>IF(Table1[[#This Row],[Runners]]&lt;5,0,IF(Table1[[#This Row],[Runners]]&lt;8,0.25,IF(Table1[[#This Row],[Runners]]&lt;12,0.2,IF(Table1[[#This Row],[Handicap?]]="Yes",0.25,0.2))))</f>
        <v>0</v>
      </c>
      <c r="R975" s="29">
        <f>(IF(N975="WON-EW",((((F975-1)*Q975)*'complete results log'!$B$2)+('complete results log'!$B$2*(F975-1))),IF(N975="WON",((((F975-1)*Q975)*'complete results log'!$B$2)+('complete results log'!$B$2*(F975-1))),IF(N975="PLACED",((((F975-1)*Q975)*'complete results log'!$B$2)-'complete results log'!$B$2),IF(Q975=0,-'complete results log'!$B$2,IF(Q975=0,-'complete results log'!$B$2,-('complete results log'!$B$2*2)))))))*E975</f>
        <v>0</v>
      </c>
      <c r="S975" s="28">
        <f>(IF(N975="WON-EW",((((O975-1)*Q975)*'complete results log'!$B$2)+('complete results log'!$B$2*(O975-1))),IF(N975="WON",((((O975-1)*Q975)*'complete results log'!$B$2)+('complete results log'!$B$2*(O975-1))),IF(N975="PLACED",((((O975-1)*Q975)*'complete results log'!$B$2)-'complete results log'!$B$2),IF(Q975=0,-'complete results log'!$B$2,IF(Q975=0,-'complete results log'!$B$2,-('complete results log'!$B$2*2)))))))*E975</f>
        <v>0</v>
      </c>
      <c r="T975" s="28">
        <f>(IF(N975="WON-EW",(((L975-1)*'complete results log'!$B$2)*(1-$B$3))+(((M975-1)*'complete results log'!$B$2)*(1-$B$3)),IF(N975="WON",(((L975-1)*'complete results log'!$B$2)*(1-$B$3)),IF(N975="PLACED",(((M975-1)*'complete results log'!$B$2)*(1-$B$3))-'complete results log'!$B$2,IF(Q975=0,-'complete results log'!$B$2,-('complete results log'!$B$2*2))))))*E975</f>
        <v>0</v>
      </c>
    </row>
    <row r="976" spans="3:20" x14ac:dyDescent="0.2">
      <c r="C976" s="50"/>
      <c r="D976" s="50"/>
      <c r="H976" s="22"/>
      <c r="I976" s="22"/>
      <c r="J976" s="22"/>
      <c r="K976" s="22"/>
      <c r="N976" s="18"/>
      <c r="O976" s="27">
        <f>((G976-1)*(1-(IF(H976="no",0,'complete results log'!$B$3)))+1)</f>
        <v>5.0000000000000044E-2</v>
      </c>
      <c r="P976" s="27">
        <f t="shared" si="15"/>
        <v>0</v>
      </c>
      <c r="Q976" s="39">
        <f>IF(Table1[[#This Row],[Runners]]&lt;5,0,IF(Table1[[#This Row],[Runners]]&lt;8,0.25,IF(Table1[[#This Row],[Runners]]&lt;12,0.2,IF(Table1[[#This Row],[Handicap?]]="Yes",0.25,0.2))))</f>
        <v>0</v>
      </c>
      <c r="R976" s="29">
        <f>(IF(N976="WON-EW",((((F976-1)*Q976)*'complete results log'!$B$2)+('complete results log'!$B$2*(F976-1))),IF(N976="WON",((((F976-1)*Q976)*'complete results log'!$B$2)+('complete results log'!$B$2*(F976-1))),IF(N976="PLACED",((((F976-1)*Q976)*'complete results log'!$B$2)-'complete results log'!$B$2),IF(Q976=0,-'complete results log'!$B$2,IF(Q976=0,-'complete results log'!$B$2,-('complete results log'!$B$2*2)))))))*E976</f>
        <v>0</v>
      </c>
      <c r="S976" s="28">
        <f>(IF(N976="WON-EW",((((O976-1)*Q976)*'complete results log'!$B$2)+('complete results log'!$B$2*(O976-1))),IF(N976="WON",((((O976-1)*Q976)*'complete results log'!$B$2)+('complete results log'!$B$2*(O976-1))),IF(N976="PLACED",((((O976-1)*Q976)*'complete results log'!$B$2)-'complete results log'!$B$2),IF(Q976=0,-'complete results log'!$B$2,IF(Q976=0,-'complete results log'!$B$2,-('complete results log'!$B$2*2)))))))*E976</f>
        <v>0</v>
      </c>
      <c r="T976" s="28">
        <f>(IF(N976="WON-EW",(((L976-1)*'complete results log'!$B$2)*(1-$B$3))+(((M976-1)*'complete results log'!$B$2)*(1-$B$3)),IF(N976="WON",(((L976-1)*'complete results log'!$B$2)*(1-$B$3)),IF(N976="PLACED",(((M976-1)*'complete results log'!$B$2)*(1-$B$3))-'complete results log'!$B$2,IF(Q976=0,-'complete results log'!$B$2,-('complete results log'!$B$2*2))))))*E976</f>
        <v>0</v>
      </c>
    </row>
    <row r="977" spans="3:20" x14ac:dyDescent="0.2">
      <c r="C977" s="50"/>
      <c r="D977" s="50"/>
      <c r="H977" s="22"/>
      <c r="I977" s="22"/>
      <c r="J977" s="22"/>
      <c r="K977" s="22"/>
      <c r="N977" s="18"/>
      <c r="O977" s="27">
        <f>((G977-1)*(1-(IF(H977="no",0,'complete results log'!$B$3)))+1)</f>
        <v>5.0000000000000044E-2</v>
      </c>
      <c r="P977" s="27">
        <f t="shared" si="15"/>
        <v>0</v>
      </c>
      <c r="Q977" s="39">
        <f>IF(Table1[[#This Row],[Runners]]&lt;5,0,IF(Table1[[#This Row],[Runners]]&lt;8,0.25,IF(Table1[[#This Row],[Runners]]&lt;12,0.2,IF(Table1[[#This Row],[Handicap?]]="Yes",0.25,0.2))))</f>
        <v>0</v>
      </c>
      <c r="R977" s="29">
        <f>(IF(N977="WON-EW",((((F977-1)*Q977)*'complete results log'!$B$2)+('complete results log'!$B$2*(F977-1))),IF(N977="WON",((((F977-1)*Q977)*'complete results log'!$B$2)+('complete results log'!$B$2*(F977-1))),IF(N977="PLACED",((((F977-1)*Q977)*'complete results log'!$B$2)-'complete results log'!$B$2),IF(Q977=0,-'complete results log'!$B$2,IF(Q977=0,-'complete results log'!$B$2,-('complete results log'!$B$2*2)))))))*E977</f>
        <v>0</v>
      </c>
      <c r="S977" s="28">
        <f>(IF(N977="WON-EW",((((O977-1)*Q977)*'complete results log'!$B$2)+('complete results log'!$B$2*(O977-1))),IF(N977="WON",((((O977-1)*Q977)*'complete results log'!$B$2)+('complete results log'!$B$2*(O977-1))),IF(N977="PLACED",((((O977-1)*Q977)*'complete results log'!$B$2)-'complete results log'!$B$2),IF(Q977=0,-'complete results log'!$B$2,IF(Q977=0,-'complete results log'!$B$2,-('complete results log'!$B$2*2)))))))*E977</f>
        <v>0</v>
      </c>
      <c r="T977" s="28">
        <f>(IF(N977="WON-EW",(((L977-1)*'complete results log'!$B$2)*(1-$B$3))+(((M977-1)*'complete results log'!$B$2)*(1-$B$3)),IF(N977="WON",(((L977-1)*'complete results log'!$B$2)*(1-$B$3)),IF(N977="PLACED",(((M977-1)*'complete results log'!$B$2)*(1-$B$3))-'complete results log'!$B$2,IF(Q977=0,-'complete results log'!$B$2,-('complete results log'!$B$2*2))))))*E977</f>
        <v>0</v>
      </c>
    </row>
    <row r="978" spans="3:20" x14ac:dyDescent="0.2">
      <c r="C978" s="50"/>
      <c r="D978" s="50"/>
      <c r="H978" s="22"/>
      <c r="I978" s="22"/>
      <c r="J978" s="22"/>
      <c r="K978" s="22"/>
      <c r="N978" s="18"/>
      <c r="O978" s="27">
        <f>((G978-1)*(1-(IF(H978="no",0,'complete results log'!$B$3)))+1)</f>
        <v>5.0000000000000044E-2</v>
      </c>
      <c r="P978" s="27">
        <f t="shared" si="15"/>
        <v>0</v>
      </c>
      <c r="Q978" s="39">
        <f>IF(Table1[[#This Row],[Runners]]&lt;5,0,IF(Table1[[#This Row],[Runners]]&lt;8,0.25,IF(Table1[[#This Row],[Runners]]&lt;12,0.2,IF(Table1[[#This Row],[Handicap?]]="Yes",0.25,0.2))))</f>
        <v>0</v>
      </c>
      <c r="R978" s="29">
        <f>(IF(N978="WON-EW",((((F978-1)*Q978)*'complete results log'!$B$2)+('complete results log'!$B$2*(F978-1))),IF(N978="WON",((((F978-1)*Q978)*'complete results log'!$B$2)+('complete results log'!$B$2*(F978-1))),IF(N978="PLACED",((((F978-1)*Q978)*'complete results log'!$B$2)-'complete results log'!$B$2),IF(Q978=0,-'complete results log'!$B$2,IF(Q978=0,-'complete results log'!$B$2,-('complete results log'!$B$2*2)))))))*E978</f>
        <v>0</v>
      </c>
      <c r="S978" s="28">
        <f>(IF(N978="WON-EW",((((O978-1)*Q978)*'complete results log'!$B$2)+('complete results log'!$B$2*(O978-1))),IF(N978="WON",((((O978-1)*Q978)*'complete results log'!$B$2)+('complete results log'!$B$2*(O978-1))),IF(N978="PLACED",((((O978-1)*Q978)*'complete results log'!$B$2)-'complete results log'!$B$2),IF(Q978=0,-'complete results log'!$B$2,IF(Q978=0,-'complete results log'!$B$2,-('complete results log'!$B$2*2)))))))*E978</f>
        <v>0</v>
      </c>
      <c r="T978" s="28">
        <f>(IF(N978="WON-EW",(((L978-1)*'complete results log'!$B$2)*(1-$B$3))+(((M978-1)*'complete results log'!$B$2)*(1-$B$3)),IF(N978="WON",(((L978-1)*'complete results log'!$B$2)*(1-$B$3)),IF(N978="PLACED",(((M978-1)*'complete results log'!$B$2)*(1-$B$3))-'complete results log'!$B$2,IF(Q978=0,-'complete results log'!$B$2,-('complete results log'!$B$2*2))))))*E978</f>
        <v>0</v>
      </c>
    </row>
    <row r="979" spans="3:20" x14ac:dyDescent="0.2">
      <c r="C979" s="50"/>
      <c r="D979" s="50"/>
      <c r="H979" s="22"/>
      <c r="I979" s="22"/>
      <c r="J979" s="22"/>
      <c r="K979" s="22"/>
      <c r="N979" s="18"/>
      <c r="O979" s="27">
        <f>((G979-1)*(1-(IF(H979="no",0,'complete results log'!$B$3)))+1)</f>
        <v>5.0000000000000044E-2</v>
      </c>
      <c r="P979" s="27">
        <f t="shared" si="15"/>
        <v>0</v>
      </c>
      <c r="Q979" s="39">
        <f>IF(Table1[[#This Row],[Runners]]&lt;5,0,IF(Table1[[#This Row],[Runners]]&lt;8,0.25,IF(Table1[[#This Row],[Runners]]&lt;12,0.2,IF(Table1[[#This Row],[Handicap?]]="Yes",0.25,0.2))))</f>
        <v>0</v>
      </c>
      <c r="R979" s="29">
        <f>(IF(N979="WON-EW",((((F979-1)*Q979)*'complete results log'!$B$2)+('complete results log'!$B$2*(F979-1))),IF(N979="WON",((((F979-1)*Q979)*'complete results log'!$B$2)+('complete results log'!$B$2*(F979-1))),IF(N979="PLACED",((((F979-1)*Q979)*'complete results log'!$B$2)-'complete results log'!$B$2),IF(Q979=0,-'complete results log'!$B$2,IF(Q979=0,-'complete results log'!$B$2,-('complete results log'!$B$2*2)))))))*E979</f>
        <v>0</v>
      </c>
      <c r="S979" s="28">
        <f>(IF(N979="WON-EW",((((O979-1)*Q979)*'complete results log'!$B$2)+('complete results log'!$B$2*(O979-1))),IF(N979="WON",((((O979-1)*Q979)*'complete results log'!$B$2)+('complete results log'!$B$2*(O979-1))),IF(N979="PLACED",((((O979-1)*Q979)*'complete results log'!$B$2)-'complete results log'!$B$2),IF(Q979=0,-'complete results log'!$B$2,IF(Q979=0,-'complete results log'!$B$2,-('complete results log'!$B$2*2)))))))*E979</f>
        <v>0</v>
      </c>
      <c r="T979" s="28">
        <f>(IF(N979="WON-EW",(((L979-1)*'complete results log'!$B$2)*(1-$B$3))+(((M979-1)*'complete results log'!$B$2)*(1-$B$3)),IF(N979="WON",(((L979-1)*'complete results log'!$B$2)*(1-$B$3)),IF(N979="PLACED",(((M979-1)*'complete results log'!$B$2)*(1-$B$3))-'complete results log'!$B$2,IF(Q979=0,-'complete results log'!$B$2,-('complete results log'!$B$2*2))))))*E979</f>
        <v>0</v>
      </c>
    </row>
    <row r="980" spans="3:20" x14ac:dyDescent="0.2">
      <c r="C980" s="50"/>
      <c r="D980" s="50"/>
      <c r="H980" s="22"/>
      <c r="I980" s="22"/>
      <c r="J980" s="22"/>
      <c r="K980" s="22"/>
      <c r="N980" s="18"/>
      <c r="O980" s="27">
        <f>((G980-1)*(1-(IF(H980="no",0,'complete results log'!$B$3)))+1)</f>
        <v>5.0000000000000044E-2</v>
      </c>
      <c r="P980" s="27">
        <f t="shared" si="15"/>
        <v>0</v>
      </c>
      <c r="Q980" s="39">
        <f>IF(Table1[[#This Row],[Runners]]&lt;5,0,IF(Table1[[#This Row],[Runners]]&lt;8,0.25,IF(Table1[[#This Row],[Runners]]&lt;12,0.2,IF(Table1[[#This Row],[Handicap?]]="Yes",0.25,0.2))))</f>
        <v>0</v>
      </c>
      <c r="R980" s="29">
        <f>(IF(N980="WON-EW",((((F980-1)*Q980)*'complete results log'!$B$2)+('complete results log'!$B$2*(F980-1))),IF(N980="WON",((((F980-1)*Q980)*'complete results log'!$B$2)+('complete results log'!$B$2*(F980-1))),IF(N980="PLACED",((((F980-1)*Q980)*'complete results log'!$B$2)-'complete results log'!$B$2),IF(Q980=0,-'complete results log'!$B$2,IF(Q980=0,-'complete results log'!$B$2,-('complete results log'!$B$2*2)))))))*E980</f>
        <v>0</v>
      </c>
      <c r="S980" s="28">
        <f>(IF(N980="WON-EW",((((O980-1)*Q980)*'complete results log'!$B$2)+('complete results log'!$B$2*(O980-1))),IF(N980="WON",((((O980-1)*Q980)*'complete results log'!$B$2)+('complete results log'!$B$2*(O980-1))),IF(N980="PLACED",((((O980-1)*Q980)*'complete results log'!$B$2)-'complete results log'!$B$2),IF(Q980=0,-'complete results log'!$B$2,IF(Q980=0,-'complete results log'!$B$2,-('complete results log'!$B$2*2)))))))*E980</f>
        <v>0</v>
      </c>
      <c r="T980" s="28">
        <f>(IF(N980="WON-EW",(((L980-1)*'complete results log'!$B$2)*(1-$B$3))+(((M980-1)*'complete results log'!$B$2)*(1-$B$3)),IF(N980="WON",(((L980-1)*'complete results log'!$B$2)*(1-$B$3)),IF(N980="PLACED",(((M980-1)*'complete results log'!$B$2)*(1-$B$3))-'complete results log'!$B$2,IF(Q980=0,-'complete results log'!$B$2,-('complete results log'!$B$2*2))))))*E980</f>
        <v>0</v>
      </c>
    </row>
    <row r="981" spans="3:20" x14ac:dyDescent="0.2">
      <c r="C981" s="50"/>
      <c r="D981" s="50"/>
      <c r="H981" s="22"/>
      <c r="I981" s="22"/>
      <c r="J981" s="22"/>
      <c r="K981" s="22"/>
      <c r="N981" s="18"/>
      <c r="O981" s="27">
        <f>((G981-1)*(1-(IF(H981="no",0,'complete results log'!$B$3)))+1)</f>
        <v>5.0000000000000044E-2</v>
      </c>
      <c r="P981" s="27">
        <f>E981*IF(I981="yes",2,1)</f>
        <v>0</v>
      </c>
      <c r="Q981" s="39">
        <f>IF(Table1[[#This Row],[Runners]]&lt;5,0,IF(Table1[[#This Row],[Runners]]&lt;8,0.25,IF(Table1[[#This Row],[Runners]]&lt;12,0.2,IF(Table1[[#This Row],[Handicap?]]="Yes",0.25,0.2))))</f>
        <v>0</v>
      </c>
      <c r="R981" s="29">
        <f>(IF(N981="WON-EW",((((F981-1)*Q981)*'complete results log'!$B$2)+('complete results log'!$B$2*(F981-1))),IF(N981="WON",((((F981-1)*Q981)*'complete results log'!$B$2)+('complete results log'!$B$2*(F981-1))),IF(N981="PLACED",((((F981-1)*Q981)*'complete results log'!$B$2)-'complete results log'!$B$2),IF(Q981=0,-'complete results log'!$B$2,IF(Q981=0,-'complete results log'!$B$2,-('complete results log'!$B$2*2)))))))*E981</f>
        <v>0</v>
      </c>
      <c r="S981" s="28">
        <f>(IF(N981="WON-EW",((((O981-1)*Q981)*'complete results log'!$B$2)+('complete results log'!$B$2*(O981-1))),IF(N981="WON",((((O981-1)*Q981)*'complete results log'!$B$2)+('complete results log'!$B$2*(O981-1))),IF(N981="PLACED",((((O981-1)*Q981)*'complete results log'!$B$2)-'complete results log'!$B$2),IF(Q981=0,-'complete results log'!$B$2,IF(Q981=0,-'complete results log'!$B$2,-('complete results log'!$B$2*2)))))))*E981</f>
        <v>0</v>
      </c>
      <c r="T981" s="28">
        <f>(IF(N981="WON-EW",(((L981-1)*'complete results log'!$B$2)*(1-$B$3))+(((M981-1)*'complete results log'!$B$2)*(1-$B$3)),IF(N981="WON",(((L981-1)*'complete results log'!$B$2)*(1-$B$3)),IF(N981="PLACED",(((M981-1)*'complete results log'!$B$2)*(1-$B$3))-'complete results log'!$B$2,IF(Q981=0,-'complete results log'!$B$2,-('complete results log'!$B$2*2))))))*E981</f>
        <v>0</v>
      </c>
    </row>
    <row r="982" spans="3:20" x14ac:dyDescent="0.2">
      <c r="C982" s="50"/>
      <c r="D982" s="50"/>
      <c r="O982" s="27">
        <f>((G982-1)*(1-(IF(H982="no",0,'complete results log'!$B$3)))+1)</f>
        <v>5.0000000000000044E-2</v>
      </c>
      <c r="P982" s="27">
        <f t="shared" si="15"/>
        <v>0</v>
      </c>
      <c r="Q982" s="29"/>
      <c r="R982" s="29"/>
      <c r="S982" s="28"/>
      <c r="T982" s="28"/>
    </row>
    <row r="983" spans="3:20" x14ac:dyDescent="0.2">
      <c r="C983" s="50"/>
      <c r="D983" s="50"/>
      <c r="O983" s="27">
        <f>((G983-1)*(1-(IF(H983="no",0,'complete results log'!$B$3)))+1)</f>
        <v>5.0000000000000044E-2</v>
      </c>
      <c r="P983" s="27">
        <f t="shared" si="15"/>
        <v>0</v>
      </c>
      <c r="Q983" s="29"/>
      <c r="R983" s="29"/>
      <c r="S983" s="28"/>
      <c r="T983" s="28"/>
    </row>
    <row r="984" spans="3:20" x14ac:dyDescent="0.2">
      <c r="C984" s="50"/>
      <c r="D984" s="50"/>
      <c r="O984" s="27">
        <f>((G984-1)*(1-(IF(H984="no",0,'complete results log'!$B$3)))+1)</f>
        <v>5.0000000000000044E-2</v>
      </c>
      <c r="P984" s="27">
        <f t="shared" si="15"/>
        <v>0</v>
      </c>
      <c r="Q984" s="29"/>
      <c r="R984" s="29"/>
      <c r="S984" s="28"/>
      <c r="T984" s="28"/>
    </row>
    <row r="985" spans="3:20" x14ac:dyDescent="0.2">
      <c r="C985" s="50"/>
      <c r="D985" s="50"/>
      <c r="O985" s="27">
        <f>((G985-1)*(1-(IF(H985="no",0,'complete results log'!$B$3)))+1)</f>
        <v>5.0000000000000044E-2</v>
      </c>
      <c r="P985" s="27">
        <f t="shared" si="15"/>
        <v>0</v>
      </c>
      <c r="Q985" s="29"/>
      <c r="R985" s="29"/>
      <c r="S985" s="28"/>
      <c r="T985" s="28"/>
    </row>
    <row r="986" spans="3:20" x14ac:dyDescent="0.2">
      <c r="C986" s="50"/>
      <c r="D986" s="50"/>
    </row>
    <row r="987" spans="3:20" x14ac:dyDescent="0.2">
      <c r="C987" s="50"/>
      <c r="D987" s="50"/>
    </row>
    <row r="988" spans="3:20" x14ac:dyDescent="0.2">
      <c r="C988" s="50"/>
      <c r="D988" s="50"/>
    </row>
    <row r="989" spans="3:20" x14ac:dyDescent="0.2">
      <c r="C989" s="50"/>
      <c r="D989" s="50"/>
    </row>
    <row r="990" spans="3:20" x14ac:dyDescent="0.2">
      <c r="C990" s="50"/>
      <c r="D990" s="50"/>
    </row>
    <row r="991" spans="3:20" x14ac:dyDescent="0.2">
      <c r="C991" s="50"/>
      <c r="D991" s="50"/>
    </row>
    <row r="992" spans="3:20" x14ac:dyDescent="0.2">
      <c r="C992" s="50"/>
      <c r="D992" s="50"/>
    </row>
    <row r="993" spans="3:4" x14ac:dyDescent="0.2">
      <c r="C993" s="50"/>
      <c r="D993" s="50"/>
    </row>
    <row r="994" spans="3:4" x14ac:dyDescent="0.2">
      <c r="C994" s="50"/>
      <c r="D994" s="50"/>
    </row>
    <row r="995" spans="3:4" x14ac:dyDescent="0.2">
      <c r="C995" s="50"/>
      <c r="D995" s="50"/>
    </row>
    <row r="996" spans="3:4" x14ac:dyDescent="0.2">
      <c r="C996" s="50"/>
      <c r="D996" s="50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N8:N981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Q8:Q981">
      <formula1>FRACTIONS</formula1>
    </dataValidation>
    <dataValidation type="list" allowBlank="1" showInputMessage="1" showErrorMessage="1" errorTitle="Attention!" error="Please enter YES or NO." promptTitle="EXCHANGE BET?" prompt="Enter YES or NO." sqref="H8:H981">
      <formula1>EACHWAY</formula1>
    </dataValidation>
    <dataValidation type="list" allowBlank="1" showInputMessage="1" showErrorMessage="1" errorTitle="Attention" error="Please select YES or NO." promptTitle="Options" prompt="Enter Yes or No" sqref="I8:I981 K8:K981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A22" sqref="A22"/>
    </sheetView>
  </sheetViews>
  <sheetFormatPr defaultRowHeight="12.75" x14ac:dyDescent="0.2"/>
  <cols>
    <col min="1" max="1" width="29.5703125" bestFit="1" customWidth="1"/>
    <col min="2" max="4" width="12.7109375" bestFit="1" customWidth="1"/>
  </cols>
  <sheetData>
    <row r="2" spans="1:10" ht="32.25" thickBot="1" x14ac:dyDescent="0.25">
      <c r="A2" s="85" t="s">
        <v>401</v>
      </c>
      <c r="B2" s="10" t="s">
        <v>391</v>
      </c>
      <c r="C2" s="10" t="s">
        <v>226</v>
      </c>
      <c r="D2" s="10" t="s">
        <v>392</v>
      </c>
    </row>
    <row r="3" spans="1:10" ht="15.75" x14ac:dyDescent="0.25">
      <c r="A3" s="3" t="s">
        <v>393</v>
      </c>
      <c r="B3" s="2">
        <f>SUM('complete results log'!R8:R985)</f>
        <v>-537.84999999999991</v>
      </c>
      <c r="C3" s="2">
        <f>SUM('complete results log'!S8:S985)</f>
        <v>-359.15</v>
      </c>
      <c r="D3" s="2">
        <f>SUM('complete results log'!T8:T985)</f>
        <v>-540.94250000000011</v>
      </c>
    </row>
    <row r="4" spans="1:10" x14ac:dyDescent="0.2">
      <c r="B4" s="15"/>
      <c r="C4" s="15"/>
      <c r="D4" s="15"/>
    </row>
    <row r="5" spans="1:10" ht="15.75" x14ac:dyDescent="0.25">
      <c r="A5" s="3" t="s">
        <v>394</v>
      </c>
      <c r="B5" s="2">
        <f>B3+'complete results log'!$B$1</f>
        <v>462.15000000000009</v>
      </c>
      <c r="C5" s="2">
        <f>C3+'complete results log'!$B$1</f>
        <v>640.85</v>
      </c>
      <c r="D5" s="2">
        <f>D3+'complete results log'!$B$1</f>
        <v>459.05749999999989</v>
      </c>
    </row>
    <row r="6" spans="1:10" ht="15" x14ac:dyDescent="0.2">
      <c r="D6" s="4"/>
    </row>
    <row r="7" spans="1:10" ht="15.75" x14ac:dyDescent="0.25">
      <c r="A7" s="3" t="s">
        <v>395</v>
      </c>
      <c r="B7" s="6">
        <f>B3/'complete results log'!$B$1</f>
        <v>-0.53784999999999994</v>
      </c>
      <c r="C7" s="6">
        <f>C3/'complete results log'!$B$1</f>
        <v>-0.35914999999999997</v>
      </c>
      <c r="D7" s="6">
        <f>D3/'complete results log'!$B$1</f>
        <v>-0.5409425000000001</v>
      </c>
    </row>
    <row r="8" spans="1:10" ht="15.75" x14ac:dyDescent="0.25">
      <c r="A8" s="3" t="s">
        <v>396</v>
      </c>
      <c r="B8" s="4">
        <f>COUNTIF('complete results log'!R8:R985,"&gt;0")</f>
        <v>58</v>
      </c>
      <c r="C8" s="4">
        <f>COUNTIF('complete results log'!S8:S985,"&gt;0")</f>
        <v>58</v>
      </c>
      <c r="D8" s="4">
        <f>COUNTIF('complete results log'!T8:T985,"&gt;0")</f>
        <v>58</v>
      </c>
    </row>
    <row r="9" spans="1:10" ht="15.75" x14ac:dyDescent="0.25">
      <c r="A9" s="3" t="s">
        <v>397</v>
      </c>
      <c r="B9" s="4">
        <f>D9</f>
        <v>310</v>
      </c>
      <c r="C9" s="4">
        <f>COUNT('complete results log'!S8:S317)</f>
        <v>310</v>
      </c>
      <c r="D9" s="4">
        <f>C9</f>
        <v>310</v>
      </c>
      <c r="J9" s="12"/>
    </row>
    <row r="10" spans="1:10" ht="15.75" x14ac:dyDescent="0.25">
      <c r="A10" s="3" t="s">
        <v>398</v>
      </c>
      <c r="B10" s="6">
        <f>B8/B9</f>
        <v>0.18709677419354839</v>
      </c>
      <c r="C10" s="6">
        <f>C8/C9</f>
        <v>0.18709677419354839</v>
      </c>
      <c r="D10" s="6">
        <f>D8/D9</f>
        <v>0.18709677419354839</v>
      </c>
      <c r="J10" s="12"/>
    </row>
    <row r="11" spans="1:10" ht="15.75" x14ac:dyDescent="0.25">
      <c r="A11" s="3" t="s">
        <v>399</v>
      </c>
      <c r="B11" s="6">
        <f>B3/('complete results log'!$B$2*SUM('complete results log'!$P$8:$P$985))</f>
        <v>-0.19005300353356888</v>
      </c>
      <c r="C11" s="6">
        <f>C3/('complete results log'!$B$2*SUM('complete results log'!$P$8:$P$985))</f>
        <v>-0.12690812720848055</v>
      </c>
      <c r="D11" s="6">
        <f>D3/('complete results log'!$B$2*SUM('complete results log'!$P$8:$P$985))</f>
        <v>-0.19114575971731454</v>
      </c>
    </row>
    <row r="12" spans="1:10" ht="15.75" x14ac:dyDescent="0.25">
      <c r="A12" s="3"/>
      <c r="C12" s="6"/>
      <c r="D12" s="5"/>
    </row>
    <row r="13" spans="1:10" ht="15.75" x14ac:dyDescent="0.25">
      <c r="A13" s="3"/>
      <c r="C13" s="6"/>
      <c r="D13" s="5"/>
    </row>
    <row r="14" spans="1:10" ht="15.75" x14ac:dyDescent="0.25">
      <c r="A14" s="3"/>
      <c r="C14" s="6"/>
      <c r="D14" s="5"/>
    </row>
    <row r="15" spans="1:10" x14ac:dyDescent="0.2">
      <c r="C15" t="s">
        <v>400</v>
      </c>
    </row>
    <row r="18" spans="1:4" x14ac:dyDescent="0.2">
      <c r="C18" s="49"/>
    </row>
    <row r="21" spans="1:4" ht="15" x14ac:dyDescent="0.2">
      <c r="A21" s="12"/>
      <c r="C21" s="12"/>
      <c r="D21" s="12"/>
    </row>
    <row r="22" spans="1:4" ht="15" x14ac:dyDescent="0.2">
      <c r="A22" s="12"/>
      <c r="C22" s="12"/>
      <c r="D22" s="12"/>
    </row>
    <row r="23" spans="1:4" ht="15" x14ac:dyDescent="0.2">
      <c r="A23" s="13"/>
      <c r="C23" s="13"/>
      <c r="D23" s="13"/>
    </row>
    <row r="24" spans="1:4" ht="15" x14ac:dyDescent="0.2">
      <c r="A24" s="13"/>
      <c r="C24" s="13"/>
      <c r="D24" s="13"/>
    </row>
    <row r="25" spans="1:4" ht="15" x14ac:dyDescent="0.2">
      <c r="A25" s="13"/>
      <c r="C25" s="13"/>
      <c r="D25" s="13"/>
    </row>
    <row r="26" spans="1:4" ht="15" x14ac:dyDescent="0.2">
      <c r="A26" s="14"/>
      <c r="C26" s="14"/>
      <c r="D26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75" x14ac:dyDescent="0.2"/>
  <sheetData>
    <row r="1" spans="1:1" x14ac:dyDescent="0.2">
      <c r="A1" t="s">
        <v>29</v>
      </c>
    </row>
    <row r="2" spans="1:1" x14ac:dyDescent="0.2">
      <c r="A2" t="s">
        <v>214</v>
      </c>
    </row>
    <row r="3" spans="1:1" x14ac:dyDescent="0.2">
      <c r="A3" t="s">
        <v>53</v>
      </c>
    </row>
    <row r="4" spans="1:1" x14ac:dyDescent="0.2">
      <c r="A4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"/>
    </sheetView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1:A2"/>
    </sheetView>
  </sheetViews>
  <sheetFormatPr defaultRowHeight="12.75" x14ac:dyDescent="0.2"/>
  <sheetData>
    <row r="1" spans="1:1" x14ac:dyDescent="0.2">
      <c r="A1" t="s">
        <v>41</v>
      </c>
    </row>
    <row r="2" spans="1:1" x14ac:dyDescent="0.2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month #1 only</vt:lpstr>
      <vt:lpstr>complete results log</vt:lpstr>
      <vt:lpstr>summary results</vt:lpstr>
      <vt:lpstr>Sheet4</vt:lpstr>
      <vt:lpstr>Sheet5</vt:lpstr>
      <vt:lpstr>Sheet1</vt:lpstr>
      <vt:lpstr>EACHWAY</vt:lpstr>
      <vt:lpstr>FRACTIONS</vt:lpstr>
      <vt:lpstr>OPTIONS</vt:lpstr>
      <vt:lpstr>RESULT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2014-02-01T14:35:18Z</dcterms:created>
  <dcterms:modified xsi:type="dcterms:W3CDTF">2015-12-22T17:46:01Z</dcterms:modified>
  <cp:category/>
  <cp:contentStatus/>
</cp:coreProperties>
</file>