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90" windowWidth="21075" windowHeight="9030" firstSheet="1" activeTab="1"/>
  </bookViews>
  <sheets>
    <sheet name="summary" sheetId="4" r:id="rId1"/>
    <sheet name="Prime Strategy" sheetId="1" r:id="rId2"/>
    <sheet name="Select Strategy" sheetId="2" r:id="rId3"/>
    <sheet name="Progressive Strategy" sheetId="3" r:id="rId4"/>
  </sheets>
  <externalReferences>
    <externalReference r:id="rId5"/>
  </externalReferences>
  <definedNames>
    <definedName name="ROUNDING">[1]Settings!$R$5</definedName>
    <definedName name="SETTINGS_AC">[1]Settings!$W$3</definedName>
    <definedName name="SETTINGS_AGENCIES">[1]Settings!$D$6:$D$205</definedName>
    <definedName name="SETTINGS_BC">[1]Settings!$Y$3</definedName>
    <definedName name="SETTINGS_BET_TYPES">[1]Settings!$L$6:$L$205</definedName>
    <definedName name="SETTINGS_CAPPERS">[1]Settings!$N$6:$N$205</definedName>
    <definedName name="SETTINGS_CC">[1]Settings!$Z$3</definedName>
    <definedName name="SETTINGS_SC">[1]Settings!$X$3</definedName>
    <definedName name="SETTINGS_SPORTS">[1]Settings!$J$6:$J$205</definedName>
  </definedNames>
  <calcPr calcId="162912"/>
</workbook>
</file>

<file path=xl/calcChain.xml><?xml version="1.0" encoding="utf-8"?>
<calcChain xmlns="http://schemas.openxmlformats.org/spreadsheetml/2006/main">
  <c r="H60" i="3" l="1"/>
  <c r="I60" i="3"/>
  <c r="H106" i="1"/>
  <c r="I106" i="1"/>
  <c r="H93" i="3"/>
  <c r="I93" i="3"/>
  <c r="H94" i="3"/>
  <c r="I94" i="3"/>
  <c r="H95" i="3"/>
  <c r="I95" i="3"/>
  <c r="H70" i="2"/>
  <c r="I70" i="2"/>
  <c r="H92" i="3"/>
  <c r="I92" i="3"/>
  <c r="H91" i="3"/>
  <c r="I91" i="3"/>
  <c r="H88" i="3"/>
  <c r="I88" i="3"/>
  <c r="H90" i="3"/>
  <c r="I90" i="3"/>
  <c r="H69" i="2"/>
  <c r="I69" i="2"/>
  <c r="H103" i="1"/>
  <c r="I103" i="1"/>
  <c r="H104" i="1"/>
  <c r="I104" i="1"/>
  <c r="H105" i="1"/>
  <c r="I105" i="1"/>
  <c r="H66" i="2"/>
  <c r="I66" i="2"/>
  <c r="H67" i="2"/>
  <c r="I67" i="2"/>
  <c r="H68" i="2"/>
  <c r="I68" i="2"/>
  <c r="H102" i="1"/>
  <c r="I102" i="1"/>
  <c r="H78" i="3"/>
  <c r="I78" i="3"/>
  <c r="H79" i="3"/>
  <c r="I79" i="3"/>
  <c r="H80" i="3"/>
  <c r="I80" i="3"/>
  <c r="H82" i="3"/>
  <c r="I82" i="3"/>
  <c r="H84" i="3"/>
  <c r="I84" i="3"/>
  <c r="H85" i="3"/>
  <c r="I85" i="3"/>
  <c r="H86" i="3"/>
  <c r="I86" i="3"/>
  <c r="H87" i="3"/>
  <c r="I87" i="3"/>
  <c r="H96" i="1"/>
  <c r="I96" i="1"/>
  <c r="H97" i="1"/>
  <c r="I97" i="1"/>
  <c r="H98" i="1"/>
  <c r="I98" i="1"/>
  <c r="H99" i="1"/>
  <c r="I99" i="1"/>
  <c r="H100" i="1"/>
  <c r="I100" i="1"/>
  <c r="H101" i="1"/>
  <c r="I101" i="1"/>
  <c r="H62" i="2"/>
  <c r="I62" i="2"/>
  <c r="H63" i="2"/>
  <c r="I63" i="2"/>
  <c r="H64" i="2"/>
  <c r="I64" i="2"/>
  <c r="H65" i="2"/>
  <c r="I65" i="2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61" i="2"/>
  <c r="I61" i="2"/>
  <c r="H86" i="1"/>
  <c r="I86" i="1"/>
  <c r="H87" i="1"/>
  <c r="I87" i="1"/>
  <c r="H88" i="1"/>
  <c r="I88" i="1"/>
  <c r="H73" i="3"/>
  <c r="I73" i="3"/>
  <c r="H74" i="3"/>
  <c r="I74" i="3"/>
  <c r="H75" i="3"/>
  <c r="I75" i="3"/>
  <c r="H76" i="3"/>
  <c r="I76" i="3"/>
  <c r="H77" i="3"/>
  <c r="I77" i="3"/>
  <c r="H58" i="2"/>
  <c r="I58" i="2"/>
  <c r="H59" i="2"/>
  <c r="I59" i="2"/>
  <c r="H60" i="2"/>
  <c r="I60" i="2"/>
  <c r="H84" i="1"/>
  <c r="I84" i="1"/>
  <c r="H85" i="1"/>
  <c r="I85" i="1"/>
  <c r="H66" i="3"/>
  <c r="I66" i="3"/>
  <c r="H67" i="3"/>
  <c r="I67" i="3"/>
  <c r="H68" i="3"/>
  <c r="I68" i="3"/>
  <c r="H69" i="3"/>
  <c r="I69" i="3"/>
  <c r="H70" i="3"/>
  <c r="I70" i="3"/>
  <c r="H71" i="3"/>
  <c r="I71" i="3"/>
  <c r="H72" i="3"/>
  <c r="I72" i="3"/>
  <c r="H57" i="2"/>
  <c r="I57" i="2"/>
  <c r="H81" i="1"/>
  <c r="I81" i="1"/>
  <c r="H82" i="1"/>
  <c r="I82" i="1"/>
  <c r="H83" i="1"/>
  <c r="I83" i="1"/>
  <c r="H65" i="3"/>
  <c r="I65" i="3"/>
  <c r="H64" i="3"/>
  <c r="I64" i="3"/>
  <c r="H52" i="2"/>
  <c r="I52" i="2"/>
  <c r="H53" i="2"/>
  <c r="I53" i="2"/>
  <c r="H54" i="2"/>
  <c r="I54" i="2"/>
  <c r="H55" i="2"/>
  <c r="I55" i="2"/>
  <c r="H56" i="2"/>
  <c r="I56" i="2"/>
  <c r="H80" i="1"/>
  <c r="I80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I48" i="2"/>
  <c r="H49" i="2"/>
  <c r="I49" i="2"/>
  <c r="H50" i="2"/>
  <c r="I50" i="2"/>
  <c r="H51" i="2"/>
  <c r="I51" i="2"/>
  <c r="H63" i="3"/>
  <c r="I63" i="3"/>
  <c r="H58" i="3"/>
  <c r="I58" i="3"/>
  <c r="H59" i="3"/>
  <c r="I59" i="3"/>
  <c r="H62" i="3"/>
  <c r="I62" i="3"/>
  <c r="H67" i="1"/>
  <c r="I67" i="1"/>
  <c r="H68" i="1"/>
  <c r="I68" i="1"/>
  <c r="H69" i="1"/>
  <c r="I69" i="1"/>
  <c r="H70" i="1"/>
  <c r="I70" i="1"/>
  <c r="H71" i="1"/>
  <c r="I71" i="1"/>
  <c r="H72" i="1"/>
  <c r="I72" i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7" i="2"/>
  <c r="M4" i="2"/>
  <c r="I47" i="2"/>
  <c r="I65" i="1"/>
  <c r="H66" i="1"/>
  <c r="I66" i="1"/>
  <c r="I42" i="2"/>
  <c r="I43" i="2"/>
  <c r="I44" i="2"/>
  <c r="I45" i="2"/>
  <c r="I46" i="2"/>
  <c r="H62" i="1"/>
  <c r="I62" i="1"/>
  <c r="H63" i="1"/>
  <c r="I63" i="1"/>
  <c r="H64" i="1"/>
  <c r="I64" i="1"/>
  <c r="H55" i="3"/>
  <c r="I55" i="3"/>
  <c r="H56" i="3"/>
  <c r="I56" i="3"/>
  <c r="H57" i="3"/>
  <c r="I57" i="3"/>
  <c r="I40" i="2"/>
  <c r="I41" i="2"/>
  <c r="H58" i="1"/>
  <c r="I58" i="1"/>
  <c r="H59" i="1"/>
  <c r="I59" i="1"/>
  <c r="H60" i="1"/>
  <c r="I60" i="1"/>
  <c r="H61" i="1"/>
  <c r="I61" i="1"/>
  <c r="N13" i="1"/>
  <c r="M13" i="1"/>
  <c r="N12" i="1"/>
  <c r="M12" i="1"/>
  <c r="N9" i="1"/>
  <c r="N10" i="1"/>
  <c r="N11" i="1"/>
  <c r="M9" i="1"/>
  <c r="M10" i="1"/>
  <c r="M11" i="1"/>
  <c r="N3" i="2"/>
  <c r="N4" i="2"/>
  <c r="N5" i="2"/>
  <c r="M3" i="2"/>
  <c r="M5" i="2"/>
  <c r="N7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M7" i="2"/>
  <c r="N6" i="2"/>
  <c r="M6" i="2"/>
  <c r="N8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8" i="3"/>
  <c r="I19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M8" i="3"/>
  <c r="N7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8" i="3"/>
  <c r="H19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M7" i="3"/>
  <c r="N4" i="3"/>
  <c r="N5" i="3"/>
  <c r="N6" i="3"/>
  <c r="M4" i="3"/>
  <c r="M5" i="3"/>
  <c r="M6" i="3"/>
  <c r="H56" i="1"/>
  <c r="I56" i="1"/>
  <c r="H57" i="1"/>
  <c r="I57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4" i="4"/>
  <c r="H5" i="4"/>
  <c r="H7" i="4"/>
  <c r="H8" i="4"/>
  <c r="G5" i="4"/>
  <c r="G6" i="4"/>
  <c r="G7" i="4"/>
  <c r="G8" i="4"/>
  <c r="G4" i="4"/>
  <c r="E4" i="4"/>
  <c r="E5" i="4"/>
  <c r="E7" i="4"/>
  <c r="E8" i="4"/>
  <c r="D5" i="4"/>
  <c r="D6" i="4"/>
  <c r="D7" i="4"/>
  <c r="D8" i="4"/>
  <c r="D4" i="4"/>
  <c r="B4" i="4"/>
  <c r="B5" i="4"/>
  <c r="B7" i="4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B8" i="4"/>
  <c r="A5" i="4"/>
  <c r="A15" i="4"/>
  <c r="A6" i="4"/>
  <c r="A16" i="4"/>
  <c r="A7" i="4"/>
  <c r="A17" i="4"/>
  <c r="A8" i="4"/>
  <c r="A18" i="4"/>
  <c r="A4" i="4"/>
  <c r="A14" i="4"/>
  <c r="B15" i="4"/>
  <c r="B18" i="4"/>
  <c r="B14" i="4"/>
  <c r="B16" i="4"/>
  <c r="B17" i="4"/>
  <c r="H6" i="4"/>
  <c r="E6" i="4"/>
  <c r="B6" i="4"/>
</calcChain>
</file>

<file path=xl/sharedStrings.xml><?xml version="1.0" encoding="utf-8"?>
<sst xmlns="http://schemas.openxmlformats.org/spreadsheetml/2006/main" count="859" uniqueCount="441">
  <si>
    <t>Prime</t>
  </si>
  <si>
    <t>Select</t>
  </si>
  <si>
    <t>Progressive</t>
  </si>
  <si>
    <t>Summary</t>
  </si>
  <si>
    <t>Date</t>
  </si>
  <si>
    <t>Horse</t>
  </si>
  <si>
    <t>Event</t>
  </si>
  <si>
    <t>Stake</t>
  </si>
  <si>
    <t>Bookie</t>
  </si>
  <si>
    <t>BSP</t>
  </si>
  <si>
    <t>Win?</t>
  </si>
  <si>
    <t>P/L</t>
  </si>
  <si>
    <t>Sequester</t>
  </si>
  <si>
    <t>Sandown 20:35</t>
  </si>
  <si>
    <t>N</t>
  </si>
  <si>
    <t>Zanetto</t>
  </si>
  <si>
    <t>Goodwood 17:10</t>
  </si>
  <si>
    <t>Grand Liaison</t>
  </si>
  <si>
    <t>Haydock 17:20</t>
  </si>
  <si>
    <t>Quest For More</t>
  </si>
  <si>
    <t>Goodwood 16:05</t>
  </si>
  <si>
    <t>Y</t>
  </si>
  <si>
    <t>Scorpions Sting</t>
  </si>
  <si>
    <t>Kelso 15:45</t>
  </si>
  <si>
    <t>Fruity ORooney</t>
  </si>
  <si>
    <t>Fontwell 16:00</t>
  </si>
  <si>
    <t>Whole Trial</t>
  </si>
  <si>
    <t>This Time</t>
  </si>
  <si>
    <t>Rylee Mooch</t>
  </si>
  <si>
    <t>Carlisle 14:00</t>
  </si>
  <si>
    <t>No of Bets</t>
  </si>
  <si>
    <t>Kinglami</t>
  </si>
  <si>
    <t>Windsor 16:05</t>
  </si>
  <si>
    <t>Winning Bets</t>
  </si>
  <si>
    <t>Bertie Blu Boy</t>
  </si>
  <si>
    <t>Lingfield 16:10</t>
  </si>
  <si>
    <t>Strike Rate</t>
  </si>
  <si>
    <t>Retro Valley</t>
  </si>
  <si>
    <t>Leicester 18:05</t>
  </si>
  <si>
    <t>Profit at Bookies</t>
  </si>
  <si>
    <t>Lothair</t>
  </si>
  <si>
    <t>Hamilton 14:40</t>
  </si>
  <si>
    <t>Profit at Betfair SP</t>
  </si>
  <si>
    <t>Lil Sophella</t>
  </si>
  <si>
    <t>Hamilton 16:15</t>
  </si>
  <si>
    <t>Rolling Dough</t>
  </si>
  <si>
    <t>Cartmel 17:00</t>
  </si>
  <si>
    <t>Doctor Sardonicus</t>
  </si>
  <si>
    <t>Kempton 20:40</t>
  </si>
  <si>
    <t>Mossgo</t>
  </si>
  <si>
    <t>Lingfield 16:00</t>
  </si>
  <si>
    <t>Chauvelin</t>
  </si>
  <si>
    <t>Lingfield 17:00</t>
  </si>
  <si>
    <t>Vent De Force</t>
  </si>
  <si>
    <t>Sandown 19:10</t>
  </si>
  <si>
    <t>Peacock</t>
  </si>
  <si>
    <t>Newmarket 14:45</t>
  </si>
  <si>
    <t>Music Master</t>
  </si>
  <si>
    <t>Haydock 15:10</t>
  </si>
  <si>
    <t>Limato</t>
  </si>
  <si>
    <t>Haydock 15:45</t>
  </si>
  <si>
    <t>Angel Vision</t>
  </si>
  <si>
    <t>Newmarket 17:05</t>
  </si>
  <si>
    <t>Hurry Home Poppa</t>
  </si>
  <si>
    <t>Nottingham 14:45</t>
  </si>
  <si>
    <t>Double Up</t>
  </si>
  <si>
    <t>Nottingham 15:45</t>
  </si>
  <si>
    <t>Boy In The Bar</t>
  </si>
  <si>
    <t>Windsor 19:55</t>
  </si>
  <si>
    <t>N/R</t>
  </si>
  <si>
    <t>Curbyourenthusiasm</t>
  </si>
  <si>
    <t>Windsor 20:55</t>
  </si>
  <si>
    <t>King Of Paradise</t>
  </si>
  <si>
    <t>Hamilton 17:00</t>
  </si>
  <si>
    <t>Highest Level</t>
  </si>
  <si>
    <t>Kempton 19:20</t>
  </si>
  <si>
    <t>Landing Night</t>
  </si>
  <si>
    <t>Catterick 14:50</t>
  </si>
  <si>
    <t>Arod</t>
  </si>
  <si>
    <t>Epsom 15:10</t>
  </si>
  <si>
    <t>Legatissimo</t>
  </si>
  <si>
    <t>Epsom 16:30</t>
  </si>
  <si>
    <t>Love Marmalade</t>
  </si>
  <si>
    <t>Musselburgh 16:55</t>
  </si>
  <si>
    <t>Nigels Destiny</t>
  </si>
  <si>
    <t>Donna Graciosa</t>
  </si>
  <si>
    <t>Ayr 15:00</t>
  </si>
  <si>
    <t>Tears of The Sun</t>
  </si>
  <si>
    <t>Windsor 19:20</t>
  </si>
  <si>
    <t>Making Shapes</t>
  </si>
  <si>
    <t>Pontefract 20:10</t>
  </si>
  <si>
    <t>Lead A Merry Dance</t>
  </si>
  <si>
    <t>Salisbury 17:25</t>
  </si>
  <si>
    <t>Avenue Des Champs</t>
  </si>
  <si>
    <t>Beverley 17:30</t>
  </si>
  <si>
    <t>Encore L'Amour</t>
  </si>
  <si>
    <t>Newbury 15:25</t>
  </si>
  <si>
    <t>Mccreery</t>
  </si>
  <si>
    <t>Haydock 20:50</t>
  </si>
  <si>
    <t>Rex Imperator</t>
  </si>
  <si>
    <t>York 15:40</t>
  </si>
  <si>
    <t>Scottish Glen</t>
  </si>
  <si>
    <t>Goodwood 18:00</t>
  </si>
  <si>
    <t>Distant Past</t>
  </si>
  <si>
    <t>Musselburgh 14:50</t>
  </si>
  <si>
    <t>Likely</t>
  </si>
  <si>
    <t>Sandown 14:55</t>
  </si>
  <si>
    <t>Wannabe Yours</t>
  </si>
  <si>
    <t>York 15:10</t>
  </si>
  <si>
    <t>Paris Snow</t>
  </si>
  <si>
    <t>Doncaster 14:00</t>
  </si>
  <si>
    <t>Able Friend</t>
  </si>
  <si>
    <t>Ascot 14:30</t>
  </si>
  <si>
    <t>Fun Mac</t>
  </si>
  <si>
    <t>Ascot 17:00</t>
  </si>
  <si>
    <t>The Grey Gatsby</t>
  </si>
  <si>
    <t>Ascot 16:20</t>
  </si>
  <si>
    <t>Temptress</t>
  </si>
  <si>
    <t>Wicklow Brave</t>
  </si>
  <si>
    <t>Ascot 17:35</t>
  </si>
  <si>
    <t>Dance King</t>
  </si>
  <si>
    <t>Pontefract 15:10</t>
  </si>
  <si>
    <t>Tuscan Gold</t>
  </si>
  <si>
    <t>Pontefract 16:10</t>
  </si>
  <si>
    <t>Miss Macnamara</t>
  </si>
  <si>
    <t>Hexham 18:00</t>
  </si>
  <si>
    <t>Toymaker</t>
  </si>
  <si>
    <t>Wolverhampton 17:00</t>
  </si>
  <si>
    <t>Lucky Clover</t>
  </si>
  <si>
    <t>Chepstow 17:15</t>
  </si>
  <si>
    <t>Roy Rocket</t>
  </si>
  <si>
    <t>Brighton 15:30</t>
  </si>
  <si>
    <t>Elle Rebelle</t>
  </si>
  <si>
    <t>Brighton 16:00</t>
  </si>
  <si>
    <t>Touchline</t>
  </si>
  <si>
    <t>Carlisle 16:10</t>
  </si>
  <si>
    <t>Newmarket 16:20</t>
  </si>
  <si>
    <t>Serene Beauty</t>
  </si>
  <si>
    <t>Chester 19:35</t>
  </si>
  <si>
    <t>Danzeno</t>
  </si>
  <si>
    <t>Newcastle 14:00</t>
  </si>
  <si>
    <t>Scooner</t>
  </si>
  <si>
    <t>Windsor 16:35</t>
  </si>
  <si>
    <t>Move In Time</t>
  </si>
  <si>
    <t>Hamilton 15:45</t>
  </si>
  <si>
    <t>rule 4 - site results show 1.35 profit</t>
  </si>
  <si>
    <t>Stonefield Flyer</t>
  </si>
  <si>
    <t>Majeed</t>
  </si>
  <si>
    <t>Kempton 20:45</t>
  </si>
  <si>
    <t>Solar Flair</t>
  </si>
  <si>
    <t>Lingfield 15:10</t>
  </si>
  <si>
    <t>Solway Dandy</t>
  </si>
  <si>
    <t>Perth 17:00</t>
  </si>
  <si>
    <t>Exchequer</t>
  </si>
  <si>
    <t>Doncaster 15:35</t>
  </si>
  <si>
    <t>Provenance</t>
  </si>
  <si>
    <t>Sandown 15:55</t>
  </si>
  <si>
    <t>Bondi Beach Babe</t>
  </si>
  <si>
    <t>Beverley 20:45</t>
  </si>
  <si>
    <t>Use Your Filbert</t>
  </si>
  <si>
    <t>Sandown 13:25</t>
  </si>
  <si>
    <t>Havana Beat</t>
  </si>
  <si>
    <t>Sandown 16:20</t>
  </si>
  <si>
    <t>Royal Duchess</t>
  </si>
  <si>
    <t>Ayr 15:35</t>
  </si>
  <si>
    <t>Harwoods Volante</t>
  </si>
  <si>
    <t>Muhadathat</t>
  </si>
  <si>
    <t>Lingfield 14:10</t>
  </si>
  <si>
    <t>Acolyte</t>
  </si>
  <si>
    <t>Kempton 21:20</t>
  </si>
  <si>
    <t>Areen</t>
  </si>
  <si>
    <t>Newmarket 14:40</t>
  </si>
  <si>
    <t>Newmarket 14:10</t>
  </si>
  <si>
    <t>Lucida</t>
  </si>
  <si>
    <t>Newmarket 15:15</t>
  </si>
  <si>
    <t>Dawns Early Light</t>
  </si>
  <si>
    <t>Ascot 16:10</t>
  </si>
  <si>
    <t>Kool Kompany</t>
  </si>
  <si>
    <t>Chester 15:00</t>
  </si>
  <si>
    <t>Think Ahead</t>
  </si>
  <si>
    <t>Ascot 17:40</t>
  </si>
  <si>
    <t>Sandgate</t>
  </si>
  <si>
    <t>Eilean Mor</t>
  </si>
  <si>
    <t>Ayr 17:05</t>
  </si>
  <si>
    <t>Hulcolt</t>
  </si>
  <si>
    <t>Beverley 17:05</t>
  </si>
  <si>
    <t>Whosthedaddy</t>
  </si>
  <si>
    <t>Lingfield 17:10</t>
  </si>
  <si>
    <t>Marmot</t>
  </si>
  <si>
    <t>Epsom 19:50</t>
  </si>
  <si>
    <t>Bermondsey</t>
  </si>
  <si>
    <t>Haydock 14:10</t>
  </si>
  <si>
    <t>Bella Nouf</t>
  </si>
  <si>
    <t>Newbury 15:05</t>
  </si>
  <si>
    <t>Justineo</t>
  </si>
  <si>
    <t>Newmarket 19:20</t>
  </si>
  <si>
    <t>Crew Cut</t>
  </si>
  <si>
    <t>Newmarket 19:50</t>
  </si>
  <si>
    <t>Prince Gagarin</t>
  </si>
  <si>
    <t>Hamilton 20:15</t>
  </si>
  <si>
    <t>Consort</t>
  </si>
  <si>
    <t>Newbury 14:35</t>
  </si>
  <si>
    <t>Palawan</t>
  </si>
  <si>
    <t>Chester 15:35</t>
  </si>
  <si>
    <t>Aranka</t>
  </si>
  <si>
    <t>Newmarket 16:35</t>
  </si>
  <si>
    <t>Dubai Prince</t>
  </si>
  <si>
    <t>Newton Abbot 15:25</t>
  </si>
  <si>
    <t>Wiener Valkyrie</t>
  </si>
  <si>
    <t>Redcar 16:45</t>
  </si>
  <si>
    <t>Homage</t>
  </si>
  <si>
    <t>Ayr 16:40</t>
  </si>
  <si>
    <t>Captain Dunne</t>
  </si>
  <si>
    <t>Catterick 16:00</t>
  </si>
  <si>
    <t>Fireglow</t>
  </si>
  <si>
    <t>Sandown 15:30</t>
  </si>
  <si>
    <t>Groundworker</t>
  </si>
  <si>
    <t>Newbury 19.40</t>
  </si>
  <si>
    <t>Sir Note</t>
  </si>
  <si>
    <t>Uttoxeter 14:40</t>
  </si>
  <si>
    <t>Chain Of Daisies</t>
  </si>
  <si>
    <t>York 13:45</t>
  </si>
  <si>
    <t>Jellicle Ball</t>
  </si>
  <si>
    <t>Goodwood 16:25</t>
  </si>
  <si>
    <t>Roayh</t>
  </si>
  <si>
    <t>Ayr 16:35</t>
  </si>
  <si>
    <t>Goodwood 17:35</t>
  </si>
  <si>
    <t>rule 4</t>
  </si>
  <si>
    <t>Maven</t>
  </si>
  <si>
    <t>Beverley 15:50</t>
  </si>
  <si>
    <t>Advance</t>
  </si>
  <si>
    <t>Carlisle 16:20</t>
  </si>
  <si>
    <t>Noodles Blue Boy</t>
  </si>
  <si>
    <t>Leicester 15:30</t>
  </si>
  <si>
    <t>Rozene</t>
  </si>
  <si>
    <t>Redcar 16:50</t>
  </si>
  <si>
    <t>Createur</t>
  </si>
  <si>
    <t>Fakenham 14:30</t>
  </si>
  <si>
    <t>La Madonnina</t>
  </si>
  <si>
    <t>Fakenham 15:00</t>
  </si>
  <si>
    <t>Bushcraft</t>
  </si>
  <si>
    <t>Perfect Timing</t>
  </si>
  <si>
    <t>Fontwell 15:40</t>
  </si>
  <si>
    <t>Kerrymerry</t>
  </si>
  <si>
    <t>Malaf</t>
  </si>
  <si>
    <t>Wolverhampton 16:50</t>
  </si>
  <si>
    <t>Great Fun</t>
  </si>
  <si>
    <t>Kempton 21:00</t>
  </si>
  <si>
    <t>Strait Of Magellan</t>
  </si>
  <si>
    <t>Bath 20:35</t>
  </si>
  <si>
    <t>Resonant</t>
  </si>
  <si>
    <t>Epsom 14:00</t>
  </si>
  <si>
    <t>Richter Scale</t>
  </si>
  <si>
    <t>Musselburgh 14:15</t>
  </si>
  <si>
    <t>Abbey Angel</t>
  </si>
  <si>
    <t>Doncaster 15:40</t>
  </si>
  <si>
    <t>Exoplanet Blue</t>
  </si>
  <si>
    <t>Thirsk 17:15</t>
  </si>
  <si>
    <t>Beverley 14:30</t>
  </si>
  <si>
    <t>Debt Free Dame</t>
  </si>
  <si>
    <t>Beverley 15:00</t>
  </si>
  <si>
    <t>Pandorica</t>
  </si>
  <si>
    <t>Newton Abbot 14:50</t>
  </si>
  <si>
    <t>Priors Brook</t>
  </si>
  <si>
    <t>Chepstow 18:55</t>
  </si>
  <si>
    <t>Dark Avenger</t>
  </si>
  <si>
    <t>Doncaster 14:30</t>
  </si>
  <si>
    <t>Absolutely So</t>
  </si>
  <si>
    <t>Salisbury 16:00</t>
  </si>
  <si>
    <t>Master Of Irony</t>
  </si>
  <si>
    <t>Doncaster 17:20</t>
  </si>
  <si>
    <t>Solow</t>
  </si>
  <si>
    <t>Sole Power</t>
  </si>
  <si>
    <t>Ascot 15:40</t>
  </si>
  <si>
    <t>Westwood Hoe</t>
  </si>
  <si>
    <t>Redcar 16:05</t>
  </si>
  <si>
    <t>Telescope</t>
  </si>
  <si>
    <t>Brazen Beau</t>
  </si>
  <si>
    <t>Sellingallthetime</t>
  </si>
  <si>
    <t>Aprovado</t>
  </si>
  <si>
    <t>Pontefract 17:10</t>
  </si>
  <si>
    <t>Wilde Inspiration</t>
  </si>
  <si>
    <t>Newcastle 15:20</t>
  </si>
  <si>
    <t>Assault On Rome</t>
  </si>
  <si>
    <t>Hamilton 19:40</t>
  </si>
  <si>
    <t>Oculist</t>
  </si>
  <si>
    <t>Uttoxeter 14:00</t>
  </si>
  <si>
    <t>Whatdoiwantthatfor</t>
  </si>
  <si>
    <t>Windsor 15:25</t>
  </si>
  <si>
    <t>Alderbrook Lad</t>
  </si>
  <si>
    <t>Cartmel 16:20</t>
  </si>
  <si>
    <t>rule 4 - site shows 5.6 profit</t>
  </si>
  <si>
    <t>Miss Van Gogh</t>
  </si>
  <si>
    <t>rule 4 - site shows 6.38 profit</t>
  </si>
  <si>
    <t>At First Light</t>
  </si>
  <si>
    <t>Newton Abbot 14:40</t>
  </si>
  <si>
    <t>Mambo Fever</t>
  </si>
  <si>
    <t>Haydock 20:30</t>
  </si>
  <si>
    <t>Canicallyouback</t>
  </si>
  <si>
    <t>Worcester 17:20</t>
  </si>
  <si>
    <t>Penang Paparaja</t>
  </si>
  <si>
    <t>Bath 20:40</t>
  </si>
  <si>
    <t>Piccadilly Jim</t>
  </si>
  <si>
    <t>Carlisle 16:45</t>
  </si>
  <si>
    <t>Stone Roses</t>
  </si>
  <si>
    <t>Chepstow 19:30</t>
  </si>
  <si>
    <t>Muhaarar</t>
  </si>
  <si>
    <t>Newmarket 15:45</t>
  </si>
  <si>
    <t>Ubaldo Des Menhies</t>
  </si>
  <si>
    <t>Southwell 16:55</t>
  </si>
  <si>
    <t>Cornish Beau</t>
  </si>
  <si>
    <t>Stratford 17:40</t>
  </si>
  <si>
    <t>Jay Kay</t>
  </si>
  <si>
    <t>Ayr 14:30</t>
  </si>
  <si>
    <t>MuffriHa</t>
  </si>
  <si>
    <t>Major Pusey</t>
  </si>
  <si>
    <t>Sandown 18:00</t>
  </si>
  <si>
    <t>Souville</t>
  </si>
  <si>
    <t>Doncaster 19:35</t>
  </si>
  <si>
    <t>Excessable</t>
  </si>
  <si>
    <t>Newbury 15:45</t>
  </si>
  <si>
    <t>Risky Rizkova</t>
  </si>
  <si>
    <t>Lingfield 16:50</t>
  </si>
  <si>
    <t>Field Of Light</t>
  </si>
  <si>
    <t>Wolverhampton 17:15</t>
  </si>
  <si>
    <t>Peak Storm</t>
  </si>
  <si>
    <t>Chepstow 19:20</t>
  </si>
  <si>
    <t>Mutarakez</t>
  </si>
  <si>
    <t>Haydock 14:35</t>
  </si>
  <si>
    <t>whole trial</t>
  </si>
  <si>
    <t>this time</t>
  </si>
  <si>
    <t>Underwritten</t>
  </si>
  <si>
    <t>Catterick 15:35</t>
  </si>
  <si>
    <t>Copper Birch</t>
  </si>
  <si>
    <t>Ffos Las 18:20</t>
  </si>
  <si>
    <t>Comedy King</t>
  </si>
  <si>
    <t>York 15:30</t>
  </si>
  <si>
    <t>Dont Touch</t>
  </si>
  <si>
    <t>Haydock 16:20</t>
  </si>
  <si>
    <t>Thomas Wild</t>
  </si>
  <si>
    <t>Stratford 18:25</t>
  </si>
  <si>
    <t>Odeliz</t>
  </si>
  <si>
    <t>Trixie Malone</t>
  </si>
  <si>
    <t>Bowie</t>
  </si>
  <si>
    <t>Market Rasen 16:10</t>
  </si>
  <si>
    <t>Double Silver</t>
  </si>
  <si>
    <t>Market Rasen 16:55</t>
  </si>
  <si>
    <t>Aces</t>
  </si>
  <si>
    <t>Epsom 17:15</t>
  </si>
  <si>
    <t>My Call</t>
  </si>
  <si>
    <t>Goodwood 19:50</t>
  </si>
  <si>
    <t>Echo Of Lightning</t>
  </si>
  <si>
    <t>Musselburgh 13:40</t>
  </si>
  <si>
    <t>Sergeant Thunder</t>
  </si>
  <si>
    <t>Worcester 14:55</t>
  </si>
  <si>
    <t>Musselburgh 16:56</t>
  </si>
  <si>
    <t>Khelman</t>
  </si>
  <si>
    <t>Doncaster 17:10</t>
  </si>
  <si>
    <t>Cactus Valley</t>
  </si>
  <si>
    <t>York 14:30</t>
  </si>
  <si>
    <t>Rembrandt Van Rijn</t>
  </si>
  <si>
    <t>Sandown 15:50</t>
  </si>
  <si>
    <t>Dagher</t>
  </si>
  <si>
    <t>Sandown 16.55</t>
  </si>
  <si>
    <t>Tijori</t>
  </si>
  <si>
    <t>Chepstow 21:10</t>
  </si>
  <si>
    <t>Our Boy Ben</t>
  </si>
  <si>
    <t>Hexham 15:00</t>
  </si>
  <si>
    <t>Clues And Arrows</t>
  </si>
  <si>
    <t>Hexham 15:35</t>
  </si>
  <si>
    <t>Stock Hill Fair</t>
  </si>
  <si>
    <t>Sandown 17:15</t>
  </si>
  <si>
    <t>Emerahldz</t>
  </si>
  <si>
    <t>Thirsk 16:45</t>
  </si>
  <si>
    <t>Live Dangerously</t>
  </si>
  <si>
    <t>Brighton 20:00</t>
  </si>
  <si>
    <t>Port Lairge</t>
  </si>
  <si>
    <t>Brighton 20:30</t>
  </si>
  <si>
    <t>Tin Pan Alley</t>
  </si>
  <si>
    <t>Rizeena</t>
  </si>
  <si>
    <t>Caspian Piper</t>
  </si>
  <si>
    <t>Ffos Las 18:05</t>
  </si>
  <si>
    <t>Kilfinichen Bay</t>
  </si>
  <si>
    <t>Ffos Las 20:15</t>
  </si>
  <si>
    <t>Lingfield 20.25</t>
  </si>
  <si>
    <t>Enlace</t>
  </si>
  <si>
    <t>Goodwood 20:25</t>
  </si>
  <si>
    <t>Whitecrest</t>
  </si>
  <si>
    <t>Lingfield 19:30</t>
  </si>
  <si>
    <t>Newera</t>
  </si>
  <si>
    <t>Haydock 20.45</t>
  </si>
  <si>
    <t>Kodi Bear</t>
  </si>
  <si>
    <t>Windsor 15:20</t>
  </si>
  <si>
    <t>Sur Empire</t>
  </si>
  <si>
    <t>Lingfield 18:50</t>
  </si>
  <si>
    <t>Sandown 15:10</t>
  </si>
  <si>
    <t>Normandy Knight</t>
  </si>
  <si>
    <t>Beverley 15:35</t>
  </si>
  <si>
    <t>Algar Lad</t>
  </si>
  <si>
    <t>Haydock 16:00</t>
  </si>
  <si>
    <t>Bossy Guest</t>
  </si>
  <si>
    <t>Newmarket 17:30</t>
  </si>
  <si>
    <t>Shaakis</t>
  </si>
  <si>
    <t>Newbury 19:30</t>
  </si>
  <si>
    <t>Interception</t>
  </si>
  <si>
    <t>York 14:55</t>
  </si>
  <si>
    <t>Bogart</t>
  </si>
  <si>
    <t>York 16:00</t>
  </si>
  <si>
    <t>Rifle Range</t>
  </si>
  <si>
    <t>Ascot 16:45</t>
  </si>
  <si>
    <t>Express Himself</t>
  </si>
  <si>
    <t>Mighty Zip</t>
  </si>
  <si>
    <t>Chester 14:25</t>
  </si>
  <si>
    <t>Shawaahid</t>
  </si>
  <si>
    <t>York 17:10</t>
  </si>
  <si>
    <t>Latin Rebel</t>
  </si>
  <si>
    <t>Arabian Comet</t>
  </si>
  <si>
    <t>Newmarket 14:15</t>
  </si>
  <si>
    <t>Sea Lord</t>
  </si>
  <si>
    <t>Market Rasen 14:20</t>
  </si>
  <si>
    <t>Russian Heroine</t>
  </si>
  <si>
    <t>Newmarket 15:25</t>
  </si>
  <si>
    <t>Cymro</t>
  </si>
  <si>
    <t>Chester 16:10</t>
  </si>
  <si>
    <t>Swift Cedar</t>
  </si>
  <si>
    <t>Haydock 18:20</t>
  </si>
  <si>
    <t>Hawkesbury</t>
  </si>
  <si>
    <t>Haydock 19:55</t>
  </si>
  <si>
    <t>Age of Elegance</t>
  </si>
  <si>
    <t>Lingfield 20:40</t>
  </si>
  <si>
    <t>Montalcino</t>
  </si>
  <si>
    <t>Ascot 15:30</t>
  </si>
  <si>
    <t>Taajub</t>
  </si>
  <si>
    <t>Ascot 16:35</t>
  </si>
  <si>
    <t>Trulee Scrumptious</t>
  </si>
  <si>
    <t>Newmarket 17:35</t>
  </si>
  <si>
    <t>Arc Cara</t>
  </si>
  <si>
    <t>Chepstow 18:50</t>
  </si>
  <si>
    <t>Besharah</t>
  </si>
  <si>
    <t>Ascot 14:05</t>
  </si>
  <si>
    <t>Newcastle 14:45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</si>
</sst>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C09]dd\-mmm\-yy;@"/>
    <numFmt numFmtId="165" formatCode="_(\£* #,##0.00_);_(\£* \(#,##0.00\);_(\£* &quot;-&quot;??_);_(@_)"/>
    <numFmt numFmtId="166" formatCode="&quot;£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BF1DD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 applyProtection="1">
      <alignment vertical="center"/>
      <protection locked="0"/>
    </xf>
    <xf numFmtId="165" fontId="2" fillId="2" borderId="2" xfId="2" applyNumberFormat="1" applyFont="1" applyFill="1" applyBorder="1" applyAlignment="1" applyProtection="1">
      <alignment vertical="center"/>
      <protection locked="0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4" fontId="2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165" fontId="2" fillId="2" borderId="1" xfId="2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4" fontId="2" fillId="2" borderId="2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vertical="center"/>
      <protection locked="0"/>
    </xf>
    <xf numFmtId="165" fontId="6" fillId="2" borderId="2" xfId="2" applyNumberFormat="1" applyFont="1" applyFill="1" applyBorder="1" applyAlignment="1" applyProtection="1">
      <alignment vertical="center"/>
      <protection locked="0"/>
    </xf>
    <xf numFmtId="4" fontId="6" fillId="2" borderId="2" xfId="1" applyNumberFormat="1" applyFont="1" applyFill="1" applyBorder="1" applyAlignment="1" applyProtection="1">
      <alignment vertical="center"/>
      <protection locked="0"/>
    </xf>
    <xf numFmtId="4" fontId="6" fillId="2" borderId="2" xfId="1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0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3" borderId="0" xfId="0" applyFill="1"/>
  </cellXfs>
  <cellStyles count="3">
    <cellStyle name="Comma" xfId="1" builtinId="3"/>
    <cellStyle name="Currency" xfId="2" builtinId="4"/>
    <cellStyle name="Normal" xfId="0" builtinId="0"/>
  </cellStyles>
  <dxfs count="8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y/Downloads/My%20Betting%20Tracker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tings"/>
      <sheetName val="Deposits"/>
      <sheetName val="Bets"/>
      <sheetName val="Available Funds"/>
      <sheetName val="Performance Summary"/>
      <sheetName val="Performance Graph"/>
      <sheetName val="Selective Performance"/>
      <sheetName val="Casino Offers"/>
    </sheetNames>
    <sheetDataSet>
      <sheetData sheetId="0"/>
      <sheetData sheetId="1">
        <row r="3">
          <cell r="W3">
            <v>50</v>
          </cell>
          <cell r="X3">
            <v>6</v>
          </cell>
          <cell r="Y3">
            <v>6</v>
          </cell>
          <cell r="Z3">
            <v>50</v>
          </cell>
        </row>
        <row r="5">
          <cell r="R5">
            <v>2</v>
          </cell>
        </row>
        <row r="6">
          <cell r="D6" t="str">
            <v>Betfair</v>
          </cell>
          <cell r="J6" t="str">
            <v>Football</v>
          </cell>
          <cell r="L6" t="str">
            <v>Win</v>
          </cell>
          <cell r="N6" t="str">
            <v>Bonus Bagging</v>
          </cell>
        </row>
        <row r="7">
          <cell r="D7">
            <v>138</v>
          </cell>
          <cell r="J7" t="str">
            <v>Horse Racing</v>
          </cell>
          <cell r="L7" t="str">
            <v>Lay</v>
          </cell>
          <cell r="N7" t="str">
            <v>Profit Maximiser</v>
          </cell>
        </row>
        <row r="8">
          <cell r="D8" t="str">
            <v>12Bet</v>
          </cell>
          <cell r="J8" t="str">
            <v>Casino Roulette</v>
          </cell>
          <cell r="L8" t="str">
            <v>Draw</v>
          </cell>
          <cell r="N8" t="str">
            <v>BB Arbitrage</v>
          </cell>
        </row>
        <row r="9">
          <cell r="D9" t="str">
            <v>188Bet</v>
          </cell>
          <cell r="J9" t="str">
            <v>Casino</v>
          </cell>
          <cell r="L9" t="str">
            <v>Each Way</v>
          </cell>
          <cell r="N9" t="str">
            <v>SkewTrader</v>
          </cell>
        </row>
        <row r="10">
          <cell r="D10" t="str">
            <v>32Red</v>
          </cell>
          <cell r="J10" t="str">
            <v>Tennis</v>
          </cell>
          <cell r="L10" t="str">
            <v>Place</v>
          </cell>
          <cell r="N10" t="str">
            <v>Lucy Football Arb</v>
          </cell>
        </row>
        <row r="11">
          <cell r="D11" t="str">
            <v>888Casino</v>
          </cell>
          <cell r="J11" t="str">
            <v>Basketball</v>
          </cell>
          <cell r="L11" t="str">
            <v>Trading</v>
          </cell>
          <cell r="N11" t="str">
            <v>SpyMare</v>
          </cell>
        </row>
        <row r="12">
          <cell r="D12" t="str">
            <v>888Sports</v>
          </cell>
          <cell r="N12" t="str">
            <v>Place Profit BluePrint</v>
          </cell>
        </row>
        <row r="13">
          <cell r="D13" t="str">
            <v>Apollo Bet</v>
          </cell>
          <cell r="N13" t="str">
            <v>BetHawk</v>
          </cell>
        </row>
        <row r="14">
          <cell r="D14" t="str">
            <v>Bet At Home</v>
          </cell>
          <cell r="N14" t="str">
            <v>BetHawk - New</v>
          </cell>
        </row>
        <row r="15">
          <cell r="D15" t="str">
            <v>Bet365</v>
          </cell>
          <cell r="N15" t="str">
            <v>PBC - Lay Analysist</v>
          </cell>
        </row>
        <row r="16">
          <cell r="D16" t="str">
            <v>BetBright</v>
          </cell>
          <cell r="N16" t="str">
            <v>X-PBC - Lay Analysist</v>
          </cell>
        </row>
        <row r="17">
          <cell r="D17" t="str">
            <v>BetButler</v>
          </cell>
          <cell r="N17" t="str">
            <v>Elly's Lays</v>
          </cell>
        </row>
        <row r="18">
          <cell r="D18" t="str">
            <v>BETDAQ</v>
          </cell>
          <cell r="N18" t="str">
            <v>Dutching</v>
          </cell>
        </row>
        <row r="19">
          <cell r="D19" t="str">
            <v>BetDSI</v>
          </cell>
          <cell r="N19" t="str">
            <v>Global Soccer Goals</v>
          </cell>
        </row>
        <row r="20">
          <cell r="D20" t="str">
            <v>BetFred</v>
          </cell>
          <cell r="N20" t="str">
            <v>BackingAce</v>
          </cell>
        </row>
        <row r="21">
          <cell r="D21" t="str">
            <v>BetIn</v>
          </cell>
          <cell r="N21" t="str">
            <v>Lucy - EW Backing</v>
          </cell>
        </row>
        <row r="22">
          <cell r="D22" t="str">
            <v>BetInternet</v>
          </cell>
          <cell r="N22" t="str">
            <v>Trading Ace</v>
          </cell>
        </row>
        <row r="23">
          <cell r="D23" t="str">
            <v>BetMcLean</v>
          </cell>
          <cell r="N23" t="str">
            <v>Lay The Field</v>
          </cell>
        </row>
        <row r="24">
          <cell r="D24" t="str">
            <v>BetOnline</v>
          </cell>
          <cell r="N24" t="str">
            <v>CJ Racing</v>
          </cell>
        </row>
        <row r="25">
          <cell r="D25" t="str">
            <v>BetPack</v>
          </cell>
          <cell r="N25" t="str">
            <v>Goal Profits LTD</v>
          </cell>
        </row>
        <row r="26">
          <cell r="D26" t="str">
            <v>BetVictor</v>
          </cell>
          <cell r="N26" t="str">
            <v>Goal Profits CS</v>
          </cell>
        </row>
        <row r="27">
          <cell r="D27" t="str">
            <v>BetWay</v>
          </cell>
          <cell r="N27" t="str">
            <v>KL Early Bird</v>
          </cell>
        </row>
        <row r="28">
          <cell r="D28" t="str">
            <v>Boylesports</v>
          </cell>
          <cell r="N28" t="str">
            <v>KL HT/FT</v>
          </cell>
        </row>
        <row r="29">
          <cell r="D29" t="str">
            <v>Bwin</v>
          </cell>
          <cell r="N29" t="str">
            <v>KL Magic 22</v>
          </cell>
        </row>
        <row r="30">
          <cell r="D30" t="str">
            <v>Coral</v>
          </cell>
          <cell r="N30" t="str">
            <v>KT One Plus Two</v>
          </cell>
        </row>
        <row r="31">
          <cell r="D31" t="str">
            <v>GoWager</v>
          </cell>
          <cell r="N31" t="str">
            <v>KL Highest Scoring Half</v>
          </cell>
        </row>
        <row r="32">
          <cell r="D32" t="str">
            <v>Guts Casino</v>
          </cell>
          <cell r="N32" t="str">
            <v>KL Probs 1</v>
          </cell>
        </row>
        <row r="33">
          <cell r="D33" t="str">
            <v>Interwetten</v>
          </cell>
          <cell r="N33" t="str">
            <v>KL Probs 2</v>
          </cell>
        </row>
        <row r="34">
          <cell r="D34" t="str">
            <v>Ladbrokes</v>
          </cell>
          <cell r="N34" t="str">
            <v>KL 2002</v>
          </cell>
        </row>
        <row r="35">
          <cell r="D35" t="str">
            <v>Ladbrokes Exchange</v>
          </cell>
          <cell r="N35" t="str">
            <v>KL LTD 1</v>
          </cell>
        </row>
        <row r="36">
          <cell r="D36" t="str">
            <v>MarathonBet</v>
          </cell>
          <cell r="N36" t="str">
            <v>KL CS - Easy Rider</v>
          </cell>
        </row>
        <row r="37">
          <cell r="D37" t="str">
            <v>Matchbook</v>
          </cell>
          <cell r="N37" t="str">
            <v>KL CS - Hybrid</v>
          </cell>
        </row>
        <row r="38">
          <cell r="D38" t="str">
            <v>Our Price Bet</v>
          </cell>
          <cell r="N38" t="str">
            <v>KL CS - Bullitt</v>
          </cell>
        </row>
        <row r="39">
          <cell r="D39" t="str">
            <v>PaddyPower</v>
          </cell>
          <cell r="N39" t="str">
            <v>Dobbing</v>
          </cell>
        </row>
        <row r="40">
          <cell r="D40" t="str">
            <v>Pinnacle</v>
          </cell>
          <cell r="N40" t="str">
            <v>InPlay Trading</v>
          </cell>
        </row>
        <row r="41">
          <cell r="D41" t="str">
            <v>SBOBet</v>
          </cell>
          <cell r="N41" t="str">
            <v>Value Football Betting</v>
          </cell>
        </row>
        <row r="42">
          <cell r="D42" t="str">
            <v>SeanieMac</v>
          </cell>
          <cell r="N42" t="str">
            <v>EachWayEqualizer</v>
          </cell>
        </row>
        <row r="43">
          <cell r="D43" t="str">
            <v>SetantaBet</v>
          </cell>
          <cell r="N43" t="str">
            <v>B&amp;W Lay The HT Score</v>
          </cell>
        </row>
        <row r="44">
          <cell r="D44" t="str">
            <v>SkyBet</v>
          </cell>
          <cell r="N44" t="str">
            <v>B&amp;W New</v>
          </cell>
        </row>
        <row r="45">
          <cell r="D45" t="str">
            <v>Smarkets</v>
          </cell>
          <cell r="N45" t="str">
            <v>Betburger</v>
          </cell>
        </row>
        <row r="46">
          <cell r="D46" t="str">
            <v>Smart Live Trading</v>
          </cell>
          <cell r="N46" t="str">
            <v>Lucy's DIY CS</v>
          </cell>
        </row>
        <row r="47">
          <cell r="D47" t="str">
            <v>SportingBet</v>
          </cell>
          <cell r="N47" t="str">
            <v>Lucy's Trading Steamers</v>
          </cell>
        </row>
        <row r="48">
          <cell r="D48" t="str">
            <v>Stan James</v>
          </cell>
          <cell r="N48" t="str">
            <v>Trading The Horses</v>
          </cell>
        </row>
        <row r="49">
          <cell r="D49" t="str">
            <v>TitanBet</v>
          </cell>
          <cell r="N49" t="str">
            <v>Tony - Scalping</v>
          </cell>
        </row>
        <row r="50">
          <cell r="D50" t="str">
            <v>Totepool</v>
          </cell>
          <cell r="N50" t="str">
            <v>Nick Field</v>
          </cell>
        </row>
        <row r="51">
          <cell r="D51" t="str">
            <v>Unibet</v>
          </cell>
          <cell r="N51" t="str">
            <v>AvB</v>
          </cell>
        </row>
        <row r="52">
          <cell r="D52" t="str">
            <v>Vernons</v>
          </cell>
          <cell r="N52" t="str">
            <v>Slow Hand Trading</v>
          </cell>
        </row>
        <row r="53">
          <cell r="D53" t="str">
            <v>William Hill</v>
          </cell>
          <cell r="N53" t="str">
            <v>Win Value Bets</v>
          </cell>
        </row>
        <row r="54">
          <cell r="D54" t="str">
            <v>Winner</v>
          </cell>
          <cell r="N54" t="str">
            <v>Daily Best Bet - VFB</v>
          </cell>
        </row>
        <row r="55">
          <cell r="D55" t="str">
            <v>YouWin</v>
          </cell>
          <cell r="N55" t="str">
            <v>Last Minute Lays</v>
          </cell>
        </row>
      </sheetData>
      <sheetData sheetId="2"/>
      <sheetData sheetId="3"/>
      <sheetData sheetId="4"/>
      <sheetData sheetId="5"/>
      <sheetData sheetId="6" refreshError="1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workbookViewId="0">
      <selection activeCell="H7" sqref="H7"/>
    </sheetView>
  </sheetViews>
  <sheetFormatPr defaultRowHeight="15"/>
  <cols>
    <col min="1" max="1" width="17.42578125" bestFit="1" customWidth="1"/>
    <col min="3" max="3" width="4.28515625" customWidth="1"/>
    <col min="4" max="4" width="17.42578125" bestFit="1" customWidth="1"/>
    <col min="5" max="5" width="7.140625" bestFit="1" customWidth="1"/>
    <col min="6" max="6" width="4.7109375" customWidth="1"/>
    <col min="7" max="7" width="17.42578125" bestFit="1" customWidth="1"/>
    <col min="8" max="8" width="7.140625" bestFit="1" customWidth="1"/>
  </cols>
  <sheetData>
    <row r="3" spans="1:8" s="22" customFormat="1">
      <c r="A3" s="22" t="s">
        <v>0</v>
      </c>
      <c r="D3" s="22" t="s">
        <v>1</v>
      </c>
      <c r="G3" s="22" t="s">
        <v>2</v>
      </c>
    </row>
    <row r="4" spans="1:8">
      <c r="A4" t="str">
        <f>'Prime Strategy'!L9</f>
        <v>No of Bets</v>
      </c>
      <c r="B4" s="1">
        <f>'Prime Strategy'!M9</f>
        <v>104</v>
      </c>
      <c r="D4" t="str">
        <f>'Select Strategy'!L3</f>
        <v>No of Bets</v>
      </c>
      <c r="E4" s="1">
        <f>'Select Strategy'!M3</f>
        <v>68</v>
      </c>
      <c r="G4" t="str">
        <f>'Progressive Strategy'!L4</f>
        <v>No of Bets</v>
      </c>
      <c r="H4" s="1">
        <f>'Progressive Strategy'!M4</f>
        <v>89</v>
      </c>
    </row>
    <row r="5" spans="1:8">
      <c r="A5" t="str">
        <f>'Prime Strategy'!L10</f>
        <v>Winning Bets</v>
      </c>
      <c r="B5" s="1">
        <f>'Prime Strategy'!M10</f>
        <v>26</v>
      </c>
      <c r="D5" t="str">
        <f>'Select Strategy'!L4</f>
        <v>Winning Bets</v>
      </c>
      <c r="E5" s="1">
        <f>'Select Strategy'!M4</f>
        <v>24</v>
      </c>
      <c r="G5" t="str">
        <f>'Progressive Strategy'!L5</f>
        <v>Winning Bets</v>
      </c>
      <c r="H5" s="1">
        <f>'Progressive Strategy'!M5</f>
        <v>27</v>
      </c>
    </row>
    <row r="6" spans="1:8">
      <c r="A6" t="str">
        <f>'Prime Strategy'!L11</f>
        <v>Strike Rate</v>
      </c>
      <c r="B6" s="19">
        <f>'Prime Strategy'!M11</f>
        <v>0.25</v>
      </c>
      <c r="D6" t="str">
        <f>'Select Strategy'!L5</f>
        <v>Strike Rate</v>
      </c>
      <c r="E6" s="19">
        <f>'Select Strategy'!M5</f>
        <v>0.35294117647058826</v>
      </c>
      <c r="G6" t="str">
        <f>'Progressive Strategy'!L6</f>
        <v>Strike Rate</v>
      </c>
      <c r="H6" s="19">
        <f>'Progressive Strategy'!M6</f>
        <v>0.30337078651685395</v>
      </c>
    </row>
    <row r="7" spans="1:8">
      <c r="A7" t="str">
        <f>'Prime Strategy'!L12</f>
        <v>Profit at Bookies</v>
      </c>
      <c r="B7" s="20">
        <f>'Prime Strategy'!M12</f>
        <v>-47.54</v>
      </c>
      <c r="D7" t="str">
        <f>'Select Strategy'!L6</f>
        <v>Profit at Bookies</v>
      </c>
      <c r="E7" s="20">
        <f>'Select Strategy'!M6</f>
        <v>15.869999999999997</v>
      </c>
      <c r="G7" t="str">
        <f>'Progressive Strategy'!L7</f>
        <v>Profit at Bookies</v>
      </c>
      <c r="H7" s="20">
        <f>'Progressive Strategy'!M7</f>
        <v>18.709999999999997</v>
      </c>
    </row>
    <row r="8" spans="1:8">
      <c r="A8" t="str">
        <f>'Prime Strategy'!L13</f>
        <v>Profit at Betfair SP</v>
      </c>
      <c r="B8" s="20">
        <f>'Prime Strategy'!M13</f>
        <v>-65.06</v>
      </c>
      <c r="D8" t="str">
        <f>'Select Strategy'!L7</f>
        <v>Profit at Betfair SP</v>
      </c>
      <c r="E8" s="20">
        <f>'Select Strategy'!M7</f>
        <v>-16.669999999999995</v>
      </c>
      <c r="G8" t="str">
        <f>'Progressive Strategy'!L8</f>
        <v>Profit at Betfair SP</v>
      </c>
      <c r="H8" s="20">
        <f>'Progressive Strategy'!M8</f>
        <v>4.4200000000000017</v>
      </c>
    </row>
    <row r="13" spans="1:8" s="22" customFormat="1">
      <c r="A13" s="22" t="s">
        <v>3</v>
      </c>
    </row>
    <row r="14" spans="1:8">
      <c r="A14" t="str">
        <f>A4</f>
        <v>No of Bets</v>
      </c>
      <c r="B14" s="1">
        <f>B4+E4+H4</f>
        <v>261</v>
      </c>
    </row>
    <row r="15" spans="1:8">
      <c r="A15" t="str">
        <f>A5</f>
        <v>Winning Bets</v>
      </c>
      <c r="B15" s="1">
        <f>B5+E5+H5</f>
        <v>77</v>
      </c>
    </row>
    <row r="16" spans="1:8">
      <c r="A16" t="str">
        <f>A6</f>
        <v>Strike Rate</v>
      </c>
      <c r="B16" s="19">
        <f>B15/B14</f>
        <v>0.2950191570881226</v>
      </c>
    </row>
    <row r="17" spans="1:2">
      <c r="A17" t="str">
        <f>A7</f>
        <v>Profit at Bookies</v>
      </c>
      <c r="B17" s="20">
        <f>B7+E7+H7</f>
        <v>-12.960000000000004</v>
      </c>
    </row>
    <row r="18" spans="1:2">
      <c r="A18" t="str">
        <f>A8</f>
        <v>Profit at Betfair SP</v>
      </c>
      <c r="B18" s="20">
        <f>B8+E8+H8</f>
        <v>-77.309999999999988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workbookViewId="0">
      <pane ySplit="2" topLeftCell="D58" activePane="bottomLeft" state="frozen"/>
      <selection pane="bottomLeft" activeCell="H65" sqref="H65"/>
    </sheetView>
  </sheetViews>
  <sheetFormatPr defaultRowHeight="15"/>
  <cols>
    <col min="1" max="1" width="9.28515625" style="12" bestFit="1" customWidth="1"/>
    <col min="2" max="2" width="17.7109375" style="10" bestFit="1" customWidth="1"/>
    <col min="3" max="3" width="17.42578125" style="10" customWidth="1"/>
    <col min="4" max="5" width="9.140625" style="10"/>
    <col min="6" max="7" width="9.140625" style="12"/>
    <col min="8" max="9" width="9.140625" style="3"/>
    <col min="10" max="11" width="9.140625" style="1"/>
    <col min="12" max="13" width="11.28515625" style="1" customWidth="1"/>
    <col min="14" max="16384" width="9.140625" style="1"/>
  </cols>
  <sheetData>
    <row r="1" spans="1:14" s="17" customFormat="1">
      <c r="A1" s="14" t="s">
        <v>4</v>
      </c>
      <c r="B1" s="14" t="s">
        <v>5</v>
      </c>
      <c r="C1" s="14" t="s">
        <v>6</v>
      </c>
      <c r="D1" s="15" t="s">
        <v>7</v>
      </c>
      <c r="E1" s="15" t="s">
        <v>8</v>
      </c>
      <c r="F1" s="15" t="s">
        <v>9</v>
      </c>
      <c r="G1" s="15" t="s">
        <v>10</v>
      </c>
      <c r="H1" s="16" t="s">
        <v>8</v>
      </c>
      <c r="I1" s="16" t="s">
        <v>9</v>
      </c>
    </row>
    <row r="2" spans="1:14">
      <c r="A2" s="5"/>
      <c r="B2" s="4"/>
      <c r="C2" s="4"/>
      <c r="D2" s="4"/>
      <c r="E2" s="4"/>
      <c r="F2" s="5"/>
      <c r="G2" s="5"/>
      <c r="H2" s="2" t="s">
        <v>11</v>
      </c>
      <c r="I2" s="2" t="s">
        <v>11</v>
      </c>
    </row>
    <row r="3" spans="1:14">
      <c r="A3" s="13">
        <v>42145</v>
      </c>
      <c r="B3" s="6" t="s">
        <v>12</v>
      </c>
      <c r="C3" s="6" t="s">
        <v>13</v>
      </c>
      <c r="D3" s="7">
        <v>2</v>
      </c>
      <c r="E3" s="8">
        <v>2.25</v>
      </c>
      <c r="F3" s="9">
        <v>1.96</v>
      </c>
      <c r="G3" s="5" t="s">
        <v>14</v>
      </c>
      <c r="H3" s="2">
        <f t="shared" ref="H3:H13" si="0">ROUND(IF(G3="Y",D3*E3-D3,-D3),2)</f>
        <v>-2</v>
      </c>
      <c r="I3" s="2">
        <f t="shared" ref="I3:I13" si="1">ROUND(IF(G3="Y",(F3-1)*D3*0.95,-D3),2)</f>
        <v>-2</v>
      </c>
    </row>
    <row r="4" spans="1:14">
      <c r="A4" s="13">
        <v>42146</v>
      </c>
      <c r="B4" s="6" t="s">
        <v>15</v>
      </c>
      <c r="C4" s="6" t="s">
        <v>16</v>
      </c>
      <c r="D4" s="7">
        <v>2</v>
      </c>
      <c r="E4" s="8">
        <v>6</v>
      </c>
      <c r="F4" s="9">
        <v>6.6</v>
      </c>
      <c r="G4" s="5" t="s">
        <v>14</v>
      </c>
      <c r="H4" s="2">
        <f t="shared" si="0"/>
        <v>-2</v>
      </c>
      <c r="I4" s="2">
        <f t="shared" si="1"/>
        <v>-2</v>
      </c>
    </row>
    <row r="5" spans="1:14">
      <c r="A5" s="13">
        <v>42146</v>
      </c>
      <c r="B5" s="6" t="s">
        <v>17</v>
      </c>
      <c r="C5" s="6" t="s">
        <v>18</v>
      </c>
      <c r="D5" s="7">
        <v>3</v>
      </c>
      <c r="E5" s="8">
        <v>2.75</v>
      </c>
      <c r="F5" s="9">
        <v>3.38</v>
      </c>
      <c r="G5" s="5" t="s">
        <v>14</v>
      </c>
      <c r="H5" s="2">
        <f t="shared" si="0"/>
        <v>-3</v>
      </c>
      <c r="I5" s="2">
        <f t="shared" si="1"/>
        <v>-3</v>
      </c>
    </row>
    <row r="6" spans="1:14">
      <c r="A6" s="13">
        <v>42147</v>
      </c>
      <c r="B6" s="6" t="s">
        <v>19</v>
      </c>
      <c r="C6" s="6" t="s">
        <v>20</v>
      </c>
      <c r="D6" s="7">
        <v>2</v>
      </c>
      <c r="E6" s="8">
        <v>5.5</v>
      </c>
      <c r="F6" s="9">
        <v>6.43</v>
      </c>
      <c r="G6" s="5" t="s">
        <v>21</v>
      </c>
      <c r="H6" s="2">
        <f t="shared" si="0"/>
        <v>9</v>
      </c>
      <c r="I6" s="2">
        <f t="shared" si="1"/>
        <v>10.32</v>
      </c>
    </row>
    <row r="7" spans="1:14">
      <c r="A7" s="13">
        <v>42148</v>
      </c>
      <c r="B7" s="6" t="s">
        <v>22</v>
      </c>
      <c r="C7" s="6" t="s">
        <v>23</v>
      </c>
      <c r="D7" s="7">
        <v>2</v>
      </c>
      <c r="E7" s="8">
        <v>2.625</v>
      </c>
      <c r="F7" s="9">
        <v>1.92</v>
      </c>
      <c r="G7" s="5" t="s">
        <v>14</v>
      </c>
      <c r="H7" s="2">
        <f t="shared" si="0"/>
        <v>-2</v>
      </c>
      <c r="I7" s="2">
        <f t="shared" si="1"/>
        <v>-2</v>
      </c>
    </row>
    <row r="8" spans="1:14">
      <c r="A8" s="13">
        <v>42148</v>
      </c>
      <c r="B8" s="6" t="s">
        <v>24</v>
      </c>
      <c r="C8" s="6" t="s">
        <v>25</v>
      </c>
      <c r="D8" s="7">
        <v>2</v>
      </c>
      <c r="E8" s="8">
        <v>5.5</v>
      </c>
      <c r="F8" s="9">
        <v>7</v>
      </c>
      <c r="G8" s="5" t="s">
        <v>14</v>
      </c>
      <c r="H8" s="2">
        <f t="shared" si="0"/>
        <v>-2</v>
      </c>
      <c r="I8" s="2">
        <f t="shared" si="1"/>
        <v>-2</v>
      </c>
      <c r="M8" s="1" t="s">
        <v>26</v>
      </c>
      <c r="N8" s="1" t="s">
        <v>27</v>
      </c>
    </row>
    <row r="9" spans="1:14">
      <c r="A9" s="13">
        <v>42149</v>
      </c>
      <c r="B9" s="6" t="s">
        <v>28</v>
      </c>
      <c r="C9" s="6" t="s">
        <v>29</v>
      </c>
      <c r="D9" s="7">
        <v>1</v>
      </c>
      <c r="E9" s="8">
        <v>2.875</v>
      </c>
      <c r="F9" s="9">
        <v>2.66</v>
      </c>
      <c r="G9" s="5" t="s">
        <v>14</v>
      </c>
      <c r="H9" s="2">
        <f t="shared" si="0"/>
        <v>-1</v>
      </c>
      <c r="I9" s="2">
        <f t="shared" si="1"/>
        <v>-1</v>
      </c>
      <c r="L9" s="18" t="s">
        <v>30</v>
      </c>
      <c r="M9" s="3">
        <f>COUNT(A3:A271)</f>
        <v>104</v>
      </c>
      <c r="N9" s="3">
        <f>COUNT(A56:A271)</f>
        <v>51</v>
      </c>
    </row>
    <row r="10" spans="1:14">
      <c r="A10" s="13">
        <v>42149</v>
      </c>
      <c r="B10" s="6" t="s">
        <v>31</v>
      </c>
      <c r="C10" s="6" t="s">
        <v>32</v>
      </c>
      <c r="D10" s="7">
        <v>2</v>
      </c>
      <c r="E10" s="8">
        <v>4.5</v>
      </c>
      <c r="F10" s="9">
        <v>5.55</v>
      </c>
      <c r="G10" s="5" t="s">
        <v>21</v>
      </c>
      <c r="H10" s="2">
        <f t="shared" si="0"/>
        <v>7</v>
      </c>
      <c r="I10" s="2">
        <f t="shared" si="1"/>
        <v>8.65</v>
      </c>
      <c r="L10" s="18" t="s">
        <v>33</v>
      </c>
      <c r="M10" s="3">
        <f>COUNTIF(H3:H271,"&gt;0")</f>
        <v>26</v>
      </c>
      <c r="N10" s="3">
        <f>COUNTIF(H56:H271,"&gt;0")</f>
        <v>12</v>
      </c>
    </row>
    <row r="11" spans="1:14">
      <c r="A11" s="13">
        <v>42150</v>
      </c>
      <c r="B11" s="6" t="s">
        <v>34</v>
      </c>
      <c r="C11" s="6" t="s">
        <v>35</v>
      </c>
      <c r="D11" s="7">
        <v>3</v>
      </c>
      <c r="E11" s="8">
        <v>2.75</v>
      </c>
      <c r="F11" s="9">
        <v>2.48</v>
      </c>
      <c r="G11" s="5" t="s">
        <v>21</v>
      </c>
      <c r="H11" s="2">
        <f t="shared" si="0"/>
        <v>5.25</v>
      </c>
      <c r="I11" s="2">
        <f t="shared" si="1"/>
        <v>4.22</v>
      </c>
      <c r="L11" s="18" t="s">
        <v>36</v>
      </c>
      <c r="M11" s="31">
        <f>M10/M9</f>
        <v>0.25</v>
      </c>
      <c r="N11" s="31">
        <f>N10/N9</f>
        <v>0.23529411764705882</v>
      </c>
    </row>
    <row r="12" spans="1:14">
      <c r="A12" s="13">
        <v>42150</v>
      </c>
      <c r="B12" s="6" t="s">
        <v>37</v>
      </c>
      <c r="C12" s="6" t="s">
        <v>38</v>
      </c>
      <c r="D12" s="7">
        <v>3</v>
      </c>
      <c r="E12" s="8">
        <v>2.875</v>
      </c>
      <c r="F12" s="9">
        <v>2.5299999999999998</v>
      </c>
      <c r="G12" s="5" t="s">
        <v>14</v>
      </c>
      <c r="H12" s="2">
        <f t="shared" si="0"/>
        <v>-3</v>
      </c>
      <c r="I12" s="2">
        <f t="shared" si="1"/>
        <v>-3</v>
      </c>
      <c r="L12" s="18" t="s">
        <v>39</v>
      </c>
      <c r="M12" s="33">
        <f>SUM(H3:H271)</f>
        <v>-47.54</v>
      </c>
      <c r="N12" s="33">
        <f>SUM(H56:H271)</f>
        <v>-42.35</v>
      </c>
    </row>
    <row r="13" spans="1:14">
      <c r="A13" s="13">
        <v>42151</v>
      </c>
      <c r="B13" s="6" t="s">
        <v>40</v>
      </c>
      <c r="C13" s="6" t="s">
        <v>41</v>
      </c>
      <c r="D13" s="7">
        <v>1</v>
      </c>
      <c r="E13" s="8">
        <v>5.5</v>
      </c>
      <c r="F13" s="9">
        <v>3.63</v>
      </c>
      <c r="G13" s="5" t="s">
        <v>14</v>
      </c>
      <c r="H13" s="2">
        <f t="shared" si="0"/>
        <v>-1</v>
      </c>
      <c r="I13" s="2">
        <f t="shared" si="1"/>
        <v>-1</v>
      </c>
      <c r="L13" s="18" t="s">
        <v>42</v>
      </c>
      <c r="M13" s="33">
        <f>SUM(I3:I271)</f>
        <v>-65.06</v>
      </c>
      <c r="N13" s="33">
        <f>SUM(I56:I271)</f>
        <v>-51.6</v>
      </c>
    </row>
    <row r="14" spans="1:14">
      <c r="A14" s="13">
        <v>42151</v>
      </c>
      <c r="B14" s="6" t="s">
        <v>43</v>
      </c>
      <c r="C14" s="6" t="s">
        <v>44</v>
      </c>
      <c r="D14" s="7">
        <v>2</v>
      </c>
      <c r="E14" s="8">
        <v>5.5</v>
      </c>
      <c r="F14" s="9">
        <v>5.83</v>
      </c>
      <c r="G14" s="5" t="s">
        <v>21</v>
      </c>
      <c r="H14" s="2">
        <f t="shared" ref="H14:H19" si="2">ROUND(IF(G14="Y",D14*E14-D14,-D14),2)</f>
        <v>9</v>
      </c>
      <c r="I14" s="2">
        <f t="shared" ref="I14:I19" si="3">ROUND(IF(G14="Y",(F14-1)*D14*0.95,-D14),2)</f>
        <v>9.18</v>
      </c>
    </row>
    <row r="15" spans="1:14">
      <c r="A15" s="13">
        <v>42151</v>
      </c>
      <c r="B15" s="6" t="s">
        <v>45</v>
      </c>
      <c r="C15" s="6" t="s">
        <v>46</v>
      </c>
      <c r="D15" s="7">
        <v>1</v>
      </c>
      <c r="E15" s="8">
        <v>5</v>
      </c>
      <c r="F15" s="9">
        <v>6.4</v>
      </c>
      <c r="G15" s="5" t="s">
        <v>14</v>
      </c>
      <c r="H15" s="2">
        <f t="shared" si="2"/>
        <v>-1</v>
      </c>
      <c r="I15" s="2">
        <f t="shared" si="3"/>
        <v>-1</v>
      </c>
    </row>
    <row r="16" spans="1:14">
      <c r="A16" s="13">
        <v>42151</v>
      </c>
      <c r="B16" s="6" t="s">
        <v>47</v>
      </c>
      <c r="C16" s="6" t="s">
        <v>48</v>
      </c>
      <c r="D16" s="7">
        <v>2</v>
      </c>
      <c r="E16" s="8">
        <v>3.75</v>
      </c>
      <c r="F16" s="9">
        <v>3.8</v>
      </c>
      <c r="G16" s="5" t="s">
        <v>14</v>
      </c>
      <c r="H16" s="2">
        <f t="shared" si="2"/>
        <v>-2</v>
      </c>
      <c r="I16" s="2">
        <f t="shared" si="3"/>
        <v>-2</v>
      </c>
    </row>
    <row r="17" spans="1:9">
      <c r="A17" s="13">
        <v>42152</v>
      </c>
      <c r="B17" s="6" t="s">
        <v>49</v>
      </c>
      <c r="C17" s="6" t="s">
        <v>50</v>
      </c>
      <c r="D17" s="7">
        <v>1</v>
      </c>
      <c r="E17" s="8">
        <v>3</v>
      </c>
      <c r="F17" s="9">
        <v>3.13</v>
      </c>
      <c r="G17" s="5" t="s">
        <v>21</v>
      </c>
      <c r="H17" s="2">
        <f t="shared" si="2"/>
        <v>2</v>
      </c>
      <c r="I17" s="2">
        <f t="shared" si="3"/>
        <v>2.02</v>
      </c>
    </row>
    <row r="18" spans="1:9">
      <c r="A18" s="13">
        <v>42152</v>
      </c>
      <c r="B18" s="6" t="s">
        <v>51</v>
      </c>
      <c r="C18" s="6" t="s">
        <v>52</v>
      </c>
      <c r="D18" s="7">
        <v>1</v>
      </c>
      <c r="E18" s="8">
        <v>3</v>
      </c>
      <c r="F18" s="9">
        <v>2.5</v>
      </c>
      <c r="G18" s="5" t="s">
        <v>14</v>
      </c>
      <c r="H18" s="2">
        <f t="shared" si="2"/>
        <v>-1</v>
      </c>
      <c r="I18" s="2">
        <f t="shared" si="3"/>
        <v>-1</v>
      </c>
    </row>
    <row r="19" spans="1:9">
      <c r="A19" s="13">
        <v>42152</v>
      </c>
      <c r="B19" s="6" t="s">
        <v>53</v>
      </c>
      <c r="C19" s="6" t="s">
        <v>54</v>
      </c>
      <c r="D19" s="7">
        <v>3</v>
      </c>
      <c r="E19" s="8">
        <v>3.75</v>
      </c>
      <c r="F19" s="9">
        <v>2.62</v>
      </c>
      <c r="G19" s="5" t="s">
        <v>21</v>
      </c>
      <c r="H19" s="2">
        <f t="shared" si="2"/>
        <v>8.25</v>
      </c>
      <c r="I19" s="2">
        <f t="shared" si="3"/>
        <v>4.62</v>
      </c>
    </row>
    <row r="20" spans="1:9">
      <c r="A20" s="13">
        <v>42154</v>
      </c>
      <c r="B20" s="6" t="s">
        <v>55</v>
      </c>
      <c r="C20" s="6" t="s">
        <v>56</v>
      </c>
      <c r="D20" s="7">
        <v>3</v>
      </c>
      <c r="E20" s="8">
        <v>2.1</v>
      </c>
      <c r="F20" s="9">
        <v>2.02</v>
      </c>
      <c r="G20" s="5" t="s">
        <v>21</v>
      </c>
      <c r="H20" s="2">
        <f t="shared" ref="H20:H25" si="4">ROUND(IF(G20="Y",D20*E20-D20,-D20),2)</f>
        <v>3.3</v>
      </c>
      <c r="I20" s="2">
        <f t="shared" ref="I20:I25" si="5">ROUND(IF(G20="Y",(F20-1)*D20*0.95,-D20),2)</f>
        <v>2.91</v>
      </c>
    </row>
    <row r="21" spans="1:9">
      <c r="A21" s="13">
        <v>42154</v>
      </c>
      <c r="B21" s="6" t="s">
        <v>57</v>
      </c>
      <c r="C21" s="6" t="s">
        <v>58</v>
      </c>
      <c r="D21" s="7">
        <v>3</v>
      </c>
      <c r="E21" s="8">
        <v>3.25</v>
      </c>
      <c r="F21" s="9">
        <v>2.96</v>
      </c>
      <c r="G21" s="5" t="s">
        <v>14</v>
      </c>
      <c r="H21" s="2">
        <f t="shared" si="4"/>
        <v>-3</v>
      </c>
      <c r="I21" s="2">
        <f t="shared" si="5"/>
        <v>-3</v>
      </c>
    </row>
    <row r="22" spans="1:9">
      <c r="A22" s="13">
        <v>42154</v>
      </c>
      <c r="B22" s="6" t="s">
        <v>59</v>
      </c>
      <c r="C22" s="6" t="s">
        <v>60</v>
      </c>
      <c r="D22" s="7">
        <v>3</v>
      </c>
      <c r="E22" s="8">
        <v>2.1</v>
      </c>
      <c r="F22" s="9">
        <v>2.2200000000000002</v>
      </c>
      <c r="G22" s="5" t="s">
        <v>14</v>
      </c>
      <c r="H22" s="2">
        <f t="shared" si="4"/>
        <v>-3</v>
      </c>
      <c r="I22" s="2">
        <f t="shared" si="5"/>
        <v>-3</v>
      </c>
    </row>
    <row r="23" spans="1:9">
      <c r="A23" s="13">
        <v>42154</v>
      </c>
      <c r="B23" s="6" t="s">
        <v>61</v>
      </c>
      <c r="C23" s="6" t="s">
        <v>62</v>
      </c>
      <c r="D23" s="7">
        <v>2</v>
      </c>
      <c r="E23" s="8">
        <v>3.25</v>
      </c>
      <c r="F23" s="9">
        <v>3.67</v>
      </c>
      <c r="G23" s="5" t="s">
        <v>14</v>
      </c>
      <c r="H23" s="2">
        <f t="shared" si="4"/>
        <v>-2</v>
      </c>
      <c r="I23" s="2">
        <f t="shared" si="5"/>
        <v>-2</v>
      </c>
    </row>
    <row r="24" spans="1:9">
      <c r="A24" s="13">
        <v>42155</v>
      </c>
      <c r="B24" s="6" t="s">
        <v>63</v>
      </c>
      <c r="C24" s="6" t="s">
        <v>64</v>
      </c>
      <c r="D24" s="7">
        <v>2</v>
      </c>
      <c r="E24" s="8">
        <v>5.5</v>
      </c>
      <c r="F24" s="9">
        <v>4.5999999999999996</v>
      </c>
      <c r="G24" s="5" t="s">
        <v>14</v>
      </c>
      <c r="H24" s="2">
        <f t="shared" si="4"/>
        <v>-2</v>
      </c>
      <c r="I24" s="2">
        <f t="shared" si="5"/>
        <v>-2</v>
      </c>
    </row>
    <row r="25" spans="1:9">
      <c r="A25" s="13">
        <v>42155</v>
      </c>
      <c r="B25" s="6" t="s">
        <v>65</v>
      </c>
      <c r="C25" s="6" t="s">
        <v>66</v>
      </c>
      <c r="D25" s="7">
        <v>3</v>
      </c>
      <c r="E25" s="8">
        <v>3.5</v>
      </c>
      <c r="F25" s="9">
        <v>3.62</v>
      </c>
      <c r="G25" s="5" t="s">
        <v>21</v>
      </c>
      <c r="H25" s="2">
        <f t="shared" si="4"/>
        <v>7.5</v>
      </c>
      <c r="I25" s="2">
        <f t="shared" si="5"/>
        <v>7.47</v>
      </c>
    </row>
    <row r="26" spans="1:9">
      <c r="A26" s="13">
        <v>42156</v>
      </c>
      <c r="B26" s="6" t="s">
        <v>67</v>
      </c>
      <c r="C26" s="6" t="s">
        <v>68</v>
      </c>
      <c r="D26" s="7">
        <v>2</v>
      </c>
      <c r="E26" s="8">
        <v>7</v>
      </c>
      <c r="F26" s="12" t="s">
        <v>69</v>
      </c>
      <c r="H26" s="2"/>
      <c r="I26" s="2"/>
    </row>
    <row r="27" spans="1:9">
      <c r="A27" s="13">
        <v>42156</v>
      </c>
      <c r="B27" s="6" t="s">
        <v>70</v>
      </c>
      <c r="C27" s="6" t="s">
        <v>71</v>
      </c>
      <c r="D27" s="7">
        <v>3</v>
      </c>
      <c r="E27" s="8">
        <v>2.875</v>
      </c>
      <c r="F27" s="9">
        <v>1.81</v>
      </c>
      <c r="G27" s="5" t="s">
        <v>21</v>
      </c>
      <c r="H27" s="2">
        <f t="shared" ref="H27" si="6">ROUND(IF(G27="Y",D27*E27-D27,-D27),2)</f>
        <v>5.63</v>
      </c>
      <c r="I27" s="2">
        <f t="shared" ref="I27" si="7">ROUND(IF(G27="Y",(F27-1)*D27*0.95,-D27),2)</f>
        <v>2.31</v>
      </c>
    </row>
    <row r="28" spans="1:9">
      <c r="A28" s="13">
        <v>42159</v>
      </c>
      <c r="B28" s="6" t="s">
        <v>72</v>
      </c>
      <c r="C28" s="6" t="s">
        <v>73</v>
      </c>
      <c r="D28" s="7">
        <v>3</v>
      </c>
      <c r="E28" s="8">
        <v>3.25</v>
      </c>
      <c r="F28" s="9">
        <v>4.0999999999999996</v>
      </c>
      <c r="G28" s="5" t="s">
        <v>14</v>
      </c>
      <c r="H28" s="2">
        <f t="shared" ref="H28:H29" si="8">ROUND(IF(G28="Y",D28*E28-D28,-D28),2)</f>
        <v>-3</v>
      </c>
      <c r="I28" s="2">
        <f t="shared" ref="I28:I29" si="9">ROUND(IF(G28="Y",(F28-1)*D28*0.95,-D28),2)</f>
        <v>-3</v>
      </c>
    </row>
    <row r="29" spans="1:9">
      <c r="A29" s="13">
        <v>42159</v>
      </c>
      <c r="B29" s="6" t="s">
        <v>74</v>
      </c>
      <c r="C29" s="6" t="s">
        <v>75</v>
      </c>
      <c r="D29" s="7">
        <v>1</v>
      </c>
      <c r="E29" s="8">
        <v>4</v>
      </c>
      <c r="F29" s="9">
        <v>3.4</v>
      </c>
      <c r="G29" s="5" t="s">
        <v>14</v>
      </c>
      <c r="H29" s="2">
        <f t="shared" si="8"/>
        <v>-1</v>
      </c>
      <c r="I29" s="2">
        <f t="shared" si="9"/>
        <v>-1</v>
      </c>
    </row>
    <row r="30" spans="1:9">
      <c r="A30" s="13">
        <v>42160</v>
      </c>
      <c r="B30" s="6" t="s">
        <v>76</v>
      </c>
      <c r="C30" s="6" t="s">
        <v>77</v>
      </c>
      <c r="D30" s="7">
        <v>1</v>
      </c>
      <c r="E30" s="8">
        <v>4</v>
      </c>
      <c r="F30" s="9">
        <v>1.96</v>
      </c>
      <c r="G30" s="5" t="s">
        <v>21</v>
      </c>
      <c r="H30" s="2">
        <f t="shared" ref="H30:H33" si="10">ROUND(IF(G30="Y",D30*E30-D30,-D30),2)</f>
        <v>3</v>
      </c>
      <c r="I30" s="2">
        <f t="shared" ref="I30:I33" si="11">ROUND(IF(G30="Y",(F30-1)*D30*0.95,-D30),2)</f>
        <v>0.91</v>
      </c>
    </row>
    <row r="31" spans="1:9">
      <c r="A31" s="13">
        <v>42160</v>
      </c>
      <c r="B31" s="6" t="s">
        <v>78</v>
      </c>
      <c r="C31" s="6" t="s">
        <v>79</v>
      </c>
      <c r="D31" s="7">
        <v>3</v>
      </c>
      <c r="E31" s="8">
        <v>2.75</v>
      </c>
      <c r="F31" s="9">
        <v>3.05</v>
      </c>
      <c r="G31" s="5" t="s">
        <v>21</v>
      </c>
      <c r="H31" s="2">
        <f t="shared" si="10"/>
        <v>5.25</v>
      </c>
      <c r="I31" s="2">
        <f t="shared" si="11"/>
        <v>5.84</v>
      </c>
    </row>
    <row r="32" spans="1:9">
      <c r="A32" s="13">
        <v>42160</v>
      </c>
      <c r="B32" s="6" t="s">
        <v>80</v>
      </c>
      <c r="C32" s="6" t="s">
        <v>81</v>
      </c>
      <c r="D32" s="7">
        <v>3</v>
      </c>
      <c r="E32" s="8">
        <v>4</v>
      </c>
      <c r="F32" s="9">
        <v>3.72</v>
      </c>
      <c r="G32" s="5" t="s">
        <v>14</v>
      </c>
      <c r="H32" s="2">
        <f t="shared" si="10"/>
        <v>-3</v>
      </c>
      <c r="I32" s="2">
        <f t="shared" si="11"/>
        <v>-3</v>
      </c>
    </row>
    <row r="33" spans="1:9">
      <c r="A33" s="13">
        <v>42161</v>
      </c>
      <c r="B33" s="6" t="s">
        <v>82</v>
      </c>
      <c r="C33" s="6" t="s">
        <v>83</v>
      </c>
      <c r="D33" s="7">
        <v>1</v>
      </c>
      <c r="E33" s="8">
        <v>5</v>
      </c>
      <c r="F33" s="9">
        <v>6.6</v>
      </c>
      <c r="G33" s="5" t="s">
        <v>14</v>
      </c>
      <c r="H33" s="2">
        <f t="shared" si="10"/>
        <v>-1</v>
      </c>
      <c r="I33" s="2">
        <f t="shared" si="11"/>
        <v>-1</v>
      </c>
    </row>
    <row r="34" spans="1:9">
      <c r="A34" s="13">
        <v>42162</v>
      </c>
      <c r="B34" s="6" t="s">
        <v>84</v>
      </c>
      <c r="C34" s="6" t="s">
        <v>16</v>
      </c>
      <c r="D34" s="7">
        <v>2</v>
      </c>
      <c r="E34" s="8">
        <v>5.5</v>
      </c>
      <c r="F34" s="9">
        <v>8.77</v>
      </c>
      <c r="G34" s="5" t="s">
        <v>14</v>
      </c>
      <c r="H34" s="2">
        <f t="shared" ref="H34" si="12">ROUND(IF(G34="Y",D34*E34-D34,-D34),2)</f>
        <v>-2</v>
      </c>
      <c r="I34" s="2">
        <f t="shared" ref="I34" si="13">ROUND(IF(G34="Y",(F34-1)*D34*0.95,-D34),2)</f>
        <v>-2</v>
      </c>
    </row>
    <row r="35" spans="1:9">
      <c r="A35" s="13">
        <v>42163</v>
      </c>
      <c r="B35" s="6" t="s">
        <v>85</v>
      </c>
      <c r="C35" s="6" t="s">
        <v>86</v>
      </c>
      <c r="D35" s="7">
        <v>3</v>
      </c>
      <c r="E35" s="8">
        <v>3.25</v>
      </c>
      <c r="F35" s="9">
        <v>2.88</v>
      </c>
      <c r="G35" s="5" t="s">
        <v>14</v>
      </c>
      <c r="H35" s="2">
        <f t="shared" ref="H35:H37" si="14">ROUND(IF(G35="Y",D35*E35-D35,-D35),2)</f>
        <v>-3</v>
      </c>
      <c r="I35" s="2">
        <f t="shared" ref="I35:I37" si="15">ROUND(IF(G35="Y",(F35-1)*D35*0.95,-D35),2)</f>
        <v>-3</v>
      </c>
    </row>
    <row r="36" spans="1:9">
      <c r="A36" s="13">
        <v>42163</v>
      </c>
      <c r="B36" s="6" t="s">
        <v>87</v>
      </c>
      <c r="C36" s="6" t="s">
        <v>88</v>
      </c>
      <c r="D36" s="7">
        <v>2</v>
      </c>
      <c r="E36" s="8">
        <v>3.25</v>
      </c>
      <c r="F36" s="9">
        <v>7.95</v>
      </c>
      <c r="G36" s="5" t="s">
        <v>14</v>
      </c>
      <c r="H36" s="2">
        <f t="shared" si="14"/>
        <v>-2</v>
      </c>
      <c r="I36" s="2">
        <f t="shared" si="15"/>
        <v>-2</v>
      </c>
    </row>
    <row r="37" spans="1:9">
      <c r="A37" s="13">
        <v>42163</v>
      </c>
      <c r="B37" s="6" t="s">
        <v>89</v>
      </c>
      <c r="C37" s="6" t="s">
        <v>90</v>
      </c>
      <c r="D37" s="7">
        <v>3</v>
      </c>
      <c r="E37" s="8">
        <v>3.25</v>
      </c>
      <c r="F37" s="9">
        <v>4.8099999999999996</v>
      </c>
      <c r="G37" s="5" t="s">
        <v>14</v>
      </c>
      <c r="H37" s="2">
        <f t="shared" si="14"/>
        <v>-3</v>
      </c>
      <c r="I37" s="2">
        <f t="shared" si="15"/>
        <v>-3</v>
      </c>
    </row>
    <row r="38" spans="1:9">
      <c r="A38" s="13">
        <v>42164</v>
      </c>
      <c r="B38" s="6" t="s">
        <v>91</v>
      </c>
      <c r="C38" s="6" t="s">
        <v>92</v>
      </c>
      <c r="D38" s="7">
        <v>2</v>
      </c>
      <c r="E38" s="8">
        <v>2.625</v>
      </c>
      <c r="F38" s="9">
        <v>3.66</v>
      </c>
      <c r="G38" s="5" t="s">
        <v>14</v>
      </c>
      <c r="H38" s="2">
        <f t="shared" ref="H38" si="16">ROUND(IF(G38="Y",D38*E38-D38,-D38),2)</f>
        <v>-2</v>
      </c>
      <c r="I38" s="2">
        <f t="shared" ref="I38" si="17">ROUND(IF(G38="Y",(F38-1)*D38*0.95,-D38),2)</f>
        <v>-2</v>
      </c>
    </row>
    <row r="39" spans="1:9">
      <c r="A39" s="13">
        <v>42165</v>
      </c>
      <c r="B39" s="6" t="s">
        <v>93</v>
      </c>
      <c r="C39" s="6" t="s">
        <v>94</v>
      </c>
      <c r="D39" s="7">
        <v>1</v>
      </c>
      <c r="E39" s="8">
        <v>4.5</v>
      </c>
      <c r="F39" s="9">
        <v>3.87</v>
      </c>
      <c r="G39" s="5" t="s">
        <v>21</v>
      </c>
      <c r="H39" s="2">
        <f t="shared" ref="H39" si="18">ROUND(IF(G39="Y",D39*E39-D39,-D39),2)</f>
        <v>3.5</v>
      </c>
      <c r="I39" s="2">
        <f t="shared" ref="I39" si="19">ROUND(IF(G39="Y",(F39-1)*D39*0.95,-D39),2)</f>
        <v>2.73</v>
      </c>
    </row>
    <row r="40" spans="1:9">
      <c r="A40" s="13">
        <v>42166</v>
      </c>
      <c r="B40" s="6" t="s">
        <v>95</v>
      </c>
      <c r="C40" s="6" t="s">
        <v>96</v>
      </c>
      <c r="D40" s="7">
        <v>3</v>
      </c>
      <c r="E40" s="8">
        <v>3.75</v>
      </c>
      <c r="F40" s="9">
        <v>4.5</v>
      </c>
      <c r="G40" s="5" t="s">
        <v>14</v>
      </c>
      <c r="H40" s="2">
        <f t="shared" ref="H40:H43" si="20">ROUND(IF(G40="Y",D40*E40-D40,-D40),2)</f>
        <v>-3</v>
      </c>
      <c r="I40" s="2">
        <f t="shared" ref="I40:I43" si="21">ROUND(IF(G40="Y",(F40-1)*D40*0.95,-D40),2)</f>
        <v>-3</v>
      </c>
    </row>
    <row r="41" spans="1:9">
      <c r="A41" s="13">
        <v>42166</v>
      </c>
      <c r="B41" s="6" t="s">
        <v>97</v>
      </c>
      <c r="C41" s="6" t="s">
        <v>98</v>
      </c>
      <c r="D41" s="7">
        <v>2</v>
      </c>
      <c r="E41" s="8">
        <v>2.75</v>
      </c>
      <c r="F41" s="9">
        <v>3.59</v>
      </c>
      <c r="G41" s="5" t="s">
        <v>14</v>
      </c>
      <c r="H41" s="2">
        <f t="shared" si="20"/>
        <v>-2</v>
      </c>
      <c r="I41" s="2">
        <f t="shared" si="21"/>
        <v>-2</v>
      </c>
    </row>
    <row r="42" spans="1:9">
      <c r="A42" s="13">
        <v>42167</v>
      </c>
      <c r="B42" s="6" t="s">
        <v>99</v>
      </c>
      <c r="C42" s="6" t="s">
        <v>100</v>
      </c>
      <c r="D42" s="7">
        <v>2</v>
      </c>
      <c r="E42" s="8">
        <v>4.3333333333333304</v>
      </c>
      <c r="F42" s="9">
        <v>7.48</v>
      </c>
      <c r="G42" s="5" t="s">
        <v>14</v>
      </c>
      <c r="H42" s="2">
        <f t="shared" si="20"/>
        <v>-2</v>
      </c>
      <c r="I42" s="2">
        <f t="shared" si="21"/>
        <v>-2</v>
      </c>
    </row>
    <row r="43" spans="1:9">
      <c r="A43" s="13">
        <v>42167</v>
      </c>
      <c r="B43" s="6" t="s">
        <v>101</v>
      </c>
      <c r="C43" s="6" t="s">
        <v>102</v>
      </c>
      <c r="D43" s="7">
        <v>1</v>
      </c>
      <c r="E43" s="8">
        <v>6</v>
      </c>
      <c r="F43" s="9">
        <v>6.8</v>
      </c>
      <c r="G43" s="5" t="s">
        <v>21</v>
      </c>
      <c r="H43" s="2">
        <f t="shared" si="20"/>
        <v>5</v>
      </c>
      <c r="I43" s="2">
        <f t="shared" si="21"/>
        <v>5.51</v>
      </c>
    </row>
    <row r="44" spans="1:9">
      <c r="A44" s="13">
        <v>42168</v>
      </c>
      <c r="B44" s="6" t="s">
        <v>103</v>
      </c>
      <c r="C44" s="6" t="s">
        <v>104</v>
      </c>
      <c r="D44" s="7">
        <v>2</v>
      </c>
      <c r="E44" s="8">
        <v>4</v>
      </c>
      <c r="F44" s="9">
        <v>3.35</v>
      </c>
      <c r="G44" s="5" t="s">
        <v>14</v>
      </c>
      <c r="H44" s="2">
        <f t="shared" ref="H44:H45" si="22">ROUND(IF(G44="Y",D44*E44-D44,-D44),2)</f>
        <v>-2</v>
      </c>
      <c r="I44" s="2">
        <f t="shared" ref="I44:I45" si="23">ROUND(IF(G44="Y",(F44-1)*D44*0.95,-D44),2)</f>
        <v>-2</v>
      </c>
    </row>
    <row r="45" spans="1:9">
      <c r="A45" s="13">
        <v>42168</v>
      </c>
      <c r="B45" s="6" t="s">
        <v>105</v>
      </c>
      <c r="C45" s="6" t="s">
        <v>106</v>
      </c>
      <c r="D45" s="7">
        <v>3</v>
      </c>
      <c r="E45" s="8">
        <v>3.5</v>
      </c>
      <c r="F45" s="9">
        <v>4.68</v>
      </c>
      <c r="G45" s="5" t="s">
        <v>14</v>
      </c>
      <c r="H45" s="2">
        <f t="shared" si="22"/>
        <v>-3</v>
      </c>
      <c r="I45" s="2">
        <f t="shared" si="23"/>
        <v>-3</v>
      </c>
    </row>
    <row r="46" spans="1:9">
      <c r="A46" s="13">
        <v>42168</v>
      </c>
      <c r="B46" s="6" t="s">
        <v>107</v>
      </c>
      <c r="C46" s="6" t="s">
        <v>108</v>
      </c>
      <c r="D46" s="7">
        <v>3</v>
      </c>
      <c r="E46" s="8">
        <v>4.5</v>
      </c>
      <c r="F46" s="9">
        <v>3.32</v>
      </c>
      <c r="G46" s="5" t="s">
        <v>14</v>
      </c>
      <c r="H46" s="2">
        <f t="shared" ref="H46" si="24">ROUND(IF(G46="Y",D46*E46-D46,-D46),2)</f>
        <v>-3</v>
      </c>
      <c r="I46" s="2">
        <f t="shared" ref="I46" si="25">ROUND(IF(G46="Y",(F46-1)*D46*0.95,-D46),2)</f>
        <v>-3</v>
      </c>
    </row>
    <row r="47" spans="1:9">
      <c r="A47" s="13">
        <v>42169</v>
      </c>
      <c r="B47" s="6" t="s">
        <v>109</v>
      </c>
      <c r="C47" s="6" t="s">
        <v>110</v>
      </c>
      <c r="D47" s="7">
        <v>3</v>
      </c>
      <c r="E47" s="8">
        <v>2.375</v>
      </c>
      <c r="F47" s="9">
        <v>2</v>
      </c>
      <c r="G47" s="5" t="s">
        <v>21</v>
      </c>
      <c r="H47" s="2">
        <f t="shared" ref="H47" si="26">ROUND(IF(G47="Y",D47*E47-D47,-D47),2)</f>
        <v>4.13</v>
      </c>
      <c r="I47" s="2">
        <f t="shared" ref="I47" si="27">ROUND(IF(G47="Y",(F47-1)*D47*0.95,-D47),2)</f>
        <v>2.85</v>
      </c>
    </row>
    <row r="48" spans="1:9">
      <c r="A48" s="13">
        <v>42171</v>
      </c>
      <c r="B48" s="6" t="s">
        <v>111</v>
      </c>
      <c r="C48" s="6" t="s">
        <v>112</v>
      </c>
      <c r="D48" s="7">
        <v>3</v>
      </c>
      <c r="E48" s="8">
        <v>3.5</v>
      </c>
      <c r="F48" s="9">
        <v>3.95</v>
      </c>
      <c r="G48" s="5" t="s">
        <v>14</v>
      </c>
      <c r="H48" s="2">
        <f t="shared" ref="H48:H51" si="28">ROUND(IF(G48="Y",D48*E48-D48,-D48),2)</f>
        <v>-3</v>
      </c>
      <c r="I48" s="2">
        <f t="shared" ref="I48:I51" si="29">ROUND(IF(G48="Y",(F48-1)*D48*0.95,-D48),2)</f>
        <v>-3</v>
      </c>
    </row>
    <row r="49" spans="1:9">
      <c r="A49" s="13">
        <v>42171</v>
      </c>
      <c r="B49" s="6" t="s">
        <v>113</v>
      </c>
      <c r="C49" s="6" t="s">
        <v>114</v>
      </c>
      <c r="D49" s="7">
        <v>2</v>
      </c>
      <c r="E49" s="8">
        <v>11</v>
      </c>
      <c r="F49" s="9">
        <v>10.15</v>
      </c>
      <c r="G49" s="5" t="s">
        <v>14</v>
      </c>
      <c r="H49" s="2">
        <f t="shared" si="28"/>
        <v>-2</v>
      </c>
      <c r="I49" s="2">
        <f t="shared" si="29"/>
        <v>-2</v>
      </c>
    </row>
    <row r="50" spans="1:9">
      <c r="A50" s="13">
        <v>42172</v>
      </c>
      <c r="B50" s="6" t="s">
        <v>115</v>
      </c>
      <c r="C50" s="6" t="s">
        <v>116</v>
      </c>
      <c r="D50" s="7">
        <v>3</v>
      </c>
      <c r="E50" s="8">
        <v>7.5</v>
      </c>
      <c r="F50" s="9">
        <v>6</v>
      </c>
      <c r="G50" s="5" t="s">
        <v>14</v>
      </c>
      <c r="H50" s="2">
        <f t="shared" si="28"/>
        <v>-3</v>
      </c>
      <c r="I50" s="2">
        <f t="shared" si="29"/>
        <v>-3</v>
      </c>
    </row>
    <row r="51" spans="1:9">
      <c r="A51" s="13">
        <v>42172</v>
      </c>
      <c r="B51" s="6" t="s">
        <v>117</v>
      </c>
      <c r="C51" s="6" t="s">
        <v>114</v>
      </c>
      <c r="D51" s="7">
        <v>2</v>
      </c>
      <c r="E51" s="8">
        <v>13</v>
      </c>
      <c r="F51" s="9">
        <v>14.03</v>
      </c>
      <c r="G51" s="5" t="s">
        <v>14</v>
      </c>
      <c r="H51" s="2">
        <f t="shared" si="28"/>
        <v>-2</v>
      </c>
      <c r="I51" s="2">
        <f t="shared" si="29"/>
        <v>-2</v>
      </c>
    </row>
    <row r="52" spans="1:9">
      <c r="A52" s="13">
        <v>42175</v>
      </c>
      <c r="B52" s="6" t="s">
        <v>118</v>
      </c>
      <c r="C52" s="6" t="s">
        <v>119</v>
      </c>
      <c r="D52" s="7">
        <v>2</v>
      </c>
      <c r="E52" s="8">
        <v>2.25</v>
      </c>
      <c r="F52" s="9">
        <v>2.4300000000000002</v>
      </c>
      <c r="G52" s="5" t="s">
        <v>14</v>
      </c>
      <c r="H52" s="2">
        <f t="shared" ref="H52:H55" si="30">ROUND(IF(G52="Y",D52*E52-D52,-D52),2)</f>
        <v>-2</v>
      </c>
      <c r="I52" s="2">
        <f t="shared" ref="I52:I55" si="31">ROUND(IF(G52="Y",(F52-1)*D52*0.95,-D52),2)</f>
        <v>-2</v>
      </c>
    </row>
    <row r="53" spans="1:9">
      <c r="A53" s="13">
        <v>42176</v>
      </c>
      <c r="B53" s="6" t="s">
        <v>120</v>
      </c>
      <c r="C53" s="6" t="s">
        <v>121</v>
      </c>
      <c r="D53" s="7">
        <v>2</v>
      </c>
      <c r="E53" s="8">
        <v>5.5</v>
      </c>
      <c r="F53" s="9">
        <v>5.92</v>
      </c>
      <c r="G53" s="5" t="s">
        <v>14</v>
      </c>
      <c r="H53" s="2">
        <f t="shared" si="30"/>
        <v>-2</v>
      </c>
      <c r="I53" s="2">
        <f t="shared" si="31"/>
        <v>-2</v>
      </c>
    </row>
    <row r="54" spans="1:9">
      <c r="A54" s="13">
        <v>42176</v>
      </c>
      <c r="B54" s="6" t="s">
        <v>122</v>
      </c>
      <c r="C54" s="6" t="s">
        <v>123</v>
      </c>
      <c r="D54" s="7">
        <v>2</v>
      </c>
      <c r="E54" s="8">
        <v>4.5</v>
      </c>
      <c r="F54" s="9">
        <v>4.8</v>
      </c>
      <c r="G54" s="5" t="s">
        <v>14</v>
      </c>
      <c r="H54" s="2">
        <f t="shared" si="30"/>
        <v>-2</v>
      </c>
      <c r="I54" s="2">
        <f t="shared" si="31"/>
        <v>-2</v>
      </c>
    </row>
    <row r="55" spans="1:9" s="30" customFormat="1">
      <c r="A55" s="23">
        <v>42176</v>
      </c>
      <c r="B55" s="24" t="s">
        <v>124</v>
      </c>
      <c r="C55" s="24" t="s">
        <v>125</v>
      </c>
      <c r="D55" s="25">
        <v>2</v>
      </c>
      <c r="E55" s="26">
        <v>2.625</v>
      </c>
      <c r="F55" s="27">
        <v>2.54</v>
      </c>
      <c r="G55" s="28" t="s">
        <v>14</v>
      </c>
      <c r="H55" s="29">
        <f t="shared" si="30"/>
        <v>-2</v>
      </c>
      <c r="I55" s="29">
        <f t="shared" si="31"/>
        <v>-2</v>
      </c>
    </row>
    <row r="56" spans="1:9">
      <c r="A56" s="13">
        <v>42177</v>
      </c>
      <c r="B56" s="6" t="s">
        <v>126</v>
      </c>
      <c r="C56" s="6" t="s">
        <v>127</v>
      </c>
      <c r="D56" s="7">
        <v>1</v>
      </c>
      <c r="E56" s="8">
        <v>3.5</v>
      </c>
      <c r="F56" s="9">
        <v>5.2</v>
      </c>
      <c r="G56" s="5" t="s">
        <v>14</v>
      </c>
      <c r="H56" s="2">
        <f t="shared" ref="H56:H57" si="32">ROUND(IF(G56="Y",D56*E56-D56,-D56),2)</f>
        <v>-1</v>
      </c>
      <c r="I56" s="2">
        <f t="shared" ref="I56:I57" si="33">ROUND(IF(G56="Y",(F56-1)*D56*0.95,-D56),2)</f>
        <v>-1</v>
      </c>
    </row>
    <row r="57" spans="1:9">
      <c r="A57" s="13">
        <v>42177</v>
      </c>
      <c r="B57" s="6" t="s">
        <v>128</v>
      </c>
      <c r="C57" s="6" t="s">
        <v>129</v>
      </c>
      <c r="D57" s="7">
        <v>1</v>
      </c>
      <c r="E57" s="8">
        <v>3.75</v>
      </c>
      <c r="F57" s="9">
        <v>2.98</v>
      </c>
      <c r="G57" s="5" t="s">
        <v>14</v>
      </c>
      <c r="H57" s="2">
        <f t="shared" si="32"/>
        <v>-1</v>
      </c>
      <c r="I57" s="2">
        <f t="shared" si="33"/>
        <v>-1</v>
      </c>
    </row>
    <row r="58" spans="1:9">
      <c r="A58" s="13">
        <v>42178</v>
      </c>
      <c r="B58" s="6" t="s">
        <v>130</v>
      </c>
      <c r="C58" s="6" t="s">
        <v>131</v>
      </c>
      <c r="D58" s="7">
        <v>3</v>
      </c>
      <c r="E58" s="8">
        <v>2.625</v>
      </c>
      <c r="F58" s="9">
        <v>2.8</v>
      </c>
      <c r="G58" s="5" t="s">
        <v>14</v>
      </c>
      <c r="H58" s="2">
        <f t="shared" ref="H58:H61" si="34">ROUND(IF(G58="Y",D58*E58-D58,-D58),2)</f>
        <v>-3</v>
      </c>
      <c r="I58" s="2">
        <f t="shared" ref="I58:I61" si="35">ROUND(IF(G58="Y",(F58-1)*D58*0.95,-D58),2)</f>
        <v>-3</v>
      </c>
    </row>
    <row r="59" spans="1:9">
      <c r="A59" s="13">
        <v>42178</v>
      </c>
      <c r="B59" s="6" t="s">
        <v>132</v>
      </c>
      <c r="C59" s="6" t="s">
        <v>133</v>
      </c>
      <c r="D59" s="7">
        <v>1</v>
      </c>
      <c r="E59" s="8">
        <v>3.5</v>
      </c>
      <c r="F59" s="9">
        <v>4.5</v>
      </c>
      <c r="G59" s="5" t="s">
        <v>14</v>
      </c>
      <c r="H59" s="2">
        <f t="shared" si="34"/>
        <v>-1</v>
      </c>
      <c r="I59" s="2">
        <f t="shared" si="35"/>
        <v>-1</v>
      </c>
    </row>
    <row r="60" spans="1:9">
      <c r="A60" s="13">
        <v>42179</v>
      </c>
      <c r="B60" s="6" t="s">
        <v>134</v>
      </c>
      <c r="C60" s="6" t="s">
        <v>135</v>
      </c>
      <c r="D60" s="7">
        <v>3</v>
      </c>
      <c r="E60" s="8">
        <v>4.3333333333333304</v>
      </c>
      <c r="F60" s="9">
        <v>4.18</v>
      </c>
      <c r="G60" s="5" t="s">
        <v>14</v>
      </c>
      <c r="H60" s="2">
        <f t="shared" si="34"/>
        <v>-3</v>
      </c>
      <c r="I60" s="2">
        <f t="shared" si="35"/>
        <v>-3</v>
      </c>
    </row>
    <row r="61" spans="1:9">
      <c r="A61" s="13">
        <v>42180</v>
      </c>
      <c r="B61" s="6" t="s">
        <v>65</v>
      </c>
      <c r="C61" s="6" t="s">
        <v>136</v>
      </c>
      <c r="D61" s="7">
        <v>2</v>
      </c>
      <c r="E61" s="8">
        <v>2.375</v>
      </c>
      <c r="F61" s="9">
        <v>2.35</v>
      </c>
      <c r="G61" s="5" t="s">
        <v>14</v>
      </c>
      <c r="H61" s="2">
        <f t="shared" si="34"/>
        <v>-2</v>
      </c>
      <c r="I61" s="2">
        <f t="shared" si="35"/>
        <v>-2</v>
      </c>
    </row>
    <row r="62" spans="1:9">
      <c r="A62" s="13">
        <v>42181</v>
      </c>
      <c r="B62" s="6" t="s">
        <v>137</v>
      </c>
      <c r="C62" s="6" t="s">
        <v>138</v>
      </c>
      <c r="D62" s="7">
        <v>2</v>
      </c>
      <c r="E62" s="8">
        <v>2.1</v>
      </c>
      <c r="F62" s="9">
        <v>2.2799999999999998</v>
      </c>
      <c r="G62" s="5" t="s">
        <v>21</v>
      </c>
      <c r="H62" s="2">
        <f t="shared" ref="H62:H64" si="36">ROUND(IF(G62="Y",D62*E62-D62,-D62),2)</f>
        <v>2.2000000000000002</v>
      </c>
      <c r="I62" s="2">
        <f t="shared" ref="I62:I64" si="37">ROUND(IF(G62="Y",(F62-1)*D62*0.95,-D62),2)</f>
        <v>2.4300000000000002</v>
      </c>
    </row>
    <row r="63" spans="1:9">
      <c r="A63" s="13">
        <v>42182</v>
      </c>
      <c r="B63" s="6" t="s">
        <v>139</v>
      </c>
      <c r="C63" s="6" t="s">
        <v>140</v>
      </c>
      <c r="D63" s="7">
        <v>3</v>
      </c>
      <c r="E63" s="8">
        <v>2.75</v>
      </c>
      <c r="F63" s="9">
        <v>3.2</v>
      </c>
      <c r="G63" s="5" t="s">
        <v>14</v>
      </c>
      <c r="H63" s="2">
        <f t="shared" si="36"/>
        <v>-3</v>
      </c>
      <c r="I63" s="2">
        <f t="shared" si="37"/>
        <v>-3</v>
      </c>
    </row>
    <row r="64" spans="1:9">
      <c r="A64" s="13">
        <v>42183</v>
      </c>
      <c r="B64" s="6" t="s">
        <v>141</v>
      </c>
      <c r="C64" s="6" t="s">
        <v>142</v>
      </c>
      <c r="D64" s="7">
        <v>3</v>
      </c>
      <c r="E64" s="8">
        <v>2.25</v>
      </c>
      <c r="F64" s="9">
        <v>2</v>
      </c>
      <c r="G64" s="5" t="s">
        <v>14</v>
      </c>
      <c r="H64" s="2">
        <f t="shared" si="36"/>
        <v>-3</v>
      </c>
      <c r="I64" s="2">
        <f t="shared" si="37"/>
        <v>-3</v>
      </c>
    </row>
    <row r="65" spans="1:10">
      <c r="A65" s="13">
        <v>42185</v>
      </c>
      <c r="B65" s="6" t="s">
        <v>143</v>
      </c>
      <c r="C65" s="6" t="s">
        <v>144</v>
      </c>
      <c r="D65" s="7">
        <v>2</v>
      </c>
      <c r="E65" s="8">
        <v>3.25</v>
      </c>
      <c r="F65" s="9">
        <v>1.53</v>
      </c>
      <c r="G65" s="5" t="s">
        <v>21</v>
      </c>
      <c r="H65" s="2">
        <v>1.35</v>
      </c>
      <c r="I65" s="2">
        <f t="shared" ref="I65:I66" si="38">ROUND(IF(G65="Y",(F65-1)*D65*0.95,-D65),2)</f>
        <v>1.01</v>
      </c>
      <c r="J65" s="1" t="s">
        <v>145</v>
      </c>
    </row>
    <row r="66" spans="1:10">
      <c r="A66" s="13">
        <v>42185</v>
      </c>
      <c r="B66" s="6" t="s">
        <v>146</v>
      </c>
      <c r="C66" s="6" t="s">
        <v>44</v>
      </c>
      <c r="D66" s="7">
        <v>1</v>
      </c>
      <c r="E66" s="8">
        <v>3.75</v>
      </c>
      <c r="F66" s="9">
        <v>2.62</v>
      </c>
      <c r="G66" s="5" t="s">
        <v>14</v>
      </c>
      <c r="H66" s="2">
        <f t="shared" ref="H65:H66" si="39">ROUND(IF(G66="Y",D66*E66-D66,-D66),2)</f>
        <v>-1</v>
      </c>
      <c r="I66" s="2">
        <f t="shared" si="38"/>
        <v>-1</v>
      </c>
    </row>
    <row r="67" spans="1:10">
      <c r="A67" s="13">
        <v>42186</v>
      </c>
      <c r="B67" s="6" t="s">
        <v>147</v>
      </c>
      <c r="C67" s="6" t="s">
        <v>148</v>
      </c>
      <c r="D67" s="7">
        <v>3</v>
      </c>
      <c r="E67" s="8">
        <v>3.25</v>
      </c>
      <c r="F67" s="9">
        <v>3.55</v>
      </c>
      <c r="G67" s="5" t="s">
        <v>14</v>
      </c>
      <c r="H67" s="2">
        <f t="shared" ref="H67:H72" si="40">ROUND(IF(G67="Y",D67*E67-D67,-D67),2)</f>
        <v>-3</v>
      </c>
      <c r="I67" s="2">
        <f t="shared" ref="I67:I72" si="41">ROUND(IF(G67="Y",(F67-1)*D67*0.95,-D67),2)</f>
        <v>-3</v>
      </c>
    </row>
    <row r="68" spans="1:10">
      <c r="A68" s="13">
        <v>42187</v>
      </c>
      <c r="B68" s="6" t="s">
        <v>149</v>
      </c>
      <c r="C68" s="6" t="s">
        <v>150</v>
      </c>
      <c r="D68" s="7">
        <v>1</v>
      </c>
      <c r="E68" s="8">
        <v>2.1</v>
      </c>
      <c r="F68" s="9">
        <v>1.78</v>
      </c>
      <c r="G68" s="5" t="s">
        <v>21</v>
      </c>
      <c r="H68" s="2">
        <f t="shared" si="40"/>
        <v>1.1000000000000001</v>
      </c>
      <c r="I68" s="2">
        <f t="shared" si="41"/>
        <v>0.74</v>
      </c>
    </row>
    <row r="69" spans="1:10">
      <c r="A69" s="13">
        <v>42187</v>
      </c>
      <c r="B69" s="6" t="s">
        <v>151</v>
      </c>
      <c r="C69" s="6" t="s">
        <v>152</v>
      </c>
      <c r="D69" s="7">
        <v>1</v>
      </c>
      <c r="E69" s="8">
        <v>5</v>
      </c>
      <c r="F69" s="9">
        <v>6.8</v>
      </c>
      <c r="G69" s="5" t="s">
        <v>14</v>
      </c>
      <c r="H69" s="2">
        <f t="shared" si="40"/>
        <v>-1</v>
      </c>
      <c r="I69" s="2">
        <f t="shared" si="41"/>
        <v>-1</v>
      </c>
    </row>
    <row r="70" spans="1:10">
      <c r="A70" s="13">
        <v>42188</v>
      </c>
      <c r="B70" s="6" t="s">
        <v>153</v>
      </c>
      <c r="C70" s="6" t="s">
        <v>154</v>
      </c>
      <c r="D70" s="7">
        <v>2</v>
      </c>
      <c r="E70" s="8">
        <v>5.5</v>
      </c>
      <c r="F70" s="9">
        <v>5.0999999999999996</v>
      </c>
      <c r="G70" s="5" t="s">
        <v>14</v>
      </c>
      <c r="H70" s="2">
        <f t="shared" si="40"/>
        <v>-2</v>
      </c>
      <c r="I70" s="2">
        <f t="shared" si="41"/>
        <v>-2</v>
      </c>
    </row>
    <row r="71" spans="1:10">
      <c r="A71" s="13">
        <v>42188</v>
      </c>
      <c r="B71" s="6" t="s">
        <v>155</v>
      </c>
      <c r="C71" s="6" t="s">
        <v>156</v>
      </c>
      <c r="D71" s="7">
        <v>3</v>
      </c>
      <c r="E71" s="8">
        <v>2.1</v>
      </c>
      <c r="F71" s="9">
        <v>1.83</v>
      </c>
      <c r="G71" s="5" t="s">
        <v>14</v>
      </c>
      <c r="H71" s="2">
        <f t="shared" si="40"/>
        <v>-3</v>
      </c>
      <c r="I71" s="2">
        <f t="shared" si="41"/>
        <v>-3</v>
      </c>
    </row>
    <row r="72" spans="1:10">
      <c r="A72" s="13">
        <v>42188</v>
      </c>
      <c r="B72" s="21" t="s">
        <v>157</v>
      </c>
      <c r="C72" s="6" t="s">
        <v>158</v>
      </c>
      <c r="D72" s="7">
        <v>1</v>
      </c>
      <c r="E72" s="8">
        <v>4.5</v>
      </c>
      <c r="F72" s="9">
        <v>3.45</v>
      </c>
      <c r="G72" s="5" t="s">
        <v>14</v>
      </c>
      <c r="H72" s="2">
        <f t="shared" si="40"/>
        <v>-1</v>
      </c>
      <c r="I72" s="2">
        <f t="shared" si="41"/>
        <v>-1</v>
      </c>
    </row>
    <row r="73" spans="1:10">
      <c r="A73" s="13">
        <v>42189</v>
      </c>
      <c r="B73" s="6" t="s">
        <v>159</v>
      </c>
      <c r="C73" s="6" t="s">
        <v>160</v>
      </c>
      <c r="D73" s="7">
        <v>2</v>
      </c>
      <c r="E73" s="8">
        <v>3.75</v>
      </c>
      <c r="F73" s="9">
        <v>2.94</v>
      </c>
      <c r="G73" s="5" t="s">
        <v>14</v>
      </c>
      <c r="H73" s="2">
        <f t="shared" ref="H73:H79" si="42">ROUND(IF(G73="Y",D73*E73-D73,-D73),2)</f>
        <v>-2</v>
      </c>
      <c r="I73" s="2">
        <f t="shared" ref="I73:I79" si="43">ROUND(IF(G73="Y",(F73-1)*D73*0.95,-D73),2)</f>
        <v>-2</v>
      </c>
    </row>
    <row r="74" spans="1:10">
      <c r="A74" s="13">
        <v>42189</v>
      </c>
      <c r="B74" s="6" t="s">
        <v>161</v>
      </c>
      <c r="C74" s="6" t="s">
        <v>162</v>
      </c>
      <c r="D74" s="7">
        <v>3</v>
      </c>
      <c r="E74" s="8">
        <v>3.5</v>
      </c>
      <c r="F74" s="9">
        <v>2.86</v>
      </c>
      <c r="G74" s="5" t="s">
        <v>14</v>
      </c>
      <c r="H74" s="2">
        <f t="shared" si="42"/>
        <v>-3</v>
      </c>
      <c r="I74" s="2">
        <f t="shared" si="43"/>
        <v>-3</v>
      </c>
    </row>
    <row r="75" spans="1:10">
      <c r="A75" s="13">
        <v>42190</v>
      </c>
      <c r="B75" s="6" t="s">
        <v>163</v>
      </c>
      <c r="C75" s="6" t="s">
        <v>164</v>
      </c>
      <c r="D75" s="7">
        <v>2</v>
      </c>
      <c r="E75" s="8">
        <v>6</v>
      </c>
      <c r="F75" s="9">
        <v>8</v>
      </c>
      <c r="G75" s="5" t="s">
        <v>14</v>
      </c>
      <c r="H75" s="2">
        <f t="shared" si="42"/>
        <v>-2</v>
      </c>
      <c r="I75" s="2">
        <f t="shared" si="43"/>
        <v>-2</v>
      </c>
    </row>
    <row r="76" spans="1:10">
      <c r="A76" s="13">
        <v>42191</v>
      </c>
      <c r="B76" s="6" t="s">
        <v>165</v>
      </c>
      <c r="C76" s="6" t="s">
        <v>164</v>
      </c>
      <c r="D76" s="7">
        <v>3</v>
      </c>
      <c r="E76" s="8">
        <v>3.5</v>
      </c>
      <c r="F76" s="9">
        <v>1.83</v>
      </c>
      <c r="G76" s="5" t="s">
        <v>14</v>
      </c>
      <c r="H76" s="2">
        <f t="shared" si="42"/>
        <v>-3</v>
      </c>
      <c r="I76" s="2">
        <f t="shared" si="43"/>
        <v>-3</v>
      </c>
    </row>
    <row r="77" spans="1:10">
      <c r="A77" s="13">
        <v>42192</v>
      </c>
      <c r="B77" s="6" t="s">
        <v>117</v>
      </c>
      <c r="C77" s="6" t="s">
        <v>121</v>
      </c>
      <c r="D77" s="7">
        <v>3</v>
      </c>
      <c r="E77" s="8">
        <v>2.25</v>
      </c>
      <c r="F77" s="9">
        <v>3.26</v>
      </c>
      <c r="G77" s="5" t="s">
        <v>14</v>
      </c>
      <c r="H77" s="2">
        <f t="shared" si="42"/>
        <v>-3</v>
      </c>
      <c r="I77" s="2">
        <f t="shared" si="43"/>
        <v>-3</v>
      </c>
    </row>
    <row r="78" spans="1:10">
      <c r="A78" s="13">
        <v>42193</v>
      </c>
      <c r="B78" s="6" t="s">
        <v>166</v>
      </c>
      <c r="C78" s="6" t="s">
        <v>167</v>
      </c>
      <c r="D78" s="7">
        <v>2</v>
      </c>
      <c r="E78" s="8">
        <v>2.25</v>
      </c>
      <c r="F78" s="9">
        <v>2.92</v>
      </c>
      <c r="G78" s="5" t="s">
        <v>14</v>
      </c>
      <c r="H78" s="2">
        <f t="shared" si="42"/>
        <v>-2</v>
      </c>
      <c r="I78" s="2">
        <f t="shared" si="43"/>
        <v>-2</v>
      </c>
    </row>
    <row r="79" spans="1:10">
      <c r="A79" s="13">
        <v>42193</v>
      </c>
      <c r="B79" s="6" t="s">
        <v>168</v>
      </c>
      <c r="C79" s="6" t="s">
        <v>169</v>
      </c>
      <c r="D79" s="7">
        <v>1</v>
      </c>
      <c r="E79" s="8">
        <v>3.75</v>
      </c>
      <c r="F79" s="9">
        <v>4.16</v>
      </c>
      <c r="G79" s="5" t="s">
        <v>21</v>
      </c>
      <c r="H79" s="2">
        <f t="shared" si="42"/>
        <v>2.75</v>
      </c>
      <c r="I79" s="2">
        <f t="shared" si="43"/>
        <v>3</v>
      </c>
    </row>
    <row r="80" spans="1:10">
      <c r="A80" s="13">
        <v>42194</v>
      </c>
      <c r="B80" s="6" t="s">
        <v>170</v>
      </c>
      <c r="C80" s="6" t="s">
        <v>171</v>
      </c>
      <c r="D80" s="7">
        <v>3</v>
      </c>
      <c r="E80" s="8">
        <v>5.5</v>
      </c>
      <c r="F80" s="9">
        <v>5.99</v>
      </c>
      <c r="G80" s="5" t="s">
        <v>14</v>
      </c>
      <c r="H80" s="2">
        <f t="shared" ref="H80" si="44">ROUND(IF(G80="Y",D80*E80-D80,-D80),2)</f>
        <v>-3</v>
      </c>
      <c r="I80" s="2">
        <f t="shared" ref="I80" si="45">ROUND(IF(G80="Y",(F80-1)*D80*0.95,-D80),2)</f>
        <v>-3</v>
      </c>
    </row>
    <row r="81" spans="1:9">
      <c r="A81" s="13">
        <v>42195</v>
      </c>
      <c r="B81" s="6" t="s">
        <v>61</v>
      </c>
      <c r="C81" s="6" t="s">
        <v>172</v>
      </c>
      <c r="D81" s="7">
        <v>2</v>
      </c>
      <c r="E81" s="8">
        <v>4.5</v>
      </c>
      <c r="F81" s="9">
        <v>5.75</v>
      </c>
      <c r="G81" s="5" t="s">
        <v>14</v>
      </c>
      <c r="H81" s="2">
        <f t="shared" ref="H81:H83" si="46">ROUND(IF(G81="Y",D81*E81-D81,-D81),2)</f>
        <v>-2</v>
      </c>
      <c r="I81" s="2">
        <f t="shared" ref="I81:I83" si="47">ROUND(IF(G81="Y",(F81-1)*D81*0.95,-D81),2)</f>
        <v>-2</v>
      </c>
    </row>
    <row r="82" spans="1:9">
      <c r="A82" s="13">
        <v>42195</v>
      </c>
      <c r="B82" s="6" t="s">
        <v>173</v>
      </c>
      <c r="C82" s="6" t="s">
        <v>174</v>
      </c>
      <c r="D82" s="7">
        <v>3</v>
      </c>
      <c r="E82" s="8">
        <v>3.75</v>
      </c>
      <c r="F82" s="9">
        <v>3.22</v>
      </c>
      <c r="G82" s="5" t="s">
        <v>14</v>
      </c>
      <c r="H82" s="2">
        <f t="shared" si="46"/>
        <v>-3</v>
      </c>
      <c r="I82" s="2">
        <f t="shared" si="47"/>
        <v>-3</v>
      </c>
    </row>
    <row r="83" spans="1:9">
      <c r="A83" s="13">
        <v>42195</v>
      </c>
      <c r="B83" s="6" t="s">
        <v>175</v>
      </c>
      <c r="C83" s="6" t="s">
        <v>176</v>
      </c>
      <c r="D83" s="7">
        <v>2</v>
      </c>
      <c r="E83" s="8">
        <v>6.5</v>
      </c>
      <c r="F83" s="9">
        <v>3.6</v>
      </c>
      <c r="G83" s="5" t="s">
        <v>21</v>
      </c>
      <c r="H83" s="2">
        <f t="shared" si="46"/>
        <v>11</v>
      </c>
      <c r="I83" s="2">
        <f t="shared" si="47"/>
        <v>4.9400000000000004</v>
      </c>
    </row>
    <row r="84" spans="1:9">
      <c r="A84" s="13">
        <v>42196</v>
      </c>
      <c r="B84" s="6" t="s">
        <v>177</v>
      </c>
      <c r="C84" s="6" t="s">
        <v>178</v>
      </c>
      <c r="D84" s="7">
        <v>3</v>
      </c>
      <c r="E84" s="8">
        <v>3.75</v>
      </c>
      <c r="F84" s="9">
        <v>4.5999999999999996</v>
      </c>
      <c r="G84" s="5" t="s">
        <v>14</v>
      </c>
      <c r="H84" s="2">
        <f t="shared" ref="H84:H85" si="48">ROUND(IF(G84="Y",D84*E84-D84,-D84),2)</f>
        <v>-3</v>
      </c>
      <c r="I84" s="2">
        <f t="shared" ref="I84:I85" si="49">ROUND(IF(G84="Y",(F84-1)*D84*0.95,-D84),2)</f>
        <v>-3</v>
      </c>
    </row>
    <row r="85" spans="1:9">
      <c r="A85" s="13">
        <v>42196</v>
      </c>
      <c r="B85" s="6" t="s">
        <v>179</v>
      </c>
      <c r="C85" s="6" t="s">
        <v>180</v>
      </c>
      <c r="D85" s="7">
        <v>2</v>
      </c>
      <c r="E85" s="8">
        <v>2.875</v>
      </c>
      <c r="F85" s="9">
        <v>3.11</v>
      </c>
      <c r="G85" s="5" t="s">
        <v>14</v>
      </c>
      <c r="H85" s="2">
        <f t="shared" si="48"/>
        <v>-2</v>
      </c>
      <c r="I85" s="2">
        <f t="shared" si="49"/>
        <v>-2</v>
      </c>
    </row>
    <row r="86" spans="1:9">
      <c r="A86" s="13">
        <v>42198</v>
      </c>
      <c r="B86" s="6" t="s">
        <v>181</v>
      </c>
      <c r="C86" s="6" t="s">
        <v>86</v>
      </c>
      <c r="D86" s="7">
        <v>2</v>
      </c>
      <c r="E86" s="8">
        <v>6</v>
      </c>
      <c r="F86" s="9">
        <v>3.66</v>
      </c>
      <c r="G86" s="5" t="s">
        <v>14</v>
      </c>
      <c r="H86" s="2">
        <f t="shared" ref="H86:H88" si="50">ROUND(IF(G86="Y",D86*E86-D86,-D86),2)</f>
        <v>-2</v>
      </c>
      <c r="I86" s="2">
        <f t="shared" ref="I86:I88" si="51">ROUND(IF(G86="Y",(F86-1)*D86*0.95,-D86),2)</f>
        <v>-2</v>
      </c>
    </row>
    <row r="87" spans="1:9">
      <c r="A87" s="13">
        <v>42198</v>
      </c>
      <c r="B87" s="6" t="s">
        <v>182</v>
      </c>
      <c r="C87" s="6" t="s">
        <v>183</v>
      </c>
      <c r="D87" s="7">
        <v>1</v>
      </c>
      <c r="E87" s="8">
        <v>3.75</v>
      </c>
      <c r="F87" s="9">
        <v>4.2</v>
      </c>
      <c r="G87" s="5" t="s">
        <v>14</v>
      </c>
      <c r="H87" s="2">
        <f t="shared" si="50"/>
        <v>-1</v>
      </c>
      <c r="I87" s="2">
        <f t="shared" si="51"/>
        <v>-1</v>
      </c>
    </row>
    <row r="88" spans="1:9">
      <c r="A88" s="13">
        <v>42199</v>
      </c>
      <c r="B88" s="6" t="s">
        <v>184</v>
      </c>
      <c r="C88" s="6" t="s">
        <v>185</v>
      </c>
      <c r="D88" s="7">
        <v>3</v>
      </c>
      <c r="E88" s="8">
        <v>4.5</v>
      </c>
      <c r="F88" s="9">
        <v>3.93</v>
      </c>
      <c r="G88" s="5" t="s">
        <v>14</v>
      </c>
      <c r="H88" s="2">
        <f t="shared" si="50"/>
        <v>-3</v>
      </c>
      <c r="I88" s="2">
        <f t="shared" si="51"/>
        <v>-3</v>
      </c>
    </row>
    <row r="89" spans="1:9">
      <c r="A89" s="13">
        <v>42200</v>
      </c>
      <c r="B89" s="6" t="s">
        <v>186</v>
      </c>
      <c r="C89" s="6" t="s">
        <v>187</v>
      </c>
      <c r="D89" s="7">
        <v>2</v>
      </c>
      <c r="E89" s="8">
        <v>3.75</v>
      </c>
      <c r="F89" s="9">
        <v>3.53</v>
      </c>
      <c r="G89" s="5" t="s">
        <v>21</v>
      </c>
      <c r="H89" s="2">
        <f t="shared" ref="H89:H95" si="52">ROUND(IF(G89="Y",D89*E89-D89,-D89),2)</f>
        <v>5.5</v>
      </c>
      <c r="I89" s="2">
        <f t="shared" ref="I89:I95" si="53">ROUND(IF(G89="Y",(F89-1)*D89*0.95,-D89),2)</f>
        <v>4.8099999999999996</v>
      </c>
    </row>
    <row r="90" spans="1:9">
      <c r="A90" s="13">
        <v>42201</v>
      </c>
      <c r="B90" s="6" t="s">
        <v>188</v>
      </c>
      <c r="C90" s="6" t="s">
        <v>189</v>
      </c>
      <c r="D90" s="7">
        <v>3</v>
      </c>
      <c r="E90" s="8">
        <v>2.5</v>
      </c>
      <c r="F90" s="9">
        <v>2.0699999999999998</v>
      </c>
      <c r="G90" s="5" t="s">
        <v>14</v>
      </c>
      <c r="H90" s="2">
        <f t="shared" si="52"/>
        <v>-3</v>
      </c>
      <c r="I90" s="2">
        <f t="shared" si="53"/>
        <v>-3</v>
      </c>
    </row>
    <row r="91" spans="1:9">
      <c r="A91" s="13">
        <v>42202</v>
      </c>
      <c r="B91" s="6" t="s">
        <v>190</v>
      </c>
      <c r="C91" s="6" t="s">
        <v>191</v>
      </c>
      <c r="D91" s="7">
        <v>3</v>
      </c>
      <c r="E91" s="8">
        <v>3.75</v>
      </c>
      <c r="F91" s="9">
        <v>2.42</v>
      </c>
      <c r="G91" s="5" t="s">
        <v>14</v>
      </c>
      <c r="H91" s="2">
        <f t="shared" si="52"/>
        <v>-3</v>
      </c>
      <c r="I91" s="2">
        <f t="shared" si="53"/>
        <v>-3</v>
      </c>
    </row>
    <row r="92" spans="1:9">
      <c r="A92" s="13">
        <v>42202</v>
      </c>
      <c r="B92" s="6" t="s">
        <v>192</v>
      </c>
      <c r="C92" s="6" t="s">
        <v>193</v>
      </c>
      <c r="D92" s="7">
        <v>2</v>
      </c>
      <c r="E92" s="8">
        <v>2.75</v>
      </c>
      <c r="F92" s="9">
        <v>3.61</v>
      </c>
      <c r="G92" s="5" t="s">
        <v>14</v>
      </c>
      <c r="H92" s="2">
        <f t="shared" si="52"/>
        <v>-2</v>
      </c>
      <c r="I92" s="2">
        <f t="shared" si="53"/>
        <v>-2</v>
      </c>
    </row>
    <row r="93" spans="1:9">
      <c r="A93" s="13">
        <v>42202</v>
      </c>
      <c r="B93" s="6" t="s">
        <v>194</v>
      </c>
      <c r="C93" s="6" t="s">
        <v>195</v>
      </c>
      <c r="D93" s="7">
        <v>2</v>
      </c>
      <c r="E93" s="8">
        <v>2</v>
      </c>
      <c r="F93" s="9">
        <v>2.09</v>
      </c>
      <c r="G93" s="5" t="s">
        <v>21</v>
      </c>
      <c r="H93" s="2">
        <f t="shared" si="52"/>
        <v>2</v>
      </c>
      <c r="I93" s="2">
        <f t="shared" si="53"/>
        <v>2.0699999999999998</v>
      </c>
    </row>
    <row r="94" spans="1:9">
      <c r="A94" s="13">
        <v>42202</v>
      </c>
      <c r="B94" s="6" t="s">
        <v>196</v>
      </c>
      <c r="C94" s="6" t="s">
        <v>197</v>
      </c>
      <c r="D94" s="7">
        <v>1</v>
      </c>
      <c r="E94" s="8">
        <v>3.5</v>
      </c>
      <c r="F94" s="9">
        <v>4</v>
      </c>
      <c r="G94" s="5" t="s">
        <v>21</v>
      </c>
      <c r="H94" s="2">
        <f t="shared" si="52"/>
        <v>2.5</v>
      </c>
      <c r="I94" s="2">
        <f t="shared" si="53"/>
        <v>2.85</v>
      </c>
    </row>
    <row r="95" spans="1:9">
      <c r="A95" s="13">
        <v>42202</v>
      </c>
      <c r="B95" s="6" t="s">
        <v>198</v>
      </c>
      <c r="C95" s="6" t="s">
        <v>199</v>
      </c>
      <c r="D95" s="7">
        <v>3</v>
      </c>
      <c r="E95" s="8">
        <v>4.5</v>
      </c>
      <c r="F95" s="9">
        <v>5.54</v>
      </c>
      <c r="G95" s="5" t="s">
        <v>14</v>
      </c>
      <c r="H95" s="2">
        <f t="shared" si="52"/>
        <v>-3</v>
      </c>
      <c r="I95" s="2">
        <f t="shared" si="53"/>
        <v>-3</v>
      </c>
    </row>
    <row r="96" spans="1:9">
      <c r="A96" s="13">
        <v>42203</v>
      </c>
      <c r="B96" s="6" t="s">
        <v>200</v>
      </c>
      <c r="C96" s="6" t="s">
        <v>201</v>
      </c>
      <c r="D96" s="7">
        <v>3</v>
      </c>
      <c r="E96" s="8">
        <v>2.2000000000000002</v>
      </c>
      <c r="F96" s="9">
        <v>2.74</v>
      </c>
      <c r="G96" s="5" t="s">
        <v>14</v>
      </c>
      <c r="H96" s="2">
        <f t="shared" ref="H96:H101" si="54">ROUND(IF(G96="Y",D96*E96-D96,-D96),2)</f>
        <v>-3</v>
      </c>
      <c r="I96" s="2">
        <f t="shared" ref="I96:I101" si="55">ROUND(IF(G96="Y",(F96-1)*D96*0.95,-D96),2)</f>
        <v>-3</v>
      </c>
    </row>
    <row r="97" spans="1:9">
      <c r="A97" s="13">
        <v>42203</v>
      </c>
      <c r="B97" s="6" t="s">
        <v>202</v>
      </c>
      <c r="C97" s="6" t="s">
        <v>203</v>
      </c>
      <c r="D97" s="7">
        <v>2</v>
      </c>
      <c r="E97" s="8">
        <v>2.625</v>
      </c>
      <c r="F97" s="9">
        <v>2.39</v>
      </c>
      <c r="G97" s="5" t="s">
        <v>14</v>
      </c>
      <c r="H97" s="2">
        <f t="shared" si="54"/>
        <v>-2</v>
      </c>
      <c r="I97" s="2">
        <f t="shared" si="55"/>
        <v>-2</v>
      </c>
    </row>
    <row r="98" spans="1:9">
      <c r="A98" s="13">
        <v>42203</v>
      </c>
      <c r="B98" s="6" t="s">
        <v>204</v>
      </c>
      <c r="C98" s="6" t="s">
        <v>205</v>
      </c>
      <c r="D98" s="7">
        <v>2</v>
      </c>
      <c r="E98" s="8">
        <v>4.5</v>
      </c>
      <c r="F98" s="9">
        <v>4.4000000000000004</v>
      </c>
      <c r="G98" s="5" t="s">
        <v>14</v>
      </c>
      <c r="H98" s="2">
        <f t="shared" si="54"/>
        <v>-2</v>
      </c>
      <c r="I98" s="2">
        <f t="shared" si="55"/>
        <v>-2</v>
      </c>
    </row>
    <row r="99" spans="1:9">
      <c r="A99" s="13">
        <v>42204</v>
      </c>
      <c r="B99" s="6" t="s">
        <v>206</v>
      </c>
      <c r="C99" s="6" t="s">
        <v>207</v>
      </c>
      <c r="D99" s="7">
        <v>2</v>
      </c>
      <c r="E99" s="8">
        <v>2.5</v>
      </c>
      <c r="F99" s="9">
        <v>1.95</v>
      </c>
      <c r="G99" s="5" t="s">
        <v>21</v>
      </c>
      <c r="H99" s="2">
        <f t="shared" si="54"/>
        <v>3</v>
      </c>
      <c r="I99" s="2">
        <f t="shared" si="55"/>
        <v>1.81</v>
      </c>
    </row>
    <row r="100" spans="1:9">
      <c r="A100" s="13">
        <v>42204</v>
      </c>
      <c r="B100" s="6" t="s">
        <v>208</v>
      </c>
      <c r="C100" s="6" t="s">
        <v>209</v>
      </c>
      <c r="D100" s="7">
        <v>3</v>
      </c>
      <c r="E100" s="8">
        <v>2.75</v>
      </c>
      <c r="F100" s="9">
        <v>3.08</v>
      </c>
      <c r="G100" s="5" t="s">
        <v>14</v>
      </c>
      <c r="H100" s="2">
        <f t="shared" si="54"/>
        <v>-3</v>
      </c>
      <c r="I100" s="2">
        <f t="shared" si="55"/>
        <v>-3</v>
      </c>
    </row>
    <row r="101" spans="1:9">
      <c r="A101" s="13">
        <v>42205</v>
      </c>
      <c r="B101" s="6" t="s">
        <v>210</v>
      </c>
      <c r="C101" s="6" t="s">
        <v>211</v>
      </c>
      <c r="D101" s="7">
        <v>3</v>
      </c>
      <c r="E101" s="8">
        <v>4</v>
      </c>
      <c r="F101" s="9">
        <v>5.43</v>
      </c>
      <c r="G101" s="5" t="s">
        <v>14</v>
      </c>
      <c r="H101" s="2">
        <f t="shared" si="54"/>
        <v>-3</v>
      </c>
      <c r="I101" s="2">
        <f t="shared" si="55"/>
        <v>-3</v>
      </c>
    </row>
    <row r="102" spans="1:9">
      <c r="A102" s="13">
        <v>42207</v>
      </c>
      <c r="B102" s="6" t="s">
        <v>212</v>
      </c>
      <c r="C102" s="6" t="s">
        <v>213</v>
      </c>
      <c r="D102" s="7">
        <v>2</v>
      </c>
      <c r="E102" s="8">
        <v>3.5</v>
      </c>
      <c r="F102" s="9">
        <v>3.21</v>
      </c>
      <c r="G102" s="5" t="s">
        <v>21</v>
      </c>
      <c r="H102" s="2">
        <f t="shared" ref="H102" si="56">ROUND(IF(G102="Y",D102*E102-D102,-D102),2)</f>
        <v>5</v>
      </c>
      <c r="I102" s="2">
        <f t="shared" ref="I102" si="57">ROUND(IF(G102="Y",(F102-1)*D102*0.95,-D102),2)</f>
        <v>4.2</v>
      </c>
    </row>
    <row r="103" spans="1:9">
      <c r="A103" s="13">
        <v>42208</v>
      </c>
      <c r="B103" s="6" t="s">
        <v>214</v>
      </c>
      <c r="C103" s="6" t="s">
        <v>215</v>
      </c>
      <c r="D103" s="7">
        <v>3</v>
      </c>
      <c r="E103" s="8">
        <v>3.25</v>
      </c>
      <c r="F103" s="9">
        <v>3.29</v>
      </c>
      <c r="G103" s="5" t="s">
        <v>21</v>
      </c>
      <c r="H103" s="2">
        <f t="shared" ref="H103:H105" si="58">ROUND(IF(G103="Y",D103*E103-D103,-D103),2)</f>
        <v>6.75</v>
      </c>
      <c r="I103" s="2">
        <f t="shared" ref="I103:I105" si="59">ROUND(IF(G103="Y",(F103-1)*D103*0.95,-D103),2)</f>
        <v>6.53</v>
      </c>
    </row>
    <row r="104" spans="1:9">
      <c r="A104" s="13">
        <v>42208</v>
      </c>
      <c r="B104" s="6" t="s">
        <v>216</v>
      </c>
      <c r="C104" s="6" t="s">
        <v>217</v>
      </c>
      <c r="D104" s="7">
        <v>1</v>
      </c>
      <c r="E104" s="8">
        <v>3.25</v>
      </c>
      <c r="F104" s="9">
        <v>3.75</v>
      </c>
      <c r="G104" s="5" t="s">
        <v>14</v>
      </c>
      <c r="H104" s="2">
        <f t="shared" si="58"/>
        <v>-1</v>
      </c>
      <c r="I104" s="2">
        <f t="shared" si="59"/>
        <v>-1</v>
      </c>
    </row>
    <row r="105" spans="1:9">
      <c r="A105" s="13">
        <v>42209</v>
      </c>
      <c r="B105" s="6" t="s">
        <v>218</v>
      </c>
      <c r="C105" s="6" t="s">
        <v>219</v>
      </c>
      <c r="D105" s="7">
        <v>1</v>
      </c>
      <c r="E105" s="8">
        <v>3.75</v>
      </c>
      <c r="F105" s="9">
        <v>3.67</v>
      </c>
      <c r="G105" s="5" t="s">
        <v>14</v>
      </c>
      <c r="H105" s="2">
        <f t="shared" si="58"/>
        <v>-1</v>
      </c>
      <c r="I105" s="2">
        <f t="shared" si="59"/>
        <v>-1</v>
      </c>
    </row>
    <row r="106" spans="1:9">
      <c r="A106" s="13">
        <v>42210</v>
      </c>
      <c r="B106" s="6" t="s">
        <v>220</v>
      </c>
      <c r="C106" s="6" t="s">
        <v>221</v>
      </c>
      <c r="D106" s="7">
        <v>2</v>
      </c>
      <c r="E106" s="8">
        <v>2.25</v>
      </c>
      <c r="F106" s="9">
        <v>2.06</v>
      </c>
      <c r="G106" s="5" t="s">
        <v>21</v>
      </c>
      <c r="H106" s="2">
        <f t="shared" ref="H106" si="60">ROUND(IF(G106="Y",D106*E106-D106,-D106),2)</f>
        <v>2.5</v>
      </c>
      <c r="I106" s="2">
        <f t="shared" ref="I106" si="61">ROUND(IF(G106="Y",(F106-1)*D106*0.95,-D106),2)</f>
        <v>2.0099999999999998</v>
      </c>
    </row>
    <row r="107" spans="1:9">
      <c r="A107" s="13"/>
      <c r="B107" s="6"/>
      <c r="C107" s="6"/>
      <c r="D107" s="7"/>
      <c r="E107" s="8"/>
      <c r="F107" s="9"/>
      <c r="G107" s="5"/>
      <c r="H107" s="2"/>
      <c r="I107" s="2"/>
    </row>
    <row r="108" spans="1:9">
      <c r="A108" s="13"/>
      <c r="B108" s="6"/>
      <c r="C108" s="6"/>
      <c r="D108" s="7"/>
      <c r="E108" s="8"/>
      <c r="F108" s="9"/>
      <c r="G108" s="5"/>
      <c r="H108" s="2"/>
      <c r="I108" s="2"/>
    </row>
    <row r="109" spans="1:9">
      <c r="A109" s="13"/>
      <c r="B109" s="6"/>
      <c r="C109" s="6"/>
      <c r="D109" s="7"/>
      <c r="E109" s="8"/>
      <c r="F109" s="9"/>
      <c r="G109" s="5"/>
      <c r="H109" s="2"/>
      <c r="I109" s="2"/>
    </row>
    <row r="110" spans="1:9">
      <c r="A110" s="13"/>
      <c r="B110" s="6"/>
      <c r="C110" s="6"/>
      <c r="D110" s="7"/>
      <c r="E110" s="8"/>
      <c r="F110" s="9"/>
      <c r="G110" s="5"/>
      <c r="H110" s="2"/>
      <c r="I110" s="2"/>
    </row>
    <row r="111" spans="1:9">
      <c r="A111" s="13"/>
      <c r="B111" s="6"/>
      <c r="C111" s="6"/>
      <c r="D111" s="7"/>
      <c r="E111" s="8"/>
      <c r="F111" s="9"/>
      <c r="G111" s="5"/>
      <c r="H111" s="2"/>
      <c r="I111" s="2"/>
    </row>
    <row r="112" spans="1:9">
      <c r="A112" s="13"/>
      <c r="B112" s="6"/>
      <c r="C112" s="6"/>
      <c r="D112" s="7"/>
      <c r="E112" s="8"/>
      <c r="F112" s="9"/>
      <c r="G112" s="5"/>
      <c r="H112" s="2"/>
      <c r="I112" s="2"/>
    </row>
    <row r="113" spans="1:9">
      <c r="A113" s="13"/>
      <c r="B113" s="6"/>
      <c r="C113" s="6"/>
      <c r="D113" s="7"/>
      <c r="E113" s="8"/>
      <c r="F113" s="9"/>
      <c r="G113" s="5"/>
      <c r="H113" s="2"/>
      <c r="I113" s="2"/>
    </row>
    <row r="114" spans="1:9">
      <c r="A114" s="13"/>
      <c r="B114" s="6"/>
      <c r="C114" s="6"/>
      <c r="D114" s="7"/>
      <c r="E114" s="8"/>
      <c r="F114" s="9"/>
      <c r="G114" s="5"/>
      <c r="H114" s="2"/>
      <c r="I114" s="2"/>
    </row>
    <row r="115" spans="1:9">
      <c r="A115" s="13"/>
      <c r="B115" s="6"/>
      <c r="C115" s="6"/>
      <c r="D115" s="7"/>
      <c r="E115" s="8"/>
      <c r="F115" s="9"/>
      <c r="G115" s="5"/>
      <c r="H115" s="2"/>
      <c r="I115" s="2"/>
    </row>
    <row r="116" spans="1:9">
      <c r="A116" s="13"/>
      <c r="B116" s="6"/>
      <c r="C116" s="6"/>
      <c r="D116" s="7"/>
      <c r="E116" s="8"/>
      <c r="F116" s="9"/>
      <c r="G116" s="5"/>
      <c r="H116" s="2"/>
      <c r="I116" s="2"/>
    </row>
    <row r="117" spans="1:9">
      <c r="A117" s="13"/>
      <c r="B117" s="6"/>
      <c r="C117" s="6"/>
      <c r="D117" s="7"/>
      <c r="E117" s="8"/>
      <c r="F117" s="9"/>
      <c r="G117" s="5"/>
      <c r="H117" s="2"/>
      <c r="I117" s="2"/>
    </row>
    <row r="118" spans="1:9">
      <c r="A118" s="13"/>
      <c r="B118" s="6"/>
      <c r="C118" s="6"/>
      <c r="D118" s="7"/>
      <c r="E118" s="8"/>
      <c r="F118" s="9"/>
      <c r="G118" s="5"/>
      <c r="H118" s="2"/>
      <c r="I118" s="2"/>
    </row>
    <row r="119" spans="1:9">
      <c r="A119" s="13"/>
      <c r="B119" s="6"/>
      <c r="C119" s="6"/>
      <c r="D119" s="7"/>
      <c r="E119" s="8"/>
      <c r="F119" s="9"/>
      <c r="G119" s="5"/>
      <c r="H119" s="2"/>
      <c r="I119" s="2"/>
    </row>
    <row r="120" spans="1:9">
      <c r="D120" s="11"/>
    </row>
  </sheetData>
  <conditionalFormatting sqref="D120 A3:F25 A26:E26 A27:F32 F33 A33:A34 A34:F46 B48:F52 B53:C53 D53:F64 A54:C64 A117:F119 F65:F66 B67:F71 C72:F72 B73:F116">
    <cfRule type="expression" dxfId="84" priority="73">
      <formula>#REF!="Betfair"</formula>
    </cfRule>
  </conditionalFormatting>
  <conditionalFormatting sqref="D120">
    <cfRule type="expression" dxfId="83" priority="17">
      <formula>#REF!="Betfair"</formula>
    </cfRule>
  </conditionalFormatting>
  <conditionalFormatting sqref="D120 A3:F25 A26:E27 A28:F32 F33 A33:A34 A34:F46 B48:F52 B53:C53 D53:F64 A54:C64 A117:F119 F65:F66 B67:F71 C72:F72 B73:F116">
    <cfRule type="expression" dxfId="82" priority="80">
      <formula>AND($D3&gt;0,#REF!="P")</formula>
    </cfRule>
  </conditionalFormatting>
  <conditionalFormatting sqref="F27">
    <cfRule type="expression" dxfId="81" priority="84">
      <formula>AND($D26&gt;0,#REF!="P")</formula>
    </cfRule>
  </conditionalFormatting>
  <conditionalFormatting sqref="B33">
    <cfRule type="expression" dxfId="80" priority="13">
      <formula>#REF!="Betfair"</formula>
    </cfRule>
  </conditionalFormatting>
  <conditionalFormatting sqref="B33">
    <cfRule type="expression" dxfId="79" priority="14">
      <formula>AND($D33&gt;0,#REF!="P")</formula>
    </cfRule>
  </conditionalFormatting>
  <conditionalFormatting sqref="C33:E33">
    <cfRule type="expression" dxfId="78" priority="11">
      <formula>#REF!="Betfair"</formula>
    </cfRule>
  </conditionalFormatting>
  <conditionalFormatting sqref="C33:E33">
    <cfRule type="expression" dxfId="77" priority="12">
      <formula>AND($D33&gt;0,#REF!="P")</formula>
    </cfRule>
  </conditionalFormatting>
  <conditionalFormatting sqref="A47:F47 A48:A50">
    <cfRule type="expression" dxfId="76" priority="7">
      <formula>#REF!="Betfair"</formula>
    </cfRule>
  </conditionalFormatting>
  <conditionalFormatting sqref="A47:F47 A48:A50">
    <cfRule type="expression" dxfId="75" priority="8">
      <formula>AND($D47&gt;0,#REF!="P")</formula>
    </cfRule>
  </conditionalFormatting>
  <conditionalFormatting sqref="A51:A53">
    <cfRule type="expression" dxfId="74" priority="5">
      <formula>#REF!="Betfair"</formula>
    </cfRule>
  </conditionalFormatting>
  <conditionalFormatting sqref="A51:A53">
    <cfRule type="expression" dxfId="73" priority="6">
      <formula>AND($D51&gt;0,#REF!="P")</formula>
    </cfRule>
  </conditionalFormatting>
  <conditionalFormatting sqref="A65:E66 A67:A68">
    <cfRule type="expression" dxfId="72" priority="3">
      <formula>#REF!="Betfair"</formula>
    </cfRule>
  </conditionalFormatting>
  <conditionalFormatting sqref="A65:E66 A67:A68">
    <cfRule type="expression" dxfId="71" priority="4">
      <formula>AND($D65&gt;0,#REF!="P")</formula>
    </cfRule>
  </conditionalFormatting>
  <conditionalFormatting sqref="B72 A69:A116">
    <cfRule type="expression" dxfId="70" priority="1">
      <formula>#REF!="Betfair"</formula>
    </cfRule>
  </conditionalFormatting>
  <conditionalFormatting sqref="B72 A69:A116">
    <cfRule type="expression" dxfId="69" priority="2">
      <formula>AND($D69&gt;0,#REF!="P")</formula>
    </cfRule>
  </conditionalFormatting>
  <dataValidations count="4">
    <dataValidation type="decimal" allowBlank="1" showErrorMessage="1" errorTitle="Input error" error="Please input positive numbers only for the betting amount." promptTitle="Input Instructions" prompt="Input the betting odds for your selection. Your odds should correspond to the format you chose in the Settings worksheet." sqref="F3:F25 F27:F46 E3:E46 E47:F119">
      <formula1>-9.99999999999999E+30</formula1>
      <formula2>9.99999999999999E+30</formula2>
    </dataValidation>
    <dataValidation type="decimal" allowBlank="1" showErrorMessage="1" errorTitle="Input error" error="Please input positive numbers only for the betting amount." promptTitle="Input Instructions" prompt="Input the currency amount that you have placed on the bet._x000a__x000a_If it is a Lay bet, input the wager amount from the backer's perspective.  See the Intro sheet for input examples." sqref="D3:D119">
      <formula1>0</formula1>
      <formula2>9.99999999999999E+30</formula2>
    </dataValidation>
    <dataValidation allowBlank="1" showErrorMessage="1" promptTitle="Input Instructions" prompt="This field is optional, and is not used elsewhere in the spreadsheet.  It is designed to help you keep track of your bet details." sqref="C3:C119"/>
    <dataValidation allowBlank="1" showErrorMessage="1" promptTitle="Input Instructions" prompt="This field is optional and is not used elsewhere in the spreadsheet.  It is designed to help you keep track of your bet details." sqref="A3:B119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40" workbookViewId="0">
      <selection activeCell="H49" sqref="H49"/>
    </sheetView>
  </sheetViews>
  <sheetFormatPr defaultRowHeight="15"/>
  <cols>
    <col min="1" max="1" width="9.28515625" bestFit="1" customWidth="1"/>
    <col min="2" max="2" width="17.140625" customWidth="1"/>
    <col min="3" max="3" width="18" customWidth="1"/>
    <col min="12" max="12" width="12.5703125" customWidth="1"/>
    <col min="13" max="13" width="11.5703125" customWidth="1"/>
  </cols>
  <sheetData>
    <row r="1" spans="1:14" s="17" customFormat="1">
      <c r="A1" s="14" t="s">
        <v>4</v>
      </c>
      <c r="B1" s="14" t="s">
        <v>5</v>
      </c>
      <c r="C1" s="14" t="s">
        <v>6</v>
      </c>
      <c r="D1" s="15" t="s">
        <v>7</v>
      </c>
      <c r="E1" s="15" t="s">
        <v>8</v>
      </c>
      <c r="F1" s="15" t="s">
        <v>9</v>
      </c>
      <c r="G1" s="15" t="s">
        <v>10</v>
      </c>
      <c r="H1" s="16" t="s">
        <v>8</v>
      </c>
      <c r="I1" s="16" t="s">
        <v>9</v>
      </c>
    </row>
    <row r="2" spans="1:14" s="1" customFormat="1">
      <c r="A2" s="5"/>
      <c r="B2" s="4"/>
      <c r="C2" s="4"/>
      <c r="D2" s="4"/>
      <c r="E2" s="4"/>
      <c r="F2" s="5"/>
      <c r="G2" s="5"/>
      <c r="H2" s="2" t="s">
        <v>11</v>
      </c>
      <c r="I2" s="2" t="s">
        <v>11</v>
      </c>
      <c r="L2" s="18"/>
      <c r="M2" s="1" t="s">
        <v>26</v>
      </c>
      <c r="N2" s="1" t="s">
        <v>27</v>
      </c>
    </row>
    <row r="3" spans="1:14" s="1" customFormat="1">
      <c r="A3" s="13">
        <v>42145</v>
      </c>
      <c r="B3" s="6" t="s">
        <v>222</v>
      </c>
      <c r="C3" s="6" t="s">
        <v>223</v>
      </c>
      <c r="D3" s="7">
        <v>2</v>
      </c>
      <c r="E3" s="8">
        <v>2.1</v>
      </c>
      <c r="F3" s="9">
        <v>3.1</v>
      </c>
      <c r="G3" s="5" t="s">
        <v>14</v>
      </c>
      <c r="H3" s="2">
        <f t="shared" ref="H3:H13" si="0">ROUND(IF(G3="Y",D3*E3-D3,-D3),2)</f>
        <v>-2</v>
      </c>
      <c r="I3" s="2">
        <f t="shared" ref="I3:I13" si="1">ROUND(IF(G3="Y",(F3-1)*D3*0.95,-D3),2)</f>
        <v>-2</v>
      </c>
      <c r="L3" s="18" t="s">
        <v>30</v>
      </c>
      <c r="M3" s="3">
        <f>COUNT(A3:A244)</f>
        <v>68</v>
      </c>
      <c r="N3" s="3">
        <f>COUNT(A40:A244)</f>
        <v>31</v>
      </c>
    </row>
    <row r="4" spans="1:14" s="1" customFormat="1">
      <c r="A4" s="13">
        <v>42145</v>
      </c>
      <c r="B4" s="6" t="s">
        <v>224</v>
      </c>
      <c r="C4" s="6" t="s">
        <v>225</v>
      </c>
      <c r="D4" s="7">
        <v>2</v>
      </c>
      <c r="E4" s="8">
        <v>2.625</v>
      </c>
      <c r="F4" s="9">
        <v>2.84</v>
      </c>
      <c r="G4" s="5" t="s">
        <v>14</v>
      </c>
      <c r="H4" s="2">
        <f t="shared" si="0"/>
        <v>-2</v>
      </c>
      <c r="I4" s="2">
        <f t="shared" si="1"/>
        <v>-2</v>
      </c>
      <c r="L4" s="18" t="s">
        <v>33</v>
      </c>
      <c r="M4" s="3">
        <f>COUNTIF(H3:H244,"&gt;0")</f>
        <v>24</v>
      </c>
      <c r="N4" s="3">
        <f>COUNTIF(H40:H244,"&gt;0")</f>
        <v>10</v>
      </c>
    </row>
    <row r="5" spans="1:14" s="1" customFormat="1">
      <c r="A5" s="13">
        <v>42145</v>
      </c>
      <c r="B5" s="6" t="s">
        <v>91</v>
      </c>
      <c r="C5" s="6" t="s">
        <v>226</v>
      </c>
      <c r="D5" s="7">
        <v>2</v>
      </c>
      <c r="E5" s="8">
        <v>3</v>
      </c>
      <c r="F5" s="9">
        <v>2.59</v>
      </c>
      <c r="G5" s="5" t="s">
        <v>21</v>
      </c>
      <c r="H5" s="2">
        <f t="shared" si="0"/>
        <v>4</v>
      </c>
      <c r="I5" s="2">
        <f t="shared" si="1"/>
        <v>3.02</v>
      </c>
      <c r="J5" s="1" t="s">
        <v>227</v>
      </c>
      <c r="L5" s="18" t="s">
        <v>36</v>
      </c>
      <c r="M5" s="31">
        <f>M4/M3</f>
        <v>0.35294117647058826</v>
      </c>
      <c r="N5" s="31">
        <f>N4/N3</f>
        <v>0.32258064516129031</v>
      </c>
    </row>
    <row r="6" spans="1:14" s="1" customFormat="1">
      <c r="A6" s="13">
        <v>42147</v>
      </c>
      <c r="B6" s="6" t="s">
        <v>228</v>
      </c>
      <c r="C6" s="6" t="s">
        <v>229</v>
      </c>
      <c r="D6" s="7">
        <v>2</v>
      </c>
      <c r="E6" s="8">
        <v>4</v>
      </c>
      <c r="F6" s="9">
        <v>2.91</v>
      </c>
      <c r="G6" s="5" t="s">
        <v>21</v>
      </c>
      <c r="H6" s="2">
        <f t="shared" si="0"/>
        <v>6</v>
      </c>
      <c r="I6" s="2">
        <f t="shared" si="1"/>
        <v>3.63</v>
      </c>
      <c r="L6" s="18" t="s">
        <v>39</v>
      </c>
      <c r="M6" s="32">
        <f>SUM(H3:H244)</f>
        <v>15.869999999999997</v>
      </c>
      <c r="N6" s="33">
        <f>SUM(H40:H244)</f>
        <v>-0.14000000000000057</v>
      </c>
    </row>
    <row r="7" spans="1:14" s="1" customFormat="1">
      <c r="A7" s="13">
        <v>42149</v>
      </c>
      <c r="B7" s="6" t="s">
        <v>230</v>
      </c>
      <c r="C7" s="6" t="s">
        <v>231</v>
      </c>
      <c r="D7" s="7">
        <v>2</v>
      </c>
      <c r="E7" s="8">
        <v>4</v>
      </c>
      <c r="F7" s="9">
        <v>2.94</v>
      </c>
      <c r="G7" s="5" t="s">
        <v>14</v>
      </c>
      <c r="H7" s="2">
        <f t="shared" si="0"/>
        <v>-2</v>
      </c>
      <c r="I7" s="2">
        <f t="shared" si="1"/>
        <v>-2</v>
      </c>
      <c r="L7" s="18" t="s">
        <v>42</v>
      </c>
      <c r="M7" s="32">
        <f>SUM(I3:I244)</f>
        <v>-16.669999999999995</v>
      </c>
      <c r="N7" s="33">
        <f>SUM(I40:I244)</f>
        <v>-10.35</v>
      </c>
    </row>
    <row r="8" spans="1:14" s="1" customFormat="1">
      <c r="A8" s="13">
        <v>42150</v>
      </c>
      <c r="B8" s="6" t="s">
        <v>232</v>
      </c>
      <c r="C8" s="6" t="s">
        <v>233</v>
      </c>
      <c r="D8" s="7">
        <v>2</v>
      </c>
      <c r="E8" s="8">
        <v>4.3333333333333304</v>
      </c>
      <c r="F8" s="9">
        <v>4.34</v>
      </c>
      <c r="G8" s="5" t="s">
        <v>14</v>
      </c>
      <c r="H8" s="2">
        <f t="shared" si="0"/>
        <v>-2</v>
      </c>
      <c r="I8" s="2">
        <f t="shared" si="1"/>
        <v>-2</v>
      </c>
    </row>
    <row r="9" spans="1:14" s="1" customFormat="1">
      <c r="A9" s="13">
        <v>42150</v>
      </c>
      <c r="B9" s="6" t="s">
        <v>234</v>
      </c>
      <c r="C9" s="6" t="s">
        <v>235</v>
      </c>
      <c r="D9" s="7">
        <v>2</v>
      </c>
      <c r="E9" s="8">
        <v>3.25</v>
      </c>
      <c r="F9" s="9">
        <v>2.94</v>
      </c>
      <c r="G9" s="5" t="s">
        <v>14</v>
      </c>
      <c r="H9" s="2">
        <f t="shared" si="0"/>
        <v>-2</v>
      </c>
      <c r="I9" s="2">
        <f t="shared" si="1"/>
        <v>-2</v>
      </c>
    </row>
    <row r="10" spans="1:14" s="1" customFormat="1">
      <c r="A10" s="13">
        <v>42154</v>
      </c>
      <c r="B10" s="6" t="s">
        <v>55</v>
      </c>
      <c r="C10" s="6" t="s">
        <v>56</v>
      </c>
      <c r="D10" s="7">
        <v>3</v>
      </c>
      <c r="E10" s="8">
        <v>2.1</v>
      </c>
      <c r="F10" s="9">
        <v>2.02</v>
      </c>
      <c r="G10" s="5" t="s">
        <v>21</v>
      </c>
      <c r="H10" s="2">
        <f t="shared" si="0"/>
        <v>3.3</v>
      </c>
      <c r="I10" s="2">
        <f t="shared" si="1"/>
        <v>2.91</v>
      </c>
    </row>
    <row r="11" spans="1:14" s="1" customFormat="1">
      <c r="A11" s="13">
        <v>42154</v>
      </c>
      <c r="B11" s="6" t="s">
        <v>57</v>
      </c>
      <c r="C11" s="6" t="s">
        <v>58</v>
      </c>
      <c r="D11" s="7">
        <v>3</v>
      </c>
      <c r="E11" s="8">
        <v>3.25</v>
      </c>
      <c r="F11" s="9">
        <v>2.96</v>
      </c>
      <c r="G11" s="5" t="s">
        <v>14</v>
      </c>
      <c r="H11" s="2">
        <f t="shared" si="0"/>
        <v>-3</v>
      </c>
      <c r="I11" s="2">
        <f t="shared" si="1"/>
        <v>-3</v>
      </c>
    </row>
    <row r="12" spans="1:14" s="1" customFormat="1">
      <c r="A12" s="13">
        <v>42155</v>
      </c>
      <c r="B12" s="6" t="s">
        <v>236</v>
      </c>
      <c r="C12" s="6" t="s">
        <v>237</v>
      </c>
      <c r="D12" s="7">
        <v>2</v>
      </c>
      <c r="E12" s="8">
        <v>3.25</v>
      </c>
      <c r="F12" s="9">
        <v>3.64</v>
      </c>
      <c r="G12" s="5" t="s">
        <v>14</v>
      </c>
      <c r="H12" s="2">
        <f t="shared" si="0"/>
        <v>-2</v>
      </c>
      <c r="I12" s="2">
        <f t="shared" si="1"/>
        <v>-2</v>
      </c>
    </row>
    <row r="13" spans="1:14" s="1" customFormat="1">
      <c r="A13" s="13">
        <v>42155</v>
      </c>
      <c r="B13" s="6" t="s">
        <v>238</v>
      </c>
      <c r="C13" s="6" t="s">
        <v>239</v>
      </c>
      <c r="D13" s="7">
        <v>2</v>
      </c>
      <c r="E13" s="8">
        <v>3</v>
      </c>
      <c r="F13" s="9">
        <v>4.49</v>
      </c>
      <c r="G13" s="5" t="s">
        <v>14</v>
      </c>
      <c r="H13" s="2">
        <f t="shared" si="0"/>
        <v>-2</v>
      </c>
      <c r="I13" s="2">
        <f t="shared" si="1"/>
        <v>-2</v>
      </c>
    </row>
    <row r="14" spans="1:14" s="1" customFormat="1">
      <c r="A14" s="13">
        <v>42156</v>
      </c>
      <c r="B14" s="6" t="s">
        <v>240</v>
      </c>
      <c r="C14" s="6" t="s">
        <v>68</v>
      </c>
      <c r="D14" s="7">
        <v>2</v>
      </c>
      <c r="E14" s="8">
        <v>5.5</v>
      </c>
      <c r="F14" s="9">
        <v>3.59</v>
      </c>
      <c r="G14" s="5" t="s">
        <v>21</v>
      </c>
      <c r="H14" s="2">
        <f t="shared" ref="H14:H15" si="2">ROUND(IF(G14="Y",D14*E14-D14,-D14),2)</f>
        <v>9</v>
      </c>
      <c r="I14" s="2">
        <f t="shared" ref="I14:I15" si="3">ROUND(IF(G14="Y",(F14-1)*D14*0.95,-D14),2)</f>
        <v>4.92</v>
      </c>
    </row>
    <row r="15" spans="1:14" s="1" customFormat="1">
      <c r="A15" s="13">
        <v>42156</v>
      </c>
      <c r="B15" s="6" t="s">
        <v>70</v>
      </c>
      <c r="C15" s="6" t="s">
        <v>71</v>
      </c>
      <c r="D15" s="7">
        <v>3</v>
      </c>
      <c r="E15" s="8">
        <v>2.875</v>
      </c>
      <c r="F15" s="9">
        <v>1.81</v>
      </c>
      <c r="G15" s="5" t="s">
        <v>21</v>
      </c>
      <c r="H15" s="2">
        <f t="shared" si="2"/>
        <v>5.63</v>
      </c>
      <c r="I15" s="2">
        <f t="shared" si="3"/>
        <v>2.31</v>
      </c>
    </row>
    <row r="16" spans="1:14" s="1" customFormat="1">
      <c r="A16" s="13">
        <v>42158</v>
      </c>
      <c r="B16" s="6" t="s">
        <v>241</v>
      </c>
      <c r="C16" s="6" t="s">
        <v>242</v>
      </c>
      <c r="D16" s="7">
        <v>2</v>
      </c>
      <c r="E16" s="8">
        <v>2.375</v>
      </c>
      <c r="F16" s="9">
        <v>2.19</v>
      </c>
      <c r="G16" s="5" t="s">
        <v>14</v>
      </c>
      <c r="H16" s="2">
        <f t="shared" ref="H16" si="4">ROUND(IF(G16="Y",D16*E16-D16,-D16),2)</f>
        <v>-2</v>
      </c>
      <c r="I16" s="2">
        <f t="shared" ref="I16" si="5">ROUND(IF(G16="Y",(F16-1)*D16*0.95,-D16),2)</f>
        <v>-2</v>
      </c>
    </row>
    <row r="17" spans="1:10" s="1" customFormat="1">
      <c r="A17" s="13">
        <v>42159</v>
      </c>
      <c r="B17" s="6" t="s">
        <v>243</v>
      </c>
      <c r="C17" s="6" t="s">
        <v>150</v>
      </c>
      <c r="D17" s="7">
        <v>2</v>
      </c>
      <c r="E17" s="8">
        <v>2.1</v>
      </c>
      <c r="F17" s="9">
        <v>1.45</v>
      </c>
      <c r="G17" s="5" t="s">
        <v>21</v>
      </c>
      <c r="H17" s="2">
        <f t="shared" ref="H17:H19" si="6">ROUND(IF(G17="Y",D17*E17-D17,-D17),2)</f>
        <v>2.2000000000000002</v>
      </c>
      <c r="I17" s="2">
        <f t="shared" ref="I17:I19" si="7">ROUND(IF(G17="Y",(F17-1)*D17*0.95,-D17),2)</f>
        <v>0.86</v>
      </c>
    </row>
    <row r="18" spans="1:10" s="1" customFormat="1">
      <c r="A18" s="13">
        <v>42159</v>
      </c>
      <c r="B18" s="6" t="s">
        <v>244</v>
      </c>
      <c r="C18" s="6" t="s">
        <v>245</v>
      </c>
      <c r="D18" s="7">
        <v>3</v>
      </c>
      <c r="E18" s="8">
        <v>2.5</v>
      </c>
      <c r="F18" s="9">
        <v>1.94</v>
      </c>
      <c r="G18" s="5" t="s">
        <v>21</v>
      </c>
      <c r="H18" s="2">
        <f t="shared" si="6"/>
        <v>4.5</v>
      </c>
      <c r="I18" s="2">
        <f t="shared" si="7"/>
        <v>2.68</v>
      </c>
    </row>
    <row r="19" spans="1:10" s="1" customFormat="1">
      <c r="A19" s="13">
        <v>42159</v>
      </c>
      <c r="B19" s="6" t="s">
        <v>246</v>
      </c>
      <c r="C19" s="6" t="s">
        <v>247</v>
      </c>
      <c r="D19" s="7">
        <v>2</v>
      </c>
      <c r="E19" s="8">
        <v>2.625</v>
      </c>
      <c r="F19" s="9">
        <v>2.7</v>
      </c>
      <c r="G19" s="5" t="s">
        <v>14</v>
      </c>
      <c r="H19" s="2">
        <f t="shared" si="6"/>
        <v>-2</v>
      </c>
      <c r="I19" s="2">
        <f t="shared" si="7"/>
        <v>-2</v>
      </c>
    </row>
    <row r="20" spans="1:10" s="1" customFormat="1">
      <c r="A20" s="13">
        <v>42160</v>
      </c>
      <c r="B20" s="6" t="s">
        <v>248</v>
      </c>
      <c r="C20" s="6" t="s">
        <v>249</v>
      </c>
      <c r="D20" s="7">
        <v>2</v>
      </c>
      <c r="E20" s="8">
        <v>2.375</v>
      </c>
      <c r="F20" s="9">
        <v>2.2799999999999998</v>
      </c>
      <c r="G20" s="5" t="s">
        <v>21</v>
      </c>
      <c r="H20" s="2">
        <f t="shared" ref="H20:H23" si="8">ROUND(IF(G20="Y",D20*E20-D20,-D20),2)</f>
        <v>2.75</v>
      </c>
      <c r="I20" s="2">
        <f t="shared" ref="I20:I23" si="9">ROUND(IF(G20="Y",(F20-1)*D20*0.95,-D20),2)</f>
        <v>2.4300000000000002</v>
      </c>
    </row>
    <row r="21" spans="1:10" s="1" customFormat="1">
      <c r="A21" s="13">
        <v>42161</v>
      </c>
      <c r="B21" s="6" t="s">
        <v>250</v>
      </c>
      <c r="C21" s="6" t="s">
        <v>251</v>
      </c>
      <c r="D21" s="7">
        <v>3</v>
      </c>
      <c r="E21" s="8">
        <v>5</v>
      </c>
      <c r="F21" s="9">
        <v>4.4000000000000004</v>
      </c>
      <c r="G21" s="5" t="s">
        <v>14</v>
      </c>
      <c r="H21" s="2">
        <f t="shared" si="8"/>
        <v>-3</v>
      </c>
      <c r="I21" s="2">
        <f t="shared" si="9"/>
        <v>-3</v>
      </c>
    </row>
    <row r="22" spans="1:10" s="1" customFormat="1">
      <c r="A22" s="13">
        <v>42161</v>
      </c>
      <c r="B22" s="6" t="s">
        <v>252</v>
      </c>
      <c r="C22" s="6" t="s">
        <v>253</v>
      </c>
      <c r="D22" s="7">
        <v>2</v>
      </c>
      <c r="E22" s="8">
        <v>2.75</v>
      </c>
      <c r="F22" s="9">
        <v>3.66</v>
      </c>
      <c r="G22" s="5" t="s">
        <v>14</v>
      </c>
      <c r="H22" s="2">
        <f t="shared" si="8"/>
        <v>-2</v>
      </c>
      <c r="I22" s="2">
        <f t="shared" si="9"/>
        <v>-2</v>
      </c>
    </row>
    <row r="23" spans="1:10" s="1" customFormat="1">
      <c r="A23" s="13">
        <v>42161</v>
      </c>
      <c r="B23" s="6" t="s">
        <v>254</v>
      </c>
      <c r="C23" s="6" t="s">
        <v>255</v>
      </c>
      <c r="D23" s="7">
        <v>2</v>
      </c>
      <c r="E23" s="8">
        <v>4.3333333333333304</v>
      </c>
      <c r="F23" s="9">
        <v>4</v>
      </c>
      <c r="G23" s="5" t="s">
        <v>14</v>
      </c>
      <c r="H23" s="2">
        <f t="shared" si="8"/>
        <v>-2</v>
      </c>
      <c r="I23" s="2">
        <f t="shared" si="9"/>
        <v>-2</v>
      </c>
    </row>
    <row r="24" spans="1:10" s="1" customFormat="1">
      <c r="A24" s="13">
        <v>42163</v>
      </c>
      <c r="B24" s="6" t="s">
        <v>256</v>
      </c>
      <c r="C24" s="6" t="s">
        <v>257</v>
      </c>
      <c r="D24" s="7">
        <v>2</v>
      </c>
      <c r="E24" s="8">
        <v>3</v>
      </c>
      <c r="F24" s="9">
        <v>2.2200000000000002</v>
      </c>
      <c r="G24" s="5" t="s">
        <v>14</v>
      </c>
      <c r="H24" s="2">
        <f t="shared" ref="H24" si="10">ROUND(IF(G24="Y",D24*E24-D24,-D24),2)</f>
        <v>-2</v>
      </c>
      <c r="I24" s="2">
        <f t="shared" ref="I24" si="11">ROUND(IF(G24="Y",(F24-1)*D24*0.95,-D24),2)</f>
        <v>-2</v>
      </c>
    </row>
    <row r="25" spans="1:10" s="1" customFormat="1">
      <c r="A25" s="13">
        <v>42165</v>
      </c>
      <c r="B25" s="6" t="s">
        <v>157</v>
      </c>
      <c r="C25" s="6" t="s">
        <v>258</v>
      </c>
      <c r="D25" s="7">
        <v>3</v>
      </c>
      <c r="E25" s="8">
        <v>4.5</v>
      </c>
      <c r="F25" s="9">
        <v>4.0999999999999996</v>
      </c>
      <c r="G25" s="5" t="s">
        <v>14</v>
      </c>
      <c r="H25" s="2">
        <f t="shared" ref="H25:H26" si="12">ROUND(IF(G25="Y",D25*E25-D25,-D25),2)</f>
        <v>-3</v>
      </c>
      <c r="I25" s="2">
        <f t="shared" ref="I25:I26" si="13">ROUND(IF(G25="Y",(F25-1)*D25*0.95,-D25),2)</f>
        <v>-3</v>
      </c>
    </row>
    <row r="26" spans="1:10" s="1" customFormat="1">
      <c r="A26" s="13">
        <v>42165</v>
      </c>
      <c r="B26" s="6" t="s">
        <v>259</v>
      </c>
      <c r="C26" s="6" t="s">
        <v>260</v>
      </c>
      <c r="D26" s="7">
        <v>2</v>
      </c>
      <c r="E26" s="8">
        <v>3.5</v>
      </c>
      <c r="F26" s="9">
        <v>3.05</v>
      </c>
      <c r="G26" s="5" t="s">
        <v>14</v>
      </c>
      <c r="H26" s="2">
        <f t="shared" si="12"/>
        <v>-2</v>
      </c>
      <c r="I26" s="2">
        <f t="shared" si="13"/>
        <v>-2</v>
      </c>
    </row>
    <row r="27" spans="1:10" s="1" customFormat="1">
      <c r="A27" s="13">
        <v>42166</v>
      </c>
      <c r="B27" s="6" t="s">
        <v>95</v>
      </c>
      <c r="C27" s="6" t="s">
        <v>96</v>
      </c>
      <c r="D27" s="7">
        <v>3</v>
      </c>
      <c r="E27" s="8">
        <v>3.75</v>
      </c>
      <c r="F27" s="9">
        <v>4.5</v>
      </c>
      <c r="G27" s="5" t="s">
        <v>14</v>
      </c>
      <c r="H27" s="2">
        <f t="shared" ref="H27:H29" si="14">ROUND(IF(G27="Y",D27*E27-D27,-D27),2)</f>
        <v>-3</v>
      </c>
      <c r="I27" s="2">
        <f t="shared" ref="I27:I29" si="15">ROUND(IF(G27="Y",(F27-1)*D27*0.95,-D27),2)</f>
        <v>-3</v>
      </c>
    </row>
    <row r="28" spans="1:10" s="1" customFormat="1">
      <c r="A28" s="13">
        <v>42167</v>
      </c>
      <c r="B28" s="6" t="s">
        <v>261</v>
      </c>
      <c r="C28" s="6" t="s">
        <v>262</v>
      </c>
      <c r="D28" s="7">
        <v>2</v>
      </c>
      <c r="E28" s="8">
        <v>3.75</v>
      </c>
      <c r="F28" s="9">
        <v>4.4000000000000004</v>
      </c>
      <c r="G28" s="5" t="s">
        <v>21</v>
      </c>
      <c r="H28" s="2">
        <f t="shared" si="14"/>
        <v>5.5</v>
      </c>
      <c r="I28" s="2">
        <f t="shared" si="15"/>
        <v>6.46</v>
      </c>
    </row>
    <row r="29" spans="1:10" s="1" customFormat="1">
      <c r="A29" s="13">
        <v>42167</v>
      </c>
      <c r="B29" s="6" t="s">
        <v>263</v>
      </c>
      <c r="C29" s="6" t="s">
        <v>264</v>
      </c>
      <c r="D29" s="7">
        <v>3</v>
      </c>
      <c r="E29" s="8">
        <v>2.75</v>
      </c>
      <c r="F29" s="9">
        <v>2.3199999999999998</v>
      </c>
      <c r="G29" s="5" t="s">
        <v>21</v>
      </c>
      <c r="H29" s="2">
        <f t="shared" si="14"/>
        <v>5.25</v>
      </c>
      <c r="I29" s="2">
        <f t="shared" si="15"/>
        <v>3.76</v>
      </c>
    </row>
    <row r="30" spans="1:10" s="1" customFormat="1">
      <c r="A30" s="13">
        <v>42169</v>
      </c>
      <c r="B30" s="6" t="s">
        <v>265</v>
      </c>
      <c r="C30" s="6" t="s">
        <v>266</v>
      </c>
      <c r="D30" s="7">
        <v>2</v>
      </c>
      <c r="E30" s="8">
        <v>2.75</v>
      </c>
      <c r="F30" s="9">
        <v>2.2200000000000002</v>
      </c>
      <c r="G30" s="5" t="s">
        <v>14</v>
      </c>
      <c r="H30" s="2">
        <f t="shared" ref="H30:H32" si="16">ROUND(IF(G30="Y",D30*E30-D30,-D30),2)</f>
        <v>-2</v>
      </c>
      <c r="I30" s="2">
        <f t="shared" ref="I30:I32" si="17">ROUND(IF(G30="Y",(F30-1)*D30*0.95,-D30),2)</f>
        <v>-2</v>
      </c>
    </row>
    <row r="31" spans="1:10" s="1" customFormat="1">
      <c r="A31" s="13">
        <v>42169</v>
      </c>
      <c r="B31" s="6" t="s">
        <v>267</v>
      </c>
      <c r="C31" s="21" t="s">
        <v>268</v>
      </c>
      <c r="D31" s="7">
        <v>3</v>
      </c>
      <c r="E31" s="8">
        <v>3.25</v>
      </c>
      <c r="F31" s="9">
        <v>1.73</v>
      </c>
      <c r="G31" s="5" t="s">
        <v>21</v>
      </c>
      <c r="H31" s="2">
        <f t="shared" si="16"/>
        <v>6.75</v>
      </c>
      <c r="I31" s="2">
        <f t="shared" si="17"/>
        <v>2.08</v>
      </c>
      <c r="J31" s="1" t="s">
        <v>227</v>
      </c>
    </row>
    <row r="32" spans="1:10" s="1" customFormat="1">
      <c r="A32" s="13">
        <v>42169</v>
      </c>
      <c r="B32" s="6" t="s">
        <v>269</v>
      </c>
      <c r="C32" s="6" t="s">
        <v>270</v>
      </c>
      <c r="D32" s="7">
        <v>3</v>
      </c>
      <c r="E32" s="8">
        <v>2.375</v>
      </c>
      <c r="F32" s="9">
        <v>1.87</v>
      </c>
      <c r="G32" s="5" t="s">
        <v>21</v>
      </c>
      <c r="H32" s="2">
        <f t="shared" si="16"/>
        <v>4.13</v>
      </c>
      <c r="I32" s="2">
        <f t="shared" si="17"/>
        <v>2.48</v>
      </c>
      <c r="J32" s="1" t="s">
        <v>227</v>
      </c>
    </row>
    <row r="33" spans="1:10" s="1" customFormat="1">
      <c r="A33" s="13">
        <v>42171</v>
      </c>
      <c r="B33" s="6" t="s">
        <v>271</v>
      </c>
      <c r="C33" s="6" t="s">
        <v>112</v>
      </c>
      <c r="D33" s="7">
        <v>3</v>
      </c>
      <c r="E33" s="8">
        <v>2.5</v>
      </c>
      <c r="F33" s="9">
        <v>2.5</v>
      </c>
      <c r="G33" s="5" t="s">
        <v>21</v>
      </c>
      <c r="H33" s="2">
        <f t="shared" ref="H33:H34" si="18">ROUND(IF(G33="Y",D33*E33-D33,-D33),2)</f>
        <v>4.5</v>
      </c>
      <c r="I33" s="2">
        <f t="shared" ref="I33:I34" si="19">ROUND(IF(G33="Y",(F33-1)*D33*0.95,-D33),2)</f>
        <v>4.28</v>
      </c>
    </row>
    <row r="34" spans="1:10" s="1" customFormat="1">
      <c r="A34" s="13">
        <v>42171</v>
      </c>
      <c r="B34" s="6" t="s">
        <v>272</v>
      </c>
      <c r="C34" s="6" t="s">
        <v>273</v>
      </c>
      <c r="D34" s="7">
        <v>3</v>
      </c>
      <c r="E34" s="8">
        <v>5</v>
      </c>
      <c r="F34" s="9">
        <v>4.01</v>
      </c>
      <c r="G34" s="5" t="s">
        <v>14</v>
      </c>
      <c r="H34" s="2">
        <f t="shared" si="18"/>
        <v>-3</v>
      </c>
      <c r="I34" s="2">
        <f t="shared" si="19"/>
        <v>-3</v>
      </c>
    </row>
    <row r="35" spans="1:10" s="1" customFormat="1">
      <c r="A35" s="13">
        <v>42174</v>
      </c>
      <c r="B35" s="6" t="s">
        <v>274</v>
      </c>
      <c r="C35" s="6" t="s">
        <v>275</v>
      </c>
      <c r="D35" s="7">
        <v>2</v>
      </c>
      <c r="E35" s="8">
        <v>2.75</v>
      </c>
      <c r="F35" s="9">
        <v>2.23</v>
      </c>
      <c r="G35" s="5" t="s">
        <v>14</v>
      </c>
      <c r="H35" s="2">
        <f t="shared" ref="H35:H39" si="20">ROUND(IF(G35="Y",D35*E35-D35,-D35),2)</f>
        <v>-2</v>
      </c>
      <c r="I35" s="2">
        <f t="shared" ref="I35:I39" si="21">ROUND(IF(G35="Y",(F35-1)*D35*0.95,-D35),2)</f>
        <v>-2</v>
      </c>
    </row>
    <row r="36" spans="1:10" s="1" customFormat="1">
      <c r="A36" s="13">
        <v>42175</v>
      </c>
      <c r="B36" s="6" t="s">
        <v>276</v>
      </c>
      <c r="C36" s="6" t="s">
        <v>273</v>
      </c>
      <c r="D36" s="7">
        <v>3</v>
      </c>
      <c r="E36" s="8">
        <v>2.375</v>
      </c>
      <c r="F36" s="9">
        <v>2.62</v>
      </c>
      <c r="G36" s="5" t="s">
        <v>14</v>
      </c>
      <c r="H36" s="2">
        <f t="shared" si="20"/>
        <v>-3</v>
      </c>
      <c r="I36" s="2">
        <f t="shared" si="21"/>
        <v>-3</v>
      </c>
    </row>
    <row r="37" spans="1:10" s="1" customFormat="1">
      <c r="A37" s="13">
        <v>42175</v>
      </c>
      <c r="B37" s="6" t="s">
        <v>277</v>
      </c>
      <c r="C37" s="6" t="s">
        <v>116</v>
      </c>
      <c r="D37" s="7">
        <v>3</v>
      </c>
      <c r="E37" s="8">
        <v>4.3333333333333304</v>
      </c>
      <c r="F37" s="9">
        <v>5.13</v>
      </c>
      <c r="G37" s="5" t="s">
        <v>14</v>
      </c>
      <c r="H37" s="2">
        <f t="shared" si="20"/>
        <v>-3</v>
      </c>
      <c r="I37" s="2">
        <f t="shared" si="21"/>
        <v>-3</v>
      </c>
    </row>
    <row r="38" spans="1:10" s="1" customFormat="1">
      <c r="A38" s="13">
        <v>42176</v>
      </c>
      <c r="B38" s="6" t="s">
        <v>278</v>
      </c>
      <c r="C38" s="6" t="s">
        <v>121</v>
      </c>
      <c r="D38" s="7">
        <v>2</v>
      </c>
      <c r="E38" s="8">
        <v>5</v>
      </c>
      <c r="F38" s="9">
        <v>11.32</v>
      </c>
      <c r="G38" s="5" t="s">
        <v>14</v>
      </c>
      <c r="H38" s="2">
        <f t="shared" si="20"/>
        <v>-2</v>
      </c>
      <c r="I38" s="2">
        <f t="shared" si="21"/>
        <v>-2</v>
      </c>
    </row>
    <row r="39" spans="1:10" s="30" customFormat="1">
      <c r="A39" s="23">
        <v>42176</v>
      </c>
      <c r="B39" s="24" t="s">
        <v>279</v>
      </c>
      <c r="C39" s="24" t="s">
        <v>280</v>
      </c>
      <c r="D39" s="25">
        <v>2</v>
      </c>
      <c r="E39" s="26">
        <v>3.75</v>
      </c>
      <c r="F39" s="27">
        <v>3.56</v>
      </c>
      <c r="G39" s="28" t="s">
        <v>21</v>
      </c>
      <c r="H39" s="29">
        <f t="shared" si="20"/>
        <v>5.5</v>
      </c>
      <c r="I39" s="29">
        <f t="shared" si="21"/>
        <v>4.8600000000000003</v>
      </c>
    </row>
    <row r="40" spans="1:10" s="1" customFormat="1">
      <c r="A40" s="13">
        <v>42180</v>
      </c>
      <c r="B40" s="6" t="s">
        <v>281</v>
      </c>
      <c r="C40" s="6" t="s">
        <v>282</v>
      </c>
      <c r="D40" s="7">
        <v>2</v>
      </c>
      <c r="E40" s="8">
        <v>4.5</v>
      </c>
      <c r="F40" s="9">
        <v>4.8</v>
      </c>
      <c r="G40" s="5" t="s">
        <v>14</v>
      </c>
      <c r="H40" s="34">
        <f t="shared" ref="H40:H41" si="22">ROUND(IF(G40="Y",D40*E40-D40,-D40),2)</f>
        <v>-2</v>
      </c>
      <c r="I40" s="34">
        <f t="shared" ref="I40:I41" si="23">ROUND(IF(G40="Y",(F40-1)*D40*0.95,-D40),2)</f>
        <v>-2</v>
      </c>
    </row>
    <row r="41" spans="1:10" s="1" customFormat="1">
      <c r="A41" s="13">
        <v>42180</v>
      </c>
      <c r="B41" s="6" t="s">
        <v>283</v>
      </c>
      <c r="C41" s="6" t="s">
        <v>284</v>
      </c>
      <c r="D41" s="7">
        <v>3</v>
      </c>
      <c r="E41" s="8">
        <v>3.5</v>
      </c>
      <c r="F41" s="9">
        <v>3.31</v>
      </c>
      <c r="G41" s="5" t="s">
        <v>14</v>
      </c>
      <c r="H41" s="34">
        <f t="shared" si="22"/>
        <v>-3</v>
      </c>
      <c r="I41" s="34">
        <f t="shared" si="23"/>
        <v>-3</v>
      </c>
    </row>
    <row r="42" spans="1:10" s="1" customFormat="1">
      <c r="A42" s="13">
        <v>42181</v>
      </c>
      <c r="B42" s="6" t="s">
        <v>137</v>
      </c>
      <c r="C42" s="6" t="s">
        <v>138</v>
      </c>
      <c r="D42" s="7">
        <v>2</v>
      </c>
      <c r="E42" s="8">
        <v>2.1</v>
      </c>
      <c r="F42" s="9">
        <v>2.2799999999999998</v>
      </c>
      <c r="G42" s="5" t="s">
        <v>21</v>
      </c>
      <c r="H42" s="34">
        <f t="shared" ref="H42:H46" si="24">ROUND(IF(G42="Y",D42*E42-D42,-D42),2)</f>
        <v>2.2000000000000002</v>
      </c>
      <c r="I42" s="34">
        <f t="shared" ref="I42:I46" si="25">ROUND(IF(G42="Y",(F42-1)*D42*0.95,-D42),2)</f>
        <v>2.4300000000000002</v>
      </c>
    </row>
    <row r="43" spans="1:10" s="1" customFormat="1">
      <c r="A43" s="13">
        <v>42182</v>
      </c>
      <c r="B43" s="6" t="s">
        <v>139</v>
      </c>
      <c r="C43" s="6" t="s">
        <v>140</v>
      </c>
      <c r="D43" s="7">
        <v>3</v>
      </c>
      <c r="E43" s="8">
        <v>2.75</v>
      </c>
      <c r="F43" s="9">
        <v>3.2</v>
      </c>
      <c r="G43" s="5" t="s">
        <v>14</v>
      </c>
      <c r="H43" s="34">
        <f t="shared" si="24"/>
        <v>-3</v>
      </c>
      <c r="I43" s="34">
        <f t="shared" si="25"/>
        <v>-3</v>
      </c>
    </row>
    <row r="44" spans="1:10" s="1" customFormat="1">
      <c r="A44" s="13">
        <v>42183</v>
      </c>
      <c r="B44" s="6" t="s">
        <v>285</v>
      </c>
      <c r="C44" s="6" t="s">
        <v>286</v>
      </c>
      <c r="D44" s="7">
        <v>2</v>
      </c>
      <c r="E44" s="8">
        <v>3</v>
      </c>
      <c r="F44" s="9">
        <v>2.89</v>
      </c>
      <c r="G44" s="5" t="s">
        <v>21</v>
      </c>
      <c r="H44" s="34">
        <f t="shared" si="24"/>
        <v>4</v>
      </c>
      <c r="I44" s="34">
        <f t="shared" si="25"/>
        <v>3.59</v>
      </c>
    </row>
    <row r="45" spans="1:10" s="1" customFormat="1">
      <c r="A45" s="13">
        <v>42183</v>
      </c>
      <c r="B45" s="6" t="s">
        <v>287</v>
      </c>
      <c r="C45" s="6" t="s">
        <v>288</v>
      </c>
      <c r="D45" s="7">
        <v>3</v>
      </c>
      <c r="E45" s="8">
        <v>2.1</v>
      </c>
      <c r="F45" s="9">
        <v>1.77</v>
      </c>
      <c r="G45" s="5" t="s">
        <v>21</v>
      </c>
      <c r="H45" s="34">
        <f t="shared" si="24"/>
        <v>3.3</v>
      </c>
      <c r="I45" s="34">
        <f t="shared" si="25"/>
        <v>2.19</v>
      </c>
    </row>
    <row r="46" spans="1:10" s="1" customFormat="1">
      <c r="A46" s="13">
        <v>42183</v>
      </c>
      <c r="B46" s="6" t="s">
        <v>289</v>
      </c>
      <c r="C46" s="6" t="s">
        <v>290</v>
      </c>
      <c r="D46" s="7">
        <v>2</v>
      </c>
      <c r="E46" s="8">
        <v>5</v>
      </c>
      <c r="F46" s="9">
        <v>3.4</v>
      </c>
      <c r="G46" s="5" t="s">
        <v>21</v>
      </c>
      <c r="H46" s="34">
        <v>5.6</v>
      </c>
      <c r="I46" s="34">
        <f t="shared" si="25"/>
        <v>4.5599999999999996</v>
      </c>
      <c r="J46" s="1" t="s">
        <v>291</v>
      </c>
    </row>
    <row r="47" spans="1:10" s="1" customFormat="1">
      <c r="A47" s="13">
        <v>42185</v>
      </c>
      <c r="B47" s="6" t="s">
        <v>146</v>
      </c>
      <c r="C47" s="6" t="s">
        <v>44</v>
      </c>
      <c r="D47" s="7">
        <v>2</v>
      </c>
      <c r="E47" s="8">
        <v>3.75</v>
      </c>
      <c r="F47" s="9">
        <v>2.62</v>
      </c>
      <c r="G47" s="5" t="s">
        <v>14</v>
      </c>
      <c r="H47" s="34">
        <f t="shared" ref="H47" si="26">ROUND(IF(G47="Y",D47*E47-D47,-D47),2)</f>
        <v>-2</v>
      </c>
      <c r="I47" s="34">
        <f t="shared" ref="I47" si="27">ROUND(IF(G47="Y",(F47-1)*D47*0.95,-D47),2)</f>
        <v>-2</v>
      </c>
    </row>
    <row r="48" spans="1:10" s="1" customFormat="1">
      <c r="A48" s="13">
        <v>42187</v>
      </c>
      <c r="B48" s="6" t="s">
        <v>292</v>
      </c>
      <c r="C48" s="6" t="s">
        <v>18</v>
      </c>
      <c r="D48" s="7">
        <v>3</v>
      </c>
      <c r="E48" s="8">
        <v>3.5</v>
      </c>
      <c r="F48" s="9">
        <v>1.93</v>
      </c>
      <c r="G48" s="5" t="s">
        <v>21</v>
      </c>
      <c r="H48" s="34">
        <v>6.38</v>
      </c>
      <c r="I48" s="34">
        <f t="shared" ref="I48:I51" si="28">ROUND(IF(G48="Y",(F48-1)*D48*0.95,-D48),2)</f>
        <v>2.65</v>
      </c>
      <c r="J48" s="1" t="s">
        <v>293</v>
      </c>
    </row>
    <row r="49" spans="1:9" s="1" customFormat="1">
      <c r="A49" s="13">
        <v>42188</v>
      </c>
      <c r="B49" s="6" t="s">
        <v>294</v>
      </c>
      <c r="C49" s="6" t="s">
        <v>295</v>
      </c>
      <c r="D49" s="7">
        <v>2</v>
      </c>
      <c r="E49" s="8">
        <v>3</v>
      </c>
      <c r="F49" s="9">
        <v>1.97</v>
      </c>
      <c r="G49" s="5" t="s">
        <v>14</v>
      </c>
      <c r="H49" s="34">
        <f t="shared" ref="H48:H51" si="29">ROUND(IF(G49="Y",D49*E49-D49,-D49),2)</f>
        <v>-2</v>
      </c>
      <c r="I49" s="34">
        <f t="shared" si="28"/>
        <v>-2</v>
      </c>
    </row>
    <row r="50" spans="1:9" s="1" customFormat="1">
      <c r="A50" s="13">
        <v>42188</v>
      </c>
      <c r="B50" s="6" t="s">
        <v>296</v>
      </c>
      <c r="C50" s="6" t="s">
        <v>297</v>
      </c>
      <c r="D50" s="7">
        <v>2</v>
      </c>
      <c r="E50" s="8">
        <v>3.25</v>
      </c>
      <c r="F50" s="9">
        <v>2.06</v>
      </c>
      <c r="G50" s="5" t="s">
        <v>14</v>
      </c>
      <c r="H50" s="34">
        <f t="shared" si="29"/>
        <v>-2</v>
      </c>
      <c r="I50" s="34">
        <f t="shared" si="28"/>
        <v>-2</v>
      </c>
    </row>
    <row r="51" spans="1:9" s="1" customFormat="1">
      <c r="A51" s="13">
        <v>42188</v>
      </c>
      <c r="B51" s="6" t="s">
        <v>157</v>
      </c>
      <c r="C51" s="6" t="s">
        <v>158</v>
      </c>
      <c r="D51" s="7">
        <v>2</v>
      </c>
      <c r="E51" s="8">
        <v>4.5</v>
      </c>
      <c r="F51" s="9">
        <v>3.45</v>
      </c>
      <c r="G51" s="5" t="s">
        <v>14</v>
      </c>
      <c r="H51" s="34">
        <f t="shared" si="29"/>
        <v>-2</v>
      </c>
      <c r="I51" s="34">
        <f t="shared" si="28"/>
        <v>-2</v>
      </c>
    </row>
    <row r="52" spans="1:9" s="1" customFormat="1">
      <c r="A52" s="13">
        <v>42191</v>
      </c>
      <c r="B52" s="6" t="s">
        <v>298</v>
      </c>
      <c r="C52" s="6" t="s">
        <v>299</v>
      </c>
      <c r="D52" s="7">
        <v>2</v>
      </c>
      <c r="E52" s="8">
        <v>4.5</v>
      </c>
      <c r="F52" s="9">
        <v>3.43</v>
      </c>
      <c r="G52" s="5" t="s">
        <v>14</v>
      </c>
      <c r="H52" s="34">
        <f t="shared" ref="H52:H56" si="30">ROUND(IF(G52="Y",D52*E52-D52,-D52),2)</f>
        <v>-2</v>
      </c>
      <c r="I52" s="34">
        <f t="shared" ref="I52:I56" si="31">ROUND(IF(G52="Y",(F52-1)*D52*0.95,-D52),2)</f>
        <v>-2</v>
      </c>
    </row>
    <row r="53" spans="1:9" s="1" customFormat="1">
      <c r="A53" s="13">
        <v>42192</v>
      </c>
      <c r="B53" s="6" t="s">
        <v>117</v>
      </c>
      <c r="C53" s="6" t="s">
        <v>121</v>
      </c>
      <c r="D53" s="7">
        <v>3</v>
      </c>
      <c r="E53" s="8">
        <v>2.25</v>
      </c>
      <c r="F53" s="9">
        <v>3.26</v>
      </c>
      <c r="G53" s="5" t="s">
        <v>14</v>
      </c>
      <c r="H53" s="34">
        <f t="shared" si="30"/>
        <v>-3</v>
      </c>
      <c r="I53" s="34">
        <f t="shared" si="31"/>
        <v>-3</v>
      </c>
    </row>
    <row r="54" spans="1:9" s="1" customFormat="1">
      <c r="A54" s="13">
        <v>42193</v>
      </c>
      <c r="B54" s="6" t="s">
        <v>300</v>
      </c>
      <c r="C54" s="6" t="s">
        <v>301</v>
      </c>
      <c r="D54" s="7">
        <v>2</v>
      </c>
      <c r="E54" s="8">
        <v>2.5</v>
      </c>
      <c r="F54" s="9">
        <v>2.67</v>
      </c>
      <c r="G54" s="5" t="s">
        <v>14</v>
      </c>
      <c r="H54" s="34">
        <f t="shared" si="30"/>
        <v>-2</v>
      </c>
      <c r="I54" s="34">
        <f t="shared" si="31"/>
        <v>-2</v>
      </c>
    </row>
    <row r="55" spans="1:9" s="1" customFormat="1">
      <c r="A55" s="13">
        <v>42194</v>
      </c>
      <c r="B55" s="6" t="s">
        <v>170</v>
      </c>
      <c r="C55" s="6" t="s">
        <v>171</v>
      </c>
      <c r="D55" s="7">
        <v>3</v>
      </c>
      <c r="E55" s="8">
        <v>4.5</v>
      </c>
      <c r="F55" s="9">
        <v>5.99</v>
      </c>
      <c r="G55" s="5" t="s">
        <v>14</v>
      </c>
      <c r="H55" s="34">
        <f t="shared" si="30"/>
        <v>-3</v>
      </c>
      <c r="I55" s="34">
        <f t="shared" si="31"/>
        <v>-3</v>
      </c>
    </row>
    <row r="56" spans="1:9" s="1" customFormat="1">
      <c r="A56" s="13">
        <v>42194</v>
      </c>
      <c r="B56" s="6" t="s">
        <v>302</v>
      </c>
      <c r="C56" s="6" t="s">
        <v>303</v>
      </c>
      <c r="D56" s="7">
        <v>2</v>
      </c>
      <c r="E56" s="8">
        <v>3</v>
      </c>
      <c r="F56" s="9">
        <v>3.49</v>
      </c>
      <c r="G56" s="5" t="s">
        <v>14</v>
      </c>
      <c r="H56" s="34">
        <f t="shared" si="30"/>
        <v>-2</v>
      </c>
      <c r="I56" s="34">
        <f t="shared" si="31"/>
        <v>-2</v>
      </c>
    </row>
    <row r="57" spans="1:9" s="1" customFormat="1">
      <c r="A57" s="13">
        <v>42195</v>
      </c>
      <c r="B57" s="6" t="s">
        <v>304</v>
      </c>
      <c r="C57" s="6" t="s">
        <v>305</v>
      </c>
      <c r="D57" s="7">
        <v>2</v>
      </c>
      <c r="E57" s="8">
        <v>3</v>
      </c>
      <c r="F57" s="9">
        <v>3.4</v>
      </c>
      <c r="G57" s="5" t="s">
        <v>21</v>
      </c>
      <c r="H57" s="34">
        <f t="shared" ref="H57" si="32">ROUND(IF(G57="Y",D57*E57-D57,-D57),2)</f>
        <v>4</v>
      </c>
      <c r="I57" s="34">
        <f t="shared" ref="I57" si="33">ROUND(IF(G57="Y",(F57-1)*D57*0.95,-D57),2)</f>
        <v>4.5599999999999996</v>
      </c>
    </row>
    <row r="58" spans="1:9" s="1" customFormat="1">
      <c r="A58" s="13">
        <v>42196</v>
      </c>
      <c r="B58" s="6" t="s">
        <v>306</v>
      </c>
      <c r="C58" s="6" t="s">
        <v>307</v>
      </c>
      <c r="D58" s="7">
        <v>3</v>
      </c>
      <c r="E58" s="8">
        <v>3.75</v>
      </c>
      <c r="F58" s="9">
        <v>3.38</v>
      </c>
      <c r="G58" s="5" t="s">
        <v>21</v>
      </c>
      <c r="H58" s="34">
        <f t="shared" ref="H58:H60" si="34">ROUND(IF(G58="Y",D58*E58-D58,-D58),2)</f>
        <v>8.25</v>
      </c>
      <c r="I58" s="34">
        <f t="shared" ref="I58:I60" si="35">ROUND(IF(G58="Y",(F58-1)*D58*0.95,-D58),2)</f>
        <v>6.78</v>
      </c>
    </row>
    <row r="59" spans="1:9" s="1" customFormat="1">
      <c r="A59" s="13">
        <v>42197</v>
      </c>
      <c r="B59" s="6" t="s">
        <v>308</v>
      </c>
      <c r="C59" s="6" t="s">
        <v>309</v>
      </c>
      <c r="D59" s="7">
        <v>2</v>
      </c>
      <c r="E59" s="8">
        <v>3.25</v>
      </c>
      <c r="F59" s="9">
        <v>2.96</v>
      </c>
      <c r="G59" s="5" t="s">
        <v>14</v>
      </c>
      <c r="H59" s="34">
        <f t="shared" si="34"/>
        <v>-2</v>
      </c>
      <c r="I59" s="34">
        <f t="shared" si="35"/>
        <v>-2</v>
      </c>
    </row>
    <row r="60" spans="1:9" s="1" customFormat="1">
      <c r="A60" s="13">
        <v>42197</v>
      </c>
      <c r="B60" s="6" t="s">
        <v>310</v>
      </c>
      <c r="C60" s="6" t="s">
        <v>311</v>
      </c>
      <c r="D60" s="7">
        <v>3</v>
      </c>
      <c r="E60" s="8">
        <v>2</v>
      </c>
      <c r="F60" s="9">
        <v>2.02</v>
      </c>
      <c r="G60" s="5" t="s">
        <v>14</v>
      </c>
      <c r="H60" s="34">
        <f t="shared" si="34"/>
        <v>-3</v>
      </c>
      <c r="I60" s="34">
        <f t="shared" si="35"/>
        <v>-3</v>
      </c>
    </row>
    <row r="61" spans="1:9" s="1" customFormat="1">
      <c r="A61" s="13">
        <v>42198</v>
      </c>
      <c r="B61" s="6" t="s">
        <v>312</v>
      </c>
      <c r="C61" s="6" t="s">
        <v>313</v>
      </c>
      <c r="D61" s="7">
        <v>2</v>
      </c>
      <c r="E61" s="8">
        <v>4</v>
      </c>
      <c r="F61" s="9">
        <v>3.25</v>
      </c>
      <c r="G61" s="5" t="s">
        <v>21</v>
      </c>
      <c r="H61" s="34">
        <f t="shared" ref="H61" si="36">ROUND(IF(G61="Y",D61*E61-D61,-D61),2)</f>
        <v>6</v>
      </c>
      <c r="I61" s="34">
        <f t="shared" ref="I61" si="37">ROUND(IF(G61="Y",(F61-1)*D61*0.95,-D61),2)</f>
        <v>4.28</v>
      </c>
    </row>
    <row r="62" spans="1:9" s="1" customFormat="1">
      <c r="A62" s="13">
        <v>42200</v>
      </c>
      <c r="B62" s="6" t="s">
        <v>314</v>
      </c>
      <c r="C62" s="6" t="s">
        <v>150</v>
      </c>
      <c r="D62" s="7">
        <v>3</v>
      </c>
      <c r="E62" s="8">
        <v>2.375</v>
      </c>
      <c r="F62" s="9">
        <v>2.5</v>
      </c>
      <c r="G62" s="5" t="s">
        <v>21</v>
      </c>
      <c r="H62" s="34">
        <f t="shared" ref="H62:H65" si="38">ROUND(IF(G62="Y",D62*E62-D62,-D62),2)</f>
        <v>4.13</v>
      </c>
      <c r="I62" s="34">
        <f t="shared" ref="I62:I65" si="39">ROUND(IF(G62="Y",(F62-1)*D62*0.95,-D62),2)</f>
        <v>4.28</v>
      </c>
    </row>
    <row r="63" spans="1:9" s="1" customFormat="1">
      <c r="A63" s="13">
        <v>42200</v>
      </c>
      <c r="B63" s="6" t="s">
        <v>315</v>
      </c>
      <c r="C63" s="6" t="s">
        <v>316</v>
      </c>
      <c r="D63" s="7">
        <v>2</v>
      </c>
      <c r="E63" s="8">
        <v>6</v>
      </c>
      <c r="F63" s="9">
        <v>4.8</v>
      </c>
      <c r="G63" s="5" t="s">
        <v>14</v>
      </c>
      <c r="H63" s="34">
        <f t="shared" si="38"/>
        <v>-2</v>
      </c>
      <c r="I63" s="34">
        <f t="shared" si="39"/>
        <v>-2</v>
      </c>
    </row>
    <row r="64" spans="1:9" s="1" customFormat="1">
      <c r="A64" s="13">
        <v>42201</v>
      </c>
      <c r="B64" s="6" t="s">
        <v>317</v>
      </c>
      <c r="C64" s="6" t="s">
        <v>318</v>
      </c>
      <c r="D64" s="7">
        <v>2</v>
      </c>
      <c r="E64" s="8">
        <v>3</v>
      </c>
      <c r="F64" s="9">
        <v>3.65</v>
      </c>
      <c r="G64" s="5" t="s">
        <v>14</v>
      </c>
      <c r="H64" s="34">
        <f t="shared" si="38"/>
        <v>-2</v>
      </c>
      <c r="I64" s="34">
        <f t="shared" si="39"/>
        <v>-2</v>
      </c>
    </row>
    <row r="65" spans="1:9" s="1" customFormat="1">
      <c r="A65" s="13">
        <v>42202</v>
      </c>
      <c r="B65" s="6" t="s">
        <v>198</v>
      </c>
      <c r="C65" s="6" t="s">
        <v>199</v>
      </c>
      <c r="D65" s="7">
        <v>3</v>
      </c>
      <c r="E65" s="8">
        <v>4.5</v>
      </c>
      <c r="F65" s="9">
        <v>5.54</v>
      </c>
      <c r="G65" s="5" t="s">
        <v>14</v>
      </c>
      <c r="H65" s="34">
        <f t="shared" si="38"/>
        <v>-3</v>
      </c>
      <c r="I65" s="34">
        <f t="shared" si="39"/>
        <v>-3</v>
      </c>
    </row>
    <row r="66" spans="1:9" s="1" customFormat="1">
      <c r="A66" s="13">
        <v>42203</v>
      </c>
      <c r="B66" s="6" t="s">
        <v>319</v>
      </c>
      <c r="C66" s="6" t="s">
        <v>320</v>
      </c>
      <c r="D66" s="7">
        <v>3</v>
      </c>
      <c r="E66" s="8">
        <v>4</v>
      </c>
      <c r="F66" s="9">
        <v>3.16</v>
      </c>
      <c r="G66" s="5" t="s">
        <v>14</v>
      </c>
      <c r="H66" s="34">
        <f t="shared" ref="H66:H68" si="40">ROUND(IF(G66="Y",D66*E66-D66,-D66),2)</f>
        <v>-3</v>
      </c>
      <c r="I66" s="34">
        <f t="shared" ref="I66:I68" si="41">ROUND(IF(G66="Y",(F66-1)*D66*0.95,-D66),2)</f>
        <v>-3</v>
      </c>
    </row>
    <row r="67" spans="1:9" s="1" customFormat="1">
      <c r="A67" s="13">
        <v>42204</v>
      </c>
      <c r="B67" s="6" t="s">
        <v>208</v>
      </c>
      <c r="C67" s="6" t="s">
        <v>209</v>
      </c>
      <c r="D67" s="7">
        <v>3</v>
      </c>
      <c r="E67" s="8">
        <v>2.75</v>
      </c>
      <c r="F67" s="9">
        <v>3.08</v>
      </c>
      <c r="G67" s="5" t="s">
        <v>14</v>
      </c>
      <c r="H67" s="34">
        <f t="shared" si="40"/>
        <v>-3</v>
      </c>
      <c r="I67" s="34">
        <f t="shared" si="41"/>
        <v>-3</v>
      </c>
    </row>
    <row r="68" spans="1:9" s="1" customFormat="1">
      <c r="A68" s="13">
        <v>42207</v>
      </c>
      <c r="B68" s="6" t="s">
        <v>321</v>
      </c>
      <c r="C68" s="6" t="s">
        <v>322</v>
      </c>
      <c r="D68" s="7">
        <v>2</v>
      </c>
      <c r="E68" s="8">
        <v>3.75</v>
      </c>
      <c r="F68" s="9">
        <v>4.7</v>
      </c>
      <c r="G68" s="5" t="s">
        <v>14</v>
      </c>
      <c r="H68" s="34">
        <f t="shared" si="40"/>
        <v>-2</v>
      </c>
      <c r="I68" s="34">
        <f t="shared" si="41"/>
        <v>-2</v>
      </c>
    </row>
    <row r="69" spans="1:9" s="1" customFormat="1">
      <c r="A69" s="13">
        <v>42208</v>
      </c>
      <c r="B69" s="6" t="s">
        <v>323</v>
      </c>
      <c r="C69" s="6" t="s">
        <v>324</v>
      </c>
      <c r="D69" s="7">
        <v>2</v>
      </c>
      <c r="E69" s="8">
        <v>2.5</v>
      </c>
      <c r="F69" s="9">
        <v>2.68</v>
      </c>
      <c r="G69" s="5" t="s">
        <v>14</v>
      </c>
      <c r="H69" s="34">
        <f t="shared" ref="H69" si="42">ROUND(IF(G69="Y",D69*E69-D69,-D69),2)</f>
        <v>-2</v>
      </c>
      <c r="I69" s="34">
        <f t="shared" ref="I69" si="43">ROUND(IF(G69="Y",(F69-1)*D69*0.95,-D69),2)</f>
        <v>-2</v>
      </c>
    </row>
    <row r="70" spans="1:9" s="1" customFormat="1">
      <c r="A70" s="13">
        <v>42209</v>
      </c>
      <c r="B70" s="6" t="s">
        <v>325</v>
      </c>
      <c r="C70" s="6" t="s">
        <v>326</v>
      </c>
      <c r="D70" s="7">
        <v>2</v>
      </c>
      <c r="E70" s="8">
        <v>4</v>
      </c>
      <c r="F70" s="9">
        <v>3.28</v>
      </c>
      <c r="G70" s="5" t="s">
        <v>21</v>
      </c>
      <c r="H70" s="34">
        <f t="shared" ref="H70" si="44">ROUND(IF(G70="Y",D70*E70-D70,-D70),2)</f>
        <v>6</v>
      </c>
      <c r="I70" s="34">
        <f t="shared" ref="I70" si="45">ROUND(IF(G70="Y",(F70-1)*D70*0.95,-D70),2)</f>
        <v>4.33</v>
      </c>
    </row>
    <row r="71" spans="1:9" s="1" customFormat="1">
      <c r="A71" s="13"/>
      <c r="B71" s="6"/>
      <c r="C71" s="6"/>
      <c r="D71" s="7"/>
      <c r="E71" s="8"/>
      <c r="F71" s="9"/>
      <c r="G71" s="5"/>
      <c r="H71" s="2"/>
      <c r="I71" s="2"/>
    </row>
    <row r="72" spans="1:9" s="1" customFormat="1">
      <c r="A72" s="13"/>
      <c r="B72" s="6"/>
      <c r="C72" s="6"/>
      <c r="D72" s="7"/>
      <c r="E72" s="8"/>
      <c r="F72" s="9"/>
      <c r="G72" s="5"/>
      <c r="H72" s="2"/>
      <c r="I72" s="2"/>
    </row>
    <row r="73" spans="1:9" s="1" customFormat="1">
      <c r="A73" s="13"/>
      <c r="B73" s="6"/>
      <c r="C73" s="6"/>
      <c r="D73" s="7"/>
      <c r="E73" s="8"/>
      <c r="F73" s="9"/>
      <c r="G73" s="5"/>
      <c r="H73" s="2"/>
      <c r="I73" s="2"/>
    </row>
    <row r="74" spans="1:9" s="1" customFormat="1">
      <c r="A74" s="13"/>
      <c r="B74" s="6"/>
      <c r="C74" s="6"/>
      <c r="D74" s="7"/>
      <c r="E74" s="8"/>
      <c r="F74" s="9"/>
      <c r="G74" s="5"/>
      <c r="H74" s="2"/>
      <c r="I74" s="2"/>
    </row>
    <row r="75" spans="1:9" s="1" customFormat="1">
      <c r="A75" s="13"/>
      <c r="B75" s="6"/>
      <c r="C75" s="6"/>
      <c r="D75" s="7"/>
      <c r="E75" s="8"/>
      <c r="F75" s="9"/>
      <c r="G75" s="5"/>
      <c r="H75" s="2"/>
      <c r="I75" s="2"/>
    </row>
    <row r="76" spans="1:9" s="1" customFormat="1">
      <c r="A76" s="13"/>
      <c r="B76" s="6"/>
      <c r="C76" s="6"/>
      <c r="D76" s="7"/>
      <c r="E76" s="8"/>
      <c r="F76" s="9"/>
      <c r="G76" s="5"/>
      <c r="H76" s="2"/>
      <c r="I76" s="2"/>
    </row>
    <row r="77" spans="1:9" s="1" customFormat="1">
      <c r="A77" s="13"/>
      <c r="B77" s="6"/>
      <c r="C77" s="6"/>
      <c r="D77" s="7"/>
      <c r="E77" s="8"/>
      <c r="F77" s="9"/>
      <c r="G77" s="5"/>
      <c r="H77" s="2"/>
      <c r="I77" s="2"/>
    </row>
    <row r="78" spans="1:9" s="1" customFormat="1">
      <c r="A78" s="13"/>
      <c r="B78" s="6"/>
      <c r="C78" s="6"/>
      <c r="D78" s="7"/>
      <c r="E78" s="8"/>
      <c r="F78" s="9"/>
      <c r="G78" s="5"/>
      <c r="H78" s="2"/>
      <c r="I78" s="2"/>
    </row>
    <row r="79" spans="1:9" s="1" customFormat="1">
      <c r="A79" s="13"/>
      <c r="B79" s="6"/>
      <c r="C79" s="6"/>
      <c r="D79" s="7"/>
      <c r="E79" s="8"/>
      <c r="F79" s="9"/>
      <c r="G79" s="5"/>
      <c r="H79" s="2"/>
      <c r="I79" s="2"/>
    </row>
    <row r="80" spans="1:9" s="1" customFormat="1">
      <c r="A80" s="13"/>
      <c r="B80" s="6"/>
      <c r="C80" s="6"/>
      <c r="D80" s="7"/>
      <c r="E80" s="8"/>
      <c r="F80" s="9"/>
      <c r="G80" s="5"/>
      <c r="H80" s="2"/>
      <c r="I80" s="2"/>
    </row>
  </sheetData>
  <dataValidations count="4">
    <dataValidation allowBlank="1" showErrorMessage="1" promptTitle="Input Instructions" prompt="This field is optional and is not used elsewhere in the spreadsheet.  It is designed to help you keep track of your bet details." sqref="C31 A3:B80"/>
    <dataValidation allowBlank="1" showErrorMessage="1" promptTitle="Input Instructions" prompt="This field is optional, and is not used elsewhere in the spreadsheet.  It is designed to help you keep track of your bet details." sqref="C3:C30 C32:C80"/>
    <dataValidation type="decimal" allowBlank="1" showErrorMessage="1" errorTitle="Input error" error="Please input positive numbers only for the betting amount." promptTitle="Input Instructions" prompt="Input the currency amount that you have placed on the bet._x000a__x000a_If it is a Lay bet, input the wager amount from the backer's perspective.  See the Intro sheet for input examples." sqref="D3:D80">
      <formula1>0</formula1>
      <formula2>9.99999999999999E+30</formula2>
    </dataValidation>
    <dataValidation type="decimal" allowBlank="1" showErrorMessage="1" errorTitle="Input error" error="Please input positive numbers only for the betting amount." promptTitle="Input Instructions" prompt="Input the betting odds for your selection. Your odds should correspond to the format you chose in the Settings worksheet." sqref="E3:F80">
      <formula1>-9.99999999999999E+30</formula1>
      <formula2>9.99999999999999E+30</formula2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05450015-D979-4801-ABCA-460D3BA6A98F}">
            <xm:f>'Prime Strategy'!#REF!="Betfair"</xm:f>
            <x14:dxf>
              <fill>
                <patternFill>
                  <bgColor theme="9" tint="0.59996337778862885"/>
                </patternFill>
              </fill>
              <border>
                <left style="thin">
                  <color theme="2" tint="-0.24994659260841701"/>
                </left>
                <right style="thin">
                  <color theme="2" tint="-0.24994659260841701"/>
                </right>
                <top style="thin">
                  <color theme="2" tint="-0.24994659260841701"/>
                </top>
                <bottom style="thin">
                  <color theme="2" tint="-0.24994659260841701"/>
                </bottom>
                <vertical/>
                <horizontal/>
              </border>
            </x14:dxf>
          </x14:cfRule>
          <xm:sqref>A3:F54 A74:F80 B56:F57 B58 D58:F58 B59:F73</xm:sqref>
        </x14:conditionalFormatting>
        <x14:conditionalFormatting xmlns:xm="http://schemas.microsoft.com/office/excel/2006/main">
          <x14:cfRule type="expression" priority="12" id="{E17B9F97-F9E3-4AA3-8DE2-0AF9CACD3A88}">
            <xm:f>AND($D3&gt;0,'Prime Strategy'!#REF!="P")</xm:f>
            <x14:dxf>
              <fill>
                <patternFill>
                  <bgColor rgb="FFFFFF99"/>
                </patternFill>
              </fill>
            </x14:dxf>
          </x14:cfRule>
          <xm:sqref>A3:F17 B18 D18:F18 A19:F54 A74:F80 B56:F57 B58 D58:F58 B59:F73</xm:sqref>
        </x14:conditionalFormatting>
        <x14:conditionalFormatting xmlns:xm="http://schemas.microsoft.com/office/excel/2006/main">
          <x14:cfRule type="expression" priority="85" id="{E17B9F97-F9E3-4AA3-8DE2-0AF9CACD3A88}">
            <xm:f>AND(#REF!&gt;0,'Prime Strategy'!#REF!="P")</xm:f>
            <x14:dxf>
              <fill>
                <patternFill>
                  <bgColor rgb="FFFFFF99"/>
                </patternFill>
              </fill>
            </x14:dxf>
          </x14:cfRule>
          <xm:sqref>C18 A18</xm:sqref>
        </x14:conditionalFormatting>
        <x14:conditionalFormatting xmlns:xm="http://schemas.microsoft.com/office/excel/2006/main">
          <x14:cfRule type="expression" priority="9" id="{A89BB135-9F86-476B-A126-8C9ECF4A48E1}">
            <xm:f>'Prime Strategy'!#REF!="Betfair"</xm:f>
            <x14:dxf>
              <fill>
                <patternFill>
                  <bgColor theme="9" tint="0.59996337778862885"/>
                </patternFill>
              </fill>
              <border>
                <left style="thin">
                  <color theme="2" tint="-0.24994659260841701"/>
                </left>
                <right style="thin">
                  <color theme="2" tint="-0.24994659260841701"/>
                </right>
                <top style="thin">
                  <color theme="2" tint="-0.24994659260841701"/>
                </top>
                <bottom style="thin">
                  <color theme="2" tint="-0.24994659260841701"/>
                </bottom>
                <vertical/>
                <horizontal/>
              </border>
            </x14:dxf>
          </x14:cfRule>
          <xm:sqref>B55:F55</xm:sqref>
        </x14:conditionalFormatting>
        <x14:conditionalFormatting xmlns:xm="http://schemas.microsoft.com/office/excel/2006/main">
          <x14:cfRule type="expression" priority="10" id="{0165DFD8-92E2-423C-9039-0E3EE881670F}">
            <xm:f>AND($D55&gt;0,'Prime Strategy'!#REF!="P")</xm:f>
            <x14:dxf>
              <fill>
                <patternFill>
                  <bgColor rgb="FFFFFF99"/>
                </patternFill>
              </fill>
            </x14:dxf>
          </x14:cfRule>
          <xm:sqref>B55:F55</xm:sqref>
        </x14:conditionalFormatting>
        <x14:conditionalFormatting xmlns:xm="http://schemas.microsoft.com/office/excel/2006/main">
          <x14:cfRule type="expression" priority="7" id="{F769ADA6-74B9-4EC6-BA42-15DF0B2B251A}">
            <xm:f>'Prime Strategy'!#REF!="Betfair"</xm:f>
            <x14:dxf>
              <fill>
                <patternFill>
                  <bgColor theme="9" tint="0.59996337778862885"/>
                </patternFill>
              </fill>
              <border>
                <left style="thin">
                  <color theme="2" tint="-0.24994659260841701"/>
                </left>
                <right style="thin">
                  <color theme="2" tint="-0.24994659260841701"/>
                </right>
                <top style="thin">
                  <color theme="2" tint="-0.24994659260841701"/>
                </top>
                <bottom style="thin">
                  <color theme="2" tint="-0.24994659260841701"/>
                </bottom>
                <vertical/>
                <horizontal/>
              </border>
            </x14:dxf>
          </x14:cfRule>
          <xm:sqref>A55</xm:sqref>
        </x14:conditionalFormatting>
        <x14:conditionalFormatting xmlns:xm="http://schemas.microsoft.com/office/excel/2006/main">
          <x14:cfRule type="expression" priority="8" id="{23232FF7-88C7-43C3-9847-811C7CE45EE3}">
            <xm:f>AND($D55&gt;0,'Prime Strategy'!#REF!="P")</xm:f>
            <x14:dxf>
              <fill>
                <patternFill>
                  <bgColor rgb="FFFFFF99"/>
                </patternFill>
              </fill>
            </x14:dxf>
          </x14:cfRule>
          <xm:sqref>A55</xm:sqref>
        </x14:conditionalFormatting>
        <x14:conditionalFormatting xmlns:xm="http://schemas.microsoft.com/office/excel/2006/main">
          <x14:cfRule type="expression" priority="5" id="{E2125558-297A-40D7-A4A7-624FE1A1E2B1}">
            <xm:f>'Prime Strategy'!#REF!="Betfair"</xm:f>
            <x14:dxf>
              <fill>
                <patternFill>
                  <bgColor theme="9" tint="0.59996337778862885"/>
                </patternFill>
              </fill>
              <border>
                <left style="thin">
                  <color theme="2" tint="-0.24994659260841701"/>
                </left>
                <right style="thin">
                  <color theme="2" tint="-0.24994659260841701"/>
                </right>
                <top style="thin">
                  <color theme="2" tint="-0.24994659260841701"/>
                </top>
                <bottom style="thin">
                  <color theme="2" tint="-0.24994659260841701"/>
                </bottom>
                <vertical/>
                <horizontal/>
              </border>
            </x14:dxf>
          </x14:cfRule>
          <xm:sqref>A56:A59</xm:sqref>
        </x14:conditionalFormatting>
        <x14:conditionalFormatting xmlns:xm="http://schemas.microsoft.com/office/excel/2006/main">
          <x14:cfRule type="expression" priority="6" id="{B5057903-6A76-48DA-A33A-B165F4C9654D}">
            <xm:f>AND($D56&gt;0,'Prime Strategy'!#REF!="P")</xm:f>
            <x14:dxf>
              <fill>
                <patternFill>
                  <bgColor rgb="FFFFFF99"/>
                </patternFill>
              </fill>
            </x14:dxf>
          </x14:cfRule>
          <xm:sqref>A56:A59</xm:sqref>
        </x14:conditionalFormatting>
        <x14:conditionalFormatting xmlns:xm="http://schemas.microsoft.com/office/excel/2006/main">
          <x14:cfRule type="expression" priority="3" id="{9059E80F-F32B-449B-B796-041606163063}">
            <xm:f>'Prime Strategy'!#REF!="Betfair"</xm:f>
            <x14:dxf>
              <fill>
                <patternFill>
                  <bgColor theme="9" tint="0.59996337778862885"/>
                </patternFill>
              </fill>
              <border>
                <left style="thin">
                  <color theme="2" tint="-0.24994659260841701"/>
                </left>
                <right style="thin">
                  <color theme="2" tint="-0.24994659260841701"/>
                </right>
                <top style="thin">
                  <color theme="2" tint="-0.24994659260841701"/>
                </top>
                <bottom style="thin">
                  <color theme="2" tint="-0.24994659260841701"/>
                </bottom>
                <vertical/>
                <horizontal/>
              </border>
            </x14:dxf>
          </x14:cfRule>
          <xm:sqref>C58</xm:sqref>
        </x14:conditionalFormatting>
        <x14:conditionalFormatting xmlns:xm="http://schemas.microsoft.com/office/excel/2006/main">
          <x14:cfRule type="expression" priority="4" id="{E37BC34E-0C3D-441E-94AE-86C71641C7D5}">
            <xm:f>AND($D58&gt;0,'Prime Strategy'!#REF!="P")</xm:f>
            <x14:dxf>
              <fill>
                <patternFill>
                  <bgColor rgb="FFFFFF99"/>
                </patternFill>
              </fill>
            </x14:dxf>
          </x14:cfRule>
          <xm:sqref>C58</xm:sqref>
        </x14:conditionalFormatting>
        <x14:conditionalFormatting xmlns:xm="http://schemas.microsoft.com/office/excel/2006/main">
          <x14:cfRule type="expression" priority="1" id="{719C543A-193B-42FD-946B-7B8BC3C4CC6A}">
            <xm:f>'Prime Strategy'!#REF!="Betfair"</xm:f>
            <x14:dxf>
              <fill>
                <patternFill>
                  <bgColor theme="9" tint="0.59996337778862885"/>
                </patternFill>
              </fill>
              <border>
                <left style="thin">
                  <color theme="2" tint="-0.24994659260841701"/>
                </left>
                <right style="thin">
                  <color theme="2" tint="-0.24994659260841701"/>
                </right>
                <top style="thin">
                  <color theme="2" tint="-0.24994659260841701"/>
                </top>
                <bottom style="thin">
                  <color theme="2" tint="-0.24994659260841701"/>
                </bottom>
                <vertical/>
                <horizontal/>
              </border>
            </x14:dxf>
          </x14:cfRule>
          <xm:sqref>A60:A73</xm:sqref>
        </x14:conditionalFormatting>
        <x14:conditionalFormatting xmlns:xm="http://schemas.microsoft.com/office/excel/2006/main">
          <x14:cfRule type="expression" priority="2" id="{FF45C777-060C-440E-90EE-57689F726449}">
            <xm:f>AND($D60&gt;0,'Prime Strategy'!#REF!="P")</xm:f>
            <x14:dxf>
              <fill>
                <patternFill>
                  <bgColor rgb="FFFFFF99"/>
                </patternFill>
              </fill>
            </x14:dxf>
          </x14:cfRule>
          <xm:sqref>A60:A73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A86" workbookViewId="0">
      <selection activeCell="L93" sqref="L93"/>
    </sheetView>
  </sheetViews>
  <sheetFormatPr defaultRowHeight="15"/>
  <cols>
    <col min="1" max="1" width="14.28515625" customWidth="1"/>
    <col min="2" max="2" width="17" customWidth="1"/>
    <col min="3" max="3" width="16.140625" customWidth="1"/>
    <col min="13" max="13" width="10.42578125" customWidth="1"/>
  </cols>
  <sheetData>
    <row r="1" spans="1:14" s="17" customFormat="1">
      <c r="A1" s="14" t="s">
        <v>4</v>
      </c>
      <c r="B1" s="14" t="s">
        <v>5</v>
      </c>
      <c r="C1" s="14" t="s">
        <v>6</v>
      </c>
      <c r="D1" s="15" t="s">
        <v>7</v>
      </c>
      <c r="E1" s="15" t="s">
        <v>8</v>
      </c>
      <c r="F1" s="15" t="s">
        <v>9</v>
      </c>
      <c r="G1" s="15" t="s">
        <v>10</v>
      </c>
      <c r="H1" s="16" t="s">
        <v>8</v>
      </c>
      <c r="I1" s="16" t="s">
        <v>9</v>
      </c>
    </row>
    <row r="2" spans="1:14" s="1" customFormat="1">
      <c r="A2" s="5"/>
      <c r="B2" s="4"/>
      <c r="C2" s="4"/>
      <c r="D2" s="4"/>
      <c r="E2" s="4"/>
      <c r="F2" s="5"/>
      <c r="G2" s="5"/>
      <c r="H2" s="2" t="s">
        <v>11</v>
      </c>
      <c r="I2" s="2" t="s">
        <v>11</v>
      </c>
    </row>
    <row r="3" spans="1:14" s="1" customFormat="1">
      <c r="A3" s="13">
        <v>42147</v>
      </c>
      <c r="B3" s="6" t="s">
        <v>327</v>
      </c>
      <c r="C3" s="6" t="s">
        <v>328</v>
      </c>
      <c r="D3" s="7">
        <v>2</v>
      </c>
      <c r="E3" s="8">
        <v>5</v>
      </c>
      <c r="F3" s="9">
        <v>3.05</v>
      </c>
      <c r="G3" s="5" t="s">
        <v>21</v>
      </c>
      <c r="H3" s="2">
        <f t="shared" ref="H3:H13" si="0">ROUND(IF(G3="Y",D3*E3-D3,-D3),2)</f>
        <v>8</v>
      </c>
      <c r="I3" s="2">
        <f t="shared" ref="I3:I13" si="1">ROUND(IF(G3="Y",(F3-1)*D3*0.95,-D3),2)</f>
        <v>3.9</v>
      </c>
      <c r="M3" s="1" t="s">
        <v>329</v>
      </c>
      <c r="N3" s="1" t="s">
        <v>330</v>
      </c>
    </row>
    <row r="4" spans="1:14" s="1" customFormat="1">
      <c r="A4" s="13">
        <v>42147</v>
      </c>
      <c r="B4" s="6" t="s">
        <v>331</v>
      </c>
      <c r="C4" s="6" t="s">
        <v>332</v>
      </c>
      <c r="D4" s="7">
        <v>1</v>
      </c>
      <c r="E4" s="8">
        <v>2.625</v>
      </c>
      <c r="F4" s="9">
        <v>4.7</v>
      </c>
      <c r="G4" s="5" t="s">
        <v>14</v>
      </c>
      <c r="H4" s="2">
        <f t="shared" si="0"/>
        <v>-1</v>
      </c>
      <c r="I4" s="2">
        <f t="shared" si="1"/>
        <v>-1</v>
      </c>
      <c r="L4" s="18" t="s">
        <v>30</v>
      </c>
      <c r="M4" s="3">
        <f>COUNT(A3:A275)</f>
        <v>89</v>
      </c>
      <c r="N4" s="3">
        <f>COUNT(A55:A275)</f>
        <v>37</v>
      </c>
    </row>
    <row r="5" spans="1:14" s="1" customFormat="1">
      <c r="A5" s="13">
        <v>42147</v>
      </c>
      <c r="B5" s="6" t="s">
        <v>19</v>
      </c>
      <c r="C5" s="6" t="s">
        <v>20</v>
      </c>
      <c r="D5" s="7">
        <v>2</v>
      </c>
      <c r="E5" s="8">
        <v>5.5</v>
      </c>
      <c r="F5" s="9">
        <v>6.43</v>
      </c>
      <c r="G5" s="5" t="s">
        <v>21</v>
      </c>
      <c r="H5" s="2">
        <f>ROUND(IF(G5="Y",D5*E5-D5,-D5),2)</f>
        <v>9</v>
      </c>
      <c r="I5" s="2">
        <f>ROUND(IF(G5="Y",(F5-1)*D5*0.95,-D5),2)</f>
        <v>10.32</v>
      </c>
      <c r="L5" s="18" t="s">
        <v>33</v>
      </c>
      <c r="M5" s="3">
        <f>COUNTIF(H3:H275,"&gt;0")</f>
        <v>27</v>
      </c>
      <c r="N5" s="3">
        <f>COUNTIF(H55:H275,"&gt;0")</f>
        <v>10</v>
      </c>
    </row>
    <row r="6" spans="1:14" s="1" customFormat="1">
      <c r="A6" s="13">
        <v>42147</v>
      </c>
      <c r="B6" s="6" t="s">
        <v>333</v>
      </c>
      <c r="C6" s="6" t="s">
        <v>334</v>
      </c>
      <c r="D6" s="7">
        <v>1</v>
      </c>
      <c r="E6" s="8">
        <v>8</v>
      </c>
      <c r="F6" s="9">
        <v>6.2</v>
      </c>
      <c r="G6" s="5" t="s">
        <v>14</v>
      </c>
      <c r="H6" s="2">
        <f>ROUND(IF(G6="Y",D6*E6-D6,-D6),2)</f>
        <v>-1</v>
      </c>
      <c r="I6" s="2">
        <f>ROUND(IF(G6="Y",(F6-1)*D6*0.95,-D6),2)</f>
        <v>-1</v>
      </c>
      <c r="L6" s="18" t="s">
        <v>36</v>
      </c>
      <c r="M6" s="31">
        <f>M5/M4</f>
        <v>0.30337078651685395</v>
      </c>
      <c r="N6" s="31">
        <f>N5/N4</f>
        <v>0.27027027027027029</v>
      </c>
    </row>
    <row r="7" spans="1:14" s="1" customFormat="1">
      <c r="A7" s="13">
        <v>42154</v>
      </c>
      <c r="B7" s="6" t="s">
        <v>55</v>
      </c>
      <c r="C7" s="6" t="s">
        <v>56</v>
      </c>
      <c r="D7" s="7">
        <v>2</v>
      </c>
      <c r="E7" s="8">
        <v>2.1</v>
      </c>
      <c r="F7" s="9">
        <v>2.02</v>
      </c>
      <c r="G7" s="5" t="s">
        <v>21</v>
      </c>
      <c r="H7" s="2">
        <f t="shared" si="0"/>
        <v>2.2000000000000002</v>
      </c>
      <c r="I7" s="2">
        <f t="shared" si="1"/>
        <v>1.94</v>
      </c>
      <c r="L7" s="18" t="s">
        <v>39</v>
      </c>
      <c r="M7" s="32">
        <f>SUM(H3:H275)</f>
        <v>18.709999999999997</v>
      </c>
      <c r="N7" s="33">
        <f>SUM(H55:H275)</f>
        <v>-4.370000000000001</v>
      </c>
    </row>
    <row r="8" spans="1:14" s="1" customFormat="1">
      <c r="A8" s="13">
        <v>42154</v>
      </c>
      <c r="B8" s="6" t="s">
        <v>57</v>
      </c>
      <c r="C8" s="6" t="s">
        <v>58</v>
      </c>
      <c r="D8" s="7">
        <v>2</v>
      </c>
      <c r="E8" s="8">
        <v>3.25</v>
      </c>
      <c r="F8" s="9">
        <v>2.96</v>
      </c>
      <c r="G8" s="5" t="s">
        <v>14</v>
      </c>
      <c r="H8" s="2">
        <f t="shared" si="0"/>
        <v>-2</v>
      </c>
      <c r="I8" s="2">
        <f t="shared" si="1"/>
        <v>-2</v>
      </c>
      <c r="L8" s="18" t="s">
        <v>42</v>
      </c>
      <c r="M8" s="32">
        <f>SUM(I3:I275)</f>
        <v>4.4200000000000017</v>
      </c>
      <c r="N8" s="33">
        <f>SUM(I55:I275)</f>
        <v>-12.760000000000003</v>
      </c>
    </row>
    <row r="9" spans="1:14" s="1" customFormat="1">
      <c r="A9" s="13">
        <v>42154</v>
      </c>
      <c r="B9" s="6" t="s">
        <v>335</v>
      </c>
      <c r="C9" s="6" t="s">
        <v>336</v>
      </c>
      <c r="D9" s="7">
        <v>2</v>
      </c>
      <c r="E9" s="8">
        <v>4.5</v>
      </c>
      <c r="F9" s="9">
        <v>8.23</v>
      </c>
      <c r="G9" s="5" t="s">
        <v>14</v>
      </c>
      <c r="H9" s="2">
        <f t="shared" si="0"/>
        <v>-2</v>
      </c>
      <c r="I9" s="2">
        <f t="shared" si="1"/>
        <v>-2</v>
      </c>
    </row>
    <row r="10" spans="1:14" s="1" customFormat="1">
      <c r="A10" s="13">
        <v>42154</v>
      </c>
      <c r="B10" s="6" t="s">
        <v>59</v>
      </c>
      <c r="C10" s="6" t="s">
        <v>60</v>
      </c>
      <c r="D10" s="7">
        <v>2</v>
      </c>
      <c r="E10" s="8">
        <v>2.1</v>
      </c>
      <c r="F10" s="9">
        <v>2.2200000000000002</v>
      </c>
      <c r="G10" s="5" t="s">
        <v>14</v>
      </c>
      <c r="H10" s="2">
        <f t="shared" si="0"/>
        <v>-2</v>
      </c>
      <c r="I10" s="2">
        <f t="shared" si="1"/>
        <v>-2</v>
      </c>
    </row>
    <row r="11" spans="1:14" s="1" customFormat="1">
      <c r="A11" s="13">
        <v>42154</v>
      </c>
      <c r="B11" s="6" t="s">
        <v>337</v>
      </c>
      <c r="C11" s="6" t="s">
        <v>338</v>
      </c>
      <c r="D11" s="7">
        <v>1</v>
      </c>
      <c r="E11" s="8">
        <v>3.5</v>
      </c>
      <c r="F11" s="9">
        <v>3.35</v>
      </c>
      <c r="G11" s="5" t="s">
        <v>21</v>
      </c>
      <c r="H11" s="2">
        <f>ROUND(IF(G11="Y",D11*E11-D11,-D11),2)</f>
        <v>2.5</v>
      </c>
      <c r="I11" s="2">
        <f>ROUND(IF(G11="Y",(F11-1)*D11*0.95,-D11),2)</f>
        <v>2.23</v>
      </c>
    </row>
    <row r="12" spans="1:14" s="1" customFormat="1">
      <c r="A12" s="13">
        <v>42154</v>
      </c>
      <c r="B12" s="6" t="s">
        <v>61</v>
      </c>
      <c r="C12" s="6" t="s">
        <v>62</v>
      </c>
      <c r="D12" s="7">
        <v>2</v>
      </c>
      <c r="E12" s="8">
        <v>3.25</v>
      </c>
      <c r="F12" s="9">
        <v>3.67</v>
      </c>
      <c r="G12" s="5" t="s">
        <v>14</v>
      </c>
      <c r="H12" s="2">
        <f t="shared" si="0"/>
        <v>-2</v>
      </c>
      <c r="I12" s="2">
        <f t="shared" si="1"/>
        <v>-2</v>
      </c>
    </row>
    <row r="13" spans="1:14" s="1" customFormat="1">
      <c r="A13" s="13">
        <v>42154</v>
      </c>
      <c r="B13" s="6" t="s">
        <v>339</v>
      </c>
      <c r="C13" s="6" t="s">
        <v>340</v>
      </c>
      <c r="D13" s="7">
        <v>2</v>
      </c>
      <c r="E13" s="8">
        <v>7</v>
      </c>
      <c r="F13" s="9">
        <v>9.02</v>
      </c>
      <c r="G13" s="5" t="s">
        <v>21</v>
      </c>
      <c r="H13" s="2">
        <f t="shared" si="0"/>
        <v>12</v>
      </c>
      <c r="I13" s="2">
        <f t="shared" si="1"/>
        <v>15.24</v>
      </c>
    </row>
    <row r="14" spans="1:14" s="1" customFormat="1">
      <c r="A14" s="13">
        <v>42160</v>
      </c>
      <c r="B14" s="6" t="s">
        <v>341</v>
      </c>
      <c r="C14" s="6" t="s">
        <v>251</v>
      </c>
      <c r="D14" s="7">
        <v>2</v>
      </c>
      <c r="E14" s="8">
        <v>3.75</v>
      </c>
      <c r="F14" s="9">
        <v>4</v>
      </c>
      <c r="G14" s="5" t="s">
        <v>14</v>
      </c>
      <c r="H14" s="2">
        <f t="shared" ref="H14:H26" si="2">ROUND(IF(G14="Y",D14*E14-D14,-D14),2)</f>
        <v>-2</v>
      </c>
      <c r="I14" s="2">
        <f t="shared" ref="I14:I26" si="3">ROUND(IF(G14="Y",(F14-1)*D14*0.95,-D14),2)</f>
        <v>-2</v>
      </c>
    </row>
    <row r="15" spans="1:14" s="1" customFormat="1">
      <c r="A15" s="13">
        <v>42160</v>
      </c>
      <c r="B15" s="6" t="s">
        <v>76</v>
      </c>
      <c r="C15" s="6" t="s">
        <v>77</v>
      </c>
      <c r="D15" s="7">
        <v>1</v>
      </c>
      <c r="E15" s="8">
        <v>3.5</v>
      </c>
      <c r="F15" s="9">
        <v>1.96</v>
      </c>
      <c r="G15" s="5" t="s">
        <v>21</v>
      </c>
      <c r="H15" s="2">
        <f t="shared" si="2"/>
        <v>2.5</v>
      </c>
      <c r="I15" s="2">
        <f t="shared" si="3"/>
        <v>0.91</v>
      </c>
    </row>
    <row r="16" spans="1:14" s="1" customFormat="1">
      <c r="A16" s="13">
        <v>42160</v>
      </c>
      <c r="B16" s="6" t="s">
        <v>78</v>
      </c>
      <c r="C16" s="6" t="s">
        <v>79</v>
      </c>
      <c r="D16" s="7">
        <v>2</v>
      </c>
      <c r="E16" s="8">
        <v>2.75</v>
      </c>
      <c r="F16" s="9">
        <v>3.05</v>
      </c>
      <c r="G16" s="5" t="s">
        <v>21</v>
      </c>
      <c r="H16" s="2">
        <f t="shared" si="2"/>
        <v>3.5</v>
      </c>
      <c r="I16" s="2">
        <f t="shared" si="3"/>
        <v>3.9</v>
      </c>
    </row>
    <row r="17" spans="1:9" s="1" customFormat="1">
      <c r="A17" s="13">
        <v>42160</v>
      </c>
      <c r="B17" s="6" t="s">
        <v>342</v>
      </c>
      <c r="C17" s="6" t="s">
        <v>213</v>
      </c>
      <c r="D17" s="7">
        <v>1</v>
      </c>
      <c r="E17" s="8">
        <v>4.5</v>
      </c>
      <c r="F17" s="9"/>
      <c r="G17" s="5" t="s">
        <v>69</v>
      </c>
      <c r="H17" s="2"/>
      <c r="I17" s="2"/>
    </row>
    <row r="18" spans="1:9" s="1" customFormat="1">
      <c r="A18" s="13">
        <v>42160</v>
      </c>
      <c r="B18" s="6" t="s">
        <v>343</v>
      </c>
      <c r="C18" s="6" t="s">
        <v>344</v>
      </c>
      <c r="D18" s="7">
        <v>2</v>
      </c>
      <c r="E18" s="8">
        <v>8</v>
      </c>
      <c r="F18" s="9">
        <v>6.86</v>
      </c>
      <c r="G18" s="5" t="s">
        <v>14</v>
      </c>
      <c r="H18" s="2">
        <f t="shared" si="2"/>
        <v>-2</v>
      </c>
      <c r="I18" s="2">
        <f t="shared" si="3"/>
        <v>-2</v>
      </c>
    </row>
    <row r="19" spans="1:9" s="1" customFormat="1">
      <c r="A19" s="13">
        <v>42160</v>
      </c>
      <c r="B19" s="6" t="s">
        <v>80</v>
      </c>
      <c r="C19" s="6" t="s">
        <v>81</v>
      </c>
      <c r="D19" s="7">
        <v>2</v>
      </c>
      <c r="E19" s="8">
        <v>4</v>
      </c>
      <c r="F19" s="9">
        <v>3.72</v>
      </c>
      <c r="G19" s="5" t="s">
        <v>14</v>
      </c>
      <c r="H19" s="2">
        <f t="shared" si="2"/>
        <v>-2</v>
      </c>
      <c r="I19" s="2">
        <f t="shared" si="3"/>
        <v>-2</v>
      </c>
    </row>
    <row r="20" spans="1:9" s="1" customFormat="1">
      <c r="A20" s="13">
        <v>42160</v>
      </c>
      <c r="B20" s="6" t="s">
        <v>345</v>
      </c>
      <c r="C20" s="6" t="s">
        <v>346</v>
      </c>
      <c r="D20" s="7">
        <v>2</v>
      </c>
      <c r="E20" s="8">
        <v>4.5</v>
      </c>
      <c r="F20" s="9"/>
      <c r="G20" s="5" t="s">
        <v>69</v>
      </c>
      <c r="H20" s="2"/>
      <c r="I20" s="2"/>
    </row>
    <row r="21" spans="1:9" s="1" customFormat="1">
      <c r="A21" s="13">
        <v>42160</v>
      </c>
      <c r="B21" s="6" t="s">
        <v>347</v>
      </c>
      <c r="C21" s="6" t="s">
        <v>348</v>
      </c>
      <c r="D21" s="7">
        <v>2</v>
      </c>
      <c r="E21" s="8">
        <v>5</v>
      </c>
      <c r="F21" s="9">
        <v>7.2</v>
      </c>
      <c r="G21" s="5" t="s">
        <v>14</v>
      </c>
      <c r="H21" s="2">
        <f t="shared" si="2"/>
        <v>-2</v>
      </c>
      <c r="I21" s="2">
        <f t="shared" si="3"/>
        <v>-2</v>
      </c>
    </row>
    <row r="22" spans="1:9" s="1" customFormat="1">
      <c r="A22" s="13">
        <v>42160</v>
      </c>
      <c r="B22" s="6" t="s">
        <v>349</v>
      </c>
      <c r="C22" s="6" t="s">
        <v>350</v>
      </c>
      <c r="D22" s="7">
        <v>2</v>
      </c>
      <c r="E22" s="8">
        <v>2.75</v>
      </c>
      <c r="F22" s="9">
        <v>2.58</v>
      </c>
      <c r="G22" s="5" t="s">
        <v>14</v>
      </c>
      <c r="H22" s="2">
        <f t="shared" si="2"/>
        <v>-2</v>
      </c>
      <c r="I22" s="2">
        <f t="shared" si="3"/>
        <v>-2</v>
      </c>
    </row>
    <row r="23" spans="1:9" s="1" customFormat="1">
      <c r="A23" s="13">
        <v>42161</v>
      </c>
      <c r="B23" s="6" t="s">
        <v>351</v>
      </c>
      <c r="C23" s="6" t="s">
        <v>352</v>
      </c>
      <c r="D23" s="7">
        <v>1</v>
      </c>
      <c r="E23" s="8">
        <v>3</v>
      </c>
      <c r="F23" s="9">
        <v>2.16</v>
      </c>
      <c r="G23" s="5" t="s">
        <v>14</v>
      </c>
      <c r="H23" s="2">
        <f t="shared" si="2"/>
        <v>-1</v>
      </c>
      <c r="I23" s="2">
        <f t="shared" si="3"/>
        <v>-1</v>
      </c>
    </row>
    <row r="24" spans="1:9" s="1" customFormat="1">
      <c r="A24" s="13">
        <v>42161</v>
      </c>
      <c r="B24" s="6" t="s">
        <v>353</v>
      </c>
      <c r="C24" s="6" t="s">
        <v>354</v>
      </c>
      <c r="D24" s="7">
        <v>2</v>
      </c>
      <c r="E24" s="8">
        <v>2.625</v>
      </c>
      <c r="F24" s="9">
        <v>2.5099999999999998</v>
      </c>
      <c r="G24" s="5" t="s">
        <v>21</v>
      </c>
      <c r="H24" s="2">
        <f t="shared" si="2"/>
        <v>3.25</v>
      </c>
      <c r="I24" s="2">
        <f t="shared" si="3"/>
        <v>2.87</v>
      </c>
    </row>
    <row r="25" spans="1:9" s="1" customFormat="1">
      <c r="A25" s="13">
        <v>42161</v>
      </c>
      <c r="B25" s="6" t="s">
        <v>82</v>
      </c>
      <c r="C25" s="6" t="s">
        <v>355</v>
      </c>
      <c r="D25" s="7">
        <v>1</v>
      </c>
      <c r="E25" s="8">
        <v>5</v>
      </c>
      <c r="F25" s="9">
        <v>6.6</v>
      </c>
      <c r="G25" s="5" t="s">
        <v>14</v>
      </c>
      <c r="H25" s="2">
        <f t="shared" si="2"/>
        <v>-1</v>
      </c>
      <c r="I25" s="2">
        <f t="shared" si="3"/>
        <v>-1</v>
      </c>
    </row>
    <row r="26" spans="1:9" s="1" customFormat="1">
      <c r="A26" s="13">
        <v>42161</v>
      </c>
      <c r="B26" s="6" t="s">
        <v>356</v>
      </c>
      <c r="C26" s="6" t="s">
        <v>357</v>
      </c>
      <c r="D26" s="7">
        <v>2</v>
      </c>
      <c r="E26" s="8">
        <v>7.5</v>
      </c>
      <c r="F26" s="9">
        <v>7.87</v>
      </c>
      <c r="G26" s="5" t="s">
        <v>14</v>
      </c>
      <c r="H26" s="2">
        <f t="shared" si="2"/>
        <v>-2</v>
      </c>
      <c r="I26" s="2">
        <f t="shared" si="3"/>
        <v>-2</v>
      </c>
    </row>
    <row r="27" spans="1:9" s="1" customFormat="1">
      <c r="A27" s="13">
        <v>42167</v>
      </c>
      <c r="B27" s="6" t="s">
        <v>358</v>
      </c>
      <c r="C27" s="6" t="s">
        <v>359</v>
      </c>
      <c r="D27" s="7">
        <v>2</v>
      </c>
      <c r="E27" s="8">
        <v>11</v>
      </c>
      <c r="F27" s="9">
        <v>20</v>
      </c>
      <c r="G27" s="5" t="s">
        <v>14</v>
      </c>
      <c r="H27" s="2">
        <f t="shared" ref="H27:H31" si="4">ROUND(IF(G27="Y",D27*E27-D27,-D27),2)</f>
        <v>-2</v>
      </c>
      <c r="I27" s="2">
        <f t="shared" ref="I27:I31" si="5">ROUND(IF(G27="Y",(F27-1)*D27*0.95,-D27),2)</f>
        <v>-2</v>
      </c>
    </row>
    <row r="28" spans="1:9" s="1" customFormat="1">
      <c r="A28" s="13">
        <v>42167</v>
      </c>
      <c r="B28" s="6" t="s">
        <v>99</v>
      </c>
      <c r="C28" s="6" t="s">
        <v>100</v>
      </c>
      <c r="D28" s="7">
        <v>2</v>
      </c>
      <c r="E28" s="8">
        <v>4.3333333333333304</v>
      </c>
      <c r="F28" s="9">
        <v>7.48</v>
      </c>
      <c r="G28" s="5" t="s">
        <v>14</v>
      </c>
      <c r="H28" s="2">
        <f t="shared" si="4"/>
        <v>-2</v>
      </c>
      <c r="I28" s="2">
        <f t="shared" si="5"/>
        <v>-2</v>
      </c>
    </row>
    <row r="29" spans="1:9" s="1" customFormat="1">
      <c r="A29" s="13">
        <v>42167</v>
      </c>
      <c r="B29" s="6" t="s">
        <v>360</v>
      </c>
      <c r="C29" s="6" t="s">
        <v>361</v>
      </c>
      <c r="D29" s="7">
        <v>2</v>
      </c>
      <c r="E29" s="8">
        <v>4</v>
      </c>
      <c r="F29" s="9">
        <v>3.06</v>
      </c>
      <c r="G29" s="5" t="s">
        <v>21</v>
      </c>
      <c r="H29" s="2">
        <f t="shared" si="4"/>
        <v>6</v>
      </c>
      <c r="I29" s="2">
        <f t="shared" si="5"/>
        <v>3.91</v>
      </c>
    </row>
    <row r="30" spans="1:9" s="1" customFormat="1">
      <c r="A30" s="13">
        <v>42167</v>
      </c>
      <c r="B30" s="6" t="s">
        <v>362</v>
      </c>
      <c r="C30" s="6" t="s">
        <v>363</v>
      </c>
      <c r="D30" s="7">
        <v>1</v>
      </c>
      <c r="E30" s="8">
        <v>2.75</v>
      </c>
      <c r="F30" s="9">
        <v>2.95</v>
      </c>
      <c r="G30" s="5" t="s">
        <v>14</v>
      </c>
      <c r="H30" s="2">
        <f t="shared" si="4"/>
        <v>-1</v>
      </c>
      <c r="I30" s="2">
        <f t="shared" si="5"/>
        <v>-1</v>
      </c>
    </row>
    <row r="31" spans="1:9" s="1" customFormat="1">
      <c r="A31" s="13">
        <v>42167</v>
      </c>
      <c r="B31" s="6" t="s">
        <v>101</v>
      </c>
      <c r="C31" s="6" t="s">
        <v>102</v>
      </c>
      <c r="D31" s="7">
        <v>1</v>
      </c>
      <c r="E31" s="8">
        <v>6</v>
      </c>
      <c r="F31" s="9">
        <v>6.8</v>
      </c>
      <c r="G31" s="5" t="s">
        <v>21</v>
      </c>
      <c r="H31" s="2">
        <f t="shared" si="4"/>
        <v>5</v>
      </c>
      <c r="I31" s="2">
        <f t="shared" si="5"/>
        <v>5.51</v>
      </c>
    </row>
    <row r="32" spans="1:9" s="1" customFormat="1">
      <c r="A32" s="13">
        <v>42167</v>
      </c>
      <c r="B32" s="6" t="s">
        <v>364</v>
      </c>
      <c r="C32" s="6" t="s">
        <v>365</v>
      </c>
      <c r="D32" s="7">
        <v>1</v>
      </c>
      <c r="E32" s="8">
        <v>6</v>
      </c>
      <c r="F32" s="9"/>
      <c r="G32" s="5" t="s">
        <v>69</v>
      </c>
      <c r="H32" s="2">
        <f t="shared" ref="H32:H37" si="6">ROUND(IF(G32="Y",D32*E32-D32,-D32),2)</f>
        <v>-1</v>
      </c>
      <c r="I32" s="2">
        <f t="shared" ref="I32:I37" si="7">ROUND(IF(G32="Y",(F32-1)*D32*0.95,-D32),2)</f>
        <v>-1</v>
      </c>
    </row>
    <row r="33" spans="1:9" s="1" customFormat="1">
      <c r="A33" s="13">
        <v>42168</v>
      </c>
      <c r="B33" s="6" t="s">
        <v>103</v>
      </c>
      <c r="C33" s="6" t="s">
        <v>104</v>
      </c>
      <c r="D33" s="7">
        <v>2</v>
      </c>
      <c r="E33" s="8">
        <v>4</v>
      </c>
      <c r="F33" s="9">
        <v>3.35</v>
      </c>
      <c r="G33" s="5" t="s">
        <v>14</v>
      </c>
      <c r="H33" s="2">
        <f t="shared" si="6"/>
        <v>-2</v>
      </c>
      <c r="I33" s="2">
        <f t="shared" si="7"/>
        <v>-2</v>
      </c>
    </row>
    <row r="34" spans="1:9" s="1" customFormat="1">
      <c r="A34" s="13">
        <v>42168</v>
      </c>
      <c r="B34" s="6" t="s">
        <v>105</v>
      </c>
      <c r="C34" s="6" t="s">
        <v>106</v>
      </c>
      <c r="D34" s="7">
        <v>2</v>
      </c>
      <c r="E34" s="8">
        <v>3.5</v>
      </c>
      <c r="F34" s="9">
        <v>4.68</v>
      </c>
      <c r="G34" s="5" t="s">
        <v>14</v>
      </c>
      <c r="H34" s="2">
        <f t="shared" si="6"/>
        <v>-2</v>
      </c>
      <c r="I34" s="2">
        <f t="shared" si="7"/>
        <v>-2</v>
      </c>
    </row>
    <row r="35" spans="1:9" s="1" customFormat="1">
      <c r="A35" s="13">
        <v>42168</v>
      </c>
      <c r="B35" s="6" t="s">
        <v>366</v>
      </c>
      <c r="C35" s="6" t="s">
        <v>367</v>
      </c>
      <c r="D35" s="7">
        <v>1</v>
      </c>
      <c r="E35" s="8">
        <v>3.75</v>
      </c>
      <c r="F35" s="9">
        <v>3.25</v>
      </c>
      <c r="G35" s="5" t="s">
        <v>14</v>
      </c>
      <c r="H35" s="2">
        <f t="shared" si="6"/>
        <v>-1</v>
      </c>
      <c r="I35" s="2">
        <f t="shared" si="7"/>
        <v>-1</v>
      </c>
    </row>
    <row r="36" spans="1:9" s="1" customFormat="1">
      <c r="A36" s="13">
        <v>42168</v>
      </c>
      <c r="B36" s="6" t="s">
        <v>107</v>
      </c>
      <c r="C36" s="6" t="s">
        <v>108</v>
      </c>
      <c r="D36" s="7">
        <v>2</v>
      </c>
      <c r="E36" s="8">
        <v>4.5</v>
      </c>
      <c r="F36" s="9">
        <v>3.32</v>
      </c>
      <c r="G36" s="5" t="s">
        <v>14</v>
      </c>
      <c r="H36" s="2">
        <f t="shared" si="6"/>
        <v>-2</v>
      </c>
      <c r="I36" s="2">
        <f t="shared" si="7"/>
        <v>-2</v>
      </c>
    </row>
    <row r="37" spans="1:9" s="1" customFormat="1">
      <c r="A37" s="13">
        <v>42168</v>
      </c>
      <c r="B37" s="6" t="s">
        <v>368</v>
      </c>
      <c r="C37" s="6" t="s">
        <v>369</v>
      </c>
      <c r="D37" s="7">
        <v>2</v>
      </c>
      <c r="E37" s="8">
        <v>4.5</v>
      </c>
      <c r="F37" s="9">
        <v>3.91</v>
      </c>
      <c r="G37" s="5" t="s">
        <v>14</v>
      </c>
      <c r="H37" s="2">
        <f t="shared" si="6"/>
        <v>-2</v>
      </c>
      <c r="I37" s="2">
        <f t="shared" si="7"/>
        <v>-2</v>
      </c>
    </row>
    <row r="38" spans="1:9" s="1" customFormat="1">
      <c r="A38" s="13">
        <v>42168</v>
      </c>
      <c r="B38" s="6" t="s">
        <v>370</v>
      </c>
      <c r="C38" s="6" t="s">
        <v>371</v>
      </c>
      <c r="D38" s="7">
        <v>1</v>
      </c>
      <c r="E38" s="8">
        <v>8</v>
      </c>
      <c r="F38" s="9"/>
      <c r="G38" s="5" t="s">
        <v>69</v>
      </c>
      <c r="H38" s="2"/>
      <c r="I38" s="2"/>
    </row>
    <row r="39" spans="1:9" s="1" customFormat="1">
      <c r="A39" s="13">
        <v>42171</v>
      </c>
      <c r="B39" s="6" t="s">
        <v>111</v>
      </c>
      <c r="C39" s="6" t="s">
        <v>112</v>
      </c>
      <c r="D39" s="7">
        <v>2</v>
      </c>
      <c r="E39" s="8">
        <v>3.5</v>
      </c>
      <c r="F39" s="9">
        <v>3.95</v>
      </c>
      <c r="G39" s="5" t="s">
        <v>14</v>
      </c>
      <c r="H39" s="2">
        <f t="shared" ref="H39:H47" si="8">ROUND(IF(G39="Y",D39*E39-D39,-D39),2)</f>
        <v>-2</v>
      </c>
      <c r="I39" s="2">
        <f t="shared" ref="I39:I47" si="9">ROUND(IF(G39="Y",(F39-1)*D39*0.95,-D39),2)</f>
        <v>-2</v>
      </c>
    </row>
    <row r="40" spans="1:9" s="1" customFormat="1">
      <c r="A40" s="13">
        <v>42171</v>
      </c>
      <c r="B40" s="6" t="s">
        <v>372</v>
      </c>
      <c r="C40" s="6" t="s">
        <v>373</v>
      </c>
      <c r="D40" s="7">
        <v>2</v>
      </c>
      <c r="E40" s="8">
        <v>3.5</v>
      </c>
      <c r="F40" s="9">
        <v>3</v>
      </c>
      <c r="G40" s="5" t="s">
        <v>21</v>
      </c>
      <c r="H40" s="2">
        <f t="shared" si="8"/>
        <v>5</v>
      </c>
      <c r="I40" s="2">
        <f t="shared" si="9"/>
        <v>3.8</v>
      </c>
    </row>
    <row r="41" spans="1:9" s="1" customFormat="1">
      <c r="A41" s="13">
        <v>42171</v>
      </c>
      <c r="B41" s="6" t="s">
        <v>113</v>
      </c>
      <c r="C41" s="6" t="s">
        <v>114</v>
      </c>
      <c r="D41" s="7">
        <v>2</v>
      </c>
      <c r="E41" s="8">
        <v>11</v>
      </c>
      <c r="F41" s="9">
        <v>10.15</v>
      </c>
      <c r="G41" s="5" t="s">
        <v>14</v>
      </c>
      <c r="H41" s="2">
        <f t="shared" si="8"/>
        <v>-2</v>
      </c>
      <c r="I41" s="2">
        <f t="shared" si="9"/>
        <v>-2</v>
      </c>
    </row>
    <row r="42" spans="1:9" s="1" customFormat="1">
      <c r="A42" s="13">
        <v>42171</v>
      </c>
      <c r="B42" s="6" t="s">
        <v>374</v>
      </c>
      <c r="C42" s="6" t="s">
        <v>375</v>
      </c>
      <c r="D42" s="7">
        <v>1</v>
      </c>
      <c r="E42" s="8">
        <v>3.25</v>
      </c>
      <c r="F42" s="9">
        <v>4.6900000000000004</v>
      </c>
      <c r="G42" s="5" t="s">
        <v>21</v>
      </c>
      <c r="H42" s="2">
        <f t="shared" si="8"/>
        <v>2.25</v>
      </c>
      <c r="I42" s="2">
        <f t="shared" si="9"/>
        <v>3.51</v>
      </c>
    </row>
    <row r="43" spans="1:9" s="1" customFormat="1">
      <c r="A43" s="13">
        <v>42171</v>
      </c>
      <c r="B43" s="6" t="s">
        <v>376</v>
      </c>
      <c r="C43" s="6" t="s">
        <v>377</v>
      </c>
      <c r="D43" s="7">
        <v>1</v>
      </c>
      <c r="E43" s="8">
        <v>3.5</v>
      </c>
      <c r="F43" s="9">
        <v>3.4</v>
      </c>
      <c r="G43" s="5" t="s">
        <v>21</v>
      </c>
      <c r="H43" s="2">
        <f t="shared" si="8"/>
        <v>2.5</v>
      </c>
      <c r="I43" s="2">
        <f t="shared" si="9"/>
        <v>2.2799999999999998</v>
      </c>
    </row>
    <row r="44" spans="1:9" s="1" customFormat="1">
      <c r="A44" s="13">
        <v>42171</v>
      </c>
      <c r="B44" s="6" t="s">
        <v>378</v>
      </c>
      <c r="C44" s="6" t="s">
        <v>158</v>
      </c>
      <c r="D44" s="7">
        <v>1</v>
      </c>
      <c r="E44" s="8">
        <v>3.5</v>
      </c>
      <c r="F44" s="9">
        <v>2.37</v>
      </c>
      <c r="G44" s="5" t="s">
        <v>21</v>
      </c>
      <c r="H44" s="2">
        <f t="shared" si="8"/>
        <v>2.5</v>
      </c>
      <c r="I44" s="2">
        <f t="shared" si="9"/>
        <v>1.3</v>
      </c>
    </row>
    <row r="45" spans="1:9" s="1" customFormat="1">
      <c r="A45" s="13">
        <v>42172</v>
      </c>
      <c r="B45" s="6" t="s">
        <v>379</v>
      </c>
      <c r="C45" s="6" t="s">
        <v>273</v>
      </c>
      <c r="D45" s="7">
        <v>2</v>
      </c>
      <c r="E45" s="8">
        <v>9</v>
      </c>
      <c r="F45" s="9">
        <v>8.6199999999999992</v>
      </c>
      <c r="G45" s="5" t="s">
        <v>14</v>
      </c>
      <c r="H45" s="2">
        <f t="shared" si="8"/>
        <v>-2</v>
      </c>
      <c r="I45" s="2">
        <f t="shared" si="9"/>
        <v>-2</v>
      </c>
    </row>
    <row r="46" spans="1:9" s="1" customFormat="1">
      <c r="A46" s="13">
        <v>42172</v>
      </c>
      <c r="B46" s="6" t="s">
        <v>115</v>
      </c>
      <c r="C46" s="6" t="s">
        <v>116</v>
      </c>
      <c r="D46" s="7">
        <v>2</v>
      </c>
      <c r="E46" s="8">
        <v>7.5</v>
      </c>
      <c r="F46" s="9">
        <v>6</v>
      </c>
      <c r="G46" s="5" t="s">
        <v>14</v>
      </c>
      <c r="H46" s="2">
        <f t="shared" si="8"/>
        <v>-2</v>
      </c>
      <c r="I46" s="2">
        <f t="shared" si="9"/>
        <v>-2</v>
      </c>
    </row>
    <row r="47" spans="1:9" s="1" customFormat="1">
      <c r="A47" s="13">
        <v>42172</v>
      </c>
      <c r="B47" s="6" t="s">
        <v>117</v>
      </c>
      <c r="C47" s="6" t="s">
        <v>114</v>
      </c>
      <c r="D47" s="7">
        <v>2</v>
      </c>
      <c r="E47" s="8">
        <v>13</v>
      </c>
      <c r="F47" s="9">
        <v>14.03</v>
      </c>
      <c r="G47" s="5" t="s">
        <v>14</v>
      </c>
      <c r="H47" s="2">
        <f t="shared" si="8"/>
        <v>-2</v>
      </c>
      <c r="I47" s="2">
        <f t="shared" si="9"/>
        <v>-2</v>
      </c>
    </row>
    <row r="48" spans="1:9" s="1" customFormat="1">
      <c r="A48" s="13">
        <v>42173</v>
      </c>
      <c r="B48" s="6" t="s">
        <v>380</v>
      </c>
      <c r="C48" s="6" t="s">
        <v>381</v>
      </c>
      <c r="D48" s="7">
        <v>1</v>
      </c>
      <c r="E48" s="8">
        <v>2.375</v>
      </c>
      <c r="F48" s="9">
        <v>2.2799999999999998</v>
      </c>
      <c r="G48" s="5" t="s">
        <v>14</v>
      </c>
      <c r="H48" s="2">
        <f t="shared" ref="H48:H50" si="10">ROUND(IF(G48="Y",D48*E48-D48,-D48),2)</f>
        <v>-1</v>
      </c>
      <c r="I48" s="2">
        <f t="shared" ref="I48:I50" si="11">ROUND(IF(G48="Y",(F48-1)*D48*0.95,-D48),2)</f>
        <v>-1</v>
      </c>
    </row>
    <row r="49" spans="1:9" s="1" customFormat="1">
      <c r="A49" s="13">
        <v>42173</v>
      </c>
      <c r="B49" s="6" t="s">
        <v>382</v>
      </c>
      <c r="C49" s="6" t="s">
        <v>383</v>
      </c>
      <c r="D49" s="7">
        <v>2</v>
      </c>
      <c r="E49" s="8">
        <v>3.25</v>
      </c>
      <c r="F49" s="9">
        <v>4</v>
      </c>
      <c r="G49" s="5" t="s">
        <v>21</v>
      </c>
      <c r="H49" s="2">
        <f t="shared" si="10"/>
        <v>4.5</v>
      </c>
      <c r="I49" s="2">
        <f t="shared" si="11"/>
        <v>5.7</v>
      </c>
    </row>
    <row r="50" spans="1:9" s="1" customFormat="1">
      <c r="A50" s="13">
        <v>42173</v>
      </c>
      <c r="B50" s="6" t="s">
        <v>49</v>
      </c>
      <c r="C50" s="6" t="s">
        <v>384</v>
      </c>
      <c r="D50" s="7">
        <v>1</v>
      </c>
      <c r="E50" s="8">
        <v>2.375</v>
      </c>
      <c r="F50" s="9">
        <v>3.02</v>
      </c>
      <c r="G50" s="5" t="s">
        <v>21</v>
      </c>
      <c r="H50" s="2">
        <f t="shared" si="10"/>
        <v>1.38</v>
      </c>
      <c r="I50" s="2">
        <f t="shared" si="11"/>
        <v>1.92</v>
      </c>
    </row>
    <row r="51" spans="1:9" s="1" customFormat="1">
      <c r="A51" s="13">
        <v>42174</v>
      </c>
      <c r="B51" s="6" t="s">
        <v>385</v>
      </c>
      <c r="C51" s="6" t="s">
        <v>386</v>
      </c>
      <c r="D51" s="7">
        <v>2</v>
      </c>
      <c r="E51" s="8">
        <v>3.5</v>
      </c>
      <c r="F51" s="9">
        <v>2.02</v>
      </c>
      <c r="G51" s="5" t="s">
        <v>21</v>
      </c>
      <c r="H51" s="2">
        <f t="shared" ref="H51:H54" si="12">ROUND(IF(G51="Y",D51*E51-D51,-D51),2)</f>
        <v>5</v>
      </c>
      <c r="I51" s="2">
        <f t="shared" ref="I51:I54" si="13">ROUND(IF(G51="Y",(F51-1)*D51*0.95,-D51),2)</f>
        <v>1.94</v>
      </c>
    </row>
    <row r="52" spans="1:9" s="1" customFormat="1">
      <c r="A52" s="13">
        <v>42175</v>
      </c>
      <c r="B52" s="6" t="s">
        <v>118</v>
      </c>
      <c r="C52" s="6" t="s">
        <v>119</v>
      </c>
      <c r="D52" s="7">
        <v>2</v>
      </c>
      <c r="E52" s="8">
        <v>2.25</v>
      </c>
      <c r="F52" s="9">
        <v>2.4300000000000002</v>
      </c>
      <c r="G52" s="5" t="s">
        <v>14</v>
      </c>
      <c r="H52" s="2">
        <f t="shared" si="12"/>
        <v>-2</v>
      </c>
      <c r="I52" s="2">
        <f t="shared" si="13"/>
        <v>-2</v>
      </c>
    </row>
    <row r="53" spans="1:9" s="1" customFormat="1">
      <c r="A53" s="13">
        <v>42175</v>
      </c>
      <c r="B53" s="6" t="s">
        <v>387</v>
      </c>
      <c r="C53" s="6" t="s">
        <v>388</v>
      </c>
      <c r="D53" s="7">
        <v>1</v>
      </c>
      <c r="E53" s="8">
        <v>2.625</v>
      </c>
      <c r="F53" s="9">
        <v>4.05</v>
      </c>
      <c r="G53" s="5" t="s">
        <v>14</v>
      </c>
      <c r="H53" s="2">
        <f t="shared" si="12"/>
        <v>-1</v>
      </c>
      <c r="I53" s="2">
        <f t="shared" si="13"/>
        <v>-1</v>
      </c>
    </row>
    <row r="54" spans="1:9" s="30" customFormat="1">
      <c r="A54" s="23">
        <v>42175</v>
      </c>
      <c r="B54" s="24" t="s">
        <v>389</v>
      </c>
      <c r="C54" s="24" t="s">
        <v>390</v>
      </c>
      <c r="D54" s="25">
        <v>1</v>
      </c>
      <c r="E54" s="26">
        <v>2.75</v>
      </c>
      <c r="F54" s="27">
        <v>2.58</v>
      </c>
      <c r="G54" s="28" t="s">
        <v>14</v>
      </c>
      <c r="H54" s="29">
        <f t="shared" si="12"/>
        <v>-1</v>
      </c>
      <c r="I54" s="29">
        <f t="shared" si="13"/>
        <v>-1</v>
      </c>
    </row>
    <row r="55" spans="1:9" s="1" customFormat="1">
      <c r="A55" s="13">
        <v>42182</v>
      </c>
      <c r="B55" s="6" t="s">
        <v>139</v>
      </c>
      <c r="C55" s="6" t="s">
        <v>140</v>
      </c>
      <c r="D55" s="7">
        <v>2</v>
      </c>
      <c r="E55" s="8">
        <v>2.75</v>
      </c>
      <c r="F55" s="9">
        <v>3.2</v>
      </c>
      <c r="G55" s="5" t="s">
        <v>14</v>
      </c>
      <c r="H55" s="34">
        <f t="shared" ref="H55:H57" si="14">ROUND(IF(G55="Y",D55*E55-D55,-D55),2)</f>
        <v>-2</v>
      </c>
      <c r="I55" s="34">
        <f t="shared" ref="I55:I57" si="15">ROUND(IF(G55="Y",(F55-1)*D55*0.95,-D55),2)</f>
        <v>-2</v>
      </c>
    </row>
    <row r="56" spans="1:9" s="1" customFormat="1">
      <c r="A56" s="13">
        <v>42182</v>
      </c>
      <c r="B56" s="6" t="s">
        <v>391</v>
      </c>
      <c r="C56" s="6" t="s">
        <v>392</v>
      </c>
      <c r="D56" s="7">
        <v>2</v>
      </c>
      <c r="E56" s="8">
        <v>2.5</v>
      </c>
      <c r="F56" s="9">
        <v>2.74</v>
      </c>
      <c r="G56" s="5" t="s">
        <v>21</v>
      </c>
      <c r="H56" s="34">
        <f t="shared" si="14"/>
        <v>3</v>
      </c>
      <c r="I56" s="34">
        <f t="shared" si="15"/>
        <v>3.31</v>
      </c>
    </row>
    <row r="57" spans="1:9" s="1" customFormat="1">
      <c r="A57" s="13">
        <v>42182</v>
      </c>
      <c r="B57" s="6" t="s">
        <v>393</v>
      </c>
      <c r="C57" s="6" t="s">
        <v>394</v>
      </c>
      <c r="D57" s="7">
        <v>1</v>
      </c>
      <c r="E57" s="8">
        <v>3.25</v>
      </c>
      <c r="F57" s="9">
        <v>3.5</v>
      </c>
      <c r="G57" s="5" t="s">
        <v>14</v>
      </c>
      <c r="H57" s="34">
        <f t="shared" si="14"/>
        <v>-1</v>
      </c>
      <c r="I57" s="34">
        <f t="shared" si="15"/>
        <v>-1</v>
      </c>
    </row>
    <row r="58" spans="1:9" s="1" customFormat="1">
      <c r="A58" s="13">
        <v>42189</v>
      </c>
      <c r="B58" s="35" t="s">
        <v>159</v>
      </c>
      <c r="C58" s="6" t="s">
        <v>160</v>
      </c>
      <c r="D58" s="7">
        <v>2</v>
      </c>
      <c r="E58" s="8">
        <v>3.75</v>
      </c>
      <c r="F58" s="9">
        <v>2.94</v>
      </c>
      <c r="G58" s="5" t="s">
        <v>14</v>
      </c>
      <c r="H58" s="34">
        <f t="shared" ref="H58:H62" si="16">ROUND(IF(G58="Y",D58*E58-D58,-D58),2)</f>
        <v>-2</v>
      </c>
      <c r="I58" s="34">
        <f t="shared" ref="I58:I62" si="17">ROUND(IF(G58="Y",(F58-1)*D58*0.95,-D58),2)</f>
        <v>-2</v>
      </c>
    </row>
    <row r="59" spans="1:9" s="1" customFormat="1">
      <c r="A59" s="13">
        <v>42189</v>
      </c>
      <c r="B59" s="6" t="s">
        <v>222</v>
      </c>
      <c r="C59" s="6" t="s">
        <v>395</v>
      </c>
      <c r="D59" s="7">
        <v>2</v>
      </c>
      <c r="E59" s="8">
        <v>4.3333333333333304</v>
      </c>
      <c r="F59" s="9">
        <v>5.4</v>
      </c>
      <c r="G59" s="5" t="s">
        <v>14</v>
      </c>
      <c r="H59" s="34">
        <f t="shared" si="16"/>
        <v>-2</v>
      </c>
      <c r="I59" s="34">
        <f t="shared" si="17"/>
        <v>-2</v>
      </c>
    </row>
    <row r="60" spans="1:9" s="1" customFormat="1">
      <c r="A60" s="13">
        <v>42189</v>
      </c>
      <c r="B60" s="6" t="s">
        <v>396</v>
      </c>
      <c r="C60" s="6" t="s">
        <v>397</v>
      </c>
      <c r="D60" s="7">
        <v>1</v>
      </c>
      <c r="E60" s="8">
        <v>3.5</v>
      </c>
      <c r="F60" s="9">
        <v>3.66</v>
      </c>
      <c r="G60" s="5" t="s">
        <v>21</v>
      </c>
      <c r="H60" s="34">
        <f t="shared" si="16"/>
        <v>2.5</v>
      </c>
      <c r="I60" s="34">
        <f t="shared" si="17"/>
        <v>2.5299999999999998</v>
      </c>
    </row>
    <row r="61" spans="1:9" s="1" customFormat="1">
      <c r="A61" s="13"/>
      <c r="B61" s="6" t="s">
        <v>398</v>
      </c>
      <c r="C61" s="6" t="s">
        <v>399</v>
      </c>
      <c r="D61" s="7">
        <v>2</v>
      </c>
      <c r="E61" s="8">
        <v>5</v>
      </c>
      <c r="F61" s="9"/>
      <c r="G61" s="5" t="s">
        <v>69</v>
      </c>
      <c r="H61" s="34"/>
      <c r="I61" s="34"/>
    </row>
    <row r="62" spans="1:9" s="1" customFormat="1">
      <c r="A62" s="13">
        <v>42189</v>
      </c>
      <c r="B62" s="6" t="s">
        <v>161</v>
      </c>
      <c r="C62" s="6" t="s">
        <v>162</v>
      </c>
      <c r="D62" s="7">
        <v>2</v>
      </c>
      <c r="E62" s="8">
        <v>3</v>
      </c>
      <c r="F62" s="9">
        <v>2.86</v>
      </c>
      <c r="G62" s="5" t="s">
        <v>14</v>
      </c>
      <c r="H62" s="34">
        <f t="shared" si="16"/>
        <v>-2</v>
      </c>
      <c r="I62" s="34">
        <f t="shared" si="17"/>
        <v>-2</v>
      </c>
    </row>
    <row r="63" spans="1:9" s="1" customFormat="1">
      <c r="A63" s="13">
        <v>42194</v>
      </c>
      <c r="B63" s="6" t="s">
        <v>170</v>
      </c>
      <c r="C63" s="6" t="s">
        <v>171</v>
      </c>
      <c r="D63" s="7">
        <v>2</v>
      </c>
      <c r="E63" s="8">
        <v>4.5</v>
      </c>
      <c r="F63" s="9">
        <v>5.99</v>
      </c>
      <c r="G63" s="5" t="s">
        <v>14</v>
      </c>
      <c r="H63" s="34">
        <f t="shared" ref="H63" si="18">ROUND(IF(G63="Y",D63*E63-D63,-D63),2)</f>
        <v>-2</v>
      </c>
      <c r="I63" s="34">
        <f t="shared" ref="I63" si="19">ROUND(IF(G63="Y",(F63-1)*D63*0.95,-D63),2)</f>
        <v>-2</v>
      </c>
    </row>
    <row r="64" spans="1:9" s="1" customFormat="1">
      <c r="A64" s="13">
        <v>42194</v>
      </c>
      <c r="B64" s="6" t="s">
        <v>400</v>
      </c>
      <c r="C64" s="6" t="s">
        <v>401</v>
      </c>
      <c r="D64" s="7">
        <v>2</v>
      </c>
      <c r="E64" s="8">
        <v>3.75</v>
      </c>
      <c r="F64" s="9">
        <v>2.59</v>
      </c>
      <c r="G64" s="5" t="s">
        <v>14</v>
      </c>
      <c r="H64" s="34">
        <f t="shared" ref="H64" si="20">ROUND(IF(G64="Y",D64*E64-D64,-D64),2)</f>
        <v>-2</v>
      </c>
      <c r="I64" s="34">
        <f t="shared" ref="I64" si="21">ROUND(IF(G64="Y",(F64-1)*D64*0.95,-D64),2)</f>
        <v>-2</v>
      </c>
    </row>
    <row r="65" spans="1:9" s="1" customFormat="1">
      <c r="A65" s="13">
        <v>42194</v>
      </c>
      <c r="B65" s="6" t="s">
        <v>402</v>
      </c>
      <c r="C65" s="6" t="s">
        <v>403</v>
      </c>
      <c r="D65" s="7">
        <v>1</v>
      </c>
      <c r="E65" s="8">
        <v>2.625</v>
      </c>
      <c r="F65" s="9">
        <v>2.2599999999999998</v>
      </c>
      <c r="G65" s="5" t="s">
        <v>21</v>
      </c>
      <c r="H65" s="34">
        <f t="shared" ref="H65" si="22">ROUND(IF(G65="Y",D65*E65-D65,-D65),2)</f>
        <v>1.63</v>
      </c>
      <c r="I65" s="34">
        <f t="shared" ref="I65" si="23">ROUND(IF(G65="Y",(F65-1)*D65*0.95,-D65),2)</f>
        <v>1.2</v>
      </c>
    </row>
    <row r="66" spans="1:9" s="1" customFormat="1">
      <c r="A66" s="13">
        <v>42195</v>
      </c>
      <c r="B66" s="6" t="s">
        <v>61</v>
      </c>
      <c r="C66" s="6" t="s">
        <v>172</v>
      </c>
      <c r="D66" s="7">
        <v>2</v>
      </c>
      <c r="E66" s="8">
        <v>4.5</v>
      </c>
      <c r="F66" s="9">
        <v>5.75</v>
      </c>
      <c r="G66" s="5" t="s">
        <v>14</v>
      </c>
      <c r="H66" s="34">
        <f t="shared" ref="H66:H72" si="24">ROUND(IF(G66="Y",D66*E66-D66,-D66),2)</f>
        <v>-2</v>
      </c>
      <c r="I66" s="34">
        <f t="shared" ref="I66:I72" si="25">ROUND(IF(G66="Y",(F66-1)*D66*0.95,-D66),2)</f>
        <v>-2</v>
      </c>
    </row>
    <row r="67" spans="1:9" s="1" customFormat="1">
      <c r="A67" s="13">
        <v>42195</v>
      </c>
      <c r="B67" s="6" t="s">
        <v>404</v>
      </c>
      <c r="C67" s="6" t="s">
        <v>405</v>
      </c>
      <c r="D67" s="7">
        <v>2</v>
      </c>
      <c r="E67" s="8">
        <v>4</v>
      </c>
      <c r="F67" s="9">
        <v>3.56</v>
      </c>
      <c r="G67" s="5" t="s">
        <v>14</v>
      </c>
      <c r="H67" s="34">
        <f t="shared" si="24"/>
        <v>-2</v>
      </c>
      <c r="I67" s="34">
        <f t="shared" si="25"/>
        <v>-2</v>
      </c>
    </row>
    <row r="68" spans="1:9" s="1" customFormat="1">
      <c r="A68" s="13">
        <v>42195</v>
      </c>
      <c r="B68" s="6" t="s">
        <v>173</v>
      </c>
      <c r="C68" s="6" t="s">
        <v>174</v>
      </c>
      <c r="D68" s="7">
        <v>2</v>
      </c>
      <c r="E68" s="8">
        <v>3.75</v>
      </c>
      <c r="F68" s="9">
        <v>3.22</v>
      </c>
      <c r="G68" s="5" t="s">
        <v>14</v>
      </c>
      <c r="H68" s="34">
        <f t="shared" si="24"/>
        <v>-2</v>
      </c>
      <c r="I68" s="34">
        <f t="shared" si="25"/>
        <v>-2</v>
      </c>
    </row>
    <row r="69" spans="1:9" s="1" customFormat="1">
      <c r="A69" s="13">
        <v>42195</v>
      </c>
      <c r="B69" s="6" t="s">
        <v>406</v>
      </c>
      <c r="C69" s="6" t="s">
        <v>407</v>
      </c>
      <c r="D69" s="7">
        <v>2</v>
      </c>
      <c r="E69" s="8">
        <v>7.5</v>
      </c>
      <c r="F69" s="9">
        <v>10.68</v>
      </c>
      <c r="G69" s="5" t="s">
        <v>14</v>
      </c>
      <c r="H69" s="34">
        <f t="shared" si="24"/>
        <v>-2</v>
      </c>
      <c r="I69" s="34">
        <f t="shared" si="25"/>
        <v>-2</v>
      </c>
    </row>
    <row r="70" spans="1:9" s="1" customFormat="1">
      <c r="A70" s="13">
        <v>42195</v>
      </c>
      <c r="B70" s="6" t="s">
        <v>175</v>
      </c>
      <c r="C70" s="6" t="s">
        <v>176</v>
      </c>
      <c r="D70" s="7">
        <v>2</v>
      </c>
      <c r="E70" s="8">
        <v>6.5</v>
      </c>
      <c r="F70" s="9">
        <v>3.6</v>
      </c>
      <c r="G70" s="5" t="s">
        <v>21</v>
      </c>
      <c r="H70" s="34">
        <f t="shared" si="24"/>
        <v>11</v>
      </c>
      <c r="I70" s="34">
        <f t="shared" si="25"/>
        <v>4.9400000000000004</v>
      </c>
    </row>
    <row r="71" spans="1:9" s="1" customFormat="1">
      <c r="A71" s="13">
        <v>42195</v>
      </c>
      <c r="B71" s="6" t="s">
        <v>408</v>
      </c>
      <c r="C71" s="6" t="s">
        <v>409</v>
      </c>
      <c r="D71" s="7">
        <v>2</v>
      </c>
      <c r="E71" s="8">
        <v>3</v>
      </c>
      <c r="F71" s="9">
        <v>3.22</v>
      </c>
      <c r="G71" s="5" t="s">
        <v>21</v>
      </c>
      <c r="H71" s="34">
        <f t="shared" si="24"/>
        <v>4</v>
      </c>
      <c r="I71" s="34">
        <f t="shared" si="25"/>
        <v>4.22</v>
      </c>
    </row>
    <row r="72" spans="1:9" s="1" customFormat="1">
      <c r="A72" s="13">
        <v>42195</v>
      </c>
      <c r="B72" s="6" t="s">
        <v>410</v>
      </c>
      <c r="C72" s="6" t="s">
        <v>401</v>
      </c>
      <c r="D72" s="7">
        <v>2</v>
      </c>
      <c r="E72" s="8">
        <v>4</v>
      </c>
      <c r="F72" s="9">
        <v>3.85</v>
      </c>
      <c r="G72" s="5" t="s">
        <v>14</v>
      </c>
      <c r="H72" s="34">
        <f t="shared" si="24"/>
        <v>-2</v>
      </c>
      <c r="I72" s="34">
        <f t="shared" si="25"/>
        <v>-2</v>
      </c>
    </row>
    <row r="73" spans="1:9" s="1" customFormat="1">
      <c r="A73" s="13">
        <v>42196</v>
      </c>
      <c r="B73" s="6" t="s">
        <v>411</v>
      </c>
      <c r="C73" s="6" t="s">
        <v>412</v>
      </c>
      <c r="D73" s="7">
        <v>1</v>
      </c>
      <c r="E73" s="8">
        <v>3.25</v>
      </c>
      <c r="F73" s="9">
        <v>2.91</v>
      </c>
      <c r="G73" s="5" t="s">
        <v>14</v>
      </c>
      <c r="H73" s="34">
        <f t="shared" ref="H73:H77" si="26">ROUND(IF(G73="Y",D73*E73-D73,-D73),2)</f>
        <v>-1</v>
      </c>
      <c r="I73" s="34">
        <f t="shared" ref="I73:I77" si="27">ROUND(IF(G73="Y",(F73-1)*D73*0.95,-D73),2)</f>
        <v>-1</v>
      </c>
    </row>
    <row r="74" spans="1:9" s="1" customFormat="1">
      <c r="A74" s="13">
        <v>42196</v>
      </c>
      <c r="B74" s="6" t="s">
        <v>177</v>
      </c>
      <c r="C74" s="6" t="s">
        <v>178</v>
      </c>
      <c r="D74" s="7">
        <v>2</v>
      </c>
      <c r="E74" s="8">
        <v>3.75</v>
      </c>
      <c r="F74" s="9">
        <v>4.5999999999999996</v>
      </c>
      <c r="G74" s="5" t="s">
        <v>14</v>
      </c>
      <c r="H74" s="34">
        <f t="shared" si="26"/>
        <v>-2</v>
      </c>
      <c r="I74" s="34">
        <f t="shared" si="27"/>
        <v>-2</v>
      </c>
    </row>
    <row r="75" spans="1:9" s="1" customFormat="1">
      <c r="A75" s="13">
        <v>42196</v>
      </c>
      <c r="B75" s="6" t="s">
        <v>413</v>
      </c>
      <c r="C75" s="6" t="s">
        <v>414</v>
      </c>
      <c r="D75" s="7">
        <v>2</v>
      </c>
      <c r="E75" s="8">
        <v>3.25</v>
      </c>
      <c r="F75" s="9">
        <v>2.94</v>
      </c>
      <c r="G75" s="5" t="s">
        <v>14</v>
      </c>
      <c r="H75" s="34">
        <f t="shared" si="26"/>
        <v>-2</v>
      </c>
      <c r="I75" s="34">
        <f t="shared" si="27"/>
        <v>-2</v>
      </c>
    </row>
    <row r="76" spans="1:9" s="1" customFormat="1">
      <c r="A76" s="13">
        <v>42196</v>
      </c>
      <c r="B76" s="6" t="s">
        <v>179</v>
      </c>
      <c r="C76" s="6" t="s">
        <v>180</v>
      </c>
      <c r="D76" s="7">
        <v>2</v>
      </c>
      <c r="E76" s="8">
        <v>2.88</v>
      </c>
      <c r="F76" s="9">
        <v>3.11</v>
      </c>
      <c r="G76" s="5" t="s">
        <v>14</v>
      </c>
      <c r="H76" s="34">
        <f t="shared" si="26"/>
        <v>-2</v>
      </c>
      <c r="I76" s="34">
        <f t="shared" si="27"/>
        <v>-2</v>
      </c>
    </row>
    <row r="77" spans="1:9" s="1" customFormat="1">
      <c r="A77" s="13">
        <v>42196</v>
      </c>
      <c r="B77" s="6" t="s">
        <v>415</v>
      </c>
      <c r="C77" s="6" t="s">
        <v>199</v>
      </c>
      <c r="D77" s="7">
        <v>1</v>
      </c>
      <c r="E77" s="8">
        <v>5</v>
      </c>
      <c r="F77" s="9">
        <v>5.9</v>
      </c>
      <c r="G77" s="5" t="s">
        <v>14</v>
      </c>
      <c r="H77" s="34">
        <f t="shared" si="26"/>
        <v>-1</v>
      </c>
      <c r="I77" s="34">
        <f t="shared" si="27"/>
        <v>-1</v>
      </c>
    </row>
    <row r="78" spans="1:9" s="1" customFormat="1">
      <c r="A78" s="13">
        <v>42203</v>
      </c>
      <c r="B78" s="6" t="s">
        <v>416</v>
      </c>
      <c r="C78" s="6" t="s">
        <v>417</v>
      </c>
      <c r="D78" s="7">
        <v>2</v>
      </c>
      <c r="E78" s="8">
        <v>3.5</v>
      </c>
      <c r="F78" s="9">
        <v>3.89</v>
      </c>
      <c r="G78" s="5" t="s">
        <v>14</v>
      </c>
      <c r="H78" s="34">
        <f t="shared" ref="H78:H87" si="28">ROUND(IF(G78="Y",D78*E78-D78,-D78),2)</f>
        <v>-2</v>
      </c>
      <c r="I78" s="34">
        <f t="shared" ref="I78:I87" si="29">ROUND(IF(G78="Y",(F78-1)*D78*0.95,-D78),2)</f>
        <v>-2</v>
      </c>
    </row>
    <row r="79" spans="1:9" s="1" customFormat="1">
      <c r="A79" s="13">
        <v>42203</v>
      </c>
      <c r="B79" s="6" t="s">
        <v>418</v>
      </c>
      <c r="C79" s="6" t="s">
        <v>419</v>
      </c>
      <c r="D79" s="7">
        <v>2</v>
      </c>
      <c r="E79" s="8">
        <v>4.5</v>
      </c>
      <c r="F79" s="9">
        <v>4.75</v>
      </c>
      <c r="G79" s="5" t="s">
        <v>21</v>
      </c>
      <c r="H79" s="34">
        <f t="shared" si="28"/>
        <v>7</v>
      </c>
      <c r="I79" s="34">
        <f t="shared" si="29"/>
        <v>7.13</v>
      </c>
    </row>
    <row r="80" spans="1:9" s="1" customFormat="1">
      <c r="A80" s="13">
        <v>42203</v>
      </c>
      <c r="B80" s="6" t="s">
        <v>200</v>
      </c>
      <c r="C80" s="6" t="s">
        <v>201</v>
      </c>
      <c r="D80" s="7">
        <v>3</v>
      </c>
      <c r="E80" s="8">
        <v>2.2000000000000002</v>
      </c>
      <c r="F80" s="9">
        <v>2.74</v>
      </c>
      <c r="G80" s="5" t="s">
        <v>14</v>
      </c>
      <c r="H80" s="34">
        <f t="shared" si="28"/>
        <v>-3</v>
      </c>
      <c r="I80" s="34">
        <f t="shared" si="29"/>
        <v>-3</v>
      </c>
    </row>
    <row r="81" spans="1:9" s="1" customFormat="1">
      <c r="A81" s="13"/>
      <c r="B81" s="6" t="s">
        <v>420</v>
      </c>
      <c r="C81" s="6" t="s">
        <v>421</v>
      </c>
      <c r="D81" s="7">
        <v>2</v>
      </c>
      <c r="E81" s="8">
        <v>3.5</v>
      </c>
      <c r="F81" s="9"/>
      <c r="G81" s="5" t="s">
        <v>69</v>
      </c>
      <c r="H81" s="34"/>
      <c r="I81" s="34"/>
    </row>
    <row r="82" spans="1:9" s="1" customFormat="1">
      <c r="A82" s="13">
        <v>42203</v>
      </c>
      <c r="B82" s="6" t="s">
        <v>202</v>
      </c>
      <c r="C82" s="6" t="s">
        <v>203</v>
      </c>
      <c r="D82" s="7">
        <v>2</v>
      </c>
      <c r="E82" s="8">
        <v>2.625</v>
      </c>
      <c r="F82" s="9">
        <v>2.39</v>
      </c>
      <c r="G82" s="5" t="s">
        <v>14</v>
      </c>
      <c r="H82" s="34">
        <f t="shared" si="28"/>
        <v>-2</v>
      </c>
      <c r="I82" s="34">
        <f t="shared" si="29"/>
        <v>-2</v>
      </c>
    </row>
    <row r="83" spans="1:9" s="1" customFormat="1">
      <c r="A83" s="13"/>
      <c r="B83" s="6" t="s">
        <v>422</v>
      </c>
      <c r="C83" s="6" t="s">
        <v>423</v>
      </c>
      <c r="D83" s="7">
        <v>2</v>
      </c>
      <c r="E83" s="8">
        <v>6</v>
      </c>
      <c r="F83" s="9"/>
      <c r="G83" s="5" t="s">
        <v>69</v>
      </c>
      <c r="H83" s="34"/>
      <c r="I83" s="34"/>
    </row>
    <row r="84" spans="1:9" s="1" customFormat="1">
      <c r="A84" s="13">
        <v>42203</v>
      </c>
      <c r="B84" s="6" t="s">
        <v>204</v>
      </c>
      <c r="C84" s="6" t="s">
        <v>205</v>
      </c>
      <c r="D84" s="7">
        <v>2</v>
      </c>
      <c r="E84" s="8">
        <v>4.5</v>
      </c>
      <c r="F84" s="9">
        <v>4.4000000000000004</v>
      </c>
      <c r="G84" s="5" t="s">
        <v>14</v>
      </c>
      <c r="H84" s="34">
        <f t="shared" si="28"/>
        <v>-2</v>
      </c>
      <c r="I84" s="34">
        <f t="shared" si="29"/>
        <v>-2</v>
      </c>
    </row>
    <row r="85" spans="1:9" s="1" customFormat="1">
      <c r="A85" s="13">
        <v>42203</v>
      </c>
      <c r="B85" s="6" t="s">
        <v>424</v>
      </c>
      <c r="C85" s="6" t="s">
        <v>425</v>
      </c>
      <c r="D85" s="7">
        <v>1</v>
      </c>
      <c r="E85" s="8">
        <v>4.5</v>
      </c>
      <c r="F85" s="9">
        <v>3.95</v>
      </c>
      <c r="G85" s="5" t="s">
        <v>21</v>
      </c>
      <c r="H85" s="34">
        <f t="shared" si="28"/>
        <v>3.5</v>
      </c>
      <c r="I85" s="34">
        <f t="shared" si="29"/>
        <v>2.8</v>
      </c>
    </row>
    <row r="86" spans="1:9" s="1" customFormat="1">
      <c r="A86" s="13">
        <v>42203</v>
      </c>
      <c r="B86" s="6" t="s">
        <v>426</v>
      </c>
      <c r="C86" s="6" t="s">
        <v>427</v>
      </c>
      <c r="D86" s="7">
        <v>2</v>
      </c>
      <c r="E86" s="8">
        <v>3.25</v>
      </c>
      <c r="F86" s="9">
        <v>2.0099999999999998</v>
      </c>
      <c r="G86" s="5" t="s">
        <v>21</v>
      </c>
      <c r="H86" s="34">
        <f t="shared" si="28"/>
        <v>4.5</v>
      </c>
      <c r="I86" s="34">
        <f t="shared" si="29"/>
        <v>1.92</v>
      </c>
    </row>
    <row r="87" spans="1:9" s="1" customFormat="1">
      <c r="A87" s="13">
        <v>42203</v>
      </c>
      <c r="B87" s="6" t="s">
        <v>428</v>
      </c>
      <c r="C87" s="6" t="s">
        <v>429</v>
      </c>
      <c r="D87" s="7">
        <v>1</v>
      </c>
      <c r="E87" s="8">
        <v>3.5</v>
      </c>
      <c r="F87" s="9">
        <v>3.18</v>
      </c>
      <c r="G87" s="5" t="s">
        <v>14</v>
      </c>
      <c r="H87" s="34">
        <f t="shared" si="28"/>
        <v>-1</v>
      </c>
      <c r="I87" s="34">
        <f t="shared" si="29"/>
        <v>-1</v>
      </c>
    </row>
    <row r="88" spans="1:9" s="1" customFormat="1">
      <c r="A88" s="13">
        <v>42209</v>
      </c>
      <c r="B88" s="6" t="s">
        <v>218</v>
      </c>
      <c r="C88" s="6" t="s">
        <v>219</v>
      </c>
      <c r="D88" s="7">
        <v>1</v>
      </c>
      <c r="E88" s="8">
        <v>3.75</v>
      </c>
      <c r="F88" s="9">
        <v>3.67</v>
      </c>
      <c r="G88" s="5" t="s">
        <v>14</v>
      </c>
      <c r="H88" s="34">
        <f t="shared" ref="H88:J90" si="30">ROUND(IF(G88="Y",D88*E88-D88,-D88),2)</f>
        <v>-1</v>
      </c>
      <c r="I88" s="34">
        <f t="shared" ref="I88:I90" si="31">ROUND(IF(G88="Y",(F88-1)*D88*0.95,-D88),2)</f>
        <v>-1</v>
      </c>
    </row>
    <row r="89" spans="1:9" s="1" customFormat="1">
      <c r="A89" s="13"/>
      <c r="B89" s="6" t="s">
        <v>430</v>
      </c>
      <c r="C89" s="6" t="s">
        <v>431</v>
      </c>
      <c r="D89" s="7">
        <v>2</v>
      </c>
      <c r="E89" s="8">
        <v>8</v>
      </c>
      <c r="F89" s="9"/>
      <c r="G89" s="5" t="s">
        <v>69</v>
      </c>
      <c r="H89" s="34"/>
      <c r="I89" s="34"/>
    </row>
    <row r="90" spans="1:9" s="1" customFormat="1">
      <c r="A90" s="13">
        <v>42209</v>
      </c>
      <c r="B90" s="6" t="s">
        <v>432</v>
      </c>
      <c r="C90" s="6" t="s">
        <v>433</v>
      </c>
      <c r="D90" s="7">
        <v>2</v>
      </c>
      <c r="E90" s="8">
        <v>9</v>
      </c>
      <c r="F90" s="9">
        <v>11.14</v>
      </c>
      <c r="G90" s="5" t="s">
        <v>14</v>
      </c>
      <c r="H90" s="34">
        <f t="shared" si="30"/>
        <v>-2</v>
      </c>
      <c r="I90" s="34">
        <f t="shared" si="31"/>
        <v>-2</v>
      </c>
    </row>
    <row r="91" spans="1:9" s="1" customFormat="1">
      <c r="A91" s="13">
        <v>42209</v>
      </c>
      <c r="B91" s="6" t="s">
        <v>434</v>
      </c>
      <c r="C91" s="6" t="s">
        <v>435</v>
      </c>
      <c r="D91" s="7">
        <v>1</v>
      </c>
      <c r="E91" s="8">
        <v>3</v>
      </c>
      <c r="F91" s="9">
        <v>2.58</v>
      </c>
      <c r="G91" s="5" t="s">
        <v>14</v>
      </c>
      <c r="H91" s="34">
        <f t="shared" ref="H91" si="32">ROUND(IF(G91="Y",D91*E91-D91,-D91),2)</f>
        <v>-1</v>
      </c>
      <c r="I91" s="34">
        <f t="shared" ref="I91" si="33">ROUND(IF(G91="Y",(F91-1)*D91*0.95,-D91),2)</f>
        <v>-1</v>
      </c>
    </row>
    <row r="92" spans="1:9" s="1" customFormat="1">
      <c r="A92" s="13">
        <v>42209</v>
      </c>
      <c r="B92" s="6" t="s">
        <v>436</v>
      </c>
      <c r="C92" s="6" t="s">
        <v>437</v>
      </c>
      <c r="D92" s="7">
        <v>1</v>
      </c>
      <c r="E92" s="8">
        <v>2.875</v>
      </c>
      <c r="F92" s="9">
        <v>2.44</v>
      </c>
      <c r="G92" s="5" t="s">
        <v>14</v>
      </c>
      <c r="H92" s="34">
        <f t="shared" ref="H92" si="34">ROUND(IF(G92="Y",D92*E92-D92,-D92),2)</f>
        <v>-1</v>
      </c>
      <c r="I92" s="34">
        <f t="shared" ref="I92" si="35">ROUND(IF(G92="Y",(F92-1)*D92*0.95,-D92),2)</f>
        <v>-1</v>
      </c>
    </row>
    <row r="93" spans="1:9" s="1" customFormat="1">
      <c r="A93" s="13">
        <v>42210</v>
      </c>
      <c r="B93" s="6" t="s">
        <v>220</v>
      </c>
      <c r="C93" s="6" t="s">
        <v>221</v>
      </c>
      <c r="D93" s="7">
        <v>2</v>
      </c>
      <c r="E93" s="8">
        <v>2.25</v>
      </c>
      <c r="F93" s="9">
        <v>2.06</v>
      </c>
      <c r="G93" s="5" t="s">
        <v>21</v>
      </c>
      <c r="H93" s="34">
        <f t="shared" ref="H93:H95" si="36">ROUND(IF(G93="Y",D93*E93-D93,-D93),2)</f>
        <v>2.5</v>
      </c>
      <c r="I93" s="34">
        <f t="shared" ref="I93:I95" si="37">ROUND(IF(G93="Y",(F93-1)*D93*0.95,-D93),2)</f>
        <v>2.0099999999999998</v>
      </c>
    </row>
    <row r="94" spans="1:9" s="1" customFormat="1">
      <c r="A94" s="13">
        <v>42210</v>
      </c>
      <c r="B94" s="6" t="s">
        <v>438</v>
      </c>
      <c r="C94" s="6" t="s">
        <v>439</v>
      </c>
      <c r="D94" s="7">
        <v>2</v>
      </c>
      <c r="E94" s="8">
        <v>2.5</v>
      </c>
      <c r="F94" s="9">
        <v>3.2</v>
      </c>
      <c r="G94" s="5" t="s">
        <v>21</v>
      </c>
      <c r="H94" s="34">
        <f t="shared" si="36"/>
        <v>3</v>
      </c>
      <c r="I94" s="34">
        <f t="shared" si="37"/>
        <v>4.18</v>
      </c>
    </row>
    <row r="95" spans="1:9" s="1" customFormat="1">
      <c r="A95" s="13">
        <v>42210</v>
      </c>
      <c r="B95" s="6" t="s">
        <v>279</v>
      </c>
      <c r="C95" s="6" t="s">
        <v>440</v>
      </c>
      <c r="D95" s="7">
        <v>1</v>
      </c>
      <c r="E95" s="8">
        <v>3.25</v>
      </c>
      <c r="F95" s="9">
        <v>3.35</v>
      </c>
      <c r="G95" s="5" t="s">
        <v>14</v>
      </c>
      <c r="H95" s="34">
        <f t="shared" si="36"/>
        <v>-1</v>
      </c>
      <c r="I95" s="34">
        <f t="shared" si="37"/>
        <v>-1</v>
      </c>
    </row>
    <row r="96" spans="1:9" s="1" customFormat="1">
      <c r="A96" s="13"/>
      <c r="B96" s="6"/>
      <c r="C96" s="6"/>
      <c r="D96" s="7"/>
      <c r="E96" s="8"/>
      <c r="F96" s="9"/>
      <c r="G96" s="5"/>
      <c r="H96" s="34"/>
      <c r="I96" s="34"/>
    </row>
    <row r="97" spans="1:9" s="1" customFormat="1">
      <c r="A97" s="13"/>
      <c r="B97" s="6"/>
      <c r="C97" s="6"/>
      <c r="D97" s="7"/>
      <c r="E97" s="8"/>
      <c r="F97" s="9"/>
      <c r="G97" s="5"/>
      <c r="H97" s="34"/>
      <c r="I97" s="34"/>
    </row>
    <row r="98" spans="1:9" s="1" customFormat="1">
      <c r="A98" s="13"/>
      <c r="B98" s="6"/>
      <c r="C98" s="6"/>
      <c r="D98" s="7"/>
      <c r="E98" s="8"/>
      <c r="F98" s="9"/>
      <c r="G98" s="5"/>
      <c r="H98" s="34"/>
      <c r="I98" s="34"/>
    </row>
    <row r="99" spans="1:9" s="1" customFormat="1">
      <c r="A99" s="13"/>
      <c r="B99" s="6"/>
      <c r="C99" s="6"/>
      <c r="D99" s="7"/>
      <c r="E99" s="8"/>
      <c r="F99" s="9"/>
      <c r="G99" s="5"/>
      <c r="H99" s="34"/>
      <c r="I99" s="34"/>
    </row>
    <row r="100" spans="1:9" s="1" customFormat="1">
      <c r="A100" s="13"/>
      <c r="B100" s="6"/>
      <c r="C100" s="6"/>
      <c r="D100" s="7"/>
      <c r="E100" s="8"/>
      <c r="F100" s="9"/>
      <c r="G100" s="5"/>
      <c r="H100" s="34"/>
      <c r="I100" s="34"/>
    </row>
    <row r="101" spans="1:9" s="1" customFormat="1">
      <c r="A101" s="13"/>
      <c r="B101" s="6"/>
      <c r="C101" s="6"/>
      <c r="D101" s="7"/>
      <c r="E101" s="8"/>
      <c r="F101" s="9"/>
      <c r="G101" s="5"/>
      <c r="H101" s="2"/>
      <c r="I101" s="2"/>
    </row>
    <row r="102" spans="1:9" s="1" customFormat="1">
      <c r="A102" s="13"/>
      <c r="B102" s="6"/>
      <c r="C102" s="6"/>
      <c r="D102" s="7"/>
      <c r="E102" s="8"/>
      <c r="F102" s="9"/>
      <c r="G102" s="5"/>
      <c r="H102" s="2"/>
      <c r="I102" s="2"/>
    </row>
    <row r="103" spans="1:9" s="1" customFormat="1">
      <c r="A103" s="13"/>
      <c r="B103" s="6"/>
      <c r="C103" s="6"/>
      <c r="D103" s="7"/>
      <c r="E103" s="8"/>
      <c r="F103" s="9"/>
      <c r="G103" s="5"/>
      <c r="H103" s="2"/>
      <c r="I103" s="2"/>
    </row>
    <row r="104" spans="1:9" s="1" customFormat="1">
      <c r="A104" s="13"/>
      <c r="B104" s="6"/>
      <c r="C104" s="6"/>
      <c r="D104" s="7"/>
      <c r="E104" s="8"/>
      <c r="F104" s="9"/>
      <c r="G104" s="5"/>
      <c r="H104" s="2"/>
      <c r="I104" s="2"/>
    </row>
  </sheetData>
  <dataValidations count="4">
    <dataValidation allowBlank="1" showErrorMessage="1" promptTitle="Input Instructions" prompt="This field is optional and is not used elsewhere in the spreadsheet.  It is designed to help you keep track of your bet details." sqref="A3:B57 B59:B104 A58:A104"/>
    <dataValidation allowBlank="1" showErrorMessage="1" promptTitle="Input Instructions" prompt="This field is optional, and is not used elsewhere in the spreadsheet.  It is designed to help you keep track of your bet details." sqref="C3:C104"/>
    <dataValidation type="decimal" allowBlank="1" showErrorMessage="1" errorTitle="Input error" error="Please input positive numbers only for the betting amount." promptTitle="Input Instructions" prompt="Input the betting odds for your selection. Your odds should correspond to the format you chose in the Settings worksheet." sqref="E3:F104">
      <formula1>-9.99999999999999E+30</formula1>
      <formula2>9.99999999999999E+30</formula2>
    </dataValidation>
    <dataValidation type="decimal" allowBlank="1" showErrorMessage="1" errorTitle="Input error" error="Please input positive numbers only for the betting amount." promptTitle="Input Instructions" prompt="Input the currency amount that you have placed on the bet._x000a__x000a_If it is a Lay bet, input the wager amount from the backer's perspective.  See the Intro sheet for input examples." sqref="D3:D104">
      <formula1>0</formula1>
      <formula2>9.99999999999999E+30</formula2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D785C3C6-74B7-462D-9927-FC973B112A2A}">
            <xm:f>'Prime Strategy'!#REF!="Betfair"</xm:f>
            <x14:dxf>
              <fill>
                <patternFill>
                  <bgColor theme="9" tint="0.59996337778862885"/>
                </patternFill>
              </fill>
              <border>
                <left style="thin">
                  <color theme="2" tint="-0.24994659260841701"/>
                </left>
                <right style="thin">
                  <color theme="2" tint="-0.24994659260841701"/>
                </right>
                <top style="thin">
                  <color theme="2" tint="-0.24994659260841701"/>
                </top>
                <bottom style="thin">
                  <color theme="2" tint="-0.24994659260841701"/>
                </bottom>
                <vertical/>
                <horizontal/>
              </border>
            </x14:dxf>
          </x14:cfRule>
          <xm:sqref>A3:F57 A101:F104 A60:E62 B63:E64 A63:A78 A79:E100 F58:F100</xm:sqref>
        </x14:conditionalFormatting>
        <x14:conditionalFormatting xmlns:xm="http://schemas.microsoft.com/office/excel/2006/main">
          <x14:cfRule type="expression" priority="48" id="{26635159-695F-433E-9691-E03950477186}">
            <xm:f>AND($D3&gt;0,'Prime Strategy'!#REF!="P")</xm:f>
            <x14:dxf>
              <fill>
                <patternFill>
                  <bgColor rgb="FFFFFF99"/>
                </patternFill>
              </fill>
            </x14:dxf>
          </x14:cfRule>
          <xm:sqref>A3:F24 A25:B26 D25:F26 A27:F57 A60:E62 B64:E64 F58:F62 D63:E63 F65:F78 F81 F83 F85:F92 A94:E94 B95:F97 A98:F104 B79:E93</xm:sqref>
        </x14:conditionalFormatting>
        <x14:conditionalFormatting xmlns:xm="http://schemas.microsoft.com/office/excel/2006/main">
          <x14:cfRule type="expression" priority="123" id="{26635159-695F-433E-9691-E03950477186}">
            <xm:f>AND($D25&gt;0,'Prime Strategy'!#REF!="P")</xm:f>
            <x14:dxf>
              <fill>
                <patternFill>
                  <bgColor rgb="FFFFFF99"/>
                </patternFill>
              </fill>
            </x14:dxf>
          </x14:cfRule>
          <xm:sqref>C26 A97 A64:A78 F80 A88:A89 A91 A93</xm:sqref>
        </x14:conditionalFormatting>
        <x14:conditionalFormatting xmlns:xm="http://schemas.microsoft.com/office/excel/2006/main">
          <x14:cfRule type="expression" priority="127" id="{26635159-695F-433E-9691-E03950477186}">
            <xm:f>AND($D26&gt;0,'Prime Strategy'!#REF!="P")</xm:f>
            <x14:dxf>
              <fill>
                <patternFill>
                  <bgColor rgb="FFFFFF99"/>
                </patternFill>
              </fill>
            </x14:dxf>
          </x14:cfRule>
          <xm:sqref>C25 A80 A82:A83 A85 F93</xm:sqref>
        </x14:conditionalFormatting>
        <x14:conditionalFormatting xmlns:xm="http://schemas.microsoft.com/office/excel/2006/main">
          <x14:cfRule type="expression" priority="43" id="{1C9070C6-E461-45A8-8BD3-3D5C836AF47B}">
            <xm:f>'Prime Strategy'!#REF!="Betfair"</xm:f>
            <x14:dxf>
              <fill>
                <patternFill>
                  <bgColor theme="9" tint="0.59996337778862885"/>
                </patternFill>
              </fill>
              <border>
                <left style="thin">
                  <color theme="2" tint="-0.24994659260841701"/>
                </left>
                <right style="thin">
                  <color theme="2" tint="-0.24994659260841701"/>
                </right>
                <top style="thin">
                  <color theme="2" tint="-0.24994659260841701"/>
                </top>
                <bottom style="thin">
                  <color theme="2" tint="-0.24994659260841701"/>
                </bottom>
                <vertical/>
                <horizontal/>
              </border>
            </x14:dxf>
          </x14:cfRule>
          <xm:sqref>A58 A59:B59 C58:E59 B65:E78</xm:sqref>
        </x14:conditionalFormatting>
        <x14:conditionalFormatting xmlns:xm="http://schemas.microsoft.com/office/excel/2006/main">
          <x14:cfRule type="expression" priority="44" id="{B41C8D0F-E86C-4547-8EFD-C001A1E03E21}">
            <xm:f>AND($D58&gt;0,'Prime Strategy'!#REF!="P")</xm:f>
            <x14:dxf>
              <fill>
                <patternFill>
                  <bgColor rgb="FFFFFF99"/>
                </patternFill>
              </fill>
            </x14:dxf>
          </x14:cfRule>
          <xm:sqref>A58 A59:B59 C58:E59 B65:E78</xm:sqref>
        </x14:conditionalFormatting>
        <x14:conditionalFormatting xmlns:xm="http://schemas.microsoft.com/office/excel/2006/main">
          <x14:cfRule type="expression" priority="129" id="{26635159-695F-433E-9691-E03950477186}">
            <xm:f>AND(#REF!&gt;0,'Prime Strategy'!#REF!="P")</xm:f>
            <x14:dxf>
              <fill>
                <patternFill>
                  <bgColor rgb="FFFFFF99"/>
                </patternFill>
              </fill>
            </x14:dxf>
          </x14:cfRule>
          <xm:sqref>A63:C63 F63:F64</xm:sqref>
        </x14:conditionalFormatting>
        <x14:conditionalFormatting xmlns:xm="http://schemas.microsoft.com/office/excel/2006/main">
          <x14:cfRule type="expression" priority="131" id="{26635159-695F-433E-9691-E03950477186}">
            <xm:f>AND($D65&gt;0,'Prime Strategy'!#REF!="P")</xm:f>
            <x14:dxf>
              <fill>
                <patternFill>
                  <bgColor rgb="FFFFFF99"/>
                </patternFill>
              </fill>
            </x14:dxf>
          </x14:cfRule>
          <xm:sqref>A73 A77:A78 A81</xm:sqref>
        </x14:conditionalFormatting>
        <x14:conditionalFormatting xmlns:xm="http://schemas.microsoft.com/office/excel/2006/main">
          <x14:cfRule type="expression" priority="42" id="{1BFBA9DC-1DA8-4FDA-8493-2F43EE626944}">
            <xm:f>AND($D66&gt;0,'Prime Strategy'!#REF!="P")</xm:f>
            <x14:dxf>
              <fill>
                <patternFill>
                  <bgColor rgb="FFFFFF99"/>
                </patternFill>
              </fill>
            </x14:dxf>
          </x14:cfRule>
          <xm:sqref>A74</xm:sqref>
        </x14:conditionalFormatting>
        <x14:conditionalFormatting xmlns:xm="http://schemas.microsoft.com/office/excel/2006/main">
          <x14:cfRule type="expression" priority="41" id="{DD2B5465-D2B1-4B95-94CD-001F8FA99F8C}">
            <xm:f>AND($D67&gt;0,'Prime Strategy'!#REF!="P")</xm:f>
            <x14:dxf>
              <fill>
                <patternFill>
                  <bgColor rgb="FFFFFF99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expression" priority="40" id="{015653B8-9792-4481-895A-F77D64B76906}">
            <xm:f>AND($D68&gt;0,'Prime Strategy'!#REF!="P")</xm:f>
            <x14:dxf>
              <fill>
                <patternFill>
                  <bgColor rgb="FFFFFF99"/>
                </patternFill>
              </fill>
            </x14:dxf>
          </x14:cfRule>
          <xm:sqref>A76</xm:sqref>
        </x14:conditionalFormatting>
        <x14:conditionalFormatting xmlns:xm="http://schemas.microsoft.com/office/excel/2006/main">
          <x14:cfRule type="expression" priority="133" id="{26635159-695F-433E-9691-E03950477186}">
            <xm:f>AND($D76&gt;0,'Prime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A95:A96</xm:sqref>
        </x14:conditionalFormatting>
        <x14:conditionalFormatting xmlns:xm="http://schemas.microsoft.com/office/excel/2006/main">
          <x14:cfRule type="expression" priority="138" id="{AA949958-5C9C-41B6-A5EF-4DB07A9DECCD}">
            <xm:f>AND($D70&gt;0,'Prime Strategy'!#REF!="P")</xm:f>
            <x14:dxf>
              <fill>
                <patternFill>
                  <bgColor rgb="FFFFFF99"/>
                </patternFill>
              </fill>
            </x14:dxf>
          </x14:cfRule>
          <xm:sqref>A88:A89 A91 A93:A94</xm:sqref>
        </x14:conditionalFormatting>
        <x14:conditionalFormatting xmlns:xm="http://schemas.microsoft.com/office/excel/2006/main">
          <x14:cfRule type="expression" priority="143" id="{26635159-695F-433E-9691-E03950477186}">
            <xm:f>AND(#REF!&gt;0,'Prime Strategy'!#REF!="P")</xm:f>
            <x14:dxf>
              <fill>
                <patternFill>
                  <bgColor rgb="FFFFFF99"/>
                </patternFill>
              </fill>
            </x14:dxf>
          </x14:cfRule>
          <xm:sqref>F79 A79 A81</xm:sqref>
        </x14:conditionalFormatting>
        <x14:conditionalFormatting xmlns:xm="http://schemas.microsoft.com/office/excel/2006/main">
          <x14:cfRule type="expression" priority="146" id="{26635159-695F-433E-9691-E03950477186}">
            <xm:f>AND($D79&gt;0,'Prime Strategy'!#REF!="P")</xm:f>
            <x14:dxf>
              <fill>
                <patternFill>
                  <bgColor rgb="FFFFFF99"/>
                </patternFill>
              </fill>
            </x14:dxf>
          </x14:cfRule>
          <xm:sqref>A81 F82 F84 A95</xm:sqref>
        </x14:conditionalFormatting>
        <x14:conditionalFormatting xmlns:xm="http://schemas.microsoft.com/office/excel/2006/main">
          <x14:cfRule type="expression" priority="152" id="{26635159-695F-433E-9691-E03950477186}">
            <xm:f>AND($D72&gt;0,'Prime Strategy'!#REF!="P")</xm:f>
            <x14:dxf>
              <fill>
                <patternFill>
                  <bgColor rgb="FFFFFF99"/>
                </patternFill>
              </fill>
            </x14:dxf>
          </x14:cfRule>
          <xm:sqref>A79</xm:sqref>
        </x14:conditionalFormatting>
        <x14:conditionalFormatting xmlns:xm="http://schemas.microsoft.com/office/excel/2006/main">
          <x14:cfRule type="expression" priority="153" id="{26635159-695F-433E-9691-E03950477186}">
            <xm:f>AND($D79&gt;0,'Prime Strategy'!#REF!="P")</xm:f>
            <x14:dxf>
              <fill>
                <patternFill>
                  <bgColor rgb="FFFFFF99"/>
                </patternFill>
              </fill>
            </x14:dxf>
          </x14:cfRule>
          <xm:sqref>A84</xm:sqref>
        </x14:conditionalFormatting>
        <x14:conditionalFormatting xmlns:xm="http://schemas.microsoft.com/office/excel/2006/main">
          <x14:cfRule type="expression" priority="164" id="{26635159-695F-433E-9691-E03950477186}">
            <xm:f>AND($D74&gt;0,'Prime Strategy'!#REF!="P")</xm:f>
            <x14:dxf>
              <fill>
                <patternFill>
                  <bgColor rgb="FFFFFF99"/>
                </patternFill>
              </fill>
            </x14:dxf>
          </x14:cfRule>
          <xm:sqref>A80 A82</xm:sqref>
        </x14:conditionalFormatting>
        <x14:conditionalFormatting xmlns:xm="http://schemas.microsoft.com/office/excel/2006/main">
          <x14:cfRule type="expression" priority="167" id="{26635159-695F-433E-9691-E03950477186}">
            <xm:f>AND($D80&gt;0,'Prime Strategy'!#REF!="P")</xm:f>
            <x14:dxf>
              <fill>
                <patternFill>
                  <bgColor rgb="FFFFFF99"/>
                </patternFill>
              </fill>
            </x14:dxf>
          </x14:cfRule>
          <xm:sqref>A85</xm:sqref>
        </x14:conditionalFormatting>
        <x14:conditionalFormatting xmlns:xm="http://schemas.microsoft.com/office/excel/2006/main">
          <x14:cfRule type="expression" priority="36" id="{8A25E9E8-DCFF-450B-9E51-C6E3F60B7B19}">
            <xm:f>AND($D75&gt;0,'Prime Strategy'!#REF!="P")</xm:f>
            <x14:dxf>
              <fill>
                <patternFill>
                  <bgColor rgb="FFFFFF99"/>
                </patternFill>
              </fill>
            </x14:dxf>
          </x14:cfRule>
          <xm:sqref>A81</xm:sqref>
        </x14:conditionalFormatting>
        <x14:conditionalFormatting xmlns:xm="http://schemas.microsoft.com/office/excel/2006/main">
          <x14:cfRule type="expression" priority="171" id="{26635159-695F-433E-9691-E03950477186}">
            <xm:f>AND($D88&gt;0,'Prime Strategy'!#REF!="P")</xm:f>
            <x14:dxf>
              <fill>
                <patternFill>
                  <bgColor rgb="FFFFFF99"/>
                </patternFill>
              </fill>
            </x14:dxf>
          </x14:cfRule>
          <xm:sqref>A86 A90 A93</xm:sqref>
        </x14:conditionalFormatting>
        <x14:conditionalFormatting xmlns:xm="http://schemas.microsoft.com/office/excel/2006/main">
          <x14:cfRule type="expression" priority="173" id="{26635159-695F-433E-9691-E03950477186}">
            <xm:f>AND($D78&gt;0,'Prime Strategy'!#REF!="P")</xm:f>
            <x14:dxf>
              <fill>
                <patternFill>
                  <bgColor rgb="FFFFFF99"/>
                </patternFill>
              </fill>
            </x14:dxf>
          </x14:cfRule>
          <xm:sqref>A83</xm:sqref>
        </x14:conditionalFormatting>
        <x14:conditionalFormatting xmlns:xm="http://schemas.microsoft.com/office/excel/2006/main">
          <x14:cfRule type="expression" priority="179" id="{AA949958-5C9C-41B6-A5EF-4DB07A9DECCD}">
            <xm:f>AND($D71&gt;0,'Prime Strategy'!#REF!="P")</xm:f>
            <x14:dxf>
              <fill>
                <patternFill>
                  <bgColor rgb="FFFFFF99"/>
                </patternFill>
              </fill>
            </x14:dxf>
          </x14:cfRule>
          <xm:sqref>A86 A90 A92:A93</xm:sqref>
        </x14:conditionalFormatting>
        <x14:conditionalFormatting xmlns:xm="http://schemas.microsoft.com/office/excel/2006/main">
          <x14:cfRule type="expression" priority="188" id="{26635159-695F-433E-9691-E03950477186}">
            <xm:f>AND($D85&gt;0,'Prime Strategy'!#REF!="P")</xm:f>
            <x14:dxf>
              <fill>
                <patternFill>
                  <bgColor rgb="FFFFFF99"/>
                </patternFill>
              </fill>
            </x14:dxf>
          </x14:cfRule>
          <xm:sqref>A84</xm:sqref>
        </x14:conditionalFormatting>
        <x14:conditionalFormatting xmlns:xm="http://schemas.microsoft.com/office/excel/2006/main">
          <x14:cfRule type="expression" priority="191" id="{26635159-695F-433E-9691-E03950477186}">
            <xm:f>AND($D90&gt;0,'Prime Strategy'!#REF!="P")</xm:f>
            <x14:dxf>
              <fill>
                <patternFill>
                  <bgColor rgb="FFFFFF99"/>
                </patternFill>
              </fill>
            </x14:dxf>
          </x14:cfRule>
          <xm:sqref>A87:A88</xm:sqref>
        </x14:conditionalFormatting>
        <x14:conditionalFormatting xmlns:xm="http://schemas.microsoft.com/office/excel/2006/main">
          <x14:cfRule type="expression" priority="192" id="{AA949958-5C9C-41B6-A5EF-4DB07A9DECCD}">
            <xm:f>AND($D73&gt;0,'Prime Strategy'!#REF!="P")</xm:f>
            <x14:dxf>
              <fill>
                <patternFill>
                  <bgColor rgb="FFFFFF99"/>
                </patternFill>
              </fill>
            </x14:dxf>
          </x14:cfRule>
          <xm:sqref>A87:A88</xm:sqref>
        </x14:conditionalFormatting>
        <x14:conditionalFormatting xmlns:xm="http://schemas.microsoft.com/office/excel/2006/main">
          <x14:cfRule type="expression" priority="33" id="{2A7E6524-F42E-4CFE-8A24-6ACDD6178237}">
            <xm:f>AND($D92&gt;0,'Prime Strategy'!#REF!="P")</xm:f>
            <x14:dxf>
              <fill>
                <patternFill>
                  <bgColor rgb="FFFFFF99"/>
                </patternFill>
              </fill>
            </x14:dxf>
          </x14:cfRule>
          <xm:sqref>A89</xm:sqref>
        </x14:conditionalFormatting>
        <x14:conditionalFormatting xmlns:xm="http://schemas.microsoft.com/office/excel/2006/main">
          <x14:cfRule type="expression" priority="34" id="{7C0F0EAA-73F8-4B95-BA28-97D6357A391D}">
            <xm:f>AND($D75&gt;0,'Prime Strategy'!#REF!="P")</xm:f>
            <x14:dxf>
              <fill>
                <patternFill>
                  <bgColor rgb="FFFFFF99"/>
                </patternFill>
              </fill>
            </x14:dxf>
          </x14:cfRule>
          <xm:sqref>A89</xm:sqref>
        </x14:conditionalFormatting>
        <x14:conditionalFormatting xmlns:xm="http://schemas.microsoft.com/office/excel/2006/main">
          <x14:cfRule type="expression" priority="29" id="{569CAF56-C488-4AFF-94ED-8478D7489548}">
            <xm:f>AND($D89&gt;0,'Prime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A90</xm:sqref>
        </x14:conditionalFormatting>
        <x14:conditionalFormatting xmlns:xm="http://schemas.microsoft.com/office/excel/2006/main">
          <x14:cfRule type="expression" priority="30" id="{C74ABFC9-4047-471C-AA9C-A31B2DEFC9CF}">
            <xm:f>AND($D72&gt;0,'Prime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A90</xm:sqref>
        </x14:conditionalFormatting>
        <x14:conditionalFormatting xmlns:xm="http://schemas.microsoft.com/office/excel/2006/main">
          <x14:cfRule type="expression" priority="32" id="{9297FFA6-72E6-4E10-8641-9A2D22CFA1C5}">
            <xm:f>AND($D76&gt;0,'Prime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A90</xm:sqref>
        </x14:conditionalFormatting>
        <x14:conditionalFormatting xmlns:xm="http://schemas.microsoft.com/office/excel/2006/main">
          <x14:cfRule type="expression" priority="28" id="{F6E24B7B-29CE-4AFD-A815-778705F2F735}">
            <xm:f>AND($D77&gt;0,'Prime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A91</xm:sqref>
        </x14:conditionalFormatting>
        <x14:conditionalFormatting xmlns:xm="http://schemas.microsoft.com/office/excel/2006/main">
          <x14:cfRule type="expression" priority="23" id="{E16C94AA-18FF-4711-9A8E-0BDC2091C3AA}">
            <xm:f>AND($D91&gt;0,'Prime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A92:A93</xm:sqref>
        </x14:conditionalFormatting>
        <x14:conditionalFormatting xmlns:xm="http://schemas.microsoft.com/office/excel/2006/main">
          <x14:cfRule type="expression" priority="24" id="{F655DD3A-0177-49C7-9599-631B4DD51EE0}">
            <xm:f>AND($D74&gt;0,'Prime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A92:A93</xm:sqref>
        </x14:conditionalFormatting>
        <x14:conditionalFormatting xmlns:xm="http://schemas.microsoft.com/office/excel/2006/main">
          <x14:cfRule type="expression" priority="25" id="{49890602-CCA9-454B-995D-55B89257610D}">
            <xm:f>AND($D95&gt;0,'Prime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A92:A93</xm:sqref>
        </x14:conditionalFormatting>
        <x14:conditionalFormatting xmlns:xm="http://schemas.microsoft.com/office/excel/2006/main">
          <x14:cfRule type="expression" priority="26" id="{873892D9-E696-4126-B617-62DFEF867E5A}">
            <xm:f>AND($D78&gt;0,'Prime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A92:A93</xm:sqref>
        </x14:conditionalFormatting>
        <x14:conditionalFormatting xmlns:xm="http://schemas.microsoft.com/office/excel/2006/main">
          <x14:cfRule type="expression" priority="21" id="{365DE505-7452-47DD-AAAE-CCEDC58B549E}">
            <xm:f>AND($D96&gt;0,'Prime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A94</xm:sqref>
        </x14:conditionalFormatting>
        <x14:conditionalFormatting xmlns:xm="http://schemas.microsoft.com/office/excel/2006/main">
          <x14:cfRule type="expression" priority="22" id="{57303A04-D03C-4683-AF62-F690D3ED3874}">
            <xm:f>AND($D79&gt;0,'Prime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A94</xm:sqref>
        </x14:conditionalFormatting>
        <x14:conditionalFormatting xmlns:xm="http://schemas.microsoft.com/office/excel/2006/main">
          <x14:cfRule type="expression" priority="18" id="{8EB0478F-60E6-42CC-9AB4-9AA4A96C8907}">
            <xm:f>AND($D76&gt;0,'Prime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A94</xm:sqref>
        </x14:conditionalFormatting>
        <x14:conditionalFormatting xmlns:xm="http://schemas.microsoft.com/office/excel/2006/main">
          <x14:cfRule type="expression" priority="19" id="{5606235C-B65B-4434-85A0-268A5C7808D3}">
            <xm:f>AND($D97&gt;0,'Prime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A94</xm:sqref>
        </x14:conditionalFormatting>
        <x14:conditionalFormatting xmlns:xm="http://schemas.microsoft.com/office/excel/2006/main">
          <x14:cfRule type="expression" priority="20" id="{C269F426-76FA-446B-897F-F7E58ED3B9FA}">
            <xm:f>AND($D80&gt;0,'Prime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A94</xm:sqref>
        </x14:conditionalFormatting>
        <x14:conditionalFormatting xmlns:xm="http://schemas.microsoft.com/office/excel/2006/main">
          <x14:cfRule type="expression" priority="14" id="{28CDC5BA-558A-4027-9B4C-D10B7253F3DE}">
            <xm:f>AND($D77&gt;0,'Prime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A95</xm:sqref>
        </x14:conditionalFormatting>
        <x14:conditionalFormatting xmlns:xm="http://schemas.microsoft.com/office/excel/2006/main">
          <x14:cfRule type="expression" priority="15" id="{7ECC962F-C581-4C3F-B493-747B487EBC57}">
            <xm:f>AND($D97&gt;0,'Prime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A95</xm:sqref>
        </x14:conditionalFormatting>
        <x14:conditionalFormatting xmlns:xm="http://schemas.microsoft.com/office/excel/2006/main">
          <x14:cfRule type="expression" priority="16" id="{69ACB8CA-9108-468B-BF18-7F39CF330210}">
            <xm:f>AND($D80&gt;0,'Prime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A95</xm:sqref>
        </x14:conditionalFormatting>
        <x14:conditionalFormatting xmlns:xm="http://schemas.microsoft.com/office/excel/2006/main">
          <x14:cfRule type="expression" priority="10" id="{F5567DB7-61B6-4F3A-9A19-662DA594B578}">
            <xm:f>AND($D77&gt;0,'Prime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A95</xm:sqref>
        </x14:conditionalFormatting>
        <x14:conditionalFormatting xmlns:xm="http://schemas.microsoft.com/office/excel/2006/main">
          <x14:cfRule type="expression" priority="12" id="{387F170D-71BA-4BAC-8B47-1731B43F7978}">
            <xm:f>AND($D81&gt;0,'Prime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A95</xm:sqref>
        </x14:conditionalFormatting>
        <x14:conditionalFormatting xmlns:xm="http://schemas.microsoft.com/office/excel/2006/main">
          <x14:cfRule type="expression" priority="5" id="{9239AED1-E0C2-444C-8E11-9DC11808A014}">
            <xm:f>AND($D95&gt;0,'Prime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A96</xm:sqref>
        </x14:conditionalFormatting>
        <x14:conditionalFormatting xmlns:xm="http://schemas.microsoft.com/office/excel/2006/main">
          <x14:cfRule type="expression" priority="6" id="{D8F01940-F142-4A93-A20A-A0C1F035D695}">
            <xm:f>AND($D78&gt;0,'Prime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A96</xm:sqref>
        </x14:conditionalFormatting>
        <x14:conditionalFormatting xmlns:xm="http://schemas.microsoft.com/office/excel/2006/main">
          <x14:cfRule type="expression" priority="8" id="{36763532-1593-4897-81D8-8B4803C46A06}">
            <xm:f>AND($D81&gt;0,'Prime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A96</xm:sqref>
        </x14:conditionalFormatting>
        <x14:conditionalFormatting xmlns:xm="http://schemas.microsoft.com/office/excel/2006/main">
          <x14:cfRule type="expression" priority="1" id="{7857BA7D-3990-463F-970F-DDC7B55EEC4B}">
            <xm:f>AND($D95&gt;0,'Prime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A96</xm:sqref>
        </x14:conditionalFormatting>
        <x14:conditionalFormatting xmlns:xm="http://schemas.microsoft.com/office/excel/2006/main">
          <x14:cfRule type="expression" priority="2" id="{12A32E56-F21B-4272-8613-4CF2EEF5AF8E}">
            <xm:f>AND($D78&gt;0,'Prime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A96</xm:sqref>
        </x14:conditionalFormatting>
        <x14:conditionalFormatting xmlns:xm="http://schemas.microsoft.com/office/excel/2006/main">
          <x14:cfRule type="expression" priority="3" id="{1CAEA623-FFD4-49C4-A018-72AD8CE952B0}">
            <xm:f>AND($D98&gt;0,'Prime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A96</xm:sqref>
        </x14:conditionalFormatting>
        <x14:conditionalFormatting xmlns:xm="http://schemas.microsoft.com/office/excel/2006/main">
          <x14:cfRule type="expression" priority="4" id="{A5C2E3CD-CB64-4A1C-8704-47FF50FB6E7A}">
            <xm:f>AND($D82&gt;0,'Prime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A96</xm:sqref>
        </x14:conditionalFormatting>
        <x14:conditionalFormatting xmlns:xm="http://schemas.microsoft.com/office/excel/2006/main">
          <x14:cfRule type="expression" priority="197" id="{26635159-695F-433E-9691-E03950477186}">
            <xm:f>AND(#REF!&gt;0,'Prime Strategy'!#REF!="P")</xm:f>
            <x14:dxf>
              <fill>
                <patternFill>
                  <bgColor rgb="FFFFFF99"/>
                </patternFill>
              </fill>
            </x14:dxf>
          </x14:cfRule>
          <xm:sqref>F94 A91:A92 A95</xm:sqref>
        </x14:conditionalFormatting>
        <x14:conditionalFormatting xmlns:xm="http://schemas.microsoft.com/office/excel/2006/main">
          <x14:cfRule type="expression" priority="204" id="{A281821B-44EC-4F32-BCAC-6F3FE8CE6B38}">
            <xm:f>AND($D94&gt;0,'Prime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A90</xm:sqref>
        </x14:conditionalFormatting>
        <x14:conditionalFormatting xmlns:xm="http://schemas.microsoft.com/office/excel/2006/main">
          <x14:cfRule type="expression" priority="212" id="{AA11785B-3991-4D39-A348-666BA159B13D}">
            <xm:f>AND($D93&gt;0,'Prime Strategy'!#REF!="P")</xm:f>
            <x14:dxf>
              <fill>
                <patternFill>
                  <bgColor rgb="FFFFFF99"/>
                </patternFill>
              </fill>
            </x14:dxf>
          </x14:cfRule>
          <xm:sqref>A96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"Lucy Collins" &lt;lucylastik@laybackandgetrich.com&gt;</dc:creator>
  <cp:keywords/>
  <dc:description/>
  <cp:lastModifiedBy>Lucy Collins</cp:lastModifiedBy>
  <cp:revision/>
  <dcterms:created xsi:type="dcterms:W3CDTF">2015-05-21T19:34:58Z</dcterms:created>
  <dcterms:modified xsi:type="dcterms:W3CDTF">2015-07-28T16:33:28Z</dcterms:modified>
</cp:coreProperties>
</file>