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795" tabRatio="354" activeTab="0"/>
  </bookViews>
  <sheets>
    <sheet name="complete results log" sheetId="1" r:id="rId1"/>
    <sheet name="july 2014 only" sheetId="2" r:id="rId2"/>
    <sheet name="complete results log level stak" sheetId="3" r:id="rId3"/>
  </sheets>
  <definedNames>
    <definedName name="_xlnm._FilterDatabase" localSheetId="0" hidden="1">'complete results log'!$K$1:$K$165</definedName>
    <definedName name="_xlnm._FilterDatabase" localSheetId="2" hidden="1">'complete results log level stak'!$K$1:$K$165</definedName>
    <definedName name="_xlnm._FilterDatabase" localSheetId="1" hidden="1">'july 2014 only'!$K$1:$K$32</definedName>
  </definedNames>
  <calcPr fullCalcOnLoad="1"/>
</workbook>
</file>

<file path=xl/sharedStrings.xml><?xml version="1.0" encoding="utf-8"?>
<sst xmlns="http://schemas.openxmlformats.org/spreadsheetml/2006/main" count="1599" uniqueCount="311">
  <si>
    <t>Starting Bank</t>
  </si>
  <si>
    <t>Date</t>
  </si>
  <si>
    <t>Match</t>
  </si>
  <si>
    <t>Bet Details</t>
  </si>
  <si>
    <t>Stake</t>
  </si>
  <si>
    <t>Odds Advised</t>
  </si>
  <si>
    <t>Odds Obtained</t>
  </si>
  <si>
    <t>Exchange Bet?</t>
  </si>
  <si>
    <t>Result</t>
  </si>
  <si>
    <t>Profit</t>
  </si>
  <si>
    <t>Running Total</t>
  </si>
  <si>
    <t>Sport</t>
  </si>
  <si>
    <t>Rochdale v Plymouth</t>
  </si>
  <si>
    <t>Back Rochdale to win</t>
  </si>
  <si>
    <t>No</t>
  </si>
  <si>
    <t>Win</t>
  </si>
  <si>
    <t>Football</t>
  </si>
  <si>
    <t>Selby v O'Sullivan</t>
  </si>
  <si>
    <t xml:space="preserve">Back +11.5 half centuries </t>
  </si>
  <si>
    <t>Lose</t>
  </si>
  <si>
    <t>Snooker</t>
  </si>
  <si>
    <t>Forfar/Rangers</t>
  </si>
  <si>
    <t>Back +2.5 goals</t>
  </si>
  <si>
    <t>Scunthorpe / Dagenham</t>
  </si>
  <si>
    <t>Scunthorpe to win</t>
  </si>
  <si>
    <t>TREBLE: Man City v Watford &amp; Bournemouth v Liverpool &amp; Sunderland v Kidderminster</t>
  </si>
  <si>
    <t>City, Liverpool &amp; Sunderland to win</t>
  </si>
  <si>
    <t>Poomjaeng v Carter</t>
  </si>
  <si>
    <t>Back Poomjaeng +2.5 v Carter</t>
  </si>
  <si>
    <t>Maflin v Ford</t>
  </si>
  <si>
    <t>Back Maflin to beat Ford</t>
  </si>
  <si>
    <t>Ding v Williams</t>
  </si>
  <si>
    <t>Back Ding to beat Williams</t>
  </si>
  <si>
    <t>Guodong v Burnett</t>
  </si>
  <si>
    <t>Back Guodong to beat Burnett</t>
  </si>
  <si>
    <t>Back Trump/Ding double</t>
  </si>
  <si>
    <t>Trump v Lawler AND Ding v Day</t>
  </si>
  <si>
    <t>New Bank Balance</t>
  </si>
  <si>
    <t>Profit To Date</t>
  </si>
  <si>
    <t>Bank Growth</t>
  </si>
  <si>
    <t>No of Bets</t>
  </si>
  <si>
    <t>Winning Bets</t>
  </si>
  <si>
    <t>Strike Rate</t>
  </si>
  <si>
    <t>Wes Newton v Peter Wright</t>
  </si>
  <si>
    <t>Back Newton +2.5</t>
  </si>
  <si>
    <t>Darts</t>
  </si>
  <si>
    <t>Premier League Darts Winner</t>
  </si>
  <si>
    <t>Dutch Taylor &amp; Van Gerwen</t>
  </si>
  <si>
    <t>Alan McManus v Sean O’Sullivan</t>
  </si>
  <si>
    <t>Back Alan McManus</t>
  </si>
  <si>
    <t>Leicester v Watford</t>
  </si>
  <si>
    <t>Burnley v Millwall</t>
  </si>
  <si>
    <t>Leyton Orient v Peterborough</t>
  </si>
  <si>
    <t>Back Leicester</t>
  </si>
  <si>
    <t>Back Burmley</t>
  </si>
  <si>
    <t>Back Brentford</t>
  </si>
  <si>
    <t>Back Orient</t>
  </si>
  <si>
    <t>Taylor v Lewis</t>
  </si>
  <si>
    <t>Back Taylor</t>
  </si>
  <si>
    <t>Leyton Orient v Bristol City</t>
  </si>
  <si>
    <t>Thornton v Van Gerwen</t>
  </si>
  <si>
    <t>Back Thornton Most 180s</t>
  </si>
  <si>
    <t>Burnley v Bournemouth</t>
  </si>
  <si>
    <t>Brentford v Crewe</t>
  </si>
  <si>
    <t>Chesterfield v Torquay</t>
  </si>
  <si>
    <t>Back Burnley</t>
  </si>
  <si>
    <t>Back Chesterfield</t>
  </si>
  <si>
    <t>Back Dechawat Poomjaeng</t>
  </si>
  <si>
    <t>Dechawat Poomjaeng v Ratchayothin Yotharuck</t>
  </si>
  <si>
    <t>Back Holt to beat Parsons, Fu to beat Wicheard and Maguire to beat Wakelin in a treble</t>
  </si>
  <si>
    <t>Holt v Parsons, Fu v Wicheard and Maguire v Wakelin</t>
  </si>
  <si>
    <t>Wigan v Barnsley</t>
  </si>
  <si>
    <t>Back Wigan</t>
  </si>
  <si>
    <t>Taylor v Wright</t>
  </si>
  <si>
    <t>Back Taylor to beat Wright</t>
  </si>
  <si>
    <t>Advani v Walker</t>
  </si>
  <si>
    <t>Back Pankaj Advani to beat Joel Walker</t>
  </si>
  <si>
    <t>Newport v Cheltenham</t>
  </si>
  <si>
    <t>Back Rotherham</t>
  </si>
  <si>
    <t>Back Newport</t>
  </si>
  <si>
    <t>Back Accrington</t>
  </si>
  <si>
    <t xml:space="preserve">Carlisle v Rotherham </t>
  </si>
  <si>
    <t>Torquay v Accrington</t>
  </si>
  <si>
    <t>Scunthorpe v Bristol Rovers</t>
  </si>
  <si>
    <t>Back Scunthorpe</t>
  </si>
  <si>
    <t>Lewis v Wright</t>
  </si>
  <si>
    <t>Thornton v Newton</t>
  </si>
  <si>
    <t>Anderson v Chisnall</t>
  </si>
  <si>
    <t>Back Peter Wright Most 180s</t>
  </si>
  <si>
    <t>Back Robert Thornton Most 180s</t>
  </si>
  <si>
    <t>Back Gary Anderson Most 180s</t>
  </si>
  <si>
    <t>Performance By Sport</t>
  </si>
  <si>
    <t>Fu v Hawkins</t>
  </si>
  <si>
    <t>Marco Fu +1.5 v Barry Hawkins</t>
  </si>
  <si>
    <t>Rotherham v Notts County</t>
  </si>
  <si>
    <t>Rotherham to beat Notts County</t>
  </si>
  <si>
    <t>Rotherham to beat Colchester</t>
  </si>
  <si>
    <t>Rotherham v Colchester</t>
  </si>
  <si>
    <t>Wright v Thornton</t>
  </si>
  <si>
    <t>Van Barneveld v Chisnall</t>
  </si>
  <si>
    <t xml:space="preserve">Taylor v Anderson </t>
  </si>
  <si>
    <t xml:space="preserve">Peter Wright Most 180s </t>
  </si>
  <si>
    <t>Van Barneveld Most 180s</t>
  </si>
  <si>
    <t xml:space="preserve">Taylor Most 180s </t>
  </si>
  <si>
    <t>Whitlock v Thornton</t>
  </si>
  <si>
    <t>Whitlock to beat Thornton</t>
  </si>
  <si>
    <t>Rochdale v Bury</t>
  </si>
  <si>
    <t>Rochdale to beat Bury</t>
  </si>
  <si>
    <t>Chisnall to beat King</t>
  </si>
  <si>
    <t>Chisnall v King</t>
  </si>
  <si>
    <t>Wolves to beat Walsall</t>
  </si>
  <si>
    <t>Wolves v Walsall</t>
  </si>
  <si>
    <t xml:space="preserve">Sheffield Wed v Yeovil </t>
  </si>
  <si>
    <t xml:space="preserve">Brentford v Bradford </t>
  </si>
  <si>
    <t xml:space="preserve">Sheffield Wed to beat Yeovil </t>
  </si>
  <si>
    <t xml:space="preserve">Brentford to beat Bradford </t>
  </si>
  <si>
    <t>Sheffield U to beat Charlton</t>
  </si>
  <si>
    <t>Sheffield U v Charlton</t>
  </si>
  <si>
    <t>Gould v McManus</t>
  </si>
  <si>
    <t>Gould to beat McManus</t>
  </si>
  <si>
    <t>Williams v Allen</t>
  </si>
  <si>
    <t>Williams to win +1.5 v Allen</t>
  </si>
  <si>
    <t>Wigan to beat Sheffield Wed</t>
  </si>
  <si>
    <t>Wigan v Sheffield Wed</t>
  </si>
  <si>
    <t>Sheffield United to beat Carlisle</t>
  </si>
  <si>
    <t>Burnley to beat Birmingham</t>
  </si>
  <si>
    <t>Sheffield United v Carlisle</t>
  </si>
  <si>
    <t>Burnley v Birmingham</t>
  </si>
  <si>
    <t>Van Gerwen/Newton, Whitlock/Wright, Van Barneveld/Thornton</t>
  </si>
  <si>
    <t>Dutch the draws Van Gerwen/Newton (7.5), Whitlock/Wright (5.5), Van Barneveld/Thornton (5.5)</t>
  </si>
  <si>
    <t>7.5, 5.5, 5.5
 - dutched</t>
  </si>
  <si>
    <t>Leicester v Blackpool &amp; Wolves v Shrewsbury</t>
  </si>
  <si>
    <t>Double - Wolves &amp; Leicester to win</t>
  </si>
  <si>
    <t>Rotherham to beat Walsall</t>
  </si>
  <si>
    <t>Rotherham v Walsall</t>
  </si>
  <si>
    <t>Crawley/Wolves &amp; Northampton/Rochdale</t>
  </si>
  <si>
    <t>3.45 &amp; 3.55 - dutched</t>
  </si>
  <si>
    <t xml:space="preserve">Dutch the draws Chisnall/Whitock (5.5), Newton/Taylor (6.5) and Anderson/Van Gerwen (6.5) </t>
  </si>
  <si>
    <t>Chisnall/Whitock, Newton/Taylor &amp; Anderson/Van Gerwen</t>
  </si>
  <si>
    <t xml:space="preserve">Anderson/Van Gerwen, Chisnall/Whitlock and Thornton/Lewis </t>
  </si>
  <si>
    <t>Dutch the draw in the Most 180s Anderson/Van Gerwen (6.0) Chisnall/Whitlock (6.0) and Thornton/Lewis (6.0)</t>
  </si>
  <si>
    <t>5.5, 6.5 &amp; 6.5 - dutched</t>
  </si>
  <si>
    <t>6, 6 &amp; 6 - dutched</t>
  </si>
  <si>
    <t>Walsall/Orient &amp; Accrington Stanley / Plymouth</t>
  </si>
  <si>
    <t>Dutch Orient &amp; Accrington to win</t>
  </si>
  <si>
    <t>3.45 &amp; 3.05 - dutched</t>
  </si>
  <si>
    <t>Wigan v Watford</t>
  </si>
  <si>
    <t>Back Wigan to win</t>
  </si>
  <si>
    <t>Yeovil v Bolton</t>
  </si>
  <si>
    <t>Back Bolton to win</t>
  </si>
  <si>
    <t>Gillingham v Crewe</t>
  </si>
  <si>
    <t>Back Gillingham to win</t>
  </si>
  <si>
    <t>Ding/Woollaston &amp; Allen/Jones</t>
  </si>
  <si>
    <t>Burnley/Doncaster &amp; Leicester/Yeovil</t>
  </si>
  <si>
    <t>Back Burnley &amp; Leicester in a double</t>
  </si>
  <si>
    <t>Back Ding to beat Woollaston &amp; Allen to beat Jones in a double</t>
  </si>
  <si>
    <t>Whitlock to beat Newton</t>
  </si>
  <si>
    <t>Whitlock v Newton</t>
  </si>
  <si>
    <t>Back Queens Park Rangers to beat Blackpool</t>
  </si>
  <si>
    <t>QPR v Blackpool</t>
  </si>
  <si>
    <t>Walsall v Shrewsbury</t>
  </si>
  <si>
    <t>Walsall to beat Shrewsbury Town</t>
  </si>
  <si>
    <t>Wolves v MK Dons</t>
  </si>
  <si>
    <t>Wolves to beat MK Dons</t>
  </si>
  <si>
    <t xml:space="preserve">Advani v Walden </t>
  </si>
  <si>
    <t>Back Pankaj Advani +1.5</t>
  </si>
  <si>
    <t>Xintong v White</t>
  </si>
  <si>
    <t>Back Xintong +1.5 to beat White</t>
  </si>
  <si>
    <t>Peterborough v Colchester</t>
  </si>
  <si>
    <t>Back Peterborough to win</t>
  </si>
  <si>
    <t>Van Barneveld/Lewis and Chisnall/Newton</t>
  </si>
  <si>
    <t>5.0, 5.0
 - dutched</t>
  </si>
  <si>
    <t>Dutch the draw in both matches</t>
  </si>
  <si>
    <t>Accrington v Northampton</t>
  </si>
  <si>
    <t>Back Accrington Stanley to win</t>
  </si>
  <si>
    <t>Tottenham v Sunderland</t>
  </si>
  <si>
    <t>Back Tottenham to win</t>
  </si>
  <si>
    <t>Craig Steadman v Jak Jones &amp; Luca Brecel v  Lee Page</t>
  </si>
  <si>
    <t>Double - Steadman &amp; Brecel to win</t>
  </si>
  <si>
    <t>Chen Zhe v Antony Parsons</t>
  </si>
  <si>
    <t>Zhe to win</t>
  </si>
  <si>
    <t xml:space="preserve">Duffy v Figueiredo &amp; Morris v Ursenbacher </t>
  </si>
  <si>
    <t>Double - Duffy &amp; Morris to win</t>
  </si>
  <si>
    <t xml:space="preserve">Steadman v Davis </t>
  </si>
  <si>
    <t>Back Steadman +1.5</t>
  </si>
  <si>
    <t>Bournemouth v Yeovil</t>
  </si>
  <si>
    <t>MK Dons v Crawley</t>
  </si>
  <si>
    <t>Burton v Northampton</t>
  </si>
  <si>
    <t>Back Bournemouth to win</t>
  </si>
  <si>
    <t>Back Dons to win</t>
  </si>
  <si>
    <t>Back Burton to win</t>
  </si>
  <si>
    <t>Back Chelsea to win</t>
  </si>
  <si>
    <t>Swansea v Chelsea</t>
  </si>
  <si>
    <t>Dott v Wilson</t>
  </si>
  <si>
    <t>Back Wilson +2.5</t>
  </si>
  <si>
    <t>McManus v Williams</t>
  </si>
  <si>
    <t>Back McManus +2.5</t>
  </si>
  <si>
    <t>Carrington v Day</t>
  </si>
  <si>
    <t>Back Carrington +3.5</t>
  </si>
  <si>
    <t xml:space="preserve">Anderson/Lewis, Wright/Chisnall and Thornton/Van Barneveld </t>
  </si>
  <si>
    <t>Dutch the draw in all 3 matches</t>
  </si>
  <si>
    <t>4.75 on all 3 
 - dutched</t>
  </si>
  <si>
    <t>Back Guodong +2.5</t>
  </si>
  <si>
    <t>Guodong v Carter</t>
  </si>
  <si>
    <t>Burnett v Perry</t>
  </si>
  <si>
    <t>McManus v Higgins</t>
  </si>
  <si>
    <t>Gould v Fu</t>
  </si>
  <si>
    <t>Dale v Davis</t>
  </si>
  <si>
    <t>Wilson v Walden</t>
  </si>
  <si>
    <t>Back Jamie Burnett +2.5</t>
  </si>
  <si>
    <t>Back Alan McManus +3.5</t>
  </si>
  <si>
    <t>Back Martin Gould +1.5</t>
  </si>
  <si>
    <t>Back Dominic Dale +2.5</t>
  </si>
  <si>
    <t>Back Kyren Wilson +3.5</t>
  </si>
  <si>
    <t>Derby v Barnsley</t>
  </si>
  <si>
    <t>Back Derby to win</t>
  </si>
  <si>
    <t>Anderson v Thornton</t>
  </si>
  <si>
    <t>Back Anderson Most 180s</t>
  </si>
  <si>
    <t>Wigan v Blackpool</t>
  </si>
  <si>
    <t>Crystal Palace v Man City</t>
  </si>
  <si>
    <t>Back both teams to score</t>
  </si>
  <si>
    <t>Arsenal v Newcastle</t>
  </si>
  <si>
    <t>Back over 2.5 goals</t>
  </si>
  <si>
    <t>Profit This Month</t>
  </si>
  <si>
    <t>Andersen v Van Gerwen</t>
  </si>
  <si>
    <t>Back Anderson +2.5</t>
  </si>
  <si>
    <t>Back Robertson to win</t>
  </si>
  <si>
    <t>Robertson v Selby</t>
  </si>
  <si>
    <t>Gillingham v Shrewsbury</t>
  </si>
  <si>
    <t>Sunderland v WBA</t>
  </si>
  <si>
    <t>Back Draw</t>
  </si>
  <si>
    <t>Stoke v West Brom</t>
  </si>
  <si>
    <t>Back Stoke</t>
  </si>
  <si>
    <t>Anderson v Van Barneweld</t>
  </si>
  <si>
    <t>Back Anderson</t>
  </si>
  <si>
    <t>Arsenal v Hull City</t>
  </si>
  <si>
    <t>Back Arsenal</t>
  </si>
  <si>
    <t>Anderson v Van Gerwen</t>
  </si>
  <si>
    <t>Van Barneweld v Taylor</t>
  </si>
  <si>
    <t>Back Van Barneveld +2.5</t>
  </si>
  <si>
    <t>Back Taylor Most 180s</t>
  </si>
  <si>
    <t>Rotherham v Orient</t>
  </si>
  <si>
    <t>Back under 2.5 Goals</t>
  </si>
  <si>
    <t>Back Zhou Yuelong +1.5</t>
  </si>
  <si>
    <t>Zhou Yuelong v Alfie Burden</t>
  </si>
  <si>
    <t>Ian Burns v Elliot Slessor</t>
  </si>
  <si>
    <t>Back Ian Burns</t>
  </si>
  <si>
    <t>Wales, Australia, Northern Ireland treble</t>
  </si>
  <si>
    <t>1st Round - Wales, Australia, Northern Ireland to win</t>
  </si>
  <si>
    <t>Scotland to win World Cup of Darts</t>
  </si>
  <si>
    <t>Belgium to win World Cup of Darts</t>
  </si>
  <si>
    <t>Portugal v Ireland</t>
  </si>
  <si>
    <t>Back Portugal to beat Ireland</t>
  </si>
  <si>
    <t>Mexico v Cameroon</t>
  </si>
  <si>
    <t>Back under 2.5 goals</t>
  </si>
  <si>
    <t>Switzerland v Ecuador</t>
  </si>
  <si>
    <t>Iran v Nigeria</t>
  </si>
  <si>
    <t>Back the Draw</t>
  </si>
  <si>
    <t>USA v Ghana</t>
  </si>
  <si>
    <t>Germany v Portugal</t>
  </si>
  <si>
    <t>Brazil v Mexico</t>
  </si>
  <si>
    <t>Neymar to score</t>
  </si>
  <si>
    <t>Australia v Netherlands</t>
  </si>
  <si>
    <t>Back under 3.5 goals</t>
  </si>
  <si>
    <t>Greece v Japan</t>
  </si>
  <si>
    <t>Both teams to score 'NO'</t>
  </si>
  <si>
    <t>Jones v Doherty</t>
  </si>
  <si>
    <t>Day v Selt</t>
  </si>
  <si>
    <t>Yuelong v Dott</t>
  </si>
  <si>
    <t>Back Jones to win</t>
  </si>
  <si>
    <t>Back Day to win</t>
  </si>
  <si>
    <t>Back Yuelong +2.5 to win</t>
  </si>
  <si>
    <t>Argentina v Iran</t>
  </si>
  <si>
    <t>Messi to score</t>
  </si>
  <si>
    <t>France v Ecuador</t>
  </si>
  <si>
    <t>Benzema to score</t>
  </si>
  <si>
    <t>back + 7.5 frames</t>
  </si>
  <si>
    <t>Gould v Day</t>
  </si>
  <si>
    <t>Gould v Maguire</t>
  </si>
  <si>
    <t>Back Gould +1.5</t>
  </si>
  <si>
    <t>Parody v Anderson</t>
  </si>
  <si>
    <t>Back Parody +3.5</t>
  </si>
  <si>
    <t>Chisnall v Hunt</t>
  </si>
  <si>
    <t>Dutch 6-2, 6-3 and 6-4</t>
  </si>
  <si>
    <t>Germany v Algeria</t>
  </si>
  <si>
    <t>Back Thomas Muller to score</t>
  </si>
  <si>
    <t xml:space="preserve">Scotland to win - E/W Bet </t>
  </si>
  <si>
    <t xml:space="preserve">Belgium to win - E/W Bet </t>
  </si>
  <si>
    <t>Back Dale +1.5</t>
  </si>
  <si>
    <t>Bingham v Donaldson</t>
  </si>
  <si>
    <t>Back Bingham -1.5</t>
  </si>
  <si>
    <t>Gould v Holt</t>
  </si>
  <si>
    <t>Back +7.5 frames</t>
  </si>
  <si>
    <t>Bingham v Joyce</t>
  </si>
  <si>
    <t>Bingham v Davis</t>
  </si>
  <si>
    <t>Robertson v Davis</t>
  </si>
  <si>
    <t>Back +9.5 frames</t>
  </si>
  <si>
    <t>Federer v Djokovic</t>
  </si>
  <si>
    <t xml:space="preserve">
Back Federer to win</t>
  </si>
  <si>
    <t>Tennis</t>
  </si>
  <si>
    <t>Brazil v Germany</t>
  </si>
  <si>
    <t xml:space="preserve">
Back Germany to win</t>
  </si>
  <si>
    <t>Simon Whitlock v Kevin Painter</t>
  </si>
  <si>
    <t>Dave Chisnall v Dean Winstanley</t>
  </si>
  <si>
    <t>Michael Smith v Justin Pipe</t>
  </si>
  <si>
    <t>Back over 16.5 legs</t>
  </si>
  <si>
    <t>Back Smith to win</t>
  </si>
  <si>
    <t>Checksum (should be zero)</t>
  </si>
  <si>
    <t>b/fwd</t>
  </si>
  <si>
    <t>This Month</t>
  </si>
  <si>
    <t>Overall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</si>
</sst>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&quot;£&quot;#,##0.00"/>
    <numFmt numFmtId="171" formatCode="[$-809]dd\ mmmm\ yyyy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8" fontId="1" fillId="0" borderId="0" xfId="44" applyNumberForma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164" fontId="1" fillId="0" borderId="0" xfId="0" applyNumberFormat="1" applyFont="1" applyAlignment="1">
      <alignment vertical="center" wrapText="1"/>
    </xf>
    <xf numFmtId="0" fontId="46" fillId="0" borderId="0" xfId="0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9" fontId="1" fillId="0" borderId="0" xfId="59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8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pane ySplit="1080" topLeftCell="A128" activePane="bottomLeft" state="split"/>
      <selection pane="topLeft" activeCell="A1" sqref="A1:IV16384"/>
      <selection pane="bottomLeft" activeCell="J157" sqref="H149:J157"/>
    </sheetView>
  </sheetViews>
  <sheetFormatPr defaultColWidth="11.57421875" defaultRowHeight="12.75"/>
  <cols>
    <col min="1" max="1" width="13.421875" style="1" customWidth="1"/>
    <col min="2" max="2" width="24.57421875" style="1" bestFit="1" customWidth="1"/>
    <col min="3" max="3" width="27.7109375" style="1" bestFit="1" customWidth="1"/>
    <col min="4" max="5" width="12.7109375" style="13" customWidth="1"/>
    <col min="6" max="6" width="16.140625" style="13" customWidth="1"/>
    <col min="7" max="7" width="14.28125" style="13" customWidth="1"/>
    <col min="8" max="9" width="12.7109375" style="13" customWidth="1"/>
    <col min="10" max="10" width="13.8515625" style="13" customWidth="1"/>
    <col min="11" max="11" width="11.57421875" style="13" customWidth="1"/>
    <col min="12" max="16384" width="11.57421875" style="1" customWidth="1"/>
  </cols>
  <sheetData>
    <row r="1" spans="1:11" s="5" customFormat="1" ht="12.75">
      <c r="A1" s="5" t="s">
        <v>0</v>
      </c>
      <c r="B1" s="4">
        <v>1000</v>
      </c>
      <c r="D1" s="9"/>
      <c r="E1" s="9"/>
      <c r="F1" s="9"/>
      <c r="G1" s="9"/>
      <c r="H1" s="9"/>
      <c r="I1" s="9"/>
      <c r="J1" s="9"/>
      <c r="K1" s="9"/>
    </row>
    <row r="2" spans="1:11" s="5" customFormat="1" ht="25.5">
      <c r="A2" s="5" t="s">
        <v>1</v>
      </c>
      <c r="B2" s="5" t="s">
        <v>2</v>
      </c>
      <c r="C2" s="5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4:11" s="5" customFormat="1" ht="12.75">
      <c r="D3" s="9"/>
      <c r="E3" s="9"/>
      <c r="F3" s="9"/>
      <c r="G3" s="9"/>
      <c r="H3" s="9"/>
      <c r="I3" s="9"/>
      <c r="J3" s="10">
        <f>B1</f>
        <v>1000</v>
      </c>
      <c r="K3" s="9"/>
    </row>
    <row r="4" spans="1:11" ht="12.75">
      <c r="A4" s="11">
        <v>41657</v>
      </c>
      <c r="B4" s="1" t="s">
        <v>12</v>
      </c>
      <c r="C4" s="1" t="s">
        <v>13</v>
      </c>
      <c r="D4" s="12">
        <f>0.03*$B$1</f>
        <v>30</v>
      </c>
      <c r="E4" s="13">
        <v>2.15</v>
      </c>
      <c r="F4" s="13">
        <v>2.15</v>
      </c>
      <c r="G4" s="7" t="s">
        <v>14</v>
      </c>
      <c r="H4" s="7" t="s">
        <v>15</v>
      </c>
      <c r="I4" s="12">
        <f aca="true" t="shared" si="0" ref="I4:I35">IF(G4="No",IF(H4="Win",D4*(F4-1),-D4),IF(H4="Win",D4*(F4-1)*0.95,-D4))</f>
        <v>34.5</v>
      </c>
      <c r="J4" s="12">
        <f aca="true" t="shared" si="1" ref="J4:J10">J3+I4</f>
        <v>1034.5</v>
      </c>
      <c r="K4" s="13" t="s">
        <v>16</v>
      </c>
    </row>
    <row r="5" spans="1:11" ht="12.75">
      <c r="A5" s="11">
        <v>41658</v>
      </c>
      <c r="B5" s="1" t="s">
        <v>17</v>
      </c>
      <c r="C5" s="1" t="s">
        <v>18</v>
      </c>
      <c r="D5" s="12">
        <f>0.02*$B$1</f>
        <v>20</v>
      </c>
      <c r="E5" s="13">
        <v>1.67</v>
      </c>
      <c r="F5" s="13">
        <v>1.67</v>
      </c>
      <c r="G5" s="7" t="s">
        <v>14</v>
      </c>
      <c r="H5" s="7" t="s">
        <v>19</v>
      </c>
      <c r="I5" s="12">
        <f t="shared" si="0"/>
        <v>-20</v>
      </c>
      <c r="J5" s="12">
        <f t="shared" si="1"/>
        <v>1014.5</v>
      </c>
      <c r="K5" s="13" t="s">
        <v>20</v>
      </c>
    </row>
    <row r="6" spans="1:11" ht="12.75">
      <c r="A6" s="11">
        <v>41659</v>
      </c>
      <c r="B6" s="1" t="s">
        <v>21</v>
      </c>
      <c r="C6" s="1" t="s">
        <v>22</v>
      </c>
      <c r="D6" s="12">
        <f>0.04*$B$1</f>
        <v>40</v>
      </c>
      <c r="E6" s="13">
        <v>1.4</v>
      </c>
      <c r="F6" s="13">
        <v>1.4</v>
      </c>
      <c r="G6" s="7" t="s">
        <v>14</v>
      </c>
      <c r="H6" s="7" t="s">
        <v>19</v>
      </c>
      <c r="I6" s="12">
        <f t="shared" si="0"/>
        <v>-40</v>
      </c>
      <c r="J6" s="12">
        <f t="shared" si="1"/>
        <v>974.5</v>
      </c>
      <c r="K6" s="13" t="s">
        <v>16</v>
      </c>
    </row>
    <row r="7" spans="1:11" ht="12.75">
      <c r="A7" s="11">
        <v>41664</v>
      </c>
      <c r="B7" s="1" t="s">
        <v>23</v>
      </c>
      <c r="C7" s="1" t="s">
        <v>24</v>
      </c>
      <c r="D7" s="12">
        <f>0.02*$B$1</f>
        <v>20</v>
      </c>
      <c r="E7" s="13">
        <v>2.45</v>
      </c>
      <c r="F7" s="13">
        <v>2.2</v>
      </c>
      <c r="G7" s="7" t="s">
        <v>14</v>
      </c>
      <c r="H7" s="7" t="s">
        <v>19</v>
      </c>
      <c r="I7" s="12">
        <f t="shared" si="0"/>
        <v>-20</v>
      </c>
      <c r="J7" s="12">
        <f t="shared" si="1"/>
        <v>954.5</v>
      </c>
      <c r="K7" s="13" t="s">
        <v>16</v>
      </c>
    </row>
    <row r="8" spans="1:11" ht="51">
      <c r="A8" s="11">
        <v>41664</v>
      </c>
      <c r="B8" s="1" t="s">
        <v>25</v>
      </c>
      <c r="C8" s="1" t="s">
        <v>26</v>
      </c>
      <c r="D8" s="12">
        <f>0.03*$B$1</f>
        <v>30</v>
      </c>
      <c r="E8" s="13">
        <v>1.937</v>
      </c>
      <c r="F8" s="13">
        <v>1.937</v>
      </c>
      <c r="G8" s="7" t="s">
        <v>14</v>
      </c>
      <c r="H8" s="7" t="s">
        <v>15</v>
      </c>
      <c r="I8" s="12">
        <f t="shared" si="0"/>
        <v>28.110000000000003</v>
      </c>
      <c r="J8" s="12">
        <f t="shared" si="1"/>
        <v>982.61</v>
      </c>
      <c r="K8" s="13" t="s">
        <v>16</v>
      </c>
    </row>
    <row r="9" spans="1:11" ht="12.75">
      <c r="A9" s="11">
        <v>41668</v>
      </c>
      <c r="B9" s="1" t="s">
        <v>27</v>
      </c>
      <c r="C9" s="1" t="s">
        <v>28</v>
      </c>
      <c r="D9" s="12">
        <f>0.02*$B$1</f>
        <v>20</v>
      </c>
      <c r="E9" s="13">
        <v>1.91</v>
      </c>
      <c r="F9" s="13">
        <v>1.91</v>
      </c>
      <c r="G9" s="7" t="s">
        <v>14</v>
      </c>
      <c r="H9" s="7" t="s">
        <v>15</v>
      </c>
      <c r="I9" s="12">
        <f t="shared" si="0"/>
        <v>18.2</v>
      </c>
      <c r="J9" s="12">
        <f t="shared" si="1"/>
        <v>1000.8100000000001</v>
      </c>
      <c r="K9" s="13" t="s">
        <v>20</v>
      </c>
    </row>
    <row r="10" spans="1:11" ht="12.75">
      <c r="A10" s="11">
        <v>41668</v>
      </c>
      <c r="B10" s="1" t="s">
        <v>29</v>
      </c>
      <c r="C10" s="1" t="s">
        <v>30</v>
      </c>
      <c r="D10" s="12">
        <f>0.03*$B$1</f>
        <v>30</v>
      </c>
      <c r="E10" s="13">
        <v>1.75</v>
      </c>
      <c r="F10" s="13">
        <v>1.71</v>
      </c>
      <c r="G10" s="7" t="s">
        <v>14</v>
      </c>
      <c r="H10" s="7" t="s">
        <v>15</v>
      </c>
      <c r="I10" s="12">
        <f t="shared" si="0"/>
        <v>21.299999999999997</v>
      </c>
      <c r="J10" s="12">
        <f t="shared" si="1"/>
        <v>1022.11</v>
      </c>
      <c r="K10" s="13" t="s">
        <v>20</v>
      </c>
    </row>
    <row r="11" spans="1:11" ht="12.75">
      <c r="A11" s="11">
        <v>41669</v>
      </c>
      <c r="B11" s="1" t="s">
        <v>31</v>
      </c>
      <c r="C11" s="1" t="s">
        <v>32</v>
      </c>
      <c r="D11" s="12">
        <f>0.03*$B$1</f>
        <v>30</v>
      </c>
      <c r="E11" s="13">
        <v>1.5</v>
      </c>
      <c r="F11" s="13">
        <f>E11</f>
        <v>1.5</v>
      </c>
      <c r="G11" s="7" t="s">
        <v>14</v>
      </c>
      <c r="H11" s="7" t="s">
        <v>15</v>
      </c>
      <c r="I11" s="12">
        <f t="shared" si="0"/>
        <v>15</v>
      </c>
      <c r="J11" s="12">
        <f aca="true" t="shared" si="2" ref="J11:J36">J10+I11</f>
        <v>1037.1100000000001</v>
      </c>
      <c r="K11" s="13" t="s">
        <v>20</v>
      </c>
    </row>
    <row r="12" spans="1:11" s="3" customFormat="1" ht="12.75">
      <c r="A12" s="14">
        <v>41670</v>
      </c>
      <c r="B12" s="3" t="s">
        <v>33</v>
      </c>
      <c r="C12" s="3" t="s">
        <v>34</v>
      </c>
      <c r="D12" s="15">
        <f>0.03*$B$1</f>
        <v>30</v>
      </c>
      <c r="E12" s="7">
        <v>1.62</v>
      </c>
      <c r="F12" s="7">
        <f>E12</f>
        <v>1.62</v>
      </c>
      <c r="G12" s="7" t="s">
        <v>14</v>
      </c>
      <c r="H12" s="7" t="s">
        <v>15</v>
      </c>
      <c r="I12" s="15">
        <f t="shared" si="0"/>
        <v>18.6</v>
      </c>
      <c r="J12" s="15">
        <f t="shared" si="2"/>
        <v>1055.71</v>
      </c>
      <c r="K12" s="7" t="s">
        <v>20</v>
      </c>
    </row>
    <row r="13" spans="1:11" s="3" customFormat="1" ht="25.5">
      <c r="A13" s="14">
        <v>41671</v>
      </c>
      <c r="B13" s="3" t="s">
        <v>36</v>
      </c>
      <c r="C13" s="3" t="s">
        <v>35</v>
      </c>
      <c r="D13" s="15">
        <f>0.02*$B$1</f>
        <v>20</v>
      </c>
      <c r="E13" s="7">
        <v>1.56</v>
      </c>
      <c r="F13" s="7">
        <f>E13</f>
        <v>1.56</v>
      </c>
      <c r="G13" s="7" t="s">
        <v>14</v>
      </c>
      <c r="H13" s="7" t="s">
        <v>15</v>
      </c>
      <c r="I13" s="15">
        <f t="shared" si="0"/>
        <v>11.200000000000001</v>
      </c>
      <c r="J13" s="15">
        <f t="shared" si="2"/>
        <v>1066.91</v>
      </c>
      <c r="K13" s="7" t="s">
        <v>20</v>
      </c>
    </row>
    <row r="14" spans="1:11" s="3" customFormat="1" ht="12.75">
      <c r="A14" s="14">
        <v>41676</v>
      </c>
      <c r="B14" s="3" t="s">
        <v>43</v>
      </c>
      <c r="C14" s="3" t="s">
        <v>44</v>
      </c>
      <c r="D14" s="15">
        <f>0.02*$B$1</f>
        <v>20</v>
      </c>
      <c r="E14" s="7">
        <v>1.53</v>
      </c>
      <c r="F14" s="7">
        <f>E14</f>
        <v>1.53</v>
      </c>
      <c r="G14" s="7" t="s">
        <v>14</v>
      </c>
      <c r="H14" s="7" t="s">
        <v>19</v>
      </c>
      <c r="I14" s="15">
        <f t="shared" si="0"/>
        <v>-20</v>
      </c>
      <c r="J14" s="15">
        <f t="shared" si="2"/>
        <v>1046.91</v>
      </c>
      <c r="K14" s="7" t="s">
        <v>45</v>
      </c>
    </row>
    <row r="15" spans="1:11" s="3" customFormat="1" ht="25.5">
      <c r="A15" s="14">
        <v>41678</v>
      </c>
      <c r="B15" s="3" t="s">
        <v>48</v>
      </c>
      <c r="C15" s="3" t="s">
        <v>49</v>
      </c>
      <c r="D15" s="15">
        <f>0.03*$B$1</f>
        <v>30</v>
      </c>
      <c r="E15" s="7">
        <v>1.47</v>
      </c>
      <c r="F15" s="7">
        <f>E15</f>
        <v>1.47</v>
      </c>
      <c r="G15" s="7" t="s">
        <v>14</v>
      </c>
      <c r="H15" s="7" t="s">
        <v>15</v>
      </c>
      <c r="I15" s="15">
        <f t="shared" si="0"/>
        <v>14.1</v>
      </c>
      <c r="J15" s="15">
        <f t="shared" si="2"/>
        <v>1061.01</v>
      </c>
      <c r="K15" s="7" t="s">
        <v>20</v>
      </c>
    </row>
    <row r="16" spans="1:11" s="3" customFormat="1" ht="12.75">
      <c r="A16" s="14">
        <v>41677</v>
      </c>
      <c r="B16" s="3" t="s">
        <v>50</v>
      </c>
      <c r="C16" s="3" t="s">
        <v>53</v>
      </c>
      <c r="D16" s="15">
        <f>0.03*$B$1</f>
        <v>30</v>
      </c>
      <c r="E16" s="7">
        <v>1.8</v>
      </c>
      <c r="F16" s="7">
        <f aca="true" t="shared" si="3" ref="F16:F23">E16</f>
        <v>1.8</v>
      </c>
      <c r="G16" s="7" t="s">
        <v>14</v>
      </c>
      <c r="H16" s="7" t="s">
        <v>19</v>
      </c>
      <c r="I16" s="15">
        <f t="shared" si="0"/>
        <v>-30</v>
      </c>
      <c r="J16" s="15">
        <f t="shared" si="2"/>
        <v>1031.01</v>
      </c>
      <c r="K16" s="13" t="s">
        <v>16</v>
      </c>
    </row>
    <row r="17" spans="1:11" s="3" customFormat="1" ht="12.75">
      <c r="A17" s="14">
        <v>41677</v>
      </c>
      <c r="B17" s="3" t="s">
        <v>51</v>
      </c>
      <c r="C17" s="3" t="s">
        <v>54</v>
      </c>
      <c r="D17" s="15">
        <f>0.03*$B$1</f>
        <v>30</v>
      </c>
      <c r="E17" s="7">
        <v>1.67</v>
      </c>
      <c r="F17" s="7">
        <f t="shared" si="3"/>
        <v>1.67</v>
      </c>
      <c r="G17" s="7" t="s">
        <v>14</v>
      </c>
      <c r="H17" s="7" t="s">
        <v>15</v>
      </c>
      <c r="I17" s="15">
        <f t="shared" si="0"/>
        <v>20.099999999999998</v>
      </c>
      <c r="J17" s="15">
        <f t="shared" si="2"/>
        <v>1051.11</v>
      </c>
      <c r="K17" s="13" t="s">
        <v>16</v>
      </c>
    </row>
    <row r="18" spans="1:11" s="3" customFormat="1" ht="25.5">
      <c r="A18" s="14">
        <v>41677</v>
      </c>
      <c r="B18" s="3" t="s">
        <v>52</v>
      </c>
      <c r="C18" s="3" t="s">
        <v>56</v>
      </c>
      <c r="D18" s="15">
        <f>0.02*$B$1</f>
        <v>20</v>
      </c>
      <c r="E18" s="7">
        <v>2.05</v>
      </c>
      <c r="F18" s="7">
        <f t="shared" si="3"/>
        <v>2.05</v>
      </c>
      <c r="G18" s="7" t="s">
        <v>14</v>
      </c>
      <c r="H18" s="7" t="s">
        <v>19</v>
      </c>
      <c r="I18" s="15">
        <f t="shared" si="0"/>
        <v>-20</v>
      </c>
      <c r="J18" s="15">
        <f t="shared" si="2"/>
        <v>1031.11</v>
      </c>
      <c r="K18" s="13" t="s">
        <v>16</v>
      </c>
    </row>
    <row r="19" spans="1:11" s="3" customFormat="1" ht="12.75">
      <c r="A19" s="14">
        <v>41683</v>
      </c>
      <c r="B19" s="3" t="s">
        <v>57</v>
      </c>
      <c r="C19" s="3" t="s">
        <v>58</v>
      </c>
      <c r="D19" s="15">
        <f>0.03*$B$1</f>
        <v>30</v>
      </c>
      <c r="E19" s="7">
        <v>2.25</v>
      </c>
      <c r="F19" s="7">
        <f t="shared" si="3"/>
        <v>2.25</v>
      </c>
      <c r="G19" s="7" t="s">
        <v>14</v>
      </c>
      <c r="H19" s="7" t="s">
        <v>19</v>
      </c>
      <c r="I19" s="15">
        <f t="shared" si="0"/>
        <v>-30</v>
      </c>
      <c r="J19" s="15">
        <f t="shared" si="2"/>
        <v>1001.1099999999999</v>
      </c>
      <c r="K19" s="7" t="s">
        <v>45</v>
      </c>
    </row>
    <row r="20" spans="1:11" s="3" customFormat="1" ht="12.75">
      <c r="A20" s="14">
        <v>41681</v>
      </c>
      <c r="B20" s="3" t="s">
        <v>59</v>
      </c>
      <c r="C20" s="3" t="s">
        <v>56</v>
      </c>
      <c r="D20" s="15">
        <f>0.03*$B$1</f>
        <v>30</v>
      </c>
      <c r="E20" s="7">
        <v>1.91</v>
      </c>
      <c r="F20" s="7">
        <v>1.78</v>
      </c>
      <c r="G20" s="7" t="s">
        <v>14</v>
      </c>
      <c r="H20" s="7" t="s">
        <v>19</v>
      </c>
      <c r="I20" s="15">
        <f t="shared" si="0"/>
        <v>-30</v>
      </c>
      <c r="J20" s="15">
        <f t="shared" si="2"/>
        <v>971.1099999999999</v>
      </c>
      <c r="K20" s="13" t="s">
        <v>16</v>
      </c>
    </row>
    <row r="21" spans="1:11" s="3" customFormat="1" ht="12.75">
      <c r="A21" s="14">
        <v>41683</v>
      </c>
      <c r="B21" s="3" t="s">
        <v>60</v>
      </c>
      <c r="C21" s="3" t="s">
        <v>61</v>
      </c>
      <c r="D21" s="15">
        <f>0.02*$B$1</f>
        <v>20</v>
      </c>
      <c r="E21" s="7">
        <v>2.8</v>
      </c>
      <c r="F21" s="7">
        <f t="shared" si="3"/>
        <v>2.8</v>
      </c>
      <c r="G21" s="7" t="s">
        <v>14</v>
      </c>
      <c r="H21" s="7" t="s">
        <v>19</v>
      </c>
      <c r="I21" s="15">
        <f t="shared" si="0"/>
        <v>-20</v>
      </c>
      <c r="J21" s="15">
        <f t="shared" si="2"/>
        <v>951.1099999999999</v>
      </c>
      <c r="K21" s="7" t="s">
        <v>45</v>
      </c>
    </row>
    <row r="22" spans="1:11" s="3" customFormat="1" ht="12.75">
      <c r="A22" s="14">
        <v>41685</v>
      </c>
      <c r="B22" s="3" t="s">
        <v>62</v>
      </c>
      <c r="C22" s="3" t="s">
        <v>65</v>
      </c>
      <c r="D22" s="15">
        <f>0.02*$B$1</f>
        <v>20</v>
      </c>
      <c r="E22" s="7">
        <v>2.62</v>
      </c>
      <c r="F22" s="7">
        <f t="shared" si="3"/>
        <v>2.62</v>
      </c>
      <c r="G22" s="7" t="s">
        <v>14</v>
      </c>
      <c r="H22" s="7" t="s">
        <v>19</v>
      </c>
      <c r="I22" s="15">
        <f t="shared" si="0"/>
        <v>-20</v>
      </c>
      <c r="J22" s="15">
        <f t="shared" si="2"/>
        <v>931.1099999999999</v>
      </c>
      <c r="K22" s="13" t="s">
        <v>16</v>
      </c>
    </row>
    <row r="23" spans="1:11" s="3" customFormat="1" ht="12.75">
      <c r="A23" s="14">
        <v>41685</v>
      </c>
      <c r="B23" s="3" t="s">
        <v>63</v>
      </c>
      <c r="C23" s="3" t="s">
        <v>55</v>
      </c>
      <c r="D23" s="15">
        <f>0.03*$B$1</f>
        <v>30</v>
      </c>
      <c r="E23" s="7">
        <v>1.83</v>
      </c>
      <c r="F23" s="7">
        <f t="shared" si="3"/>
        <v>1.83</v>
      </c>
      <c r="G23" s="7" t="s">
        <v>14</v>
      </c>
      <c r="H23" s="7" t="s">
        <v>15</v>
      </c>
      <c r="I23" s="15">
        <f t="shared" si="0"/>
        <v>24.900000000000002</v>
      </c>
      <c r="J23" s="15">
        <f t="shared" si="2"/>
        <v>956.0099999999999</v>
      </c>
      <c r="K23" s="13" t="s">
        <v>16</v>
      </c>
    </row>
    <row r="24" spans="1:11" s="3" customFormat="1" ht="12.75">
      <c r="A24" s="14">
        <v>41685</v>
      </c>
      <c r="B24" s="3" t="s">
        <v>64</v>
      </c>
      <c r="C24" s="3" t="s">
        <v>66</v>
      </c>
      <c r="D24" s="15">
        <f>0.04*$B$1</f>
        <v>40</v>
      </c>
      <c r="E24" s="7">
        <v>1.57</v>
      </c>
      <c r="F24" s="7">
        <v>1.6</v>
      </c>
      <c r="G24" s="7" t="s">
        <v>14</v>
      </c>
      <c r="H24" s="7" t="s">
        <v>15</v>
      </c>
      <c r="I24" s="15">
        <f t="shared" si="0"/>
        <v>24.000000000000004</v>
      </c>
      <c r="J24" s="15">
        <f t="shared" si="2"/>
        <v>980.0099999999999</v>
      </c>
      <c r="K24" s="13" t="s">
        <v>16</v>
      </c>
    </row>
    <row r="25" spans="1:11" s="3" customFormat="1" ht="25.5">
      <c r="A25" s="14">
        <v>41686</v>
      </c>
      <c r="B25" s="3" t="s">
        <v>68</v>
      </c>
      <c r="C25" s="3" t="s">
        <v>67</v>
      </c>
      <c r="D25" s="15">
        <f>0.03*$B$1</f>
        <v>30</v>
      </c>
      <c r="E25" s="7">
        <v>1.57</v>
      </c>
      <c r="F25" s="7">
        <f>E25</f>
        <v>1.57</v>
      </c>
      <c r="G25" s="7" t="s">
        <v>14</v>
      </c>
      <c r="H25" s="7" t="s">
        <v>15</v>
      </c>
      <c r="I25" s="15">
        <f t="shared" si="0"/>
        <v>17.1</v>
      </c>
      <c r="J25" s="15">
        <f t="shared" si="2"/>
        <v>997.1099999999999</v>
      </c>
      <c r="K25" s="13" t="s">
        <v>20</v>
      </c>
    </row>
    <row r="26" spans="1:11" s="3" customFormat="1" ht="38.25">
      <c r="A26" s="14">
        <v>41687</v>
      </c>
      <c r="B26" s="3" t="s">
        <v>70</v>
      </c>
      <c r="C26" s="3" t="s">
        <v>69</v>
      </c>
      <c r="D26" s="15">
        <f>0.03*$B$1</f>
        <v>30</v>
      </c>
      <c r="E26" s="7">
        <v>1.52</v>
      </c>
      <c r="F26" s="7">
        <f>E26</f>
        <v>1.52</v>
      </c>
      <c r="G26" s="7" t="s">
        <v>14</v>
      </c>
      <c r="H26" s="7" t="s">
        <v>15</v>
      </c>
      <c r="I26" s="15">
        <f t="shared" si="0"/>
        <v>15.600000000000001</v>
      </c>
      <c r="J26" s="15">
        <f t="shared" si="2"/>
        <v>1012.7099999999999</v>
      </c>
      <c r="K26" s="13" t="s">
        <v>20</v>
      </c>
    </row>
    <row r="27" spans="1:11" s="3" customFormat="1" ht="12.75">
      <c r="A27" s="14">
        <v>41688</v>
      </c>
      <c r="B27" s="3" t="s">
        <v>71</v>
      </c>
      <c r="C27" s="3" t="s">
        <v>72</v>
      </c>
      <c r="D27" s="15">
        <f>0.02*$B$1</f>
        <v>20</v>
      </c>
      <c r="E27" s="7">
        <v>1.62</v>
      </c>
      <c r="F27" s="7">
        <f>E27</f>
        <v>1.62</v>
      </c>
      <c r="G27" s="7" t="s">
        <v>14</v>
      </c>
      <c r="H27" s="7" t="s">
        <v>15</v>
      </c>
      <c r="I27" s="15">
        <f t="shared" si="0"/>
        <v>12.400000000000002</v>
      </c>
      <c r="J27" s="15">
        <f t="shared" si="2"/>
        <v>1025.11</v>
      </c>
      <c r="K27" s="13" t="s">
        <v>16</v>
      </c>
    </row>
    <row r="28" spans="1:11" s="3" customFormat="1" ht="12.75">
      <c r="A28" s="14">
        <v>41690</v>
      </c>
      <c r="B28" s="3" t="s">
        <v>73</v>
      </c>
      <c r="C28" s="3" t="s">
        <v>74</v>
      </c>
      <c r="D28" s="15">
        <f>0.02*$B$1</f>
        <v>20</v>
      </c>
      <c r="E28" s="7">
        <v>1.67</v>
      </c>
      <c r="F28" s="7">
        <f aca="true" t="shared" si="4" ref="F28:F33">E28</f>
        <v>1.67</v>
      </c>
      <c r="G28" s="7" t="s">
        <v>14</v>
      </c>
      <c r="H28" s="7" t="s">
        <v>19</v>
      </c>
      <c r="I28" s="15">
        <f t="shared" si="0"/>
        <v>-20</v>
      </c>
      <c r="J28" s="15">
        <f t="shared" si="2"/>
        <v>1005.1099999999999</v>
      </c>
      <c r="K28" s="7" t="s">
        <v>45</v>
      </c>
    </row>
    <row r="29" spans="1:11" s="3" customFormat="1" ht="25.5">
      <c r="A29" s="14">
        <v>41691</v>
      </c>
      <c r="B29" s="3" t="s">
        <v>75</v>
      </c>
      <c r="C29" s="3" t="s">
        <v>76</v>
      </c>
      <c r="D29" s="15">
        <f>0.03*$B$1</f>
        <v>30</v>
      </c>
      <c r="E29" s="7">
        <v>1.8</v>
      </c>
      <c r="F29" s="7">
        <f t="shared" si="4"/>
        <v>1.8</v>
      </c>
      <c r="G29" s="7" t="s">
        <v>14</v>
      </c>
      <c r="H29" s="7" t="s">
        <v>19</v>
      </c>
      <c r="I29" s="15">
        <f t="shared" si="0"/>
        <v>-30</v>
      </c>
      <c r="J29" s="15">
        <f t="shared" si="2"/>
        <v>975.1099999999999</v>
      </c>
      <c r="K29" s="7" t="s">
        <v>20</v>
      </c>
    </row>
    <row r="30" spans="1:11" s="3" customFormat="1" ht="12.75">
      <c r="A30" s="14">
        <v>41692</v>
      </c>
      <c r="B30" s="3" t="s">
        <v>81</v>
      </c>
      <c r="C30" s="3" t="s">
        <v>78</v>
      </c>
      <c r="D30" s="15">
        <f>0.02*$B$1</f>
        <v>20</v>
      </c>
      <c r="E30" s="7">
        <v>2.25</v>
      </c>
      <c r="F30" s="7">
        <f t="shared" si="4"/>
        <v>2.25</v>
      </c>
      <c r="G30" s="7" t="s">
        <v>14</v>
      </c>
      <c r="H30" s="7" t="s">
        <v>15</v>
      </c>
      <c r="I30" s="15">
        <f t="shared" si="0"/>
        <v>25</v>
      </c>
      <c r="J30" s="15">
        <f t="shared" si="2"/>
        <v>1000.1099999999999</v>
      </c>
      <c r="K30" s="13" t="s">
        <v>16</v>
      </c>
    </row>
    <row r="31" spans="1:11" s="3" customFormat="1" ht="12.75">
      <c r="A31" s="14">
        <v>41692</v>
      </c>
      <c r="B31" s="3" t="s">
        <v>77</v>
      </c>
      <c r="C31" s="3" t="s">
        <v>79</v>
      </c>
      <c r="D31" s="15">
        <f>0.03*$B$1</f>
        <v>30</v>
      </c>
      <c r="E31" s="7">
        <v>2.45</v>
      </c>
      <c r="F31" s="7">
        <f t="shared" si="4"/>
        <v>2.45</v>
      </c>
      <c r="G31" s="7" t="s">
        <v>14</v>
      </c>
      <c r="H31" s="7" t="s">
        <v>19</v>
      </c>
      <c r="I31" s="15">
        <f t="shared" si="0"/>
        <v>-30</v>
      </c>
      <c r="J31" s="15">
        <f t="shared" si="2"/>
        <v>970.1099999999999</v>
      </c>
      <c r="K31" s="13" t="s">
        <v>16</v>
      </c>
    </row>
    <row r="32" spans="1:11" s="3" customFormat="1" ht="12.75">
      <c r="A32" s="14">
        <v>41692</v>
      </c>
      <c r="B32" s="3" t="s">
        <v>82</v>
      </c>
      <c r="C32" s="3" t="s">
        <v>80</v>
      </c>
      <c r="D32" s="15">
        <f aca="true" t="shared" si="5" ref="D32:D39">0.02*$B$1</f>
        <v>20</v>
      </c>
      <c r="E32" s="7">
        <v>3.5</v>
      </c>
      <c r="F32" s="7">
        <f t="shared" si="4"/>
        <v>3.5</v>
      </c>
      <c r="G32" s="7" t="s">
        <v>14</v>
      </c>
      <c r="H32" s="7" t="s">
        <v>15</v>
      </c>
      <c r="I32" s="15">
        <f t="shared" si="0"/>
        <v>50</v>
      </c>
      <c r="J32" s="15">
        <f t="shared" si="2"/>
        <v>1020.1099999999999</v>
      </c>
      <c r="K32" s="13" t="s">
        <v>16</v>
      </c>
    </row>
    <row r="33" spans="1:11" s="3" customFormat="1" ht="12.75">
      <c r="A33" s="14">
        <v>41695</v>
      </c>
      <c r="B33" s="3" t="s">
        <v>83</v>
      </c>
      <c r="C33" s="3" t="s">
        <v>84</v>
      </c>
      <c r="D33" s="15">
        <f t="shared" si="5"/>
        <v>20</v>
      </c>
      <c r="E33" s="7">
        <v>2.1</v>
      </c>
      <c r="F33" s="7">
        <f t="shared" si="4"/>
        <v>2.1</v>
      </c>
      <c r="G33" s="7" t="s">
        <v>14</v>
      </c>
      <c r="H33" s="7" t="s">
        <v>19</v>
      </c>
      <c r="I33" s="15">
        <f t="shared" si="0"/>
        <v>-20</v>
      </c>
      <c r="J33" s="15">
        <f t="shared" si="2"/>
        <v>1000.1099999999999</v>
      </c>
      <c r="K33" s="13" t="s">
        <v>16</v>
      </c>
    </row>
    <row r="34" spans="1:11" s="3" customFormat="1" ht="12.75">
      <c r="A34" s="14">
        <v>41697</v>
      </c>
      <c r="B34" s="3" t="s">
        <v>85</v>
      </c>
      <c r="C34" s="3" t="s">
        <v>88</v>
      </c>
      <c r="D34" s="15">
        <f t="shared" si="5"/>
        <v>20</v>
      </c>
      <c r="E34" s="7">
        <v>4.75</v>
      </c>
      <c r="F34" s="7">
        <v>4.5</v>
      </c>
      <c r="G34" s="7" t="s">
        <v>14</v>
      </c>
      <c r="H34" s="7" t="s">
        <v>15</v>
      </c>
      <c r="I34" s="15">
        <f t="shared" si="0"/>
        <v>70</v>
      </c>
      <c r="J34" s="15">
        <f t="shared" si="2"/>
        <v>1070.11</v>
      </c>
      <c r="K34" s="7" t="s">
        <v>45</v>
      </c>
    </row>
    <row r="35" spans="1:11" ht="25.5">
      <c r="A35" s="14">
        <v>41697</v>
      </c>
      <c r="B35" s="3" t="s">
        <v>86</v>
      </c>
      <c r="C35" s="3" t="s">
        <v>89</v>
      </c>
      <c r="D35" s="15">
        <f t="shared" si="5"/>
        <v>20</v>
      </c>
      <c r="E35" s="7">
        <v>2</v>
      </c>
      <c r="F35" s="7">
        <f>E35</f>
        <v>2</v>
      </c>
      <c r="G35" s="7" t="s">
        <v>14</v>
      </c>
      <c r="H35" s="7" t="s">
        <v>19</v>
      </c>
      <c r="I35" s="15">
        <f t="shared" si="0"/>
        <v>-20</v>
      </c>
      <c r="J35" s="15">
        <f t="shared" si="2"/>
        <v>1050.11</v>
      </c>
      <c r="K35" s="7" t="s">
        <v>45</v>
      </c>
    </row>
    <row r="36" spans="1:11" s="3" customFormat="1" ht="25.5">
      <c r="A36" s="14">
        <v>41697</v>
      </c>
      <c r="B36" s="3" t="s">
        <v>87</v>
      </c>
      <c r="C36" s="3" t="s">
        <v>90</v>
      </c>
      <c r="D36" s="15">
        <f t="shared" si="5"/>
        <v>20</v>
      </c>
      <c r="E36" s="7">
        <v>3</v>
      </c>
      <c r="F36" s="7">
        <f>E36</f>
        <v>3</v>
      </c>
      <c r="G36" s="7" t="s">
        <v>14</v>
      </c>
      <c r="H36" s="7" t="s">
        <v>19</v>
      </c>
      <c r="I36" s="15">
        <f aca="true" t="shared" si="6" ref="I36:I67">IF(G36="No",IF(H36="Win",D36*(F36-1),-D36),IF(H36="Win",D36*(F36-1)*0.95,-D36))</f>
        <v>-20</v>
      </c>
      <c r="J36" s="15">
        <f t="shared" si="2"/>
        <v>1030.11</v>
      </c>
      <c r="K36" s="7" t="s">
        <v>45</v>
      </c>
    </row>
    <row r="37" spans="1:11" s="3" customFormat="1" ht="12.75">
      <c r="A37" s="14">
        <v>41698</v>
      </c>
      <c r="B37" s="3" t="s">
        <v>92</v>
      </c>
      <c r="C37" s="3" t="s">
        <v>93</v>
      </c>
      <c r="D37" s="15">
        <f t="shared" si="5"/>
        <v>20</v>
      </c>
      <c r="E37" s="7">
        <v>1.62</v>
      </c>
      <c r="F37" s="7">
        <f>E37</f>
        <v>1.62</v>
      </c>
      <c r="G37" s="7" t="s">
        <v>14</v>
      </c>
      <c r="H37" s="7" t="s">
        <v>19</v>
      </c>
      <c r="I37" s="15">
        <f t="shared" si="6"/>
        <v>-20</v>
      </c>
      <c r="J37" s="15">
        <f aca="true" t="shared" si="7" ref="J37:J70">J36+I37</f>
        <v>1010.1099999999999</v>
      </c>
      <c r="K37" s="7" t="s">
        <v>20</v>
      </c>
    </row>
    <row r="38" spans="1:11" s="3" customFormat="1" ht="25.5">
      <c r="A38" s="14">
        <v>41699</v>
      </c>
      <c r="B38" s="3" t="s">
        <v>94</v>
      </c>
      <c r="C38" s="3" t="s">
        <v>95</v>
      </c>
      <c r="D38" s="15">
        <f t="shared" si="5"/>
        <v>20</v>
      </c>
      <c r="E38" s="7">
        <v>1.67</v>
      </c>
      <c r="F38" s="7">
        <f>E38</f>
        <v>1.67</v>
      </c>
      <c r="G38" s="7" t="s">
        <v>14</v>
      </c>
      <c r="H38" s="7" t="s">
        <v>15</v>
      </c>
      <c r="I38" s="15">
        <f t="shared" si="6"/>
        <v>13.399999999999999</v>
      </c>
      <c r="J38" s="15">
        <f t="shared" si="7"/>
        <v>1023.5099999999999</v>
      </c>
      <c r="K38" s="7" t="s">
        <v>16</v>
      </c>
    </row>
    <row r="39" spans="1:11" s="3" customFormat="1" ht="12.75">
      <c r="A39" s="14">
        <v>41702</v>
      </c>
      <c r="B39" s="3" t="s">
        <v>97</v>
      </c>
      <c r="C39" s="3" t="s">
        <v>96</v>
      </c>
      <c r="D39" s="15">
        <f t="shared" si="5"/>
        <v>20</v>
      </c>
      <c r="E39" s="7">
        <v>1.95</v>
      </c>
      <c r="F39" s="7">
        <v>2</v>
      </c>
      <c r="G39" s="7" t="s">
        <v>14</v>
      </c>
      <c r="H39" s="7" t="s">
        <v>19</v>
      </c>
      <c r="I39" s="15">
        <f t="shared" si="6"/>
        <v>-20</v>
      </c>
      <c r="J39" s="15">
        <f t="shared" si="7"/>
        <v>1003.5099999999999</v>
      </c>
      <c r="K39" s="7" t="s">
        <v>16</v>
      </c>
    </row>
    <row r="40" spans="1:11" s="3" customFormat="1" ht="12.75">
      <c r="A40" s="14">
        <v>41704</v>
      </c>
      <c r="B40" s="3" t="s">
        <v>98</v>
      </c>
      <c r="C40" s="3" t="s">
        <v>101</v>
      </c>
      <c r="D40" s="15">
        <f aca="true" t="shared" si="8" ref="D40:D48">0.02*$B$1</f>
        <v>20</v>
      </c>
      <c r="E40" s="7">
        <v>4</v>
      </c>
      <c r="F40" s="7">
        <f aca="true" t="shared" si="9" ref="F40:F57">E40</f>
        <v>4</v>
      </c>
      <c r="G40" s="7" t="s">
        <v>14</v>
      </c>
      <c r="H40" s="7" t="s">
        <v>19</v>
      </c>
      <c r="I40" s="15">
        <f t="shared" si="6"/>
        <v>-20</v>
      </c>
      <c r="J40" s="15">
        <f t="shared" si="7"/>
        <v>983.5099999999999</v>
      </c>
      <c r="K40" s="7" t="s">
        <v>45</v>
      </c>
    </row>
    <row r="41" spans="1:11" s="3" customFormat="1" ht="12.75">
      <c r="A41" s="14">
        <v>41704</v>
      </c>
      <c r="B41" s="3" t="s">
        <v>99</v>
      </c>
      <c r="C41" s="3" t="s">
        <v>102</v>
      </c>
      <c r="D41" s="15">
        <f t="shared" si="8"/>
        <v>20</v>
      </c>
      <c r="E41" s="7">
        <v>3</v>
      </c>
      <c r="F41" s="7">
        <v>2.9</v>
      </c>
      <c r="G41" s="7" t="s">
        <v>14</v>
      </c>
      <c r="H41" s="7" t="s">
        <v>19</v>
      </c>
      <c r="I41" s="15">
        <f t="shared" si="6"/>
        <v>-20</v>
      </c>
      <c r="J41" s="15">
        <f t="shared" si="7"/>
        <v>963.5099999999999</v>
      </c>
      <c r="K41" s="7" t="s">
        <v>45</v>
      </c>
    </row>
    <row r="42" spans="1:11" s="3" customFormat="1" ht="12.75">
      <c r="A42" s="14">
        <v>41704</v>
      </c>
      <c r="B42" s="3" t="s">
        <v>100</v>
      </c>
      <c r="C42" s="3" t="s">
        <v>103</v>
      </c>
      <c r="D42" s="15">
        <f t="shared" si="8"/>
        <v>20</v>
      </c>
      <c r="E42" s="7">
        <v>2.88</v>
      </c>
      <c r="F42" s="7">
        <f t="shared" si="9"/>
        <v>2.88</v>
      </c>
      <c r="G42" s="7" t="s">
        <v>14</v>
      </c>
      <c r="H42" s="7" t="s">
        <v>19</v>
      </c>
      <c r="I42" s="15">
        <f t="shared" si="6"/>
        <v>-20</v>
      </c>
      <c r="J42" s="15">
        <f t="shared" si="7"/>
        <v>943.5099999999999</v>
      </c>
      <c r="K42" s="7" t="s">
        <v>45</v>
      </c>
    </row>
    <row r="43" spans="1:11" s="3" customFormat="1" ht="12.75">
      <c r="A43" s="14">
        <v>41704</v>
      </c>
      <c r="B43" s="3" t="s">
        <v>104</v>
      </c>
      <c r="C43" s="3" t="s">
        <v>105</v>
      </c>
      <c r="D43" s="15">
        <f t="shared" si="8"/>
        <v>20</v>
      </c>
      <c r="E43" s="7">
        <v>2.62</v>
      </c>
      <c r="F43" s="7">
        <f t="shared" si="9"/>
        <v>2.62</v>
      </c>
      <c r="G43" s="7" t="s">
        <v>14</v>
      </c>
      <c r="H43" s="7" t="s">
        <v>15</v>
      </c>
      <c r="I43" s="15">
        <f t="shared" si="6"/>
        <v>32.400000000000006</v>
      </c>
      <c r="J43" s="15">
        <f t="shared" si="7"/>
        <v>975.9099999999999</v>
      </c>
      <c r="K43" s="7" t="s">
        <v>45</v>
      </c>
    </row>
    <row r="44" spans="1:11" s="3" customFormat="1" ht="12.75">
      <c r="A44" s="14">
        <v>41705</v>
      </c>
      <c r="B44" s="3" t="s">
        <v>106</v>
      </c>
      <c r="C44" s="3" t="s">
        <v>107</v>
      </c>
      <c r="D44" s="15">
        <f t="shared" si="8"/>
        <v>20</v>
      </c>
      <c r="E44" s="7">
        <v>2.7</v>
      </c>
      <c r="F44" s="7">
        <f t="shared" si="9"/>
        <v>2.7</v>
      </c>
      <c r="G44" s="7" t="s">
        <v>14</v>
      </c>
      <c r="H44" s="7" t="s">
        <v>19</v>
      </c>
      <c r="I44" s="15">
        <f t="shared" si="6"/>
        <v>-20</v>
      </c>
      <c r="J44" s="15">
        <f t="shared" si="7"/>
        <v>955.9099999999999</v>
      </c>
      <c r="K44" s="7" t="s">
        <v>16</v>
      </c>
    </row>
    <row r="45" spans="1:11" s="3" customFormat="1" ht="12.75">
      <c r="A45" s="14">
        <v>41706</v>
      </c>
      <c r="B45" s="3" t="s">
        <v>112</v>
      </c>
      <c r="C45" s="3" t="s">
        <v>114</v>
      </c>
      <c r="D45" s="15">
        <f t="shared" si="8"/>
        <v>20</v>
      </c>
      <c r="E45" s="7">
        <v>2.5</v>
      </c>
      <c r="F45" s="7">
        <f t="shared" si="9"/>
        <v>2.5</v>
      </c>
      <c r="G45" s="7" t="s">
        <v>14</v>
      </c>
      <c r="H45" s="7" t="s">
        <v>19</v>
      </c>
      <c r="I45" s="15">
        <f t="shared" si="6"/>
        <v>-20</v>
      </c>
      <c r="J45" s="15">
        <f t="shared" si="7"/>
        <v>935.9099999999999</v>
      </c>
      <c r="K45" s="7" t="s">
        <v>16</v>
      </c>
    </row>
    <row r="46" spans="1:11" s="3" customFormat="1" ht="12.75">
      <c r="A46" s="14">
        <v>41706</v>
      </c>
      <c r="B46" s="3" t="s">
        <v>113</v>
      </c>
      <c r="C46" s="3" t="s">
        <v>115</v>
      </c>
      <c r="D46" s="15">
        <f t="shared" si="8"/>
        <v>20</v>
      </c>
      <c r="E46" s="7">
        <v>1.62</v>
      </c>
      <c r="F46" s="7">
        <f t="shared" si="9"/>
        <v>1.62</v>
      </c>
      <c r="G46" s="7" t="s">
        <v>14</v>
      </c>
      <c r="H46" s="7" t="s">
        <v>15</v>
      </c>
      <c r="I46" s="15">
        <f t="shared" si="6"/>
        <v>12.400000000000002</v>
      </c>
      <c r="J46" s="15">
        <f t="shared" si="7"/>
        <v>948.3099999999998</v>
      </c>
      <c r="K46" s="7" t="s">
        <v>16</v>
      </c>
    </row>
    <row r="47" spans="1:11" s="3" customFormat="1" ht="12.75">
      <c r="A47" s="14">
        <v>41706</v>
      </c>
      <c r="B47" s="3" t="s">
        <v>111</v>
      </c>
      <c r="C47" s="3" t="s">
        <v>110</v>
      </c>
      <c r="D47" s="15">
        <f t="shared" si="8"/>
        <v>20</v>
      </c>
      <c r="E47" s="7">
        <v>2.2</v>
      </c>
      <c r="F47" s="7">
        <f t="shared" si="9"/>
        <v>2.2</v>
      </c>
      <c r="G47" s="7" t="s">
        <v>14</v>
      </c>
      <c r="H47" s="7" t="s">
        <v>15</v>
      </c>
      <c r="I47" s="15">
        <f t="shared" si="6"/>
        <v>24.000000000000004</v>
      </c>
      <c r="J47" s="15">
        <f t="shared" si="7"/>
        <v>972.3099999999998</v>
      </c>
      <c r="K47" s="7" t="s">
        <v>16</v>
      </c>
    </row>
    <row r="48" spans="1:11" s="3" customFormat="1" ht="12.75">
      <c r="A48" s="14">
        <v>41706</v>
      </c>
      <c r="B48" s="3" t="s">
        <v>109</v>
      </c>
      <c r="C48" s="3" t="s">
        <v>108</v>
      </c>
      <c r="D48" s="15">
        <f t="shared" si="8"/>
        <v>20</v>
      </c>
      <c r="E48" s="7">
        <v>1.57</v>
      </c>
      <c r="F48" s="7">
        <f t="shared" si="9"/>
        <v>1.57</v>
      </c>
      <c r="G48" s="7" t="s">
        <v>14</v>
      </c>
      <c r="H48" s="7" t="s">
        <v>19</v>
      </c>
      <c r="I48" s="15">
        <f t="shared" si="6"/>
        <v>-20</v>
      </c>
      <c r="J48" s="15">
        <f t="shared" si="7"/>
        <v>952.3099999999998</v>
      </c>
      <c r="K48" s="7" t="s">
        <v>45</v>
      </c>
    </row>
    <row r="49" spans="1:11" s="3" customFormat="1" ht="12.75">
      <c r="A49" s="14">
        <v>41707</v>
      </c>
      <c r="B49" s="3" t="s">
        <v>117</v>
      </c>
      <c r="C49" s="3" t="s">
        <v>116</v>
      </c>
      <c r="D49" s="15">
        <f>0.03*$B$1</f>
        <v>30</v>
      </c>
      <c r="E49" s="7">
        <v>2.25</v>
      </c>
      <c r="F49" s="7">
        <f t="shared" si="9"/>
        <v>2.25</v>
      </c>
      <c r="G49" s="7" t="s">
        <v>14</v>
      </c>
      <c r="H49" s="7" t="s">
        <v>15</v>
      </c>
      <c r="I49" s="15">
        <f t="shared" si="6"/>
        <v>37.5</v>
      </c>
      <c r="J49" s="15">
        <f t="shared" si="7"/>
        <v>989.8099999999998</v>
      </c>
      <c r="K49" s="7" t="s">
        <v>45</v>
      </c>
    </row>
    <row r="50" spans="1:11" s="3" customFormat="1" ht="12.75">
      <c r="A50" s="14">
        <v>41709</v>
      </c>
      <c r="B50" s="3" t="s">
        <v>118</v>
      </c>
      <c r="C50" s="3" t="s">
        <v>119</v>
      </c>
      <c r="D50" s="15">
        <f>0.02*$B$1</f>
        <v>20</v>
      </c>
      <c r="E50" s="7">
        <v>1.67</v>
      </c>
      <c r="F50" s="7">
        <f t="shared" si="9"/>
        <v>1.67</v>
      </c>
      <c r="G50" s="7" t="s">
        <v>14</v>
      </c>
      <c r="H50" s="7" t="s">
        <v>19</v>
      </c>
      <c r="I50" s="15">
        <f t="shared" si="6"/>
        <v>-20</v>
      </c>
      <c r="J50" s="15">
        <f t="shared" si="7"/>
        <v>969.8099999999998</v>
      </c>
      <c r="K50" s="7" t="s">
        <v>20</v>
      </c>
    </row>
    <row r="51" spans="1:11" s="3" customFormat="1" ht="12.75">
      <c r="A51" s="14">
        <v>41710</v>
      </c>
      <c r="B51" s="3" t="s">
        <v>120</v>
      </c>
      <c r="C51" s="3" t="s">
        <v>121</v>
      </c>
      <c r="D51" s="15">
        <f>0.02*$B$1</f>
        <v>20</v>
      </c>
      <c r="E51" s="7">
        <v>1.9</v>
      </c>
      <c r="F51" s="7">
        <f t="shared" si="9"/>
        <v>1.9</v>
      </c>
      <c r="G51" s="7" t="s">
        <v>14</v>
      </c>
      <c r="H51" s="7" t="s">
        <v>19</v>
      </c>
      <c r="I51" s="15">
        <f t="shared" si="6"/>
        <v>-20</v>
      </c>
      <c r="J51" s="15">
        <f t="shared" si="7"/>
        <v>949.8099999999998</v>
      </c>
      <c r="K51" s="7" t="s">
        <v>20</v>
      </c>
    </row>
    <row r="52" spans="1:11" s="3" customFormat="1" ht="12.75">
      <c r="A52" s="14">
        <v>41710</v>
      </c>
      <c r="B52" s="3" t="s">
        <v>123</v>
      </c>
      <c r="C52" s="3" t="s">
        <v>122</v>
      </c>
      <c r="D52" s="15">
        <f>0.04*$B$1</f>
        <v>40</v>
      </c>
      <c r="E52" s="7">
        <v>1.73</v>
      </c>
      <c r="F52" s="7">
        <f t="shared" si="9"/>
        <v>1.73</v>
      </c>
      <c r="G52" s="7" t="s">
        <v>14</v>
      </c>
      <c r="H52" s="7" t="s">
        <v>15</v>
      </c>
      <c r="I52" s="15">
        <f t="shared" si="6"/>
        <v>29.2</v>
      </c>
      <c r="J52" s="15">
        <f t="shared" si="7"/>
        <v>979.0099999999999</v>
      </c>
      <c r="K52" s="7" t="s">
        <v>16</v>
      </c>
    </row>
    <row r="53" spans="1:11" s="3" customFormat="1" ht="12.75">
      <c r="A53" s="14">
        <v>41710</v>
      </c>
      <c r="B53" s="3" t="s">
        <v>126</v>
      </c>
      <c r="C53" s="3" t="s">
        <v>124</v>
      </c>
      <c r="D53" s="15">
        <f>0.04*$B$1</f>
        <v>40</v>
      </c>
      <c r="E53" s="7">
        <v>1.67</v>
      </c>
      <c r="F53" s="7">
        <f t="shared" si="9"/>
        <v>1.67</v>
      </c>
      <c r="G53" s="7" t="s">
        <v>14</v>
      </c>
      <c r="H53" s="7" t="s">
        <v>15</v>
      </c>
      <c r="I53" s="15">
        <f t="shared" si="6"/>
        <v>26.799999999999997</v>
      </c>
      <c r="J53" s="15">
        <f t="shared" si="7"/>
        <v>1005.8099999999998</v>
      </c>
      <c r="K53" s="7" t="s">
        <v>16</v>
      </c>
    </row>
    <row r="54" spans="1:11" s="3" customFormat="1" ht="12.75">
      <c r="A54" s="14">
        <v>41710</v>
      </c>
      <c r="B54" s="3" t="s">
        <v>127</v>
      </c>
      <c r="C54" s="3" t="s">
        <v>125</v>
      </c>
      <c r="D54" s="15">
        <f aca="true" t="shared" si="10" ref="D54:D64">0.02*$B$1</f>
        <v>20</v>
      </c>
      <c r="E54" s="7">
        <v>2.25</v>
      </c>
      <c r="F54" s="7">
        <f t="shared" si="9"/>
        <v>2.25</v>
      </c>
      <c r="G54" s="7" t="s">
        <v>14</v>
      </c>
      <c r="H54" s="7" t="s">
        <v>19</v>
      </c>
      <c r="I54" s="15">
        <f t="shared" si="6"/>
        <v>-20</v>
      </c>
      <c r="J54" s="15">
        <f t="shared" si="7"/>
        <v>985.8099999999998</v>
      </c>
      <c r="K54" s="7" t="s">
        <v>16</v>
      </c>
    </row>
    <row r="55" spans="1:11" s="3" customFormat="1" ht="51">
      <c r="A55" s="14">
        <v>41711</v>
      </c>
      <c r="B55" s="3" t="s">
        <v>128</v>
      </c>
      <c r="C55" s="3" t="s">
        <v>129</v>
      </c>
      <c r="D55" s="15">
        <f t="shared" si="10"/>
        <v>20</v>
      </c>
      <c r="E55" s="7" t="s">
        <v>130</v>
      </c>
      <c r="F55" s="7">
        <f>(20.24/20)+1</f>
        <v>2.012</v>
      </c>
      <c r="G55" s="7" t="s">
        <v>14</v>
      </c>
      <c r="H55" s="7" t="s">
        <v>15</v>
      </c>
      <c r="I55" s="15">
        <f t="shared" si="6"/>
        <v>20.240000000000002</v>
      </c>
      <c r="J55" s="15">
        <f t="shared" si="7"/>
        <v>1006.0499999999998</v>
      </c>
      <c r="K55" s="7" t="s">
        <v>45</v>
      </c>
    </row>
    <row r="56" spans="1:11" s="3" customFormat="1" ht="25.5">
      <c r="A56" s="14">
        <v>41713</v>
      </c>
      <c r="B56" s="3" t="s">
        <v>131</v>
      </c>
      <c r="C56" s="3" t="s">
        <v>132</v>
      </c>
      <c r="D56" s="15">
        <f t="shared" si="10"/>
        <v>20</v>
      </c>
      <c r="E56" s="7">
        <v>1.85</v>
      </c>
      <c r="F56" s="7">
        <f t="shared" si="9"/>
        <v>1.85</v>
      </c>
      <c r="G56" s="7" t="s">
        <v>14</v>
      </c>
      <c r="H56" s="7" t="s">
        <v>19</v>
      </c>
      <c r="I56" s="15">
        <f t="shared" si="6"/>
        <v>-20</v>
      </c>
      <c r="J56" s="15">
        <f t="shared" si="7"/>
        <v>986.0499999999998</v>
      </c>
      <c r="K56" s="7" t="s">
        <v>16</v>
      </c>
    </row>
    <row r="57" spans="1:11" s="3" customFormat="1" ht="12.75">
      <c r="A57" s="14">
        <v>41713</v>
      </c>
      <c r="B57" s="3" t="s">
        <v>134</v>
      </c>
      <c r="C57" s="3" t="s">
        <v>133</v>
      </c>
      <c r="D57" s="15">
        <f t="shared" si="10"/>
        <v>20</v>
      </c>
      <c r="E57" s="7">
        <v>1.85</v>
      </c>
      <c r="F57" s="7">
        <f t="shared" si="9"/>
        <v>1.85</v>
      </c>
      <c r="G57" s="7" t="s">
        <v>14</v>
      </c>
      <c r="H57" s="7" t="s">
        <v>19</v>
      </c>
      <c r="I57" s="15">
        <f t="shared" si="6"/>
        <v>-20</v>
      </c>
      <c r="J57" s="15">
        <f t="shared" si="7"/>
        <v>966.0499999999998</v>
      </c>
      <c r="K57" s="7" t="s">
        <v>16</v>
      </c>
    </row>
    <row r="58" spans="1:11" s="3" customFormat="1" ht="25.5">
      <c r="A58" s="14">
        <v>41716</v>
      </c>
      <c r="B58" s="3" t="s">
        <v>135</v>
      </c>
      <c r="C58" s="3" t="s">
        <v>133</v>
      </c>
      <c r="D58" s="15">
        <f t="shared" si="10"/>
        <v>20</v>
      </c>
      <c r="E58" s="7" t="s">
        <v>136</v>
      </c>
      <c r="F58" s="7">
        <v>1.75</v>
      </c>
      <c r="G58" s="7" t="s">
        <v>14</v>
      </c>
      <c r="H58" s="7" t="s">
        <v>19</v>
      </c>
      <c r="I58" s="15">
        <f t="shared" si="6"/>
        <v>-20</v>
      </c>
      <c r="J58" s="15">
        <f t="shared" si="7"/>
        <v>946.0499999999998</v>
      </c>
      <c r="K58" s="7" t="s">
        <v>16</v>
      </c>
    </row>
    <row r="59" spans="1:11" s="3" customFormat="1" ht="51">
      <c r="A59" s="14">
        <v>41718</v>
      </c>
      <c r="B59" s="3" t="s">
        <v>138</v>
      </c>
      <c r="C59" s="3" t="s">
        <v>137</v>
      </c>
      <c r="D59" s="15">
        <f t="shared" si="10"/>
        <v>20</v>
      </c>
      <c r="E59" s="7" t="s">
        <v>141</v>
      </c>
      <c r="F59" s="7">
        <v>2.043</v>
      </c>
      <c r="G59" s="7" t="s">
        <v>14</v>
      </c>
      <c r="H59" s="7" t="s">
        <v>15</v>
      </c>
      <c r="I59" s="15">
        <f t="shared" si="6"/>
        <v>20.860000000000003</v>
      </c>
      <c r="J59" s="15">
        <f t="shared" si="7"/>
        <v>966.9099999999999</v>
      </c>
      <c r="K59" s="7" t="s">
        <v>45</v>
      </c>
    </row>
    <row r="60" spans="1:11" s="3" customFormat="1" ht="51">
      <c r="A60" s="14">
        <v>41718</v>
      </c>
      <c r="B60" s="3" t="s">
        <v>139</v>
      </c>
      <c r="C60" s="3" t="s">
        <v>140</v>
      </c>
      <c r="D60" s="15">
        <f t="shared" si="10"/>
        <v>20</v>
      </c>
      <c r="E60" s="7" t="s">
        <v>142</v>
      </c>
      <c r="F60" s="7">
        <v>2</v>
      </c>
      <c r="G60" s="7" t="s">
        <v>14</v>
      </c>
      <c r="H60" s="7" t="s">
        <v>19</v>
      </c>
      <c r="I60" s="15">
        <f t="shared" si="6"/>
        <v>-20</v>
      </c>
      <c r="J60" s="15">
        <f t="shared" si="7"/>
        <v>946.9099999999999</v>
      </c>
      <c r="K60" s="7" t="s">
        <v>45</v>
      </c>
    </row>
    <row r="61" spans="1:11" s="3" customFormat="1" ht="25.5">
      <c r="A61" s="14">
        <v>41720</v>
      </c>
      <c r="B61" s="3" t="s">
        <v>143</v>
      </c>
      <c r="C61" s="3" t="s">
        <v>144</v>
      </c>
      <c r="D61" s="15">
        <f t="shared" si="10"/>
        <v>20</v>
      </c>
      <c r="E61" s="7" t="s">
        <v>145</v>
      </c>
      <c r="F61" s="7">
        <v>1.62</v>
      </c>
      <c r="G61" s="7" t="s">
        <v>14</v>
      </c>
      <c r="H61" s="7" t="s">
        <v>19</v>
      </c>
      <c r="I61" s="15">
        <f t="shared" si="6"/>
        <v>-20</v>
      </c>
      <c r="J61" s="15">
        <f t="shared" si="7"/>
        <v>926.9099999999999</v>
      </c>
      <c r="K61" s="7" t="s">
        <v>16</v>
      </c>
    </row>
    <row r="62" spans="1:11" s="3" customFormat="1" ht="12.75">
      <c r="A62" s="14">
        <v>41720</v>
      </c>
      <c r="B62" s="3" t="s">
        <v>146</v>
      </c>
      <c r="C62" s="3" t="s">
        <v>147</v>
      </c>
      <c r="D62" s="15">
        <f t="shared" si="10"/>
        <v>20</v>
      </c>
      <c r="E62" s="7">
        <v>2.05</v>
      </c>
      <c r="F62" s="7">
        <f aca="true" t="shared" si="11" ref="F62:F70">E62</f>
        <v>2.05</v>
      </c>
      <c r="G62" s="7" t="s">
        <v>14</v>
      </c>
      <c r="H62" s="7" t="s">
        <v>15</v>
      </c>
      <c r="I62" s="15">
        <f t="shared" si="6"/>
        <v>20.999999999999996</v>
      </c>
      <c r="J62" s="15">
        <f t="shared" si="7"/>
        <v>947.9099999999999</v>
      </c>
      <c r="K62" s="7" t="s">
        <v>16</v>
      </c>
    </row>
    <row r="63" spans="1:11" s="3" customFormat="1" ht="12.75">
      <c r="A63" s="14">
        <v>41720</v>
      </c>
      <c r="B63" s="3" t="s">
        <v>148</v>
      </c>
      <c r="C63" s="3" t="s">
        <v>149</v>
      </c>
      <c r="D63" s="15">
        <f t="shared" si="10"/>
        <v>20</v>
      </c>
      <c r="E63" s="7">
        <v>2.4</v>
      </c>
      <c r="F63" s="7">
        <f t="shared" si="11"/>
        <v>2.4</v>
      </c>
      <c r="G63" s="7" t="s">
        <v>14</v>
      </c>
      <c r="H63" s="7" t="s">
        <v>19</v>
      </c>
      <c r="I63" s="15">
        <f t="shared" si="6"/>
        <v>-20</v>
      </c>
      <c r="J63" s="15">
        <f t="shared" si="7"/>
        <v>927.9099999999999</v>
      </c>
      <c r="K63" s="7" t="s">
        <v>16</v>
      </c>
    </row>
    <row r="64" spans="1:11" s="3" customFormat="1" ht="12.75">
      <c r="A64" s="14">
        <v>41720</v>
      </c>
      <c r="B64" s="3" t="s">
        <v>150</v>
      </c>
      <c r="C64" s="3" t="s">
        <v>151</v>
      </c>
      <c r="D64" s="15">
        <f t="shared" si="10"/>
        <v>20</v>
      </c>
      <c r="E64" s="7">
        <v>2.3</v>
      </c>
      <c r="F64" s="7">
        <f t="shared" si="11"/>
        <v>2.3</v>
      </c>
      <c r="G64" s="7" t="s">
        <v>14</v>
      </c>
      <c r="H64" s="7" t="s">
        <v>19</v>
      </c>
      <c r="I64" s="15">
        <f t="shared" si="6"/>
        <v>-20</v>
      </c>
      <c r="J64" s="15">
        <f t="shared" si="7"/>
        <v>907.9099999999999</v>
      </c>
      <c r="K64" s="7" t="s">
        <v>16</v>
      </c>
    </row>
    <row r="65" spans="1:11" s="3" customFormat="1" ht="38.25">
      <c r="A65" s="14">
        <v>41723</v>
      </c>
      <c r="B65" s="3" t="s">
        <v>152</v>
      </c>
      <c r="C65" s="3" t="s">
        <v>155</v>
      </c>
      <c r="D65" s="15">
        <f>0.03*$B$1</f>
        <v>30</v>
      </c>
      <c r="E65" s="7">
        <v>1.55</v>
      </c>
      <c r="F65" s="7">
        <f t="shared" si="11"/>
        <v>1.55</v>
      </c>
      <c r="G65" s="7" t="s">
        <v>14</v>
      </c>
      <c r="H65" s="7" t="s">
        <v>19</v>
      </c>
      <c r="I65" s="15">
        <f t="shared" si="6"/>
        <v>-30</v>
      </c>
      <c r="J65" s="15">
        <f t="shared" si="7"/>
        <v>877.9099999999999</v>
      </c>
      <c r="K65" s="7" t="s">
        <v>20</v>
      </c>
    </row>
    <row r="66" spans="1:11" s="3" customFormat="1" ht="25.5">
      <c r="A66" s="14">
        <v>41723</v>
      </c>
      <c r="B66" s="3" t="s">
        <v>153</v>
      </c>
      <c r="C66" s="3" t="s">
        <v>154</v>
      </c>
      <c r="D66" s="15">
        <f>0.02*$B$1</f>
        <v>20</v>
      </c>
      <c r="E66" s="7">
        <v>1.99</v>
      </c>
      <c r="F66" s="7">
        <f t="shared" si="11"/>
        <v>1.99</v>
      </c>
      <c r="G66" s="7" t="s">
        <v>14</v>
      </c>
      <c r="H66" s="7" t="s">
        <v>19</v>
      </c>
      <c r="I66" s="15">
        <f t="shared" si="6"/>
        <v>-20</v>
      </c>
      <c r="J66" s="15">
        <f t="shared" si="7"/>
        <v>857.9099999999999</v>
      </c>
      <c r="K66" s="7" t="s">
        <v>20</v>
      </c>
    </row>
    <row r="67" spans="1:11" s="3" customFormat="1" ht="12.75">
      <c r="A67" s="14">
        <v>41725</v>
      </c>
      <c r="B67" s="3" t="s">
        <v>157</v>
      </c>
      <c r="C67" s="3" t="s">
        <v>156</v>
      </c>
      <c r="D67" s="15">
        <f>0.03*$B$1</f>
        <v>30</v>
      </c>
      <c r="E67" s="7">
        <v>2.4</v>
      </c>
      <c r="F67" s="7">
        <f t="shared" si="11"/>
        <v>2.4</v>
      </c>
      <c r="G67" s="7" t="s">
        <v>14</v>
      </c>
      <c r="H67" s="7" t="s">
        <v>19</v>
      </c>
      <c r="I67" s="15">
        <f t="shared" si="6"/>
        <v>-30</v>
      </c>
      <c r="J67" s="15">
        <f t="shared" si="7"/>
        <v>827.9099999999999</v>
      </c>
      <c r="K67" s="7" t="s">
        <v>45</v>
      </c>
    </row>
    <row r="68" spans="1:11" s="3" customFormat="1" ht="25.5">
      <c r="A68" s="14">
        <v>41727</v>
      </c>
      <c r="B68" s="3" t="s">
        <v>159</v>
      </c>
      <c r="C68" s="3" t="s">
        <v>158</v>
      </c>
      <c r="D68" s="15">
        <f>0.03*$B$1</f>
        <v>30</v>
      </c>
      <c r="E68" s="7">
        <v>1.62</v>
      </c>
      <c r="F68" s="7">
        <f t="shared" si="11"/>
        <v>1.62</v>
      </c>
      <c r="G68" s="7" t="s">
        <v>14</v>
      </c>
      <c r="H68" s="7" t="s">
        <v>19</v>
      </c>
      <c r="I68" s="15">
        <f aca="true" t="shared" si="12" ref="I68:I99">IF(G68="No",IF(H68="Win",D68*(F68-1),-D68),IF(H68="Win",D68*(F68-1)*0.95,-D68))</f>
        <v>-30</v>
      </c>
      <c r="J68" s="15">
        <f t="shared" si="7"/>
        <v>797.9099999999999</v>
      </c>
      <c r="K68" s="7" t="s">
        <v>45</v>
      </c>
    </row>
    <row r="69" spans="1:11" s="3" customFormat="1" ht="25.5">
      <c r="A69" s="14">
        <v>41727</v>
      </c>
      <c r="B69" s="3" t="s">
        <v>160</v>
      </c>
      <c r="C69" s="3" t="s">
        <v>161</v>
      </c>
      <c r="D69" s="15">
        <f>0.02*$B$1</f>
        <v>20</v>
      </c>
      <c r="E69" s="7">
        <v>1.9</v>
      </c>
      <c r="F69" s="7">
        <v>1.8</v>
      </c>
      <c r="G69" s="7" t="s">
        <v>14</v>
      </c>
      <c r="H69" s="7" t="s">
        <v>15</v>
      </c>
      <c r="I69" s="15">
        <f t="shared" si="12"/>
        <v>16</v>
      </c>
      <c r="J69" s="15">
        <f t="shared" si="7"/>
        <v>813.9099999999999</v>
      </c>
      <c r="K69" s="7" t="s">
        <v>45</v>
      </c>
    </row>
    <row r="70" spans="1:11" s="3" customFormat="1" ht="12.75">
      <c r="A70" s="14">
        <v>41727</v>
      </c>
      <c r="B70" s="3" t="s">
        <v>162</v>
      </c>
      <c r="C70" s="3" t="s">
        <v>163</v>
      </c>
      <c r="D70" s="15">
        <f>0.02*$B$1</f>
        <v>20</v>
      </c>
      <c r="E70" s="7">
        <v>2</v>
      </c>
      <c r="F70" s="7">
        <f t="shared" si="11"/>
        <v>2</v>
      </c>
      <c r="G70" s="7" t="s">
        <v>14</v>
      </c>
      <c r="H70" s="7" t="s">
        <v>15</v>
      </c>
      <c r="I70" s="15">
        <f t="shared" si="12"/>
        <v>20</v>
      </c>
      <c r="J70" s="15">
        <f t="shared" si="7"/>
        <v>833.9099999999999</v>
      </c>
      <c r="K70" s="7" t="s">
        <v>45</v>
      </c>
    </row>
    <row r="71" spans="1:11" s="3" customFormat="1" ht="12.75">
      <c r="A71" s="14">
        <v>41728</v>
      </c>
      <c r="B71" s="3" t="s">
        <v>164</v>
      </c>
      <c r="C71" s="3" t="s">
        <v>165</v>
      </c>
      <c r="D71" s="15">
        <f>0.01*$B$1</f>
        <v>10</v>
      </c>
      <c r="E71" s="7">
        <v>2.1</v>
      </c>
      <c r="F71" s="7">
        <f>E71</f>
        <v>2.1</v>
      </c>
      <c r="G71" s="7" t="s">
        <v>14</v>
      </c>
      <c r="H71" s="7" t="s">
        <v>19</v>
      </c>
      <c r="I71" s="15">
        <f t="shared" si="12"/>
        <v>-10</v>
      </c>
      <c r="J71" s="15">
        <f aca="true" t="shared" si="13" ref="J71:J99">J70+I71</f>
        <v>823.9099999999999</v>
      </c>
      <c r="K71" s="7" t="s">
        <v>20</v>
      </c>
    </row>
    <row r="72" spans="1:11" s="3" customFormat="1" ht="25.5">
      <c r="A72" s="14">
        <v>41730</v>
      </c>
      <c r="B72" s="3" t="s">
        <v>166</v>
      </c>
      <c r="C72" s="3" t="s">
        <v>167</v>
      </c>
      <c r="D72" s="15">
        <f>0.02*$B$1</f>
        <v>20</v>
      </c>
      <c r="E72" s="7">
        <v>1.95</v>
      </c>
      <c r="F72" s="7">
        <f>E72</f>
        <v>1.95</v>
      </c>
      <c r="G72" s="7" t="s">
        <v>14</v>
      </c>
      <c r="H72" s="7" t="s">
        <v>19</v>
      </c>
      <c r="I72" s="15">
        <f t="shared" si="12"/>
        <v>-20</v>
      </c>
      <c r="J72" s="15">
        <f t="shared" si="13"/>
        <v>803.9099999999999</v>
      </c>
      <c r="K72" s="7" t="s">
        <v>20</v>
      </c>
    </row>
    <row r="73" spans="1:11" s="3" customFormat="1" ht="12.75">
      <c r="A73" s="14">
        <v>41731</v>
      </c>
      <c r="B73" s="3" t="s">
        <v>168</v>
      </c>
      <c r="C73" s="3" t="s">
        <v>169</v>
      </c>
      <c r="D73" s="15">
        <f>0.03*$B$1</f>
        <v>30</v>
      </c>
      <c r="E73" s="7">
        <v>1.67</v>
      </c>
      <c r="F73" s="7">
        <f>E73</f>
        <v>1.67</v>
      </c>
      <c r="G73" s="7" t="s">
        <v>14</v>
      </c>
      <c r="H73" s="7" t="s">
        <v>15</v>
      </c>
      <c r="I73" s="15">
        <f t="shared" si="12"/>
        <v>20.099999999999998</v>
      </c>
      <c r="J73" s="15">
        <f t="shared" si="13"/>
        <v>824.0099999999999</v>
      </c>
      <c r="K73" s="7" t="s">
        <v>16</v>
      </c>
    </row>
    <row r="74" spans="1:11" s="2" customFormat="1" ht="25.5">
      <c r="A74" s="14">
        <v>41732</v>
      </c>
      <c r="B74" s="3" t="s">
        <v>170</v>
      </c>
      <c r="C74" s="3" t="s">
        <v>172</v>
      </c>
      <c r="D74" s="15">
        <v>10</v>
      </c>
      <c r="E74" s="7" t="s">
        <v>171</v>
      </c>
      <c r="F74" s="7">
        <v>2.5</v>
      </c>
      <c r="G74" s="7" t="s">
        <v>14</v>
      </c>
      <c r="H74" s="7" t="s">
        <v>15</v>
      </c>
      <c r="I74" s="15">
        <f t="shared" si="12"/>
        <v>15</v>
      </c>
      <c r="J74" s="15">
        <f t="shared" si="13"/>
        <v>839.0099999999999</v>
      </c>
      <c r="K74" s="7" t="s">
        <v>45</v>
      </c>
    </row>
    <row r="75" spans="1:11" s="3" customFormat="1" ht="12.75">
      <c r="A75" s="14">
        <v>41734</v>
      </c>
      <c r="B75" s="3" t="s">
        <v>173</v>
      </c>
      <c r="C75" s="3" t="s">
        <v>174</v>
      </c>
      <c r="D75" s="15">
        <f>0.01*$B$1</f>
        <v>10</v>
      </c>
      <c r="E75" s="7">
        <v>2.38</v>
      </c>
      <c r="F75" s="7">
        <f aca="true" t="shared" si="14" ref="F75:F87">E75</f>
        <v>2.38</v>
      </c>
      <c r="G75" s="7" t="s">
        <v>14</v>
      </c>
      <c r="H75" s="7" t="s">
        <v>19</v>
      </c>
      <c r="I75" s="15">
        <f t="shared" si="12"/>
        <v>-10</v>
      </c>
      <c r="J75" s="15">
        <f t="shared" si="13"/>
        <v>829.0099999999999</v>
      </c>
      <c r="K75" s="7" t="s">
        <v>16</v>
      </c>
    </row>
    <row r="76" spans="1:11" s="3" customFormat="1" ht="12.75">
      <c r="A76" s="14">
        <v>41736</v>
      </c>
      <c r="B76" s="3" t="s">
        <v>175</v>
      </c>
      <c r="C76" s="3" t="s">
        <v>176</v>
      </c>
      <c r="D76" s="15">
        <f>0.02*$B$1</f>
        <v>20</v>
      </c>
      <c r="E76" s="7">
        <v>1.6</v>
      </c>
      <c r="F76" s="7">
        <f t="shared" si="14"/>
        <v>1.6</v>
      </c>
      <c r="G76" s="7" t="s">
        <v>14</v>
      </c>
      <c r="H76" s="7" t="s">
        <v>15</v>
      </c>
      <c r="I76" s="15">
        <f t="shared" si="12"/>
        <v>12.000000000000002</v>
      </c>
      <c r="J76" s="15">
        <f t="shared" si="13"/>
        <v>841.0099999999999</v>
      </c>
      <c r="K76" s="7" t="s">
        <v>16</v>
      </c>
    </row>
    <row r="77" spans="1:11" s="3" customFormat="1" ht="38.25">
      <c r="A77" s="14">
        <v>41737</v>
      </c>
      <c r="B77" s="3" t="s">
        <v>177</v>
      </c>
      <c r="C77" s="3" t="s">
        <v>178</v>
      </c>
      <c r="D77" s="15">
        <f>0.01*$B$1</f>
        <v>10</v>
      </c>
      <c r="E77" s="7">
        <v>1.56</v>
      </c>
      <c r="F77" s="7">
        <f t="shared" si="14"/>
        <v>1.56</v>
      </c>
      <c r="G77" s="7" t="s">
        <v>14</v>
      </c>
      <c r="H77" s="7" t="s">
        <v>15</v>
      </c>
      <c r="I77" s="15">
        <f t="shared" si="12"/>
        <v>5.6000000000000005</v>
      </c>
      <c r="J77" s="15">
        <f t="shared" si="13"/>
        <v>846.6099999999999</v>
      </c>
      <c r="K77" s="7" t="s">
        <v>20</v>
      </c>
    </row>
    <row r="78" spans="1:11" s="3" customFormat="1" ht="12.75">
      <c r="A78" s="14">
        <v>41737</v>
      </c>
      <c r="B78" s="3" t="s">
        <v>179</v>
      </c>
      <c r="C78" s="3" t="s">
        <v>180</v>
      </c>
      <c r="D78" s="15">
        <f>0.01*$B$1</f>
        <v>10</v>
      </c>
      <c r="E78" s="7">
        <v>1.56</v>
      </c>
      <c r="F78" s="7">
        <f t="shared" si="14"/>
        <v>1.56</v>
      </c>
      <c r="G78" s="7" t="s">
        <v>14</v>
      </c>
      <c r="H78" s="7" t="s">
        <v>15</v>
      </c>
      <c r="I78" s="15">
        <f t="shared" si="12"/>
        <v>5.6000000000000005</v>
      </c>
      <c r="J78" s="15">
        <f t="shared" si="13"/>
        <v>852.2099999999999</v>
      </c>
      <c r="K78" s="7" t="s">
        <v>20</v>
      </c>
    </row>
    <row r="79" spans="1:11" s="3" customFormat="1" ht="25.5">
      <c r="A79" s="14">
        <v>41738</v>
      </c>
      <c r="B79" s="3" t="s">
        <v>181</v>
      </c>
      <c r="C79" s="3" t="s">
        <v>182</v>
      </c>
      <c r="D79" s="15">
        <f>0.02*$B$1</f>
        <v>20</v>
      </c>
      <c r="E79" s="7">
        <v>1.68</v>
      </c>
      <c r="F79" s="7">
        <f t="shared" si="14"/>
        <v>1.68</v>
      </c>
      <c r="G79" s="7" t="s">
        <v>14</v>
      </c>
      <c r="H79" s="7" t="s">
        <v>19</v>
      </c>
      <c r="I79" s="15">
        <f t="shared" si="12"/>
        <v>-20</v>
      </c>
      <c r="J79" s="15">
        <f t="shared" si="13"/>
        <v>832.2099999999999</v>
      </c>
      <c r="K79" s="7" t="s">
        <v>20</v>
      </c>
    </row>
    <row r="80" spans="1:11" s="3" customFormat="1" ht="12.75">
      <c r="A80" s="14">
        <v>41739</v>
      </c>
      <c r="B80" s="3" t="s">
        <v>183</v>
      </c>
      <c r="C80" s="3" t="s">
        <v>184</v>
      </c>
      <c r="D80" s="15">
        <f>0.02*$B$1</f>
        <v>20</v>
      </c>
      <c r="E80" s="7">
        <v>1.95</v>
      </c>
      <c r="F80" s="7">
        <f t="shared" si="14"/>
        <v>1.95</v>
      </c>
      <c r="G80" s="7" t="s">
        <v>14</v>
      </c>
      <c r="H80" s="7" t="s">
        <v>15</v>
      </c>
      <c r="I80" s="15">
        <f t="shared" si="12"/>
        <v>19</v>
      </c>
      <c r="J80" s="15">
        <f t="shared" si="13"/>
        <v>851.2099999999999</v>
      </c>
      <c r="K80" s="7" t="s">
        <v>20</v>
      </c>
    </row>
    <row r="81" spans="1:11" s="3" customFormat="1" ht="12.75">
      <c r="A81" s="14">
        <v>41741</v>
      </c>
      <c r="B81" s="3" t="s">
        <v>185</v>
      </c>
      <c r="C81" s="3" t="s">
        <v>188</v>
      </c>
      <c r="D81" s="15">
        <f aca="true" t="shared" si="15" ref="D81:D87">0.01*$B$1</f>
        <v>10</v>
      </c>
      <c r="E81" s="7">
        <v>2.1</v>
      </c>
      <c r="F81" s="7">
        <f t="shared" si="14"/>
        <v>2.1</v>
      </c>
      <c r="G81" s="7" t="s">
        <v>14</v>
      </c>
      <c r="H81" s="7" t="s">
        <v>19</v>
      </c>
      <c r="I81" s="15">
        <f t="shared" si="12"/>
        <v>-10</v>
      </c>
      <c r="J81" s="15">
        <f t="shared" si="13"/>
        <v>841.2099999999999</v>
      </c>
      <c r="K81" s="7" t="s">
        <v>16</v>
      </c>
    </row>
    <row r="82" spans="1:11" s="3" customFormat="1" ht="12.75">
      <c r="A82" s="14">
        <v>41741</v>
      </c>
      <c r="B82" s="3" t="s">
        <v>186</v>
      </c>
      <c r="C82" s="3" t="s">
        <v>189</v>
      </c>
      <c r="D82" s="15">
        <f t="shared" si="15"/>
        <v>10</v>
      </c>
      <c r="E82" s="7">
        <v>2.05</v>
      </c>
      <c r="F82" s="7">
        <f t="shared" si="14"/>
        <v>2.05</v>
      </c>
      <c r="G82" s="7" t="s">
        <v>14</v>
      </c>
      <c r="H82" s="7" t="s">
        <v>19</v>
      </c>
      <c r="I82" s="15">
        <f t="shared" si="12"/>
        <v>-10</v>
      </c>
      <c r="J82" s="15">
        <f t="shared" si="13"/>
        <v>831.2099999999999</v>
      </c>
      <c r="K82" s="7" t="s">
        <v>16</v>
      </c>
    </row>
    <row r="83" spans="1:11" s="3" customFormat="1" ht="12.75">
      <c r="A83" s="14">
        <v>41741</v>
      </c>
      <c r="B83" s="3" t="s">
        <v>187</v>
      </c>
      <c r="C83" s="3" t="s">
        <v>190</v>
      </c>
      <c r="D83" s="15">
        <f t="shared" si="15"/>
        <v>10</v>
      </c>
      <c r="E83" s="7">
        <v>2.4</v>
      </c>
      <c r="F83" s="7">
        <f t="shared" si="14"/>
        <v>2.4</v>
      </c>
      <c r="G83" s="7" t="s">
        <v>14</v>
      </c>
      <c r="H83" s="7" t="s">
        <v>19</v>
      </c>
      <c r="I83" s="15">
        <f t="shared" si="12"/>
        <v>-10</v>
      </c>
      <c r="J83" s="15">
        <f t="shared" si="13"/>
        <v>821.2099999999999</v>
      </c>
      <c r="K83" s="7" t="s">
        <v>16</v>
      </c>
    </row>
    <row r="84" spans="1:11" s="3" customFormat="1" ht="12.75">
      <c r="A84" s="14">
        <v>41742</v>
      </c>
      <c r="B84" s="3" t="s">
        <v>192</v>
      </c>
      <c r="C84" s="3" t="s">
        <v>191</v>
      </c>
      <c r="D84" s="15">
        <f>0.03*$B$1</f>
        <v>30</v>
      </c>
      <c r="E84" s="7">
        <v>1.83</v>
      </c>
      <c r="F84" s="7">
        <f t="shared" si="14"/>
        <v>1.83</v>
      </c>
      <c r="G84" s="7" t="s">
        <v>14</v>
      </c>
      <c r="H84" s="7" t="s">
        <v>15</v>
      </c>
      <c r="I84" s="15">
        <f t="shared" si="12"/>
        <v>24.900000000000002</v>
      </c>
      <c r="J84" s="15">
        <f t="shared" si="13"/>
        <v>846.1099999999999</v>
      </c>
      <c r="K84" s="7" t="s">
        <v>16</v>
      </c>
    </row>
    <row r="85" spans="1:11" s="3" customFormat="1" ht="12.75">
      <c r="A85" s="14">
        <v>41744</v>
      </c>
      <c r="B85" s="3" t="s">
        <v>193</v>
      </c>
      <c r="C85" s="3" t="s">
        <v>194</v>
      </c>
      <c r="D85" s="15">
        <f t="shared" si="15"/>
        <v>10</v>
      </c>
      <c r="E85" s="7">
        <v>1.82</v>
      </c>
      <c r="F85" s="7">
        <f t="shared" si="14"/>
        <v>1.82</v>
      </c>
      <c r="G85" s="7" t="s">
        <v>14</v>
      </c>
      <c r="H85" s="7" t="s">
        <v>15</v>
      </c>
      <c r="I85" s="15">
        <f t="shared" si="12"/>
        <v>8.200000000000001</v>
      </c>
      <c r="J85" s="15">
        <f t="shared" si="13"/>
        <v>854.31</v>
      </c>
      <c r="K85" s="7" t="s">
        <v>20</v>
      </c>
    </row>
    <row r="86" spans="1:11" s="3" customFormat="1" ht="12.75">
      <c r="A86" s="14">
        <v>41744</v>
      </c>
      <c r="B86" s="3" t="s">
        <v>195</v>
      </c>
      <c r="C86" s="3" t="s">
        <v>196</v>
      </c>
      <c r="D86" s="15">
        <f t="shared" si="15"/>
        <v>10</v>
      </c>
      <c r="E86" s="7">
        <v>2</v>
      </c>
      <c r="F86" s="7">
        <f t="shared" si="14"/>
        <v>2</v>
      </c>
      <c r="G86" s="7" t="s">
        <v>14</v>
      </c>
      <c r="H86" s="7" t="s">
        <v>15</v>
      </c>
      <c r="I86" s="15">
        <f t="shared" si="12"/>
        <v>10</v>
      </c>
      <c r="J86" s="15">
        <f t="shared" si="13"/>
        <v>864.31</v>
      </c>
      <c r="K86" s="7" t="s">
        <v>20</v>
      </c>
    </row>
    <row r="87" spans="1:11" s="3" customFormat="1" ht="12.75">
      <c r="A87" s="14">
        <v>41745</v>
      </c>
      <c r="B87" s="3" t="s">
        <v>197</v>
      </c>
      <c r="C87" s="3" t="s">
        <v>198</v>
      </c>
      <c r="D87" s="15">
        <f t="shared" si="15"/>
        <v>10</v>
      </c>
      <c r="E87" s="7">
        <v>1.84</v>
      </c>
      <c r="F87" s="7">
        <f t="shared" si="14"/>
        <v>1.84</v>
      </c>
      <c r="G87" s="7" t="s">
        <v>14</v>
      </c>
      <c r="H87" s="7" t="s">
        <v>19</v>
      </c>
      <c r="I87" s="15">
        <f t="shared" si="12"/>
        <v>-10</v>
      </c>
      <c r="J87" s="15">
        <f t="shared" si="13"/>
        <v>854.31</v>
      </c>
      <c r="K87" s="7" t="s">
        <v>20</v>
      </c>
    </row>
    <row r="88" spans="1:11" s="3" customFormat="1" ht="38.25">
      <c r="A88" s="14">
        <v>41746</v>
      </c>
      <c r="B88" s="3" t="s">
        <v>199</v>
      </c>
      <c r="C88" s="3" t="s">
        <v>200</v>
      </c>
      <c r="D88" s="15">
        <v>20</v>
      </c>
      <c r="E88" s="7" t="s">
        <v>201</v>
      </c>
      <c r="F88" s="7">
        <f>(11.67/20)+1</f>
        <v>1.5835</v>
      </c>
      <c r="G88" s="7" t="s">
        <v>14</v>
      </c>
      <c r="H88" s="7" t="s">
        <v>19</v>
      </c>
      <c r="I88" s="15">
        <f t="shared" si="12"/>
        <v>-20</v>
      </c>
      <c r="J88" s="15">
        <f t="shared" si="13"/>
        <v>834.31</v>
      </c>
      <c r="K88" s="7" t="s">
        <v>45</v>
      </c>
    </row>
    <row r="89" spans="1:11" s="3" customFormat="1" ht="12.75">
      <c r="A89" s="14">
        <v>41748</v>
      </c>
      <c r="B89" s="3" t="s">
        <v>203</v>
      </c>
      <c r="C89" s="3" t="s">
        <v>202</v>
      </c>
      <c r="D89" s="15">
        <f>0.02*$B$1</f>
        <v>20</v>
      </c>
      <c r="E89" s="7">
        <v>1.7</v>
      </c>
      <c r="F89" s="7">
        <f aca="true" t="shared" si="16" ref="F89:F100">E89</f>
        <v>1.7</v>
      </c>
      <c r="G89" s="7" t="s">
        <v>14</v>
      </c>
      <c r="H89" s="7" t="s">
        <v>15</v>
      </c>
      <c r="I89" s="15">
        <f t="shared" si="12"/>
        <v>14</v>
      </c>
      <c r="J89" s="15">
        <f t="shared" si="13"/>
        <v>848.31</v>
      </c>
      <c r="K89" s="7" t="s">
        <v>20</v>
      </c>
    </row>
    <row r="90" spans="1:11" s="3" customFormat="1" ht="12.75">
      <c r="A90" s="14">
        <v>41748</v>
      </c>
      <c r="B90" s="3" t="s">
        <v>204</v>
      </c>
      <c r="C90" s="16" t="s">
        <v>209</v>
      </c>
      <c r="D90" s="15">
        <f>0.01*$B$1</f>
        <v>10</v>
      </c>
      <c r="E90" s="7">
        <v>1.91</v>
      </c>
      <c r="F90" s="7">
        <f t="shared" si="16"/>
        <v>1.91</v>
      </c>
      <c r="G90" s="7" t="s">
        <v>14</v>
      </c>
      <c r="H90" s="7" t="s">
        <v>19</v>
      </c>
      <c r="I90" s="15">
        <f t="shared" si="12"/>
        <v>-10</v>
      </c>
      <c r="J90" s="15">
        <f t="shared" si="13"/>
        <v>838.31</v>
      </c>
      <c r="K90" s="7" t="s">
        <v>20</v>
      </c>
    </row>
    <row r="91" spans="1:11" s="3" customFormat="1" ht="12.75">
      <c r="A91" s="14">
        <v>41748</v>
      </c>
      <c r="B91" s="3" t="s">
        <v>205</v>
      </c>
      <c r="C91" s="16" t="s">
        <v>210</v>
      </c>
      <c r="D91" s="15">
        <f>0.02*$B$1</f>
        <v>20</v>
      </c>
      <c r="E91" s="7">
        <v>1.75</v>
      </c>
      <c r="F91" s="7">
        <f t="shared" si="16"/>
        <v>1.75</v>
      </c>
      <c r="G91" s="7" t="s">
        <v>14</v>
      </c>
      <c r="H91" s="7" t="s">
        <v>15</v>
      </c>
      <c r="I91" s="15">
        <f t="shared" si="12"/>
        <v>15</v>
      </c>
      <c r="J91" s="15">
        <f t="shared" si="13"/>
        <v>853.31</v>
      </c>
      <c r="K91" s="7" t="s">
        <v>20</v>
      </c>
    </row>
    <row r="92" spans="1:11" s="3" customFormat="1" ht="12.75">
      <c r="A92" s="14">
        <v>41748</v>
      </c>
      <c r="B92" s="3" t="s">
        <v>206</v>
      </c>
      <c r="C92" s="16" t="s">
        <v>211</v>
      </c>
      <c r="D92" s="15">
        <f>0.01*$B$1</f>
        <v>10</v>
      </c>
      <c r="E92" s="7">
        <v>2</v>
      </c>
      <c r="F92" s="7">
        <f t="shared" si="16"/>
        <v>2</v>
      </c>
      <c r="G92" s="7" t="s">
        <v>14</v>
      </c>
      <c r="H92" s="7" t="s">
        <v>19</v>
      </c>
      <c r="I92" s="15">
        <f t="shared" si="12"/>
        <v>-10</v>
      </c>
      <c r="J92" s="15">
        <f t="shared" si="13"/>
        <v>843.31</v>
      </c>
      <c r="K92" s="7" t="s">
        <v>20</v>
      </c>
    </row>
    <row r="93" spans="1:11" s="3" customFormat="1" ht="12.75">
      <c r="A93" s="14">
        <v>41748</v>
      </c>
      <c r="B93" s="3" t="s">
        <v>207</v>
      </c>
      <c r="C93" s="16" t="s">
        <v>212</v>
      </c>
      <c r="D93" s="15">
        <f>0.02*$B$1</f>
        <v>20</v>
      </c>
      <c r="E93" s="7">
        <v>1.67</v>
      </c>
      <c r="F93" s="7">
        <f t="shared" si="16"/>
        <v>1.67</v>
      </c>
      <c r="G93" s="7" t="s">
        <v>14</v>
      </c>
      <c r="H93" s="7" t="s">
        <v>15</v>
      </c>
      <c r="I93" s="15">
        <f t="shared" si="12"/>
        <v>13.399999999999999</v>
      </c>
      <c r="J93" s="15">
        <f t="shared" si="13"/>
        <v>856.7099999999999</v>
      </c>
      <c r="K93" s="7" t="s">
        <v>20</v>
      </c>
    </row>
    <row r="94" spans="1:11" s="3" customFormat="1" ht="12.75">
      <c r="A94" s="14">
        <v>41748</v>
      </c>
      <c r="B94" s="3" t="s">
        <v>208</v>
      </c>
      <c r="C94" s="16" t="s">
        <v>213</v>
      </c>
      <c r="D94" s="15">
        <f>0.02*$B$1</f>
        <v>20</v>
      </c>
      <c r="E94" s="7">
        <v>1.73</v>
      </c>
      <c r="F94" s="7">
        <f t="shared" si="16"/>
        <v>1.73</v>
      </c>
      <c r="G94" s="7" t="s">
        <v>14</v>
      </c>
      <c r="H94" s="7" t="s">
        <v>15</v>
      </c>
      <c r="I94" s="15">
        <f t="shared" si="12"/>
        <v>14.6</v>
      </c>
      <c r="J94" s="15">
        <f t="shared" si="13"/>
        <v>871.31</v>
      </c>
      <c r="K94" s="7" t="s">
        <v>20</v>
      </c>
    </row>
    <row r="95" spans="1:11" s="3" customFormat="1" ht="12.75">
      <c r="A95" s="14">
        <v>41750</v>
      </c>
      <c r="B95" s="3" t="s">
        <v>214</v>
      </c>
      <c r="C95" s="16" t="s">
        <v>215</v>
      </c>
      <c r="D95" s="15">
        <f>0.02*$B$1</f>
        <v>20</v>
      </c>
      <c r="E95" s="7">
        <v>1.53</v>
      </c>
      <c r="F95" s="7">
        <f t="shared" si="16"/>
        <v>1.53</v>
      </c>
      <c r="G95" s="7" t="s">
        <v>14</v>
      </c>
      <c r="H95" s="7" t="s">
        <v>15</v>
      </c>
      <c r="I95" s="15">
        <f t="shared" si="12"/>
        <v>10.600000000000001</v>
      </c>
      <c r="J95" s="15">
        <f t="shared" si="13"/>
        <v>881.91</v>
      </c>
      <c r="K95" s="7" t="s">
        <v>16</v>
      </c>
    </row>
    <row r="96" spans="1:11" s="3" customFormat="1" ht="12.75">
      <c r="A96" s="14">
        <v>41753</v>
      </c>
      <c r="B96" s="3" t="s">
        <v>216</v>
      </c>
      <c r="C96" s="16" t="s">
        <v>217</v>
      </c>
      <c r="D96" s="15">
        <f>0.01*$B$1</f>
        <v>10</v>
      </c>
      <c r="E96" s="7">
        <v>2.37</v>
      </c>
      <c r="F96" s="7">
        <f t="shared" si="16"/>
        <v>2.37</v>
      </c>
      <c r="G96" s="7" t="s">
        <v>14</v>
      </c>
      <c r="H96" s="7" t="s">
        <v>19</v>
      </c>
      <c r="I96" s="15">
        <f t="shared" si="12"/>
        <v>-10</v>
      </c>
      <c r="J96" s="15">
        <f t="shared" si="13"/>
        <v>871.91</v>
      </c>
      <c r="K96" s="7" t="s">
        <v>45</v>
      </c>
    </row>
    <row r="97" spans="1:11" s="3" customFormat="1" ht="12.75">
      <c r="A97" s="14">
        <v>41755</v>
      </c>
      <c r="B97" s="3" t="s">
        <v>218</v>
      </c>
      <c r="C97" s="16" t="s">
        <v>147</v>
      </c>
      <c r="D97" s="15">
        <f>0.02*$B$1</f>
        <v>20</v>
      </c>
      <c r="E97" s="7">
        <v>1.5</v>
      </c>
      <c r="F97" s="7">
        <f t="shared" si="16"/>
        <v>1.5</v>
      </c>
      <c r="G97" s="7" t="s">
        <v>14</v>
      </c>
      <c r="H97" s="7" t="s">
        <v>19</v>
      </c>
      <c r="I97" s="15">
        <f t="shared" si="12"/>
        <v>-20</v>
      </c>
      <c r="J97" s="15">
        <f t="shared" si="13"/>
        <v>851.91</v>
      </c>
      <c r="K97" s="7" t="s">
        <v>16</v>
      </c>
    </row>
    <row r="98" spans="1:11" s="3" customFormat="1" ht="12.75">
      <c r="A98" s="14">
        <v>41755</v>
      </c>
      <c r="B98" s="3" t="s">
        <v>219</v>
      </c>
      <c r="C98" s="16" t="s">
        <v>220</v>
      </c>
      <c r="D98" s="15">
        <f>0.02*$B$1</f>
        <v>20</v>
      </c>
      <c r="E98" s="7">
        <v>2</v>
      </c>
      <c r="F98" s="7">
        <f t="shared" si="16"/>
        <v>2</v>
      </c>
      <c r="G98" s="7" t="s">
        <v>14</v>
      </c>
      <c r="H98" s="7" t="s">
        <v>19</v>
      </c>
      <c r="I98" s="15">
        <f t="shared" si="12"/>
        <v>-20</v>
      </c>
      <c r="J98" s="15">
        <f t="shared" si="13"/>
        <v>831.91</v>
      </c>
      <c r="K98" s="7" t="s">
        <v>16</v>
      </c>
    </row>
    <row r="99" spans="1:11" s="3" customFormat="1" ht="12.75">
      <c r="A99" s="14">
        <v>41757</v>
      </c>
      <c r="B99" s="3" t="s">
        <v>221</v>
      </c>
      <c r="C99" s="17" t="s">
        <v>222</v>
      </c>
      <c r="D99" s="15">
        <f>0.03*$B$1</f>
        <v>30</v>
      </c>
      <c r="E99" s="7">
        <v>1.53</v>
      </c>
      <c r="F99" s="7">
        <f t="shared" si="16"/>
        <v>1.53</v>
      </c>
      <c r="G99" s="7" t="s">
        <v>14</v>
      </c>
      <c r="H99" s="7" t="s">
        <v>15</v>
      </c>
      <c r="I99" s="15">
        <f t="shared" si="12"/>
        <v>15.9</v>
      </c>
      <c r="J99" s="15">
        <f t="shared" si="13"/>
        <v>847.81</v>
      </c>
      <c r="K99" s="7" t="s">
        <v>16</v>
      </c>
    </row>
    <row r="100" spans="1:11" s="3" customFormat="1" ht="12.75">
      <c r="A100" s="14">
        <v>41760</v>
      </c>
      <c r="B100" s="3" t="s">
        <v>224</v>
      </c>
      <c r="C100" s="18" t="s">
        <v>225</v>
      </c>
      <c r="D100" s="15">
        <f>0.01*$B$1</f>
        <v>10</v>
      </c>
      <c r="E100" s="7">
        <v>2</v>
      </c>
      <c r="F100" s="7">
        <f t="shared" si="16"/>
        <v>2</v>
      </c>
      <c r="G100" s="7" t="s">
        <v>14</v>
      </c>
      <c r="H100" s="7" t="s">
        <v>15</v>
      </c>
      <c r="I100" s="15">
        <f aca="true" t="shared" si="17" ref="I100:I131">IF(G100="No",IF(H100="Win",D100*(F100-1),-D100),IF(H100="Win",D100*(F100-1)*0.95,-D100))</f>
        <v>10</v>
      </c>
      <c r="J100" s="15">
        <f aca="true" t="shared" si="18" ref="J100:J113">J99+I100</f>
        <v>857.81</v>
      </c>
      <c r="K100" s="7" t="s">
        <v>45</v>
      </c>
    </row>
    <row r="101" spans="1:11" s="3" customFormat="1" ht="12.75">
      <c r="A101" s="14">
        <v>41761</v>
      </c>
      <c r="B101" s="3" t="s">
        <v>227</v>
      </c>
      <c r="C101" s="18" t="s">
        <v>226</v>
      </c>
      <c r="D101" s="15">
        <f>0.01*$B$1</f>
        <v>10</v>
      </c>
      <c r="E101" s="7">
        <v>2.1</v>
      </c>
      <c r="F101" s="7">
        <v>2</v>
      </c>
      <c r="G101" s="7" t="s">
        <v>14</v>
      </c>
      <c r="H101" s="7" t="s">
        <v>19</v>
      </c>
      <c r="I101" s="15">
        <f t="shared" si="17"/>
        <v>-10</v>
      </c>
      <c r="J101" s="15">
        <f t="shared" si="18"/>
        <v>847.81</v>
      </c>
      <c r="K101" s="7" t="s">
        <v>20</v>
      </c>
    </row>
    <row r="102" spans="1:11" s="3" customFormat="1" ht="12.75">
      <c r="A102" s="14">
        <v>41762</v>
      </c>
      <c r="B102" s="3" t="s">
        <v>228</v>
      </c>
      <c r="C102" s="18" t="s">
        <v>151</v>
      </c>
      <c r="D102" s="15">
        <f>0.01*$B$1</f>
        <v>10</v>
      </c>
      <c r="E102" s="7">
        <v>2.1</v>
      </c>
      <c r="F102" s="7">
        <v>2</v>
      </c>
      <c r="G102" s="7" t="s">
        <v>14</v>
      </c>
      <c r="H102" s="7" t="s">
        <v>19</v>
      </c>
      <c r="I102" s="15">
        <f t="shared" si="17"/>
        <v>-10</v>
      </c>
      <c r="J102" s="15">
        <f t="shared" si="18"/>
        <v>837.81</v>
      </c>
      <c r="K102" s="7" t="s">
        <v>16</v>
      </c>
    </row>
    <row r="103" spans="1:11" s="3" customFormat="1" ht="12.75">
      <c r="A103" s="14">
        <v>41766</v>
      </c>
      <c r="B103" s="3" t="s">
        <v>229</v>
      </c>
      <c r="C103" s="18" t="s">
        <v>230</v>
      </c>
      <c r="D103" s="15">
        <f>0.01*$B$1</f>
        <v>10</v>
      </c>
      <c r="E103" s="7">
        <v>3.25</v>
      </c>
      <c r="F103" s="7">
        <f aca="true" t="shared" si="19" ref="F103:F113">E103</f>
        <v>3.25</v>
      </c>
      <c r="G103" s="7" t="s">
        <v>14</v>
      </c>
      <c r="H103" s="7" t="s">
        <v>19</v>
      </c>
      <c r="I103" s="15">
        <f t="shared" si="17"/>
        <v>-10</v>
      </c>
      <c r="J103" s="15">
        <f t="shared" si="18"/>
        <v>827.81</v>
      </c>
      <c r="K103" s="7" t="s">
        <v>16</v>
      </c>
    </row>
    <row r="104" spans="1:11" s="3" customFormat="1" ht="12.75">
      <c r="A104" s="14">
        <v>41767</v>
      </c>
      <c r="B104" s="3" t="s">
        <v>73</v>
      </c>
      <c r="C104" s="18" t="s">
        <v>58</v>
      </c>
      <c r="D104" s="15">
        <f>0.03*$B$1</f>
        <v>30</v>
      </c>
      <c r="E104" s="7">
        <v>1.57</v>
      </c>
      <c r="F104" s="7">
        <f t="shared" si="19"/>
        <v>1.57</v>
      </c>
      <c r="G104" s="7" t="s">
        <v>14</v>
      </c>
      <c r="H104" s="7" t="s">
        <v>19</v>
      </c>
      <c r="I104" s="15">
        <f t="shared" si="17"/>
        <v>-30</v>
      </c>
      <c r="J104" s="15">
        <f t="shared" si="18"/>
        <v>797.81</v>
      </c>
      <c r="K104" s="7" t="s">
        <v>45</v>
      </c>
    </row>
    <row r="105" spans="1:11" s="3" customFormat="1" ht="12.75">
      <c r="A105" s="14">
        <v>41770</v>
      </c>
      <c r="B105" s="3" t="s">
        <v>231</v>
      </c>
      <c r="C105" s="18" t="s">
        <v>232</v>
      </c>
      <c r="D105" s="15">
        <f>0.02*$B$1</f>
        <v>20</v>
      </c>
      <c r="E105" s="7">
        <v>4</v>
      </c>
      <c r="F105" s="7">
        <f t="shared" si="19"/>
        <v>4</v>
      </c>
      <c r="G105" s="7" t="s">
        <v>14</v>
      </c>
      <c r="H105" s="7" t="s">
        <v>15</v>
      </c>
      <c r="I105" s="15">
        <f t="shared" si="17"/>
        <v>60</v>
      </c>
      <c r="J105" s="15">
        <f t="shared" si="18"/>
        <v>857.81</v>
      </c>
      <c r="K105" s="7" t="s">
        <v>16</v>
      </c>
    </row>
    <row r="106" spans="1:11" s="3" customFormat="1" ht="12.75">
      <c r="A106" s="14">
        <v>41774</v>
      </c>
      <c r="B106" s="3" t="s">
        <v>233</v>
      </c>
      <c r="C106" s="18" t="s">
        <v>234</v>
      </c>
      <c r="D106" s="15">
        <f>0.01*$B$1</f>
        <v>10</v>
      </c>
      <c r="E106" s="7">
        <v>2.38</v>
      </c>
      <c r="F106" s="7">
        <f t="shared" si="19"/>
        <v>2.38</v>
      </c>
      <c r="G106" s="7" t="s">
        <v>14</v>
      </c>
      <c r="H106" s="7" t="s">
        <v>15</v>
      </c>
      <c r="I106" s="15">
        <f t="shared" si="17"/>
        <v>13.799999999999999</v>
      </c>
      <c r="J106" s="15">
        <f t="shared" si="18"/>
        <v>871.6099999999999</v>
      </c>
      <c r="K106" s="7" t="s">
        <v>45</v>
      </c>
    </row>
    <row r="107" spans="1:11" s="3" customFormat="1" ht="12.75">
      <c r="A107" s="14">
        <v>41776</v>
      </c>
      <c r="B107" s="3" t="s">
        <v>235</v>
      </c>
      <c r="C107" s="18" t="s">
        <v>236</v>
      </c>
      <c r="D107" s="15">
        <f>0.02*$B$1</f>
        <v>20</v>
      </c>
      <c r="E107" s="7">
        <v>1.5</v>
      </c>
      <c r="F107" s="7">
        <f t="shared" si="19"/>
        <v>1.5</v>
      </c>
      <c r="G107" s="7" t="s">
        <v>14</v>
      </c>
      <c r="H107" s="7" t="s">
        <v>19</v>
      </c>
      <c r="I107" s="15">
        <f t="shared" si="17"/>
        <v>-20</v>
      </c>
      <c r="J107" s="15">
        <f t="shared" si="18"/>
        <v>851.6099999999999</v>
      </c>
      <c r="K107" s="7" t="s">
        <v>16</v>
      </c>
    </row>
    <row r="108" spans="1:11" s="3" customFormat="1" ht="12.75">
      <c r="A108" s="14">
        <v>41781</v>
      </c>
      <c r="B108" s="3" t="s">
        <v>237</v>
      </c>
      <c r="C108" s="18" t="s">
        <v>225</v>
      </c>
      <c r="D108" s="15">
        <f>0.02*$B$1</f>
        <v>20</v>
      </c>
      <c r="E108" s="7">
        <v>2</v>
      </c>
      <c r="F108" s="7">
        <f t="shared" si="19"/>
        <v>2</v>
      </c>
      <c r="G108" s="7" t="s">
        <v>14</v>
      </c>
      <c r="H108" s="7" t="s">
        <v>15</v>
      </c>
      <c r="I108" s="15">
        <f t="shared" si="17"/>
        <v>20</v>
      </c>
      <c r="J108" s="15">
        <f t="shared" si="18"/>
        <v>871.6099999999999</v>
      </c>
      <c r="K108" s="7" t="s">
        <v>45</v>
      </c>
    </row>
    <row r="109" spans="1:11" s="3" customFormat="1" ht="12.75">
      <c r="A109" s="14">
        <v>41781</v>
      </c>
      <c r="B109" s="3" t="s">
        <v>238</v>
      </c>
      <c r="C109" s="18" t="s">
        <v>239</v>
      </c>
      <c r="D109" s="15">
        <f>0.01*$B$1</f>
        <v>10</v>
      </c>
      <c r="E109" s="7">
        <v>2</v>
      </c>
      <c r="F109" s="7">
        <f t="shared" si="19"/>
        <v>2</v>
      </c>
      <c r="G109" s="7" t="s">
        <v>14</v>
      </c>
      <c r="H109" s="7" t="s">
        <v>15</v>
      </c>
      <c r="I109" s="15">
        <f t="shared" si="17"/>
        <v>10</v>
      </c>
      <c r="J109" s="15">
        <f t="shared" si="18"/>
        <v>881.6099999999999</v>
      </c>
      <c r="K109" s="7" t="s">
        <v>45</v>
      </c>
    </row>
    <row r="110" spans="1:11" s="3" customFormat="1" ht="12.75">
      <c r="A110" s="14">
        <v>41781</v>
      </c>
      <c r="B110" s="3" t="s">
        <v>238</v>
      </c>
      <c r="C110" s="18" t="s">
        <v>240</v>
      </c>
      <c r="D110" s="15">
        <f>0.01*$B$1</f>
        <v>10</v>
      </c>
      <c r="E110" s="7">
        <v>2.62</v>
      </c>
      <c r="F110" s="7">
        <f t="shared" si="19"/>
        <v>2.62</v>
      </c>
      <c r="G110" s="7" t="s">
        <v>14</v>
      </c>
      <c r="H110" s="7" t="s">
        <v>15</v>
      </c>
      <c r="I110" s="15">
        <f t="shared" si="17"/>
        <v>16.200000000000003</v>
      </c>
      <c r="J110" s="15">
        <f t="shared" si="18"/>
        <v>897.81</v>
      </c>
      <c r="K110" s="7" t="s">
        <v>45</v>
      </c>
    </row>
    <row r="111" spans="1:11" s="3" customFormat="1" ht="12.75">
      <c r="A111" s="14">
        <v>41781</v>
      </c>
      <c r="B111" s="3" t="s">
        <v>237</v>
      </c>
      <c r="C111" s="18" t="s">
        <v>217</v>
      </c>
      <c r="D111" s="15">
        <f>0.01*$B$1</f>
        <v>10</v>
      </c>
      <c r="E111" s="7">
        <v>2.62</v>
      </c>
      <c r="F111" s="7">
        <f t="shared" si="19"/>
        <v>2.62</v>
      </c>
      <c r="G111" s="7" t="s">
        <v>14</v>
      </c>
      <c r="H111" s="7" t="s">
        <v>15</v>
      </c>
      <c r="I111" s="15">
        <f t="shared" si="17"/>
        <v>16.200000000000003</v>
      </c>
      <c r="J111" s="15">
        <f t="shared" si="18"/>
        <v>914.01</v>
      </c>
      <c r="K111" s="7" t="s">
        <v>45</v>
      </c>
    </row>
    <row r="112" spans="1:11" s="3" customFormat="1" ht="12.75">
      <c r="A112" s="14">
        <v>41784</v>
      </c>
      <c r="B112" s="3" t="s">
        <v>241</v>
      </c>
      <c r="C112" s="18" t="s">
        <v>242</v>
      </c>
      <c r="D112" s="15">
        <f>0.01*$B$1</f>
        <v>10</v>
      </c>
      <c r="E112" s="7">
        <v>1.87</v>
      </c>
      <c r="F112" s="7">
        <f t="shared" si="19"/>
        <v>1.87</v>
      </c>
      <c r="G112" s="7" t="s">
        <v>14</v>
      </c>
      <c r="H112" s="7" t="s">
        <v>19</v>
      </c>
      <c r="I112" s="15">
        <f t="shared" si="17"/>
        <v>-10</v>
      </c>
      <c r="J112" s="15">
        <f t="shared" si="18"/>
        <v>904.01</v>
      </c>
      <c r="K112" s="7" t="s">
        <v>16</v>
      </c>
    </row>
    <row r="113" spans="1:11" s="2" customFormat="1" ht="25.5">
      <c r="A113" s="19">
        <v>41787</v>
      </c>
      <c r="B113" s="20" t="s">
        <v>244</v>
      </c>
      <c r="C113" s="20" t="s">
        <v>243</v>
      </c>
      <c r="D113" s="21">
        <f>0.01*$B$1</f>
        <v>10</v>
      </c>
      <c r="E113" s="8">
        <v>1.98</v>
      </c>
      <c r="F113" s="8">
        <f t="shared" si="19"/>
        <v>1.98</v>
      </c>
      <c r="G113" s="8" t="s">
        <v>14</v>
      </c>
      <c r="H113" s="8" t="s">
        <v>15</v>
      </c>
      <c r="I113" s="21">
        <f t="shared" si="17"/>
        <v>9.8</v>
      </c>
      <c r="J113" s="21">
        <f t="shared" si="18"/>
        <v>913.81</v>
      </c>
      <c r="K113" s="8" t="s">
        <v>20</v>
      </c>
    </row>
    <row r="114" spans="1:11" s="3" customFormat="1" ht="12.75">
      <c r="A114" s="14">
        <v>41791</v>
      </c>
      <c r="B114" s="18" t="s">
        <v>245</v>
      </c>
      <c r="C114" s="18" t="s">
        <v>246</v>
      </c>
      <c r="D114" s="15">
        <f>0.02*$B$1</f>
        <v>20</v>
      </c>
      <c r="E114" s="7">
        <v>1.6</v>
      </c>
      <c r="F114" s="7">
        <f>E114</f>
        <v>1.6</v>
      </c>
      <c r="G114" s="7" t="s">
        <v>14</v>
      </c>
      <c r="H114" s="7" t="s">
        <v>15</v>
      </c>
      <c r="I114" s="15">
        <f t="shared" si="17"/>
        <v>12.000000000000002</v>
      </c>
      <c r="J114" s="15">
        <f aca="true" t="shared" si="20" ref="J114:J136">J113+I114</f>
        <v>925.81</v>
      </c>
      <c r="K114" s="7" t="s">
        <v>20</v>
      </c>
    </row>
    <row r="115" spans="1:11" s="3" customFormat="1" ht="38.25">
      <c r="A115" s="14">
        <v>41796</v>
      </c>
      <c r="B115" s="16" t="s">
        <v>248</v>
      </c>
      <c r="C115" s="16" t="s">
        <v>247</v>
      </c>
      <c r="D115" s="15">
        <f>0.03*$B$1</f>
        <v>30</v>
      </c>
      <c r="E115" s="7">
        <v>1.65</v>
      </c>
      <c r="F115" s="7">
        <f>E115</f>
        <v>1.65</v>
      </c>
      <c r="G115" s="7" t="s">
        <v>14</v>
      </c>
      <c r="H115" s="7" t="s">
        <v>15</v>
      </c>
      <c r="I115" s="15">
        <f t="shared" si="17"/>
        <v>19.499999999999996</v>
      </c>
      <c r="J115" s="15">
        <f t="shared" si="20"/>
        <v>945.31</v>
      </c>
      <c r="K115" s="7" t="s">
        <v>45</v>
      </c>
    </row>
    <row r="116" spans="1:11" s="3" customFormat="1" ht="25.5">
      <c r="A116" s="14">
        <v>41796</v>
      </c>
      <c r="B116" s="16" t="s">
        <v>249</v>
      </c>
      <c r="C116" s="16" t="s">
        <v>286</v>
      </c>
      <c r="D116" s="15">
        <f>0.02*$B$1</f>
        <v>20</v>
      </c>
      <c r="E116" s="7">
        <v>7.5</v>
      </c>
      <c r="F116" s="7">
        <f>E116</f>
        <v>7.5</v>
      </c>
      <c r="G116" s="7" t="s">
        <v>14</v>
      </c>
      <c r="H116" s="7" t="s">
        <v>19</v>
      </c>
      <c r="I116" s="15">
        <f t="shared" si="17"/>
        <v>-20</v>
      </c>
      <c r="J116" s="15">
        <f t="shared" si="20"/>
        <v>925.31</v>
      </c>
      <c r="K116" s="7" t="s">
        <v>45</v>
      </c>
    </row>
    <row r="117" spans="1:11" s="3" customFormat="1" ht="25.5">
      <c r="A117" s="14">
        <v>41796</v>
      </c>
      <c r="B117" s="16" t="s">
        <v>250</v>
      </c>
      <c r="C117" s="16" t="s">
        <v>287</v>
      </c>
      <c r="D117" s="15">
        <f>0.01*$B$1</f>
        <v>10</v>
      </c>
      <c r="E117" s="7">
        <v>26</v>
      </c>
      <c r="F117" s="7">
        <f>E117</f>
        <v>26</v>
      </c>
      <c r="G117" s="7" t="s">
        <v>14</v>
      </c>
      <c r="H117" s="7" t="s">
        <v>19</v>
      </c>
      <c r="I117" s="15">
        <f t="shared" si="17"/>
        <v>-10</v>
      </c>
      <c r="J117" s="15">
        <f t="shared" si="20"/>
        <v>915.31</v>
      </c>
      <c r="K117" s="7" t="s">
        <v>45</v>
      </c>
    </row>
    <row r="118" spans="1:11" s="2" customFormat="1" ht="12.75">
      <c r="A118" s="14">
        <v>41801</v>
      </c>
      <c r="B118" s="16" t="s">
        <v>251</v>
      </c>
      <c r="C118" s="16" t="s">
        <v>252</v>
      </c>
      <c r="D118" s="15">
        <f>0.02*$B$1</f>
        <v>20</v>
      </c>
      <c r="E118" s="7">
        <v>1.82</v>
      </c>
      <c r="F118" s="7">
        <v>1.7</v>
      </c>
      <c r="G118" s="7" t="s">
        <v>14</v>
      </c>
      <c r="H118" s="7" t="s">
        <v>15</v>
      </c>
      <c r="I118" s="15">
        <f t="shared" si="17"/>
        <v>14</v>
      </c>
      <c r="J118" s="15">
        <f t="shared" si="20"/>
        <v>929.31</v>
      </c>
      <c r="K118" s="7" t="s">
        <v>16</v>
      </c>
    </row>
    <row r="119" spans="1:11" s="2" customFormat="1" ht="12.75">
      <c r="A119" s="14">
        <v>41803</v>
      </c>
      <c r="B119" s="16" t="s">
        <v>253</v>
      </c>
      <c r="C119" s="16" t="s">
        <v>254</v>
      </c>
      <c r="D119" s="15">
        <f>0.02*$B$1</f>
        <v>20</v>
      </c>
      <c r="E119" s="7">
        <v>1.5</v>
      </c>
      <c r="F119" s="7">
        <f>E119</f>
        <v>1.5</v>
      </c>
      <c r="G119" s="7" t="s">
        <v>14</v>
      </c>
      <c r="H119" s="7" t="s">
        <v>15</v>
      </c>
      <c r="I119" s="15">
        <f t="shared" si="17"/>
        <v>10</v>
      </c>
      <c r="J119" s="15">
        <f t="shared" si="20"/>
        <v>939.31</v>
      </c>
      <c r="K119" s="7" t="s">
        <v>16</v>
      </c>
    </row>
    <row r="120" spans="1:11" s="2" customFormat="1" ht="12.75">
      <c r="A120" s="14">
        <v>41805</v>
      </c>
      <c r="B120" s="16" t="s">
        <v>255</v>
      </c>
      <c r="C120" s="16" t="s">
        <v>254</v>
      </c>
      <c r="D120" s="15">
        <f>0.01*$B$1</f>
        <v>10</v>
      </c>
      <c r="E120" s="7">
        <v>1.67</v>
      </c>
      <c r="F120" s="7">
        <f>E120</f>
        <v>1.67</v>
      </c>
      <c r="G120" s="7" t="s">
        <v>14</v>
      </c>
      <c r="H120" s="7" t="s">
        <v>19</v>
      </c>
      <c r="I120" s="15">
        <f t="shared" si="17"/>
        <v>-10</v>
      </c>
      <c r="J120" s="15">
        <f t="shared" si="20"/>
        <v>929.31</v>
      </c>
      <c r="K120" s="7" t="s">
        <v>16</v>
      </c>
    </row>
    <row r="121" spans="1:11" s="2" customFormat="1" ht="12.75">
      <c r="A121" s="14">
        <v>41806</v>
      </c>
      <c r="B121" s="16" t="s">
        <v>256</v>
      </c>
      <c r="C121" s="16" t="s">
        <v>257</v>
      </c>
      <c r="D121" s="15">
        <f>0.01*$B$1</f>
        <v>10</v>
      </c>
      <c r="E121" s="7">
        <v>3.4</v>
      </c>
      <c r="F121" s="7">
        <v>3.6</v>
      </c>
      <c r="G121" s="7" t="s">
        <v>14</v>
      </c>
      <c r="H121" s="7" t="s">
        <v>15</v>
      </c>
      <c r="I121" s="15">
        <f t="shared" si="17"/>
        <v>26</v>
      </c>
      <c r="J121" s="15">
        <f t="shared" si="20"/>
        <v>955.31</v>
      </c>
      <c r="K121" s="7" t="s">
        <v>16</v>
      </c>
    </row>
    <row r="122" spans="1:11" s="2" customFormat="1" ht="12.75">
      <c r="A122" s="14">
        <v>41806</v>
      </c>
      <c r="B122" s="16" t="s">
        <v>258</v>
      </c>
      <c r="C122" s="16" t="s">
        <v>257</v>
      </c>
      <c r="D122" s="15">
        <f>0.01*$B$1</f>
        <v>10</v>
      </c>
      <c r="E122" s="7">
        <v>3.4</v>
      </c>
      <c r="F122" s="7">
        <f>E122</f>
        <v>3.4</v>
      </c>
      <c r="G122" s="7" t="s">
        <v>14</v>
      </c>
      <c r="H122" s="7" t="s">
        <v>19</v>
      </c>
      <c r="I122" s="15">
        <f t="shared" si="17"/>
        <v>-10</v>
      </c>
      <c r="J122" s="15">
        <f t="shared" si="20"/>
        <v>945.31</v>
      </c>
      <c r="K122" s="7" t="s">
        <v>16</v>
      </c>
    </row>
    <row r="123" spans="1:11" s="2" customFormat="1" ht="12.75">
      <c r="A123" s="14">
        <v>41806</v>
      </c>
      <c r="B123" s="16" t="s">
        <v>259</v>
      </c>
      <c r="C123" s="16" t="s">
        <v>257</v>
      </c>
      <c r="D123" s="15">
        <f>0.01*$B$1</f>
        <v>10</v>
      </c>
      <c r="E123" s="7">
        <v>3.5</v>
      </c>
      <c r="F123" s="7">
        <v>3.7</v>
      </c>
      <c r="G123" s="7" t="s">
        <v>14</v>
      </c>
      <c r="H123" s="7" t="s">
        <v>19</v>
      </c>
      <c r="I123" s="15">
        <f t="shared" si="17"/>
        <v>-10</v>
      </c>
      <c r="J123" s="15">
        <f t="shared" si="20"/>
        <v>935.31</v>
      </c>
      <c r="K123" s="7" t="s">
        <v>16</v>
      </c>
    </row>
    <row r="124" spans="1:11" s="2" customFormat="1" ht="12.75">
      <c r="A124" s="14">
        <v>41807</v>
      </c>
      <c r="B124" s="16" t="s">
        <v>260</v>
      </c>
      <c r="C124" s="16" t="s">
        <v>261</v>
      </c>
      <c r="D124" s="15">
        <f>0.01*$B$1</f>
        <v>10</v>
      </c>
      <c r="E124" s="7">
        <v>1.91</v>
      </c>
      <c r="F124" s="7">
        <f aca="true" t="shared" si="21" ref="F124:F136">E124</f>
        <v>1.91</v>
      </c>
      <c r="G124" s="7" t="s">
        <v>14</v>
      </c>
      <c r="H124" s="7" t="s">
        <v>19</v>
      </c>
      <c r="I124" s="15">
        <f t="shared" si="17"/>
        <v>-10</v>
      </c>
      <c r="J124" s="15">
        <f t="shared" si="20"/>
        <v>925.31</v>
      </c>
      <c r="K124" s="7" t="s">
        <v>16</v>
      </c>
    </row>
    <row r="125" spans="1:11" s="2" customFormat="1" ht="12.75">
      <c r="A125" s="14">
        <v>41808</v>
      </c>
      <c r="B125" s="16" t="s">
        <v>262</v>
      </c>
      <c r="C125" s="16" t="s">
        <v>263</v>
      </c>
      <c r="D125" s="15">
        <f>0.02*$B$1</f>
        <v>20</v>
      </c>
      <c r="E125" s="7">
        <v>1.57</v>
      </c>
      <c r="F125" s="7">
        <f t="shared" si="21"/>
        <v>1.57</v>
      </c>
      <c r="G125" s="7" t="s">
        <v>14</v>
      </c>
      <c r="H125" s="7" t="s">
        <v>19</v>
      </c>
      <c r="I125" s="15">
        <f t="shared" si="17"/>
        <v>-20</v>
      </c>
      <c r="J125" s="15">
        <f t="shared" si="20"/>
        <v>905.31</v>
      </c>
      <c r="K125" s="7" t="s">
        <v>16</v>
      </c>
    </row>
    <row r="126" spans="1:11" s="2" customFormat="1" ht="12.75">
      <c r="A126" s="14">
        <v>41809</v>
      </c>
      <c r="B126" s="16" t="s">
        <v>264</v>
      </c>
      <c r="C126" s="16" t="s">
        <v>265</v>
      </c>
      <c r="D126" s="15">
        <f>0.02*$B$1</f>
        <v>20</v>
      </c>
      <c r="E126" s="7">
        <v>1.91</v>
      </c>
      <c r="F126" s="7">
        <f t="shared" si="21"/>
        <v>1.91</v>
      </c>
      <c r="G126" s="7" t="s">
        <v>14</v>
      </c>
      <c r="H126" s="7" t="s">
        <v>15</v>
      </c>
      <c r="I126" s="15">
        <f t="shared" si="17"/>
        <v>18.2</v>
      </c>
      <c r="J126" s="15">
        <f t="shared" si="20"/>
        <v>923.51</v>
      </c>
      <c r="K126" s="7" t="s">
        <v>16</v>
      </c>
    </row>
    <row r="127" spans="1:11" s="2" customFormat="1" ht="12.75">
      <c r="A127" s="14">
        <v>41813</v>
      </c>
      <c r="B127" s="16" t="s">
        <v>266</v>
      </c>
      <c r="C127" s="16" t="s">
        <v>269</v>
      </c>
      <c r="D127" s="15">
        <f>0.01*$B$1</f>
        <v>10</v>
      </c>
      <c r="E127" s="7">
        <v>1.73</v>
      </c>
      <c r="F127" s="7">
        <f t="shared" si="21"/>
        <v>1.73</v>
      </c>
      <c r="G127" s="7" t="s">
        <v>14</v>
      </c>
      <c r="H127" s="7" t="s">
        <v>15</v>
      </c>
      <c r="I127" s="15">
        <f t="shared" si="17"/>
        <v>7.3</v>
      </c>
      <c r="J127" s="15">
        <f t="shared" si="20"/>
        <v>930.81</v>
      </c>
      <c r="K127" s="7" t="s">
        <v>20</v>
      </c>
    </row>
    <row r="128" spans="1:11" s="2" customFormat="1" ht="12.75">
      <c r="A128" s="14">
        <v>41813</v>
      </c>
      <c r="B128" s="16" t="s">
        <v>267</v>
      </c>
      <c r="C128" s="16" t="s">
        <v>270</v>
      </c>
      <c r="D128" s="15">
        <f>0.02*$B$1</f>
        <v>20</v>
      </c>
      <c r="E128" s="7">
        <v>1.53</v>
      </c>
      <c r="F128" s="7">
        <f t="shared" si="21"/>
        <v>1.53</v>
      </c>
      <c r="G128" s="7" t="s">
        <v>14</v>
      </c>
      <c r="H128" s="7" t="s">
        <v>15</v>
      </c>
      <c r="I128" s="15">
        <f t="shared" si="17"/>
        <v>10.600000000000001</v>
      </c>
      <c r="J128" s="15">
        <f t="shared" si="20"/>
        <v>941.41</v>
      </c>
      <c r="K128" s="7" t="s">
        <v>20</v>
      </c>
    </row>
    <row r="129" spans="1:11" s="2" customFormat="1" ht="12.75">
      <c r="A129" s="14">
        <v>41813</v>
      </c>
      <c r="B129" s="16" t="s">
        <v>268</v>
      </c>
      <c r="C129" s="16" t="s">
        <v>271</v>
      </c>
      <c r="D129" s="15">
        <f aca="true" t="shared" si="22" ref="D129:D134">0.01*$B$1</f>
        <v>10</v>
      </c>
      <c r="E129" s="7">
        <v>1.67</v>
      </c>
      <c r="F129" s="7">
        <f t="shared" si="21"/>
        <v>1.67</v>
      </c>
      <c r="G129" s="7" t="s">
        <v>14</v>
      </c>
      <c r="H129" s="7" t="s">
        <v>15</v>
      </c>
      <c r="I129" s="15">
        <f t="shared" si="17"/>
        <v>6.699999999999999</v>
      </c>
      <c r="J129" s="15">
        <f t="shared" si="20"/>
        <v>948.11</v>
      </c>
      <c r="K129" s="7" t="s">
        <v>20</v>
      </c>
    </row>
    <row r="130" spans="1:11" s="2" customFormat="1" ht="12.75">
      <c r="A130" s="14">
        <v>41811</v>
      </c>
      <c r="B130" s="16" t="s">
        <v>272</v>
      </c>
      <c r="C130" s="16" t="s">
        <v>273</v>
      </c>
      <c r="D130" s="15">
        <f t="shared" si="22"/>
        <v>10</v>
      </c>
      <c r="E130" s="7">
        <v>1.56</v>
      </c>
      <c r="F130" s="7">
        <f t="shared" si="21"/>
        <v>1.56</v>
      </c>
      <c r="G130" s="7" t="s">
        <v>14</v>
      </c>
      <c r="H130" s="7" t="s">
        <v>15</v>
      </c>
      <c r="I130" s="15">
        <f t="shared" si="17"/>
        <v>5.6000000000000005</v>
      </c>
      <c r="J130" s="15">
        <f t="shared" si="20"/>
        <v>953.71</v>
      </c>
      <c r="K130" s="7" t="s">
        <v>16</v>
      </c>
    </row>
    <row r="131" spans="1:11" s="2" customFormat="1" ht="12.75">
      <c r="A131" s="14">
        <v>41815</v>
      </c>
      <c r="B131" s="16" t="s">
        <v>274</v>
      </c>
      <c r="C131" s="16" t="s">
        <v>275</v>
      </c>
      <c r="D131" s="15">
        <f t="shared" si="22"/>
        <v>10</v>
      </c>
      <c r="E131" s="7">
        <v>2.05</v>
      </c>
      <c r="F131" s="7">
        <f t="shared" si="21"/>
        <v>2.05</v>
      </c>
      <c r="G131" s="7" t="s">
        <v>14</v>
      </c>
      <c r="H131" s="7" t="s">
        <v>19</v>
      </c>
      <c r="I131" s="15">
        <f t="shared" si="17"/>
        <v>-10</v>
      </c>
      <c r="J131" s="15">
        <f t="shared" si="20"/>
        <v>943.71</v>
      </c>
      <c r="K131" s="7" t="s">
        <v>16</v>
      </c>
    </row>
    <row r="132" spans="1:11" s="2" customFormat="1" ht="12.75">
      <c r="A132" s="14">
        <v>41816</v>
      </c>
      <c r="B132" s="16" t="s">
        <v>277</v>
      </c>
      <c r="C132" s="16" t="s">
        <v>276</v>
      </c>
      <c r="D132" s="15">
        <f t="shared" si="22"/>
        <v>10</v>
      </c>
      <c r="E132" s="7">
        <v>2.05</v>
      </c>
      <c r="F132" s="7">
        <f t="shared" si="21"/>
        <v>2.05</v>
      </c>
      <c r="G132" s="7" t="s">
        <v>14</v>
      </c>
      <c r="H132" s="7" t="s">
        <v>15</v>
      </c>
      <c r="I132" s="15">
        <f>IF(G132="No",IF(H132="Win",D132*(F132-1),-D132),IF(H132="Win",D132*(F132-1)*0.95,-D132))</f>
        <v>10.499999999999998</v>
      </c>
      <c r="J132" s="15">
        <f t="shared" si="20"/>
        <v>954.21</v>
      </c>
      <c r="K132" s="7" t="s">
        <v>20</v>
      </c>
    </row>
    <row r="133" spans="1:11" s="2" customFormat="1" ht="12.75">
      <c r="A133" s="14">
        <v>41816</v>
      </c>
      <c r="B133" s="16" t="s">
        <v>278</v>
      </c>
      <c r="C133" s="16" t="s">
        <v>279</v>
      </c>
      <c r="D133" s="15">
        <f t="shared" si="22"/>
        <v>10</v>
      </c>
      <c r="E133" s="7">
        <v>2</v>
      </c>
      <c r="F133" s="7">
        <f t="shared" si="21"/>
        <v>2</v>
      </c>
      <c r="G133" s="7" t="s">
        <v>14</v>
      </c>
      <c r="H133" s="7" t="s">
        <v>15</v>
      </c>
      <c r="I133" s="15">
        <f>IF(G133="No",IF(H133="Win",D133*(F133-1),-D133),IF(H133="Win",D133*(F133-1)*0.95,-D133))</f>
        <v>10</v>
      </c>
      <c r="J133" s="15">
        <f t="shared" si="20"/>
        <v>964.21</v>
      </c>
      <c r="K133" s="7" t="s">
        <v>20</v>
      </c>
    </row>
    <row r="134" spans="1:11" s="2" customFormat="1" ht="12.75">
      <c r="A134" s="14">
        <v>41818</v>
      </c>
      <c r="B134" s="16" t="s">
        <v>280</v>
      </c>
      <c r="C134" s="16" t="s">
        <v>281</v>
      </c>
      <c r="D134" s="15">
        <f t="shared" si="22"/>
        <v>10</v>
      </c>
      <c r="E134" s="7">
        <v>2</v>
      </c>
      <c r="F134" s="7">
        <f t="shared" si="21"/>
        <v>2</v>
      </c>
      <c r="G134" s="7" t="s">
        <v>14</v>
      </c>
      <c r="H134" s="7" t="s">
        <v>19</v>
      </c>
      <c r="I134" s="15">
        <f>IF(G134="No",IF(H134="Win",D134*(F134-1),-D134),IF(H134="Win",D134*(F134-1)*0.95,-D134))</f>
        <v>-10</v>
      </c>
      <c r="J134" s="15">
        <f t="shared" si="20"/>
        <v>954.21</v>
      </c>
      <c r="K134" s="7" t="s">
        <v>45</v>
      </c>
    </row>
    <row r="135" spans="1:11" s="2" customFormat="1" ht="12.75">
      <c r="A135" s="14">
        <v>41819</v>
      </c>
      <c r="B135" s="16" t="s">
        <v>282</v>
      </c>
      <c r="C135" s="16" t="s">
        <v>283</v>
      </c>
      <c r="D135" s="15">
        <f>0.02*$B$1</f>
        <v>20</v>
      </c>
      <c r="E135" s="7">
        <v>1.88</v>
      </c>
      <c r="F135" s="7">
        <f t="shared" si="21"/>
        <v>1.88</v>
      </c>
      <c r="G135" s="7" t="s">
        <v>14</v>
      </c>
      <c r="H135" s="7" t="s">
        <v>19</v>
      </c>
      <c r="I135" s="15">
        <f>IF(G135="No",IF(H135="Win",D135*(F135-1),-D135),IF(H135="Win",D135*(F135-1)*0.95,-D135))</f>
        <v>-20</v>
      </c>
      <c r="J135" s="15">
        <f t="shared" si="20"/>
        <v>934.21</v>
      </c>
      <c r="K135" s="7" t="s">
        <v>45</v>
      </c>
    </row>
    <row r="136" spans="1:11" s="2" customFormat="1" ht="12.75">
      <c r="A136" s="19">
        <v>41819</v>
      </c>
      <c r="B136" s="25" t="s">
        <v>284</v>
      </c>
      <c r="C136" s="25" t="s">
        <v>285</v>
      </c>
      <c r="D136" s="21">
        <f>0.01*$B$1</f>
        <v>10</v>
      </c>
      <c r="E136" s="8">
        <v>1.88</v>
      </c>
      <c r="F136" s="8">
        <f t="shared" si="21"/>
        <v>1.88</v>
      </c>
      <c r="G136" s="8" t="s">
        <v>14</v>
      </c>
      <c r="H136" s="8" t="s">
        <v>19</v>
      </c>
      <c r="I136" s="21">
        <f>IF(G136="No",IF(H136="Win",D136*(F136-1),-D136),IF(H136="Win",D136*(F136-1)*0.95,-D136))</f>
        <v>-10</v>
      </c>
      <c r="J136" s="21">
        <f t="shared" si="20"/>
        <v>924.21</v>
      </c>
      <c r="K136" s="8" t="s">
        <v>16</v>
      </c>
    </row>
    <row r="137" spans="1:11" s="3" customFormat="1" ht="12.75">
      <c r="A137" s="14">
        <v>41821</v>
      </c>
      <c r="B137" s="17" t="s">
        <v>207</v>
      </c>
      <c r="C137" t="s">
        <v>288</v>
      </c>
      <c r="D137" s="15">
        <f>0.02*$B$1</f>
        <v>20</v>
      </c>
      <c r="E137" s="7">
        <v>1.62</v>
      </c>
      <c r="F137" s="7">
        <f>E137</f>
        <v>1.62</v>
      </c>
      <c r="G137" s="7" t="s">
        <v>14</v>
      </c>
      <c r="H137" s="7" t="s">
        <v>19</v>
      </c>
      <c r="I137" s="15">
        <f>IF(G137="No",IF(H137="Win",D137*(F137-1),-D137),IF(H137="Win",D137*(F137-1)*0.95,-D137))</f>
        <v>-20</v>
      </c>
      <c r="J137" s="15">
        <f>J136+I137</f>
        <v>904.21</v>
      </c>
      <c r="K137" s="7" t="s">
        <v>20</v>
      </c>
    </row>
    <row r="138" spans="1:11" s="3" customFormat="1" ht="12.75">
      <c r="A138" s="14">
        <f>A137</f>
        <v>41821</v>
      </c>
      <c r="B138" s="17" t="s">
        <v>289</v>
      </c>
      <c r="C138" t="s">
        <v>290</v>
      </c>
      <c r="D138" s="15">
        <f>0.02*$B$1</f>
        <v>20</v>
      </c>
      <c r="E138" s="7">
        <v>1.62</v>
      </c>
      <c r="F138" s="7">
        <f>E138</f>
        <v>1.62</v>
      </c>
      <c r="G138" s="7" t="s">
        <v>14</v>
      </c>
      <c r="H138" s="7" t="s">
        <v>15</v>
      </c>
      <c r="I138" s="15">
        <f>IF(G138="No",IF(H138="Win",D138*(F138-1),-D138),IF(H138="Win",D138*(F138-1)*0.95,-D138))</f>
        <v>12.400000000000002</v>
      </c>
      <c r="J138" s="15">
        <f>J137+I138</f>
        <v>916.61</v>
      </c>
      <c r="K138" s="7" t="s">
        <v>20</v>
      </c>
    </row>
    <row r="139" spans="1:11" s="3" customFormat="1" ht="12.75">
      <c r="A139" s="14">
        <v>41822</v>
      </c>
      <c r="B139" s="17" t="s">
        <v>291</v>
      </c>
      <c r="C139" t="s">
        <v>292</v>
      </c>
      <c r="D139" s="15">
        <f>0.02*$B$1</f>
        <v>20</v>
      </c>
      <c r="E139" s="7">
        <v>1.83</v>
      </c>
      <c r="F139" s="7">
        <f>E139</f>
        <v>1.83</v>
      </c>
      <c r="G139" s="7" t="s">
        <v>14</v>
      </c>
      <c r="H139" s="7" t="s">
        <v>15</v>
      </c>
      <c r="I139" s="15">
        <f>IF(G139="No",IF(H139="Win",D139*(F139-1),-D139),IF(H139="Win",D139*(F139-1)*0.95,-D139))</f>
        <v>16.6</v>
      </c>
      <c r="J139" s="15">
        <f>J138+I139</f>
        <v>933.21</v>
      </c>
      <c r="K139" s="7" t="s">
        <v>20</v>
      </c>
    </row>
    <row r="140" spans="1:11" s="3" customFormat="1" ht="12.75">
      <c r="A140" s="14">
        <v>41823</v>
      </c>
      <c r="B140" s="17" t="s">
        <v>293</v>
      </c>
      <c r="C140" t="s">
        <v>290</v>
      </c>
      <c r="D140" s="15">
        <f>0.01*$B$1</f>
        <v>10</v>
      </c>
      <c r="E140" s="7">
        <v>1.8</v>
      </c>
      <c r="F140" s="7">
        <f>E140</f>
        <v>1.8</v>
      </c>
      <c r="G140" s="7" t="s">
        <v>14</v>
      </c>
      <c r="H140" s="7" t="s">
        <v>15</v>
      </c>
      <c r="I140" s="15">
        <f>IF(G140="No",IF(H140="Win",D140*(F140-1),-D140),IF(H140="Win",D140*(F140-1)*0.95,-D140))</f>
        <v>8</v>
      </c>
      <c r="J140" s="15">
        <f>J139+I140</f>
        <v>941.21</v>
      </c>
      <c r="K140" s="7" t="s">
        <v>20</v>
      </c>
    </row>
    <row r="141" spans="1:11" s="3" customFormat="1" ht="12.75">
      <c r="A141" s="14">
        <v>41824</v>
      </c>
      <c r="B141" s="17" t="s">
        <v>294</v>
      </c>
      <c r="C141" t="s">
        <v>292</v>
      </c>
      <c r="D141" s="15">
        <f>0.01*$B$1</f>
        <v>10</v>
      </c>
      <c r="E141" s="7">
        <v>1.83</v>
      </c>
      <c r="F141" s="7">
        <f>E141</f>
        <v>1.83</v>
      </c>
      <c r="G141" s="7" t="s">
        <v>14</v>
      </c>
      <c r="H141" s="7" t="s">
        <v>15</v>
      </c>
      <c r="I141" s="15">
        <f>IF(G141="No",IF(H141="Win",D141*(F141-1),-D141),IF(H141="Win",D141*(F141-1)*0.95,-D141))</f>
        <v>8.3</v>
      </c>
      <c r="J141" s="15">
        <f>J140+I141</f>
        <v>949.51</v>
      </c>
      <c r="K141" s="7" t="s">
        <v>20</v>
      </c>
    </row>
    <row r="142" spans="1:11" s="3" customFormat="1" ht="12.75">
      <c r="A142" s="14">
        <v>41825</v>
      </c>
      <c r="B142" s="17" t="s">
        <v>295</v>
      </c>
      <c r="C142" t="s">
        <v>296</v>
      </c>
      <c r="D142" s="15">
        <f>0.01*$B$1</f>
        <v>10</v>
      </c>
      <c r="E142" s="7">
        <v>2.2</v>
      </c>
      <c r="F142" s="7">
        <f>E142</f>
        <v>2.2</v>
      </c>
      <c r="G142" s="7" t="s">
        <v>14</v>
      </c>
      <c r="H142" s="7" t="s">
        <v>19</v>
      </c>
      <c r="I142" s="15">
        <f>IF(G142="No",IF(H142="Win",D142*(F142-1),-D142),IF(H142="Win",D142*(F142-1)*0.95,-D142))</f>
        <v>-10</v>
      </c>
      <c r="J142" s="15">
        <f>J141+I142</f>
        <v>939.51</v>
      </c>
      <c r="K142" s="7" t="s">
        <v>20</v>
      </c>
    </row>
    <row r="143" spans="1:11" s="3" customFormat="1" ht="12.75">
      <c r="A143" s="14">
        <v>41826</v>
      </c>
      <c r="B143" s="17" t="s">
        <v>297</v>
      </c>
      <c r="C143" t="s">
        <v>298</v>
      </c>
      <c r="D143" s="15">
        <f>0.01*$B$1</f>
        <v>10</v>
      </c>
      <c r="E143" s="7">
        <v>2.5</v>
      </c>
      <c r="F143" s="7">
        <f>E143</f>
        <v>2.5</v>
      </c>
      <c r="G143" s="7" t="s">
        <v>14</v>
      </c>
      <c r="H143" s="7" t="s">
        <v>19</v>
      </c>
      <c r="I143" s="15">
        <f>IF(G143="No",IF(H143="Win",D143*(F143-1),-D143),IF(H143="Win",D143*(F143-1)*0.95,-D143))</f>
        <v>-10</v>
      </c>
      <c r="J143" s="15">
        <f>J142+I143</f>
        <v>929.51</v>
      </c>
      <c r="K143" s="7" t="s">
        <v>299</v>
      </c>
    </row>
    <row r="144" spans="1:11" s="3" customFormat="1" ht="12.75">
      <c r="A144" s="14">
        <v>41828</v>
      </c>
      <c r="B144" s="17" t="s">
        <v>300</v>
      </c>
      <c r="C144" t="s">
        <v>301</v>
      </c>
      <c r="D144" s="15">
        <f>0.02*$B$1</f>
        <v>20</v>
      </c>
      <c r="E144" s="7">
        <v>2.8</v>
      </c>
      <c r="F144" s="7">
        <f>E144</f>
        <v>2.8</v>
      </c>
      <c r="G144" s="7" t="s">
        <v>14</v>
      </c>
      <c r="H144" s="7" t="s">
        <v>15</v>
      </c>
      <c r="I144" s="15">
        <f>IF(G144="No",IF(H144="Win",D144*(F144-1),-D144),IF(H144="Win",D144*(F144-1)*0.95,-D144))</f>
        <v>36</v>
      </c>
      <c r="J144" s="15">
        <f>J143+I144</f>
        <v>965.51</v>
      </c>
      <c r="K144" s="7" t="s">
        <v>16</v>
      </c>
    </row>
    <row r="145" spans="1:11" s="3" customFormat="1" ht="25.5">
      <c r="A145" s="14">
        <v>41839</v>
      </c>
      <c r="B145" s="17" t="s">
        <v>302</v>
      </c>
      <c r="C145" t="s">
        <v>305</v>
      </c>
      <c r="D145" s="15">
        <f>0.01*$B$1</f>
        <v>10</v>
      </c>
      <c r="E145" s="7">
        <v>2.1</v>
      </c>
      <c r="F145" s="7">
        <f>E145</f>
        <v>2.1</v>
      </c>
      <c r="G145" s="7" t="s">
        <v>14</v>
      </c>
      <c r="H145" s="7" t="s">
        <v>19</v>
      </c>
      <c r="I145" s="15">
        <f>IF(G145="No",IF(H145="Win",D145*(F145-1),-D145),IF(H145="Win",D145*(F145-1)*0.95,-D145))</f>
        <v>-10</v>
      </c>
      <c r="J145" s="15">
        <f>J144+I145</f>
        <v>955.51</v>
      </c>
      <c r="K145" s="7" t="s">
        <v>45</v>
      </c>
    </row>
    <row r="146" spans="1:11" s="3" customFormat="1" ht="25.5">
      <c r="A146" s="14">
        <v>41839</v>
      </c>
      <c r="B146" s="17" t="s">
        <v>303</v>
      </c>
      <c r="C146" t="s">
        <v>305</v>
      </c>
      <c r="D146" s="15">
        <f>0.01*$B$1</f>
        <v>10</v>
      </c>
      <c r="E146" s="7">
        <v>2.1</v>
      </c>
      <c r="F146" s="7">
        <f>E146</f>
        <v>2.1</v>
      </c>
      <c r="G146" s="7" t="s">
        <v>14</v>
      </c>
      <c r="H146" s="7" t="s">
        <v>19</v>
      </c>
      <c r="I146" s="15">
        <f>IF(G146="No",IF(H146="Win",D146*(F146-1),-D146),IF(H146="Win",D146*(F146-1)*0.95,-D146))</f>
        <v>-10</v>
      </c>
      <c r="J146" s="15">
        <f>J145+I146</f>
        <v>945.51</v>
      </c>
      <c r="K146" s="7" t="s">
        <v>45</v>
      </c>
    </row>
    <row r="147" spans="1:11" s="2" customFormat="1" ht="25.5">
      <c r="A147" s="19">
        <v>41839</v>
      </c>
      <c r="B147" s="25" t="s">
        <v>304</v>
      </c>
      <c r="C147" s="24" t="s">
        <v>306</v>
      </c>
      <c r="D147" s="21">
        <f>0.01*$B$1</f>
        <v>10</v>
      </c>
      <c r="E147" s="8">
        <v>1.91</v>
      </c>
      <c r="F147" s="8">
        <f>E147</f>
        <v>1.91</v>
      </c>
      <c r="G147" s="8" t="s">
        <v>14</v>
      </c>
      <c r="H147" s="8" t="s">
        <v>15</v>
      </c>
      <c r="I147" s="21">
        <f>IF(G147="No",IF(H147="Win",D147*(F147-1),-D147),IF(H147="Win",D147*(F147-1)*0.95,-D147))</f>
        <v>9.1</v>
      </c>
      <c r="J147" s="21">
        <f>J146+I147</f>
        <v>954.61</v>
      </c>
      <c r="K147" s="8" t="s">
        <v>45</v>
      </c>
    </row>
    <row r="148" spans="1:11" s="2" customFormat="1" ht="12.75">
      <c r="A148" s="19"/>
      <c r="B148" s="16"/>
      <c r="C148" s="16"/>
      <c r="D148" s="21"/>
      <c r="E148" s="8"/>
      <c r="F148" s="8"/>
      <c r="G148" s="8"/>
      <c r="H148" s="8"/>
      <c r="I148" s="21"/>
      <c r="J148" s="21"/>
      <c r="K148" s="8"/>
    </row>
    <row r="149" spans="3:9" ht="25.5">
      <c r="C149" s="3"/>
      <c r="G149" s="7"/>
      <c r="H149" s="22" t="s">
        <v>37</v>
      </c>
      <c r="I149" s="21">
        <f>J147</f>
        <v>954.61</v>
      </c>
    </row>
    <row r="150" spans="3:9" ht="25.5">
      <c r="C150" s="3"/>
      <c r="G150" s="7"/>
      <c r="H150" s="22" t="s">
        <v>38</v>
      </c>
      <c r="I150" s="21">
        <f>I149-B1</f>
        <v>-45.389999999999986</v>
      </c>
    </row>
    <row r="151" spans="3:9" ht="12.75">
      <c r="C151" s="3"/>
      <c r="H151" s="22" t="s">
        <v>39</v>
      </c>
      <c r="I151" s="23">
        <f>I150/B1</f>
        <v>-0.045389999999999986</v>
      </c>
    </row>
    <row r="152" spans="3:9" ht="25.5">
      <c r="C152" s="3"/>
      <c r="H152" s="22" t="s">
        <v>223</v>
      </c>
      <c r="I152" s="21">
        <f>J147-J136</f>
        <v>30.399999999999977</v>
      </c>
    </row>
    <row r="153" ht="12.75">
      <c r="C153" s="3"/>
    </row>
    <row r="154" spans="9:10" ht="12.75">
      <c r="I154" s="8" t="s">
        <v>309</v>
      </c>
      <c r="J154" s="8" t="s">
        <v>310</v>
      </c>
    </row>
    <row r="155" spans="8:10" ht="12.75">
      <c r="H155" s="22" t="s">
        <v>40</v>
      </c>
      <c r="I155" s="8">
        <f>'july 2014 only'!I20</f>
        <v>11</v>
      </c>
      <c r="J155" s="8">
        <f>COUNT(J4:J148)</f>
        <v>144</v>
      </c>
    </row>
    <row r="156" spans="8:10" ht="25.5">
      <c r="H156" s="22" t="s">
        <v>41</v>
      </c>
      <c r="I156" s="8">
        <f>'july 2014 only'!I21</f>
        <v>6</v>
      </c>
      <c r="J156" s="8">
        <f>COUNTIF(H4:H148,"=Win")</f>
        <v>70</v>
      </c>
    </row>
    <row r="157" spans="8:10" ht="12.75">
      <c r="H157" s="22" t="s">
        <v>42</v>
      </c>
      <c r="I157" s="23">
        <f>'july 2014 only'!I22</f>
        <v>0.5454545454545454</v>
      </c>
      <c r="J157" s="23">
        <f>J156/J155</f>
        <v>0.4861111111111111</v>
      </c>
    </row>
    <row r="160" spans="1:11" ht="25.5">
      <c r="A160" s="14">
        <v>41676</v>
      </c>
      <c r="B160" s="3" t="s">
        <v>46</v>
      </c>
      <c r="C160" s="3" t="s">
        <v>47</v>
      </c>
      <c r="D160" s="15">
        <f>0.02*$B$1</f>
        <v>20</v>
      </c>
      <c r="E160" s="7">
        <v>1.52</v>
      </c>
      <c r="F160" s="7">
        <f>E160</f>
        <v>1.52</v>
      </c>
      <c r="G160" s="7" t="s">
        <v>14</v>
      </c>
      <c r="H160" s="7"/>
      <c r="I160" s="15">
        <f>IF(G160="No",IF(H160="Win",D160*(F160-1),-D160),IF(H160="Win",D160*(F160-1)*0.95,-D160))</f>
        <v>-20</v>
      </c>
      <c r="J160" s="15">
        <f>J158+I160</f>
        <v>-20</v>
      </c>
      <c r="K160" s="7" t="s">
        <v>45</v>
      </c>
    </row>
    <row r="162" ht="12.75">
      <c r="B162" s="5" t="s">
        <v>91</v>
      </c>
    </row>
    <row r="163" spans="2:3" ht="12.75">
      <c r="B163" s="1" t="s">
        <v>20</v>
      </c>
      <c r="C163" s="6">
        <f>SUMIF(K$4:K$148,"="&amp;B163,I$4:I$148)</f>
        <v>68.7</v>
      </c>
    </row>
    <row r="164" spans="2:3" ht="12.75">
      <c r="B164" s="1" t="s">
        <v>16</v>
      </c>
      <c r="C164" s="6">
        <f>SUMIF(K$4:K$148,"="&amp;B164,I$4:I$148)</f>
        <v>-20.889999999999965</v>
      </c>
    </row>
    <row r="165" spans="2:3" ht="12.75">
      <c r="B165" s="1" t="s">
        <v>45</v>
      </c>
      <c r="C165" s="6">
        <f>SUMIF(K$4:K$148,"="&amp;B165,I$4:I$148)</f>
        <v>-83.19999999999999</v>
      </c>
    </row>
    <row r="166" spans="2:3" ht="12.75">
      <c r="B166" s="1" t="s">
        <v>299</v>
      </c>
      <c r="C166" s="6">
        <f>SUMIF(K$4:K$148,"="&amp;B166,I$4:I$148)</f>
        <v>-10</v>
      </c>
    </row>
    <row r="168" spans="2:3" ht="12.75">
      <c r="B168" s="1" t="s">
        <v>307</v>
      </c>
      <c r="C168" s="26">
        <f>SUM(C163:C166)-I150</f>
        <v>0</v>
      </c>
    </row>
  </sheetData>
  <sheetProtection/>
  <autoFilter ref="K1:K165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ySplit="1080" topLeftCell="A1" activePane="bottomLeft" state="split"/>
      <selection pane="topLeft" activeCell="G1" sqref="G1:G16384"/>
      <selection pane="bottomLeft" activeCell="J22" sqref="A1:J22"/>
    </sheetView>
  </sheetViews>
  <sheetFormatPr defaultColWidth="11.57421875" defaultRowHeight="12.75"/>
  <cols>
    <col min="1" max="1" width="13.421875" style="1" customWidth="1"/>
    <col min="2" max="2" width="24.57421875" style="1" bestFit="1" customWidth="1"/>
    <col min="3" max="3" width="27.7109375" style="1" bestFit="1" customWidth="1"/>
    <col min="4" max="5" width="12.7109375" style="13" customWidth="1"/>
    <col min="6" max="6" width="16.140625" style="13" customWidth="1"/>
    <col min="7" max="7" width="14.28125" style="13" hidden="1" customWidth="1"/>
    <col min="8" max="9" width="12.7109375" style="13" customWidth="1"/>
    <col min="10" max="10" width="13.8515625" style="13" customWidth="1"/>
    <col min="11" max="11" width="11.57421875" style="13" customWidth="1"/>
    <col min="12" max="16384" width="11.57421875" style="1" customWidth="1"/>
  </cols>
  <sheetData>
    <row r="1" spans="1:11" s="5" customFormat="1" ht="12.75">
      <c r="A1" s="5" t="s">
        <v>0</v>
      </c>
      <c r="B1" s="4">
        <v>1000</v>
      </c>
      <c r="D1" s="9"/>
      <c r="E1" s="9"/>
      <c r="F1" s="9"/>
      <c r="G1" s="9"/>
      <c r="H1" s="9"/>
      <c r="I1" s="9"/>
      <c r="J1" s="9"/>
      <c r="K1" s="9"/>
    </row>
    <row r="2" spans="1:11" s="5" customFormat="1" ht="25.5">
      <c r="A2" s="5" t="s">
        <v>1</v>
      </c>
      <c r="B2" s="5" t="s">
        <v>2</v>
      </c>
      <c r="C2" s="5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12.75">
      <c r="A3" s="19"/>
      <c r="B3" s="25"/>
      <c r="C3" s="25"/>
      <c r="D3" s="21"/>
      <c r="E3" s="8"/>
      <c r="F3" s="8"/>
      <c r="G3" s="8"/>
      <c r="H3" s="8"/>
      <c r="I3" s="27" t="s">
        <v>308</v>
      </c>
      <c r="J3" s="21">
        <v>924.21</v>
      </c>
      <c r="K3" s="8"/>
    </row>
    <row r="4" spans="1:11" s="3" customFormat="1" ht="12.75">
      <c r="A4" s="14">
        <v>41821</v>
      </c>
      <c r="B4" s="17" t="s">
        <v>207</v>
      </c>
      <c r="C4" t="s">
        <v>288</v>
      </c>
      <c r="D4" s="15">
        <f>0.02*$B$1</f>
        <v>20</v>
      </c>
      <c r="E4" s="7">
        <v>1.62</v>
      </c>
      <c r="F4" s="7">
        <f aca="true" t="shared" si="0" ref="F4:F14">E4</f>
        <v>1.62</v>
      </c>
      <c r="G4" s="7" t="s">
        <v>14</v>
      </c>
      <c r="H4" s="7" t="s">
        <v>19</v>
      </c>
      <c r="I4" s="15">
        <f>IF(G4="No",IF(H4="Win",D4*(F4-1),-D4),IF(H4="Win",D4*(F4-1)*0.95,-D4))</f>
        <v>-20</v>
      </c>
      <c r="J4" s="15">
        <f aca="true" t="shared" si="1" ref="J4:J14">J3+I4</f>
        <v>904.21</v>
      </c>
      <c r="K4" s="7" t="s">
        <v>20</v>
      </c>
    </row>
    <row r="5" spans="1:11" s="3" customFormat="1" ht="12.75">
      <c r="A5" s="14">
        <f>A4</f>
        <v>41821</v>
      </c>
      <c r="B5" s="17" t="s">
        <v>289</v>
      </c>
      <c r="C5" t="s">
        <v>290</v>
      </c>
      <c r="D5" s="15">
        <f>0.02*$B$1</f>
        <v>20</v>
      </c>
      <c r="E5" s="7">
        <v>1.62</v>
      </c>
      <c r="F5" s="7">
        <f t="shared" si="0"/>
        <v>1.62</v>
      </c>
      <c r="G5" s="7" t="s">
        <v>14</v>
      </c>
      <c r="H5" s="7" t="s">
        <v>15</v>
      </c>
      <c r="I5" s="15">
        <f>IF(G5="No",IF(H5="Win",D5*(F5-1),-D5),IF(H5="Win",D5*(F5-1)*0.95,-D5))</f>
        <v>12.400000000000002</v>
      </c>
      <c r="J5" s="15">
        <f t="shared" si="1"/>
        <v>916.61</v>
      </c>
      <c r="K5" s="7" t="s">
        <v>20</v>
      </c>
    </row>
    <row r="6" spans="1:11" s="3" customFormat="1" ht="12.75">
      <c r="A6" s="14">
        <v>41822</v>
      </c>
      <c r="B6" s="17" t="s">
        <v>291</v>
      </c>
      <c r="C6" t="s">
        <v>292</v>
      </c>
      <c r="D6" s="15">
        <f>0.02*$B$1</f>
        <v>20</v>
      </c>
      <c r="E6" s="7">
        <v>1.83</v>
      </c>
      <c r="F6" s="7">
        <f t="shared" si="0"/>
        <v>1.83</v>
      </c>
      <c r="G6" s="7" t="s">
        <v>14</v>
      </c>
      <c r="H6" s="7" t="s">
        <v>15</v>
      </c>
      <c r="I6" s="15">
        <f>IF(G6="No",IF(H6="Win",D6*(F6-1),-D6),IF(H6="Win",D6*(F6-1)*0.95,-D6))</f>
        <v>16.6</v>
      </c>
      <c r="J6" s="15">
        <f t="shared" si="1"/>
        <v>933.21</v>
      </c>
      <c r="K6" s="7" t="s">
        <v>20</v>
      </c>
    </row>
    <row r="7" spans="1:11" s="3" customFormat="1" ht="12.75">
      <c r="A7" s="14">
        <v>41823</v>
      </c>
      <c r="B7" s="17" t="s">
        <v>293</v>
      </c>
      <c r="C7" t="s">
        <v>290</v>
      </c>
      <c r="D7" s="15">
        <f>0.01*$B$1</f>
        <v>10</v>
      </c>
      <c r="E7" s="7">
        <v>1.8</v>
      </c>
      <c r="F7" s="7">
        <f t="shared" si="0"/>
        <v>1.8</v>
      </c>
      <c r="G7" s="7" t="s">
        <v>14</v>
      </c>
      <c r="H7" s="7" t="s">
        <v>15</v>
      </c>
      <c r="I7" s="15">
        <f>IF(G7="No",IF(H7="Win",D7*(F7-1),-D7),IF(H7="Win",D7*(F7-1)*0.95,-D7))</f>
        <v>8</v>
      </c>
      <c r="J7" s="15">
        <f t="shared" si="1"/>
        <v>941.21</v>
      </c>
      <c r="K7" s="7" t="s">
        <v>20</v>
      </c>
    </row>
    <row r="8" spans="1:11" s="3" customFormat="1" ht="12.75">
      <c r="A8" s="14">
        <v>41824</v>
      </c>
      <c r="B8" s="17" t="s">
        <v>294</v>
      </c>
      <c r="C8" t="s">
        <v>292</v>
      </c>
      <c r="D8" s="15">
        <f>0.01*$B$1</f>
        <v>10</v>
      </c>
      <c r="E8" s="7">
        <v>1.83</v>
      </c>
      <c r="F8" s="7">
        <f t="shared" si="0"/>
        <v>1.83</v>
      </c>
      <c r="G8" s="7" t="s">
        <v>14</v>
      </c>
      <c r="H8" s="7" t="s">
        <v>15</v>
      </c>
      <c r="I8" s="15">
        <f>IF(G8="No",IF(H8="Win",D8*(F8-1),-D8),IF(H8="Win",D8*(F8-1)*0.95,-D8))</f>
        <v>8.3</v>
      </c>
      <c r="J8" s="15">
        <f t="shared" si="1"/>
        <v>949.51</v>
      </c>
      <c r="K8" s="7" t="s">
        <v>20</v>
      </c>
    </row>
    <row r="9" spans="1:11" s="3" customFormat="1" ht="12.75">
      <c r="A9" s="14">
        <v>41825</v>
      </c>
      <c r="B9" s="17" t="s">
        <v>295</v>
      </c>
      <c r="C9" t="s">
        <v>296</v>
      </c>
      <c r="D9" s="15">
        <f>0.01*$B$1</f>
        <v>10</v>
      </c>
      <c r="E9" s="7">
        <v>2.2</v>
      </c>
      <c r="F9" s="7">
        <f t="shared" si="0"/>
        <v>2.2</v>
      </c>
      <c r="G9" s="7" t="s">
        <v>14</v>
      </c>
      <c r="H9" s="7" t="s">
        <v>19</v>
      </c>
      <c r="I9" s="15">
        <f>IF(G9="No",IF(H9="Win",D9*(F9-1),-D9),IF(H9="Win",D9*(F9-1)*0.95,-D9))</f>
        <v>-10</v>
      </c>
      <c r="J9" s="15">
        <f t="shared" si="1"/>
        <v>939.51</v>
      </c>
      <c r="K9" s="7" t="s">
        <v>20</v>
      </c>
    </row>
    <row r="10" spans="1:11" s="3" customFormat="1" ht="12.75">
      <c r="A10" s="14">
        <v>41826</v>
      </c>
      <c r="B10" s="17" t="s">
        <v>297</v>
      </c>
      <c r="C10" t="s">
        <v>298</v>
      </c>
      <c r="D10" s="15">
        <f>0.01*$B$1</f>
        <v>10</v>
      </c>
      <c r="E10" s="7">
        <v>2.5</v>
      </c>
      <c r="F10" s="7">
        <f t="shared" si="0"/>
        <v>2.5</v>
      </c>
      <c r="G10" s="7" t="s">
        <v>14</v>
      </c>
      <c r="H10" s="7" t="s">
        <v>19</v>
      </c>
      <c r="I10" s="15">
        <f>IF(G10="No",IF(H10="Win",D10*(F10-1),-D10),IF(H10="Win",D10*(F10-1)*0.95,-D10))</f>
        <v>-10</v>
      </c>
      <c r="J10" s="15">
        <f t="shared" si="1"/>
        <v>929.51</v>
      </c>
      <c r="K10" s="7" t="s">
        <v>299</v>
      </c>
    </row>
    <row r="11" spans="1:11" s="3" customFormat="1" ht="12.75">
      <c r="A11" s="14">
        <v>41828</v>
      </c>
      <c r="B11" s="17" t="s">
        <v>300</v>
      </c>
      <c r="C11" t="s">
        <v>301</v>
      </c>
      <c r="D11" s="15">
        <f>0.02*$B$1</f>
        <v>20</v>
      </c>
      <c r="E11" s="7">
        <v>2.8</v>
      </c>
      <c r="F11" s="7">
        <f t="shared" si="0"/>
        <v>2.8</v>
      </c>
      <c r="G11" s="7" t="s">
        <v>14</v>
      </c>
      <c r="H11" s="7" t="s">
        <v>15</v>
      </c>
      <c r="I11" s="15">
        <f>IF(G11="No",IF(H11="Win",D11*(F11-1),-D11),IF(H11="Win",D11*(F11-1)*0.95,-D11))</f>
        <v>36</v>
      </c>
      <c r="J11" s="15">
        <f t="shared" si="1"/>
        <v>965.51</v>
      </c>
      <c r="K11" s="7" t="s">
        <v>16</v>
      </c>
    </row>
    <row r="12" spans="1:11" s="3" customFormat="1" ht="25.5">
      <c r="A12" s="14">
        <v>41839</v>
      </c>
      <c r="B12" s="17" t="s">
        <v>302</v>
      </c>
      <c r="C12" t="s">
        <v>305</v>
      </c>
      <c r="D12" s="15">
        <f>0.01*$B$1</f>
        <v>10</v>
      </c>
      <c r="E12" s="7">
        <v>2.1</v>
      </c>
      <c r="F12" s="7">
        <f t="shared" si="0"/>
        <v>2.1</v>
      </c>
      <c r="G12" s="7" t="s">
        <v>14</v>
      </c>
      <c r="H12" s="7" t="s">
        <v>19</v>
      </c>
      <c r="I12" s="15">
        <f>IF(G12="No",IF(H12="Win",D12*(F12-1),-D12),IF(H12="Win",D12*(F12-1)*0.95,-D12))</f>
        <v>-10</v>
      </c>
      <c r="J12" s="15">
        <f t="shared" si="1"/>
        <v>955.51</v>
      </c>
      <c r="K12" s="7" t="s">
        <v>45</v>
      </c>
    </row>
    <row r="13" spans="1:11" s="3" customFormat="1" ht="25.5">
      <c r="A13" s="14">
        <v>41839</v>
      </c>
      <c r="B13" s="17" t="s">
        <v>303</v>
      </c>
      <c r="C13" t="s">
        <v>305</v>
      </c>
      <c r="D13" s="15">
        <f>0.01*$B$1</f>
        <v>10</v>
      </c>
      <c r="E13" s="7">
        <v>2.1</v>
      </c>
      <c r="F13" s="7">
        <f t="shared" si="0"/>
        <v>2.1</v>
      </c>
      <c r="G13" s="7" t="s">
        <v>14</v>
      </c>
      <c r="H13" s="7" t="s">
        <v>19</v>
      </c>
      <c r="I13" s="15">
        <f>IF(G13="No",IF(H13="Win",D13*(F13-1),-D13),IF(H13="Win",D13*(F13-1)*0.95,-D13))</f>
        <v>-10</v>
      </c>
      <c r="J13" s="15">
        <f t="shared" si="1"/>
        <v>945.51</v>
      </c>
      <c r="K13" s="7" t="s">
        <v>45</v>
      </c>
    </row>
    <row r="14" spans="1:11" s="2" customFormat="1" ht="25.5">
      <c r="A14" s="19">
        <v>41839</v>
      </c>
      <c r="B14" s="25" t="s">
        <v>304</v>
      </c>
      <c r="C14" s="24" t="s">
        <v>306</v>
      </c>
      <c r="D14" s="21">
        <f>0.01*$B$1</f>
        <v>10</v>
      </c>
      <c r="E14" s="8">
        <v>1.91</v>
      </c>
      <c r="F14" s="8">
        <f t="shared" si="0"/>
        <v>1.91</v>
      </c>
      <c r="G14" s="8" t="s">
        <v>14</v>
      </c>
      <c r="H14" s="8" t="s">
        <v>15</v>
      </c>
      <c r="I14" s="21">
        <f>IF(G14="No",IF(H14="Win",D14*(F14-1),-D14),IF(H14="Win",D14*(F14-1)*0.95,-D14))</f>
        <v>9.1</v>
      </c>
      <c r="J14" s="10">
        <f t="shared" si="1"/>
        <v>954.61</v>
      </c>
      <c r="K14" s="8" t="s">
        <v>45</v>
      </c>
    </row>
    <row r="15" spans="1:11" s="2" customFormat="1" ht="12.75">
      <c r="A15" s="19"/>
      <c r="B15" s="16"/>
      <c r="C15" s="16"/>
      <c r="D15" s="21"/>
      <c r="E15" s="8"/>
      <c r="F15" s="8"/>
      <c r="G15" s="8"/>
      <c r="H15" s="8"/>
      <c r="I15" s="21"/>
      <c r="J15" s="21"/>
      <c r="K15" s="8"/>
    </row>
    <row r="16" spans="3:9" ht="25.5">
      <c r="C16" s="3"/>
      <c r="G16" s="7"/>
      <c r="H16" s="22" t="s">
        <v>37</v>
      </c>
      <c r="I16" s="21">
        <f>J14</f>
        <v>954.61</v>
      </c>
    </row>
    <row r="17" spans="3:9" ht="25.5">
      <c r="C17" s="3"/>
      <c r="G17" s="7"/>
      <c r="H17" s="22" t="s">
        <v>38</v>
      </c>
      <c r="I17" s="21">
        <f>I16-B1</f>
        <v>-45.389999999999986</v>
      </c>
    </row>
    <row r="18" spans="3:9" ht="12.75">
      <c r="C18" s="3"/>
      <c r="H18" s="22" t="s">
        <v>39</v>
      </c>
      <c r="I18" s="23">
        <f>I17/B1</f>
        <v>-0.045389999999999986</v>
      </c>
    </row>
    <row r="19" spans="3:9" ht="25.5">
      <c r="C19" s="3"/>
      <c r="H19" s="22" t="s">
        <v>223</v>
      </c>
      <c r="I19" s="21">
        <f>J14-J3</f>
        <v>30.399999999999977</v>
      </c>
    </row>
    <row r="20" spans="3:9" ht="12.75">
      <c r="C20" s="3"/>
      <c r="H20" s="22" t="s">
        <v>40</v>
      </c>
      <c r="I20" s="8">
        <f>COUNT(J4:J15)</f>
        <v>11</v>
      </c>
    </row>
    <row r="21" spans="8:9" ht="25.5">
      <c r="H21" s="22" t="s">
        <v>41</v>
      </c>
      <c r="I21" s="8">
        <f>COUNTIF(H4:H15,"=Win")</f>
        <v>6</v>
      </c>
    </row>
    <row r="22" spans="8:9" ht="12.75">
      <c r="H22" s="22" t="s">
        <v>42</v>
      </c>
      <c r="I22" s="23">
        <f>I21/I20</f>
        <v>0.5454545454545454</v>
      </c>
    </row>
    <row r="23" ht="12.75">
      <c r="H23" s="22"/>
    </row>
    <row r="27" spans="1:11" ht="25.5">
      <c r="A27" s="14">
        <v>41676</v>
      </c>
      <c r="B27" s="3" t="s">
        <v>46</v>
      </c>
      <c r="C27" s="3" t="s">
        <v>47</v>
      </c>
      <c r="D27" s="15">
        <f>0.02*$B$1</f>
        <v>20</v>
      </c>
      <c r="E27" s="7">
        <v>1.52</v>
      </c>
      <c r="F27" s="7">
        <f>E27</f>
        <v>1.52</v>
      </c>
      <c r="G27" s="7" t="s">
        <v>14</v>
      </c>
      <c r="H27" s="7"/>
      <c r="I27" s="15">
        <f>IF(G27="No",IF(H27="Win",D27*(F27-1),-D27),IF(H27="Win",D27*(F27-1)*0.95,-D27))</f>
        <v>-20</v>
      </c>
      <c r="J27" s="15">
        <f>J25+I27</f>
        <v>-20</v>
      </c>
      <c r="K27" s="7" t="s">
        <v>45</v>
      </c>
    </row>
    <row r="29" ht="12.75">
      <c r="B29" s="5" t="s">
        <v>91</v>
      </c>
    </row>
    <row r="30" spans="2:3" ht="12.75">
      <c r="B30" s="1" t="s">
        <v>20</v>
      </c>
      <c r="C30" s="6">
        <f>SUMIF(K$3:K$15,"="&amp;B30,I$3:I$15)</f>
        <v>15.300000000000004</v>
      </c>
    </row>
    <row r="31" spans="2:3" ht="12.75">
      <c r="B31" s="1" t="s">
        <v>16</v>
      </c>
      <c r="C31" s="6">
        <f>SUMIF(K$3:K$15,"="&amp;B31,I$3:I$15)</f>
        <v>36</v>
      </c>
    </row>
    <row r="32" spans="2:3" ht="12.75">
      <c r="B32" s="1" t="s">
        <v>45</v>
      </c>
      <c r="C32" s="6">
        <f>SUMIF(K$3:K$15,"="&amp;B32,I$3:I$15)</f>
        <v>-10.9</v>
      </c>
    </row>
    <row r="33" spans="2:3" ht="12.75">
      <c r="B33" s="1" t="s">
        <v>299</v>
      </c>
      <c r="C33" s="6">
        <f>SUMIF(K$3:K$15,"="&amp;B33,I$3:I$15)</f>
        <v>-10</v>
      </c>
    </row>
    <row r="35" spans="2:3" ht="12.75">
      <c r="B35" s="1" t="s">
        <v>307</v>
      </c>
      <c r="C35" s="26">
        <f>SUM(C30:C33)-I19</f>
        <v>2.842170943040401E-14</v>
      </c>
    </row>
  </sheetData>
  <sheetProtection/>
  <autoFilter ref="K1:K3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ySplit="1080" topLeftCell="A128" activePane="bottomLeft" state="split"/>
      <selection pane="topLeft" activeCell="A1" sqref="A1:IV16384"/>
      <selection pane="bottomLeft" activeCell="E150" sqref="E150"/>
    </sheetView>
  </sheetViews>
  <sheetFormatPr defaultColWidth="11.57421875" defaultRowHeight="12.75"/>
  <cols>
    <col min="1" max="1" width="13.421875" style="1" customWidth="1"/>
    <col min="2" max="2" width="24.57421875" style="1" bestFit="1" customWidth="1"/>
    <col min="3" max="3" width="27.7109375" style="1" bestFit="1" customWidth="1"/>
    <col min="4" max="5" width="12.7109375" style="13" customWidth="1"/>
    <col min="6" max="6" width="16.140625" style="13" customWidth="1"/>
    <col min="7" max="7" width="14.28125" style="13" customWidth="1"/>
    <col min="8" max="9" width="12.7109375" style="13" customWidth="1"/>
    <col min="10" max="10" width="13.8515625" style="13" customWidth="1"/>
    <col min="11" max="11" width="11.57421875" style="13" customWidth="1"/>
    <col min="12" max="16384" width="11.57421875" style="1" customWidth="1"/>
  </cols>
  <sheetData>
    <row r="1" spans="1:11" s="5" customFormat="1" ht="12.75">
      <c r="A1" s="5" t="s">
        <v>0</v>
      </c>
      <c r="B1" s="4">
        <v>1000</v>
      </c>
      <c r="D1" s="9"/>
      <c r="E1" s="9"/>
      <c r="F1" s="9"/>
      <c r="G1" s="9"/>
      <c r="H1" s="9"/>
      <c r="I1" s="9"/>
      <c r="J1" s="9"/>
      <c r="K1" s="9"/>
    </row>
    <row r="2" spans="1:11" s="5" customFormat="1" ht="25.5">
      <c r="A2" s="5" t="s">
        <v>1</v>
      </c>
      <c r="B2" s="5" t="s">
        <v>2</v>
      </c>
      <c r="C2" s="5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4:11" s="5" customFormat="1" ht="12.75">
      <c r="D3" s="9"/>
      <c r="E3" s="9"/>
      <c r="F3" s="9"/>
      <c r="G3" s="9"/>
      <c r="H3" s="9"/>
      <c r="I3" s="9"/>
      <c r="J3" s="10">
        <f>B1</f>
        <v>1000</v>
      </c>
      <c r="K3" s="9"/>
    </row>
    <row r="4" spans="1:11" ht="12.75">
      <c r="A4" s="11">
        <v>41657</v>
      </c>
      <c r="B4" s="1" t="s">
        <v>12</v>
      </c>
      <c r="C4" s="1" t="s">
        <v>13</v>
      </c>
      <c r="D4" s="12">
        <v>20</v>
      </c>
      <c r="E4" s="13">
        <v>2.15</v>
      </c>
      <c r="F4" s="13">
        <v>2.15</v>
      </c>
      <c r="G4" s="7" t="s">
        <v>14</v>
      </c>
      <c r="H4" s="7" t="s">
        <v>15</v>
      </c>
      <c r="I4" s="12">
        <f aca="true" t="shared" si="0" ref="I4:I67">IF(G4="No",IF(H4="Win",D4*(F4-1),-D4),IF(H4="Win",D4*(F4-1)*0.95,-D4))</f>
        <v>23</v>
      </c>
      <c r="J4" s="12">
        <f aca="true" t="shared" si="1" ref="J4:J67">J3+I4</f>
        <v>1023</v>
      </c>
      <c r="K4" s="13" t="s">
        <v>16</v>
      </c>
    </row>
    <row r="5" spans="1:11" ht="12.75">
      <c r="A5" s="11">
        <v>41658</v>
      </c>
      <c r="B5" s="1" t="s">
        <v>17</v>
      </c>
      <c r="C5" s="1" t="s">
        <v>18</v>
      </c>
      <c r="D5" s="12">
        <v>20</v>
      </c>
      <c r="E5" s="13">
        <v>1.67</v>
      </c>
      <c r="F5" s="13">
        <v>1.67</v>
      </c>
      <c r="G5" s="7" t="s">
        <v>14</v>
      </c>
      <c r="H5" s="7" t="s">
        <v>19</v>
      </c>
      <c r="I5" s="12">
        <f t="shared" si="0"/>
        <v>-20</v>
      </c>
      <c r="J5" s="12">
        <f t="shared" si="1"/>
        <v>1003</v>
      </c>
      <c r="K5" s="13" t="s">
        <v>20</v>
      </c>
    </row>
    <row r="6" spans="1:11" ht="12.75">
      <c r="A6" s="11">
        <v>41659</v>
      </c>
      <c r="B6" s="1" t="s">
        <v>21</v>
      </c>
      <c r="C6" s="1" t="s">
        <v>22</v>
      </c>
      <c r="D6" s="12">
        <v>20</v>
      </c>
      <c r="E6" s="13">
        <v>1.4</v>
      </c>
      <c r="F6" s="13">
        <v>1.4</v>
      </c>
      <c r="G6" s="7" t="s">
        <v>14</v>
      </c>
      <c r="H6" s="7" t="s">
        <v>19</v>
      </c>
      <c r="I6" s="12">
        <f t="shared" si="0"/>
        <v>-20</v>
      </c>
      <c r="J6" s="12">
        <f t="shared" si="1"/>
        <v>983</v>
      </c>
      <c r="K6" s="13" t="s">
        <v>16</v>
      </c>
    </row>
    <row r="7" spans="1:11" ht="12.75">
      <c r="A7" s="11">
        <v>41664</v>
      </c>
      <c r="B7" s="1" t="s">
        <v>23</v>
      </c>
      <c r="C7" s="1" t="s">
        <v>24</v>
      </c>
      <c r="D7" s="12">
        <v>20</v>
      </c>
      <c r="E7" s="13">
        <v>2.45</v>
      </c>
      <c r="F7" s="13">
        <v>2.2</v>
      </c>
      <c r="G7" s="7" t="s">
        <v>14</v>
      </c>
      <c r="H7" s="7" t="s">
        <v>19</v>
      </c>
      <c r="I7" s="12">
        <f t="shared" si="0"/>
        <v>-20</v>
      </c>
      <c r="J7" s="12">
        <f t="shared" si="1"/>
        <v>963</v>
      </c>
      <c r="K7" s="13" t="s">
        <v>16</v>
      </c>
    </row>
    <row r="8" spans="1:11" ht="51">
      <c r="A8" s="11">
        <v>41664</v>
      </c>
      <c r="B8" s="1" t="s">
        <v>25</v>
      </c>
      <c r="C8" s="1" t="s">
        <v>26</v>
      </c>
      <c r="D8" s="12">
        <v>20</v>
      </c>
      <c r="E8" s="13">
        <v>1.937</v>
      </c>
      <c r="F8" s="13">
        <v>1.937</v>
      </c>
      <c r="G8" s="7" t="s">
        <v>14</v>
      </c>
      <c r="H8" s="7" t="s">
        <v>15</v>
      </c>
      <c r="I8" s="12">
        <f t="shared" si="0"/>
        <v>18.740000000000002</v>
      </c>
      <c r="J8" s="12">
        <f t="shared" si="1"/>
        <v>981.74</v>
      </c>
      <c r="K8" s="13" t="s">
        <v>16</v>
      </c>
    </row>
    <row r="9" spans="1:11" ht="12.75">
      <c r="A9" s="11">
        <v>41668</v>
      </c>
      <c r="B9" s="1" t="s">
        <v>27</v>
      </c>
      <c r="C9" s="1" t="s">
        <v>28</v>
      </c>
      <c r="D9" s="12">
        <v>20</v>
      </c>
      <c r="E9" s="13">
        <v>1.91</v>
      </c>
      <c r="F9" s="13">
        <v>1.91</v>
      </c>
      <c r="G9" s="7" t="s">
        <v>14</v>
      </c>
      <c r="H9" s="7" t="s">
        <v>15</v>
      </c>
      <c r="I9" s="12">
        <f t="shared" si="0"/>
        <v>18.2</v>
      </c>
      <c r="J9" s="12">
        <f t="shared" si="1"/>
        <v>999.94</v>
      </c>
      <c r="K9" s="13" t="s">
        <v>20</v>
      </c>
    </row>
    <row r="10" spans="1:11" ht="12.75">
      <c r="A10" s="11">
        <v>41668</v>
      </c>
      <c r="B10" s="1" t="s">
        <v>29</v>
      </c>
      <c r="C10" s="1" t="s">
        <v>30</v>
      </c>
      <c r="D10" s="12">
        <v>20</v>
      </c>
      <c r="E10" s="13">
        <v>1.75</v>
      </c>
      <c r="F10" s="13">
        <v>1.71</v>
      </c>
      <c r="G10" s="7" t="s">
        <v>14</v>
      </c>
      <c r="H10" s="7" t="s">
        <v>15</v>
      </c>
      <c r="I10" s="12">
        <f t="shared" si="0"/>
        <v>14.2</v>
      </c>
      <c r="J10" s="12">
        <f t="shared" si="1"/>
        <v>1014.1400000000001</v>
      </c>
      <c r="K10" s="13" t="s">
        <v>20</v>
      </c>
    </row>
    <row r="11" spans="1:11" ht="12.75">
      <c r="A11" s="11">
        <v>41669</v>
      </c>
      <c r="B11" s="1" t="s">
        <v>31</v>
      </c>
      <c r="C11" s="1" t="s">
        <v>32</v>
      </c>
      <c r="D11" s="12">
        <v>20</v>
      </c>
      <c r="E11" s="13">
        <v>1.5</v>
      </c>
      <c r="F11" s="13">
        <f>E11</f>
        <v>1.5</v>
      </c>
      <c r="G11" s="7" t="s">
        <v>14</v>
      </c>
      <c r="H11" s="7" t="s">
        <v>15</v>
      </c>
      <c r="I11" s="12">
        <f t="shared" si="0"/>
        <v>10</v>
      </c>
      <c r="J11" s="12">
        <f t="shared" si="1"/>
        <v>1024.14</v>
      </c>
      <c r="K11" s="13" t="s">
        <v>20</v>
      </c>
    </row>
    <row r="12" spans="1:11" s="3" customFormat="1" ht="12.75">
      <c r="A12" s="14">
        <v>41670</v>
      </c>
      <c r="B12" s="3" t="s">
        <v>33</v>
      </c>
      <c r="C12" s="3" t="s">
        <v>34</v>
      </c>
      <c r="D12" s="12">
        <v>20</v>
      </c>
      <c r="E12" s="7">
        <v>1.62</v>
      </c>
      <c r="F12" s="7">
        <f>E12</f>
        <v>1.62</v>
      </c>
      <c r="G12" s="7" t="s">
        <v>14</v>
      </c>
      <c r="H12" s="7" t="s">
        <v>15</v>
      </c>
      <c r="I12" s="15">
        <f t="shared" si="0"/>
        <v>12.400000000000002</v>
      </c>
      <c r="J12" s="15">
        <f t="shared" si="1"/>
        <v>1036.5400000000002</v>
      </c>
      <c r="K12" s="7" t="s">
        <v>20</v>
      </c>
    </row>
    <row r="13" spans="1:11" s="3" customFormat="1" ht="25.5">
      <c r="A13" s="14">
        <v>41671</v>
      </c>
      <c r="B13" s="3" t="s">
        <v>36</v>
      </c>
      <c r="C13" s="3" t="s">
        <v>35</v>
      </c>
      <c r="D13" s="12">
        <v>20</v>
      </c>
      <c r="E13" s="7">
        <v>1.56</v>
      </c>
      <c r="F13" s="7">
        <f>E13</f>
        <v>1.56</v>
      </c>
      <c r="G13" s="7" t="s">
        <v>14</v>
      </c>
      <c r="H13" s="7" t="s">
        <v>15</v>
      </c>
      <c r="I13" s="15">
        <f t="shared" si="0"/>
        <v>11.200000000000001</v>
      </c>
      <c r="J13" s="15">
        <f t="shared" si="1"/>
        <v>1047.7400000000002</v>
      </c>
      <c r="K13" s="7" t="s">
        <v>20</v>
      </c>
    </row>
    <row r="14" spans="1:11" s="3" customFormat="1" ht="12.75">
      <c r="A14" s="14">
        <v>41676</v>
      </c>
      <c r="B14" s="3" t="s">
        <v>43</v>
      </c>
      <c r="C14" s="3" t="s">
        <v>44</v>
      </c>
      <c r="D14" s="12">
        <v>20</v>
      </c>
      <c r="E14" s="7">
        <v>1.53</v>
      </c>
      <c r="F14" s="7">
        <f>E14</f>
        <v>1.53</v>
      </c>
      <c r="G14" s="7" t="s">
        <v>14</v>
      </c>
      <c r="H14" s="7" t="s">
        <v>19</v>
      </c>
      <c r="I14" s="15">
        <f t="shared" si="0"/>
        <v>-20</v>
      </c>
      <c r="J14" s="15">
        <f t="shared" si="1"/>
        <v>1027.7400000000002</v>
      </c>
      <c r="K14" s="7" t="s">
        <v>45</v>
      </c>
    </row>
    <row r="15" spans="1:11" s="3" customFormat="1" ht="25.5">
      <c r="A15" s="14">
        <v>41678</v>
      </c>
      <c r="B15" s="3" t="s">
        <v>48</v>
      </c>
      <c r="C15" s="3" t="s">
        <v>49</v>
      </c>
      <c r="D15" s="12">
        <v>20</v>
      </c>
      <c r="E15" s="7">
        <v>1.47</v>
      </c>
      <c r="F15" s="7">
        <f>E15</f>
        <v>1.47</v>
      </c>
      <c r="G15" s="7" t="s">
        <v>14</v>
      </c>
      <c r="H15" s="7" t="s">
        <v>15</v>
      </c>
      <c r="I15" s="15">
        <f t="shared" si="0"/>
        <v>9.399999999999999</v>
      </c>
      <c r="J15" s="15">
        <f t="shared" si="1"/>
        <v>1037.1400000000003</v>
      </c>
      <c r="K15" s="7" t="s">
        <v>20</v>
      </c>
    </row>
    <row r="16" spans="1:11" s="3" customFormat="1" ht="12.75">
      <c r="A16" s="14">
        <v>41677</v>
      </c>
      <c r="B16" s="3" t="s">
        <v>50</v>
      </c>
      <c r="C16" s="3" t="s">
        <v>53</v>
      </c>
      <c r="D16" s="12">
        <v>20</v>
      </c>
      <c r="E16" s="7">
        <v>1.8</v>
      </c>
      <c r="F16" s="7">
        <f aca="true" t="shared" si="2" ref="F16:F23">E16</f>
        <v>1.8</v>
      </c>
      <c r="G16" s="7" t="s">
        <v>14</v>
      </c>
      <c r="H16" s="7" t="s">
        <v>19</v>
      </c>
      <c r="I16" s="15">
        <f t="shared" si="0"/>
        <v>-20</v>
      </c>
      <c r="J16" s="15">
        <f t="shared" si="1"/>
        <v>1017.1400000000003</v>
      </c>
      <c r="K16" s="13" t="s">
        <v>16</v>
      </c>
    </row>
    <row r="17" spans="1:11" s="3" customFormat="1" ht="12.75">
      <c r="A17" s="14">
        <v>41677</v>
      </c>
      <c r="B17" s="3" t="s">
        <v>51</v>
      </c>
      <c r="C17" s="3" t="s">
        <v>54</v>
      </c>
      <c r="D17" s="12">
        <v>20</v>
      </c>
      <c r="E17" s="7">
        <v>1.67</v>
      </c>
      <c r="F17" s="7">
        <f t="shared" si="2"/>
        <v>1.67</v>
      </c>
      <c r="G17" s="7" t="s">
        <v>14</v>
      </c>
      <c r="H17" s="7" t="s">
        <v>15</v>
      </c>
      <c r="I17" s="15">
        <f t="shared" si="0"/>
        <v>13.399999999999999</v>
      </c>
      <c r="J17" s="15">
        <f t="shared" si="1"/>
        <v>1030.5400000000004</v>
      </c>
      <c r="K17" s="13" t="s">
        <v>16</v>
      </c>
    </row>
    <row r="18" spans="1:11" s="3" customFormat="1" ht="25.5">
      <c r="A18" s="14">
        <v>41677</v>
      </c>
      <c r="B18" s="3" t="s">
        <v>52</v>
      </c>
      <c r="C18" s="3" t="s">
        <v>56</v>
      </c>
      <c r="D18" s="12">
        <v>20</v>
      </c>
      <c r="E18" s="7">
        <v>2.05</v>
      </c>
      <c r="F18" s="7">
        <f t="shared" si="2"/>
        <v>2.05</v>
      </c>
      <c r="G18" s="7" t="s">
        <v>14</v>
      </c>
      <c r="H18" s="7" t="s">
        <v>19</v>
      </c>
      <c r="I18" s="15">
        <f t="shared" si="0"/>
        <v>-20</v>
      </c>
      <c r="J18" s="15">
        <f t="shared" si="1"/>
        <v>1010.5400000000004</v>
      </c>
      <c r="K18" s="13" t="s">
        <v>16</v>
      </c>
    </row>
    <row r="19" spans="1:11" s="3" customFormat="1" ht="12.75">
      <c r="A19" s="14">
        <v>41683</v>
      </c>
      <c r="B19" s="3" t="s">
        <v>57</v>
      </c>
      <c r="C19" s="3" t="s">
        <v>58</v>
      </c>
      <c r="D19" s="12">
        <v>20</v>
      </c>
      <c r="E19" s="7">
        <v>2.25</v>
      </c>
      <c r="F19" s="7">
        <f t="shared" si="2"/>
        <v>2.25</v>
      </c>
      <c r="G19" s="7" t="s">
        <v>14</v>
      </c>
      <c r="H19" s="7" t="s">
        <v>19</v>
      </c>
      <c r="I19" s="15">
        <f t="shared" si="0"/>
        <v>-20</v>
      </c>
      <c r="J19" s="15">
        <f t="shared" si="1"/>
        <v>990.5400000000004</v>
      </c>
      <c r="K19" s="7" t="s">
        <v>45</v>
      </c>
    </row>
    <row r="20" spans="1:11" s="3" customFormat="1" ht="12.75">
      <c r="A20" s="14">
        <v>41681</v>
      </c>
      <c r="B20" s="3" t="s">
        <v>59</v>
      </c>
      <c r="C20" s="3" t="s">
        <v>56</v>
      </c>
      <c r="D20" s="12">
        <v>20</v>
      </c>
      <c r="E20" s="7">
        <v>1.91</v>
      </c>
      <c r="F20" s="7">
        <v>1.78</v>
      </c>
      <c r="G20" s="7" t="s">
        <v>14</v>
      </c>
      <c r="H20" s="7" t="s">
        <v>19</v>
      </c>
      <c r="I20" s="15">
        <f t="shared" si="0"/>
        <v>-20</v>
      </c>
      <c r="J20" s="15">
        <f t="shared" si="1"/>
        <v>970.5400000000004</v>
      </c>
      <c r="K20" s="13" t="s">
        <v>16</v>
      </c>
    </row>
    <row r="21" spans="1:11" s="3" customFormat="1" ht="12.75">
      <c r="A21" s="14">
        <v>41683</v>
      </c>
      <c r="B21" s="3" t="s">
        <v>60</v>
      </c>
      <c r="C21" s="3" t="s">
        <v>61</v>
      </c>
      <c r="D21" s="12">
        <v>20</v>
      </c>
      <c r="E21" s="7">
        <v>2.8</v>
      </c>
      <c r="F21" s="7">
        <f t="shared" si="2"/>
        <v>2.8</v>
      </c>
      <c r="G21" s="7" t="s">
        <v>14</v>
      </c>
      <c r="H21" s="7" t="s">
        <v>19</v>
      </c>
      <c r="I21" s="15">
        <f t="shared" si="0"/>
        <v>-20</v>
      </c>
      <c r="J21" s="15">
        <f t="shared" si="1"/>
        <v>950.5400000000004</v>
      </c>
      <c r="K21" s="7" t="s">
        <v>45</v>
      </c>
    </row>
    <row r="22" spans="1:11" s="3" customFormat="1" ht="12.75">
      <c r="A22" s="14">
        <v>41685</v>
      </c>
      <c r="B22" s="3" t="s">
        <v>62</v>
      </c>
      <c r="C22" s="3" t="s">
        <v>65</v>
      </c>
      <c r="D22" s="12">
        <v>20</v>
      </c>
      <c r="E22" s="7">
        <v>2.62</v>
      </c>
      <c r="F22" s="7">
        <f t="shared" si="2"/>
        <v>2.62</v>
      </c>
      <c r="G22" s="7" t="s">
        <v>14</v>
      </c>
      <c r="H22" s="7" t="s">
        <v>19</v>
      </c>
      <c r="I22" s="15">
        <f t="shared" si="0"/>
        <v>-20</v>
      </c>
      <c r="J22" s="15">
        <f t="shared" si="1"/>
        <v>930.5400000000004</v>
      </c>
      <c r="K22" s="13" t="s">
        <v>16</v>
      </c>
    </row>
    <row r="23" spans="1:11" s="3" customFormat="1" ht="12.75">
      <c r="A23" s="14">
        <v>41685</v>
      </c>
      <c r="B23" s="3" t="s">
        <v>63</v>
      </c>
      <c r="C23" s="3" t="s">
        <v>55</v>
      </c>
      <c r="D23" s="12">
        <v>20</v>
      </c>
      <c r="E23" s="7">
        <v>1.83</v>
      </c>
      <c r="F23" s="7">
        <f t="shared" si="2"/>
        <v>1.83</v>
      </c>
      <c r="G23" s="7" t="s">
        <v>14</v>
      </c>
      <c r="H23" s="7" t="s">
        <v>15</v>
      </c>
      <c r="I23" s="15">
        <f t="shared" si="0"/>
        <v>16.6</v>
      </c>
      <c r="J23" s="15">
        <f t="shared" si="1"/>
        <v>947.1400000000004</v>
      </c>
      <c r="K23" s="13" t="s">
        <v>16</v>
      </c>
    </row>
    <row r="24" spans="1:11" s="3" customFormat="1" ht="12.75">
      <c r="A24" s="14">
        <v>41685</v>
      </c>
      <c r="B24" s="3" t="s">
        <v>64</v>
      </c>
      <c r="C24" s="3" t="s">
        <v>66</v>
      </c>
      <c r="D24" s="12">
        <v>20</v>
      </c>
      <c r="E24" s="7">
        <v>1.57</v>
      </c>
      <c r="F24" s="7">
        <v>1.6</v>
      </c>
      <c r="G24" s="7" t="s">
        <v>14</v>
      </c>
      <c r="H24" s="7" t="s">
        <v>15</v>
      </c>
      <c r="I24" s="15">
        <f t="shared" si="0"/>
        <v>12.000000000000002</v>
      </c>
      <c r="J24" s="15">
        <f t="shared" si="1"/>
        <v>959.1400000000004</v>
      </c>
      <c r="K24" s="13" t="s">
        <v>16</v>
      </c>
    </row>
    <row r="25" spans="1:11" s="3" customFormat="1" ht="25.5">
      <c r="A25" s="14">
        <v>41686</v>
      </c>
      <c r="B25" s="3" t="s">
        <v>68</v>
      </c>
      <c r="C25" s="3" t="s">
        <v>67</v>
      </c>
      <c r="D25" s="12">
        <v>20</v>
      </c>
      <c r="E25" s="7">
        <v>1.57</v>
      </c>
      <c r="F25" s="7">
        <f>E25</f>
        <v>1.57</v>
      </c>
      <c r="G25" s="7" t="s">
        <v>14</v>
      </c>
      <c r="H25" s="7" t="s">
        <v>15</v>
      </c>
      <c r="I25" s="15">
        <f t="shared" si="0"/>
        <v>11.400000000000002</v>
      </c>
      <c r="J25" s="15">
        <f t="shared" si="1"/>
        <v>970.5400000000004</v>
      </c>
      <c r="K25" s="13" t="s">
        <v>20</v>
      </c>
    </row>
    <row r="26" spans="1:11" s="3" customFormat="1" ht="38.25">
      <c r="A26" s="14">
        <v>41687</v>
      </c>
      <c r="B26" s="3" t="s">
        <v>70</v>
      </c>
      <c r="C26" s="3" t="s">
        <v>69</v>
      </c>
      <c r="D26" s="12">
        <v>20</v>
      </c>
      <c r="E26" s="7">
        <v>1.52</v>
      </c>
      <c r="F26" s="7">
        <f>E26</f>
        <v>1.52</v>
      </c>
      <c r="G26" s="7" t="s">
        <v>14</v>
      </c>
      <c r="H26" s="7" t="s">
        <v>15</v>
      </c>
      <c r="I26" s="15">
        <f t="shared" si="0"/>
        <v>10.4</v>
      </c>
      <c r="J26" s="15">
        <f t="shared" si="1"/>
        <v>980.9400000000004</v>
      </c>
      <c r="K26" s="13" t="s">
        <v>20</v>
      </c>
    </row>
    <row r="27" spans="1:11" s="3" customFormat="1" ht="12.75">
      <c r="A27" s="14">
        <v>41688</v>
      </c>
      <c r="B27" s="3" t="s">
        <v>71</v>
      </c>
      <c r="C27" s="3" t="s">
        <v>72</v>
      </c>
      <c r="D27" s="12">
        <v>20</v>
      </c>
      <c r="E27" s="7">
        <v>1.62</v>
      </c>
      <c r="F27" s="7">
        <f>E27</f>
        <v>1.62</v>
      </c>
      <c r="G27" s="7" t="s">
        <v>14</v>
      </c>
      <c r="H27" s="7" t="s">
        <v>15</v>
      </c>
      <c r="I27" s="15">
        <f t="shared" si="0"/>
        <v>12.400000000000002</v>
      </c>
      <c r="J27" s="15">
        <f t="shared" si="1"/>
        <v>993.3400000000004</v>
      </c>
      <c r="K27" s="13" t="s">
        <v>16</v>
      </c>
    </row>
    <row r="28" spans="1:11" s="3" customFormat="1" ht="12.75">
      <c r="A28" s="14">
        <v>41690</v>
      </c>
      <c r="B28" s="3" t="s">
        <v>73</v>
      </c>
      <c r="C28" s="3" t="s">
        <v>74</v>
      </c>
      <c r="D28" s="12">
        <v>20</v>
      </c>
      <c r="E28" s="7">
        <v>1.67</v>
      </c>
      <c r="F28" s="7">
        <f aca="true" t="shared" si="3" ref="F28:F33">E28</f>
        <v>1.67</v>
      </c>
      <c r="G28" s="7" t="s">
        <v>14</v>
      </c>
      <c r="H28" s="7" t="s">
        <v>19</v>
      </c>
      <c r="I28" s="15">
        <f t="shared" si="0"/>
        <v>-20</v>
      </c>
      <c r="J28" s="15">
        <f t="shared" si="1"/>
        <v>973.3400000000004</v>
      </c>
      <c r="K28" s="7" t="s">
        <v>45</v>
      </c>
    </row>
    <row r="29" spans="1:11" s="3" customFormat="1" ht="25.5">
      <c r="A29" s="14">
        <v>41691</v>
      </c>
      <c r="B29" s="3" t="s">
        <v>75</v>
      </c>
      <c r="C29" s="3" t="s">
        <v>76</v>
      </c>
      <c r="D29" s="12">
        <v>20</v>
      </c>
      <c r="E29" s="7">
        <v>1.8</v>
      </c>
      <c r="F29" s="7">
        <f t="shared" si="3"/>
        <v>1.8</v>
      </c>
      <c r="G29" s="7" t="s">
        <v>14</v>
      </c>
      <c r="H29" s="7" t="s">
        <v>19</v>
      </c>
      <c r="I29" s="15">
        <f t="shared" si="0"/>
        <v>-20</v>
      </c>
      <c r="J29" s="15">
        <f t="shared" si="1"/>
        <v>953.3400000000004</v>
      </c>
      <c r="K29" s="7" t="s">
        <v>20</v>
      </c>
    </row>
    <row r="30" spans="1:11" s="3" customFormat="1" ht="12.75">
      <c r="A30" s="14">
        <v>41692</v>
      </c>
      <c r="B30" s="3" t="s">
        <v>81</v>
      </c>
      <c r="C30" s="3" t="s">
        <v>78</v>
      </c>
      <c r="D30" s="12">
        <v>20</v>
      </c>
      <c r="E30" s="7">
        <v>2.25</v>
      </c>
      <c r="F30" s="7">
        <f t="shared" si="3"/>
        <v>2.25</v>
      </c>
      <c r="G30" s="7" t="s">
        <v>14</v>
      </c>
      <c r="H30" s="7" t="s">
        <v>15</v>
      </c>
      <c r="I30" s="15">
        <f t="shared" si="0"/>
        <v>25</v>
      </c>
      <c r="J30" s="15">
        <f t="shared" si="1"/>
        <v>978.3400000000004</v>
      </c>
      <c r="K30" s="13" t="s">
        <v>16</v>
      </c>
    </row>
    <row r="31" spans="1:11" s="3" customFormat="1" ht="12.75">
      <c r="A31" s="14">
        <v>41692</v>
      </c>
      <c r="B31" s="3" t="s">
        <v>77</v>
      </c>
      <c r="C31" s="3" t="s">
        <v>79</v>
      </c>
      <c r="D31" s="12">
        <v>20</v>
      </c>
      <c r="E31" s="7">
        <v>2.45</v>
      </c>
      <c r="F31" s="7">
        <f t="shared" si="3"/>
        <v>2.45</v>
      </c>
      <c r="G31" s="7" t="s">
        <v>14</v>
      </c>
      <c r="H31" s="7" t="s">
        <v>19</v>
      </c>
      <c r="I31" s="15">
        <f t="shared" si="0"/>
        <v>-20</v>
      </c>
      <c r="J31" s="15">
        <f t="shared" si="1"/>
        <v>958.3400000000004</v>
      </c>
      <c r="K31" s="13" t="s">
        <v>16</v>
      </c>
    </row>
    <row r="32" spans="1:11" s="3" customFormat="1" ht="12.75">
      <c r="A32" s="14">
        <v>41692</v>
      </c>
      <c r="B32" s="3" t="s">
        <v>82</v>
      </c>
      <c r="C32" s="3" t="s">
        <v>80</v>
      </c>
      <c r="D32" s="12">
        <v>20</v>
      </c>
      <c r="E32" s="7">
        <v>3.5</v>
      </c>
      <c r="F32" s="7">
        <f t="shared" si="3"/>
        <v>3.5</v>
      </c>
      <c r="G32" s="7" t="s">
        <v>14</v>
      </c>
      <c r="H32" s="7" t="s">
        <v>15</v>
      </c>
      <c r="I32" s="15">
        <f t="shared" si="0"/>
        <v>50</v>
      </c>
      <c r="J32" s="15">
        <f t="shared" si="1"/>
        <v>1008.3400000000004</v>
      </c>
      <c r="K32" s="13" t="s">
        <v>16</v>
      </c>
    </row>
    <row r="33" spans="1:11" s="3" customFormat="1" ht="12.75">
      <c r="A33" s="14">
        <v>41695</v>
      </c>
      <c r="B33" s="3" t="s">
        <v>83</v>
      </c>
      <c r="C33" s="3" t="s">
        <v>84</v>
      </c>
      <c r="D33" s="12">
        <v>20</v>
      </c>
      <c r="E33" s="7">
        <v>2.1</v>
      </c>
      <c r="F33" s="7">
        <f t="shared" si="3"/>
        <v>2.1</v>
      </c>
      <c r="G33" s="7" t="s">
        <v>14</v>
      </c>
      <c r="H33" s="7" t="s">
        <v>19</v>
      </c>
      <c r="I33" s="15">
        <f t="shared" si="0"/>
        <v>-20</v>
      </c>
      <c r="J33" s="15">
        <f t="shared" si="1"/>
        <v>988.3400000000004</v>
      </c>
      <c r="K33" s="13" t="s">
        <v>16</v>
      </c>
    </row>
    <row r="34" spans="1:11" s="3" customFormat="1" ht="12.75">
      <c r="A34" s="14">
        <v>41697</v>
      </c>
      <c r="B34" s="3" t="s">
        <v>85</v>
      </c>
      <c r="C34" s="3" t="s">
        <v>88</v>
      </c>
      <c r="D34" s="12">
        <v>20</v>
      </c>
      <c r="E34" s="7">
        <v>4.75</v>
      </c>
      <c r="F34" s="7">
        <v>4.5</v>
      </c>
      <c r="G34" s="7" t="s">
        <v>14</v>
      </c>
      <c r="H34" s="7" t="s">
        <v>15</v>
      </c>
      <c r="I34" s="15">
        <f t="shared" si="0"/>
        <v>70</v>
      </c>
      <c r="J34" s="15">
        <f t="shared" si="1"/>
        <v>1058.3400000000004</v>
      </c>
      <c r="K34" s="7" t="s">
        <v>45</v>
      </c>
    </row>
    <row r="35" spans="1:11" ht="25.5">
      <c r="A35" s="14">
        <v>41697</v>
      </c>
      <c r="B35" s="3" t="s">
        <v>86</v>
      </c>
      <c r="C35" s="3" t="s">
        <v>89</v>
      </c>
      <c r="D35" s="12">
        <v>20</v>
      </c>
      <c r="E35" s="7">
        <v>2</v>
      </c>
      <c r="F35" s="7">
        <f>E35</f>
        <v>2</v>
      </c>
      <c r="G35" s="7" t="s">
        <v>14</v>
      </c>
      <c r="H35" s="7" t="s">
        <v>19</v>
      </c>
      <c r="I35" s="15">
        <f t="shared" si="0"/>
        <v>-20</v>
      </c>
      <c r="J35" s="15">
        <f t="shared" si="1"/>
        <v>1038.3400000000004</v>
      </c>
      <c r="K35" s="7" t="s">
        <v>45</v>
      </c>
    </row>
    <row r="36" spans="1:11" s="3" customFormat="1" ht="25.5">
      <c r="A36" s="14">
        <v>41697</v>
      </c>
      <c r="B36" s="3" t="s">
        <v>87</v>
      </c>
      <c r="C36" s="3" t="s">
        <v>90</v>
      </c>
      <c r="D36" s="12">
        <v>20</v>
      </c>
      <c r="E36" s="7">
        <v>3</v>
      </c>
      <c r="F36" s="7">
        <f>E36</f>
        <v>3</v>
      </c>
      <c r="G36" s="7" t="s">
        <v>14</v>
      </c>
      <c r="H36" s="7" t="s">
        <v>19</v>
      </c>
      <c r="I36" s="15">
        <f t="shared" si="0"/>
        <v>-20</v>
      </c>
      <c r="J36" s="15">
        <f t="shared" si="1"/>
        <v>1018.3400000000004</v>
      </c>
      <c r="K36" s="7" t="s">
        <v>45</v>
      </c>
    </row>
    <row r="37" spans="1:11" s="3" customFormat="1" ht="12.75">
      <c r="A37" s="14">
        <v>41698</v>
      </c>
      <c r="B37" s="3" t="s">
        <v>92</v>
      </c>
      <c r="C37" s="3" t="s">
        <v>93</v>
      </c>
      <c r="D37" s="12">
        <v>20</v>
      </c>
      <c r="E37" s="7">
        <v>1.62</v>
      </c>
      <c r="F37" s="7">
        <f>E37</f>
        <v>1.62</v>
      </c>
      <c r="G37" s="7" t="s">
        <v>14</v>
      </c>
      <c r="H37" s="7" t="s">
        <v>19</v>
      </c>
      <c r="I37" s="15">
        <f t="shared" si="0"/>
        <v>-20</v>
      </c>
      <c r="J37" s="15">
        <f t="shared" si="1"/>
        <v>998.3400000000004</v>
      </c>
      <c r="K37" s="7" t="s">
        <v>20</v>
      </c>
    </row>
    <row r="38" spans="1:11" s="3" customFormat="1" ht="25.5">
      <c r="A38" s="14">
        <v>41699</v>
      </c>
      <c r="B38" s="3" t="s">
        <v>94</v>
      </c>
      <c r="C38" s="3" t="s">
        <v>95</v>
      </c>
      <c r="D38" s="12">
        <v>20</v>
      </c>
      <c r="E38" s="7">
        <v>1.67</v>
      </c>
      <c r="F38" s="7">
        <f>E38</f>
        <v>1.67</v>
      </c>
      <c r="G38" s="7" t="s">
        <v>14</v>
      </c>
      <c r="H38" s="7" t="s">
        <v>15</v>
      </c>
      <c r="I38" s="15">
        <f t="shared" si="0"/>
        <v>13.399999999999999</v>
      </c>
      <c r="J38" s="15">
        <f t="shared" si="1"/>
        <v>1011.7400000000004</v>
      </c>
      <c r="K38" s="7" t="s">
        <v>16</v>
      </c>
    </row>
    <row r="39" spans="1:11" s="3" customFormat="1" ht="12.75">
      <c r="A39" s="14">
        <v>41702</v>
      </c>
      <c r="B39" s="3" t="s">
        <v>97</v>
      </c>
      <c r="C39" s="3" t="s">
        <v>96</v>
      </c>
      <c r="D39" s="12">
        <v>20</v>
      </c>
      <c r="E39" s="7">
        <v>1.95</v>
      </c>
      <c r="F39" s="7">
        <v>2</v>
      </c>
      <c r="G39" s="7" t="s">
        <v>14</v>
      </c>
      <c r="H39" s="7" t="s">
        <v>19</v>
      </c>
      <c r="I39" s="15">
        <f t="shared" si="0"/>
        <v>-20</v>
      </c>
      <c r="J39" s="15">
        <f t="shared" si="1"/>
        <v>991.7400000000004</v>
      </c>
      <c r="K39" s="7" t="s">
        <v>16</v>
      </c>
    </row>
    <row r="40" spans="1:11" s="3" customFormat="1" ht="12.75">
      <c r="A40" s="14">
        <v>41704</v>
      </c>
      <c r="B40" s="3" t="s">
        <v>98</v>
      </c>
      <c r="C40" s="3" t="s">
        <v>101</v>
      </c>
      <c r="D40" s="12">
        <v>20</v>
      </c>
      <c r="E40" s="7">
        <v>4</v>
      </c>
      <c r="F40" s="7">
        <f aca="true" t="shared" si="4" ref="F40:F57">E40</f>
        <v>4</v>
      </c>
      <c r="G40" s="7" t="s">
        <v>14</v>
      </c>
      <c r="H40" s="7" t="s">
        <v>19</v>
      </c>
      <c r="I40" s="15">
        <f t="shared" si="0"/>
        <v>-20</v>
      </c>
      <c r="J40" s="15">
        <f t="shared" si="1"/>
        <v>971.7400000000004</v>
      </c>
      <c r="K40" s="7" t="s">
        <v>45</v>
      </c>
    </row>
    <row r="41" spans="1:11" s="3" customFormat="1" ht="12.75">
      <c r="A41" s="14">
        <v>41704</v>
      </c>
      <c r="B41" s="3" t="s">
        <v>99</v>
      </c>
      <c r="C41" s="3" t="s">
        <v>102</v>
      </c>
      <c r="D41" s="12">
        <v>20</v>
      </c>
      <c r="E41" s="7">
        <v>3</v>
      </c>
      <c r="F41" s="7">
        <v>2.9</v>
      </c>
      <c r="G41" s="7" t="s">
        <v>14</v>
      </c>
      <c r="H41" s="7" t="s">
        <v>19</v>
      </c>
      <c r="I41" s="15">
        <f t="shared" si="0"/>
        <v>-20</v>
      </c>
      <c r="J41" s="15">
        <f t="shared" si="1"/>
        <v>951.7400000000004</v>
      </c>
      <c r="K41" s="7" t="s">
        <v>45</v>
      </c>
    </row>
    <row r="42" spans="1:11" s="3" customFormat="1" ht="12.75">
      <c r="A42" s="14">
        <v>41704</v>
      </c>
      <c r="B42" s="3" t="s">
        <v>100</v>
      </c>
      <c r="C42" s="3" t="s">
        <v>103</v>
      </c>
      <c r="D42" s="12">
        <v>20</v>
      </c>
      <c r="E42" s="7">
        <v>2.88</v>
      </c>
      <c r="F42" s="7">
        <f t="shared" si="4"/>
        <v>2.88</v>
      </c>
      <c r="G42" s="7" t="s">
        <v>14</v>
      </c>
      <c r="H42" s="7" t="s">
        <v>19</v>
      </c>
      <c r="I42" s="15">
        <f t="shared" si="0"/>
        <v>-20</v>
      </c>
      <c r="J42" s="15">
        <f t="shared" si="1"/>
        <v>931.7400000000004</v>
      </c>
      <c r="K42" s="7" t="s">
        <v>45</v>
      </c>
    </row>
    <row r="43" spans="1:11" s="3" customFormat="1" ht="12.75">
      <c r="A43" s="14">
        <v>41704</v>
      </c>
      <c r="B43" s="3" t="s">
        <v>104</v>
      </c>
      <c r="C43" s="3" t="s">
        <v>105</v>
      </c>
      <c r="D43" s="12">
        <v>20</v>
      </c>
      <c r="E43" s="7">
        <v>2.62</v>
      </c>
      <c r="F43" s="7">
        <f t="shared" si="4"/>
        <v>2.62</v>
      </c>
      <c r="G43" s="7" t="s">
        <v>14</v>
      </c>
      <c r="H43" s="7" t="s">
        <v>15</v>
      </c>
      <c r="I43" s="15">
        <f t="shared" si="0"/>
        <v>32.400000000000006</v>
      </c>
      <c r="J43" s="15">
        <f t="shared" si="1"/>
        <v>964.1400000000003</v>
      </c>
      <c r="K43" s="7" t="s">
        <v>45</v>
      </c>
    </row>
    <row r="44" spans="1:11" s="3" customFormat="1" ht="12.75">
      <c r="A44" s="14">
        <v>41705</v>
      </c>
      <c r="B44" s="3" t="s">
        <v>106</v>
      </c>
      <c r="C44" s="3" t="s">
        <v>107</v>
      </c>
      <c r="D44" s="12">
        <v>20</v>
      </c>
      <c r="E44" s="7">
        <v>2.7</v>
      </c>
      <c r="F44" s="7">
        <f t="shared" si="4"/>
        <v>2.7</v>
      </c>
      <c r="G44" s="7" t="s">
        <v>14</v>
      </c>
      <c r="H44" s="7" t="s">
        <v>19</v>
      </c>
      <c r="I44" s="15">
        <f t="shared" si="0"/>
        <v>-20</v>
      </c>
      <c r="J44" s="15">
        <f t="shared" si="1"/>
        <v>944.1400000000003</v>
      </c>
      <c r="K44" s="7" t="s">
        <v>16</v>
      </c>
    </row>
    <row r="45" spans="1:11" s="3" customFormat="1" ht="12.75">
      <c r="A45" s="14">
        <v>41706</v>
      </c>
      <c r="B45" s="3" t="s">
        <v>112</v>
      </c>
      <c r="C45" s="3" t="s">
        <v>114</v>
      </c>
      <c r="D45" s="12">
        <v>20</v>
      </c>
      <c r="E45" s="7">
        <v>2.5</v>
      </c>
      <c r="F45" s="7">
        <f t="shared" si="4"/>
        <v>2.5</v>
      </c>
      <c r="G45" s="7" t="s">
        <v>14</v>
      </c>
      <c r="H45" s="7" t="s">
        <v>19</v>
      </c>
      <c r="I45" s="15">
        <f t="shared" si="0"/>
        <v>-20</v>
      </c>
      <c r="J45" s="15">
        <f t="shared" si="1"/>
        <v>924.1400000000003</v>
      </c>
      <c r="K45" s="7" t="s">
        <v>16</v>
      </c>
    </row>
    <row r="46" spans="1:11" s="3" customFormat="1" ht="12.75">
      <c r="A46" s="14">
        <v>41706</v>
      </c>
      <c r="B46" s="3" t="s">
        <v>113</v>
      </c>
      <c r="C46" s="3" t="s">
        <v>115</v>
      </c>
      <c r="D46" s="12">
        <v>20</v>
      </c>
      <c r="E46" s="7">
        <v>1.62</v>
      </c>
      <c r="F46" s="7">
        <f t="shared" si="4"/>
        <v>1.62</v>
      </c>
      <c r="G46" s="7" t="s">
        <v>14</v>
      </c>
      <c r="H46" s="7" t="s">
        <v>15</v>
      </c>
      <c r="I46" s="15">
        <f t="shared" si="0"/>
        <v>12.400000000000002</v>
      </c>
      <c r="J46" s="15">
        <f t="shared" si="1"/>
        <v>936.5400000000003</v>
      </c>
      <c r="K46" s="7" t="s">
        <v>16</v>
      </c>
    </row>
    <row r="47" spans="1:11" s="3" customFormat="1" ht="12.75">
      <c r="A47" s="14">
        <v>41706</v>
      </c>
      <c r="B47" s="3" t="s">
        <v>111</v>
      </c>
      <c r="C47" s="3" t="s">
        <v>110</v>
      </c>
      <c r="D47" s="12">
        <v>20</v>
      </c>
      <c r="E47" s="7">
        <v>2.2</v>
      </c>
      <c r="F47" s="7">
        <f t="shared" si="4"/>
        <v>2.2</v>
      </c>
      <c r="G47" s="7" t="s">
        <v>14</v>
      </c>
      <c r="H47" s="7" t="s">
        <v>15</v>
      </c>
      <c r="I47" s="15">
        <f t="shared" si="0"/>
        <v>24.000000000000004</v>
      </c>
      <c r="J47" s="15">
        <f t="shared" si="1"/>
        <v>960.5400000000003</v>
      </c>
      <c r="K47" s="7" t="s">
        <v>16</v>
      </c>
    </row>
    <row r="48" spans="1:11" s="3" customFormat="1" ht="12.75">
      <c r="A48" s="14">
        <v>41706</v>
      </c>
      <c r="B48" s="3" t="s">
        <v>109</v>
      </c>
      <c r="C48" s="3" t="s">
        <v>108</v>
      </c>
      <c r="D48" s="12">
        <v>20</v>
      </c>
      <c r="E48" s="7">
        <v>1.57</v>
      </c>
      <c r="F48" s="7">
        <f t="shared" si="4"/>
        <v>1.57</v>
      </c>
      <c r="G48" s="7" t="s">
        <v>14</v>
      </c>
      <c r="H48" s="7" t="s">
        <v>19</v>
      </c>
      <c r="I48" s="15">
        <f t="shared" si="0"/>
        <v>-20</v>
      </c>
      <c r="J48" s="15">
        <f t="shared" si="1"/>
        <v>940.5400000000003</v>
      </c>
      <c r="K48" s="7" t="s">
        <v>45</v>
      </c>
    </row>
    <row r="49" spans="1:11" s="3" customFormat="1" ht="12.75">
      <c r="A49" s="14">
        <v>41707</v>
      </c>
      <c r="B49" s="3" t="s">
        <v>117</v>
      </c>
      <c r="C49" s="3" t="s">
        <v>116</v>
      </c>
      <c r="D49" s="12">
        <v>20</v>
      </c>
      <c r="E49" s="7">
        <v>2.25</v>
      </c>
      <c r="F49" s="7">
        <f t="shared" si="4"/>
        <v>2.25</v>
      </c>
      <c r="G49" s="7" t="s">
        <v>14</v>
      </c>
      <c r="H49" s="7" t="s">
        <v>15</v>
      </c>
      <c r="I49" s="15">
        <f t="shared" si="0"/>
        <v>25</v>
      </c>
      <c r="J49" s="15">
        <f t="shared" si="1"/>
        <v>965.5400000000003</v>
      </c>
      <c r="K49" s="7" t="s">
        <v>45</v>
      </c>
    </row>
    <row r="50" spans="1:11" s="3" customFormat="1" ht="12.75">
      <c r="A50" s="14">
        <v>41709</v>
      </c>
      <c r="B50" s="3" t="s">
        <v>118</v>
      </c>
      <c r="C50" s="3" t="s">
        <v>119</v>
      </c>
      <c r="D50" s="12">
        <v>20</v>
      </c>
      <c r="E50" s="7">
        <v>1.67</v>
      </c>
      <c r="F50" s="7">
        <f t="shared" si="4"/>
        <v>1.67</v>
      </c>
      <c r="G50" s="7" t="s">
        <v>14</v>
      </c>
      <c r="H50" s="7" t="s">
        <v>19</v>
      </c>
      <c r="I50" s="15">
        <f t="shared" si="0"/>
        <v>-20</v>
      </c>
      <c r="J50" s="15">
        <f t="shared" si="1"/>
        <v>945.5400000000003</v>
      </c>
      <c r="K50" s="7" t="s">
        <v>20</v>
      </c>
    </row>
    <row r="51" spans="1:11" s="3" customFormat="1" ht="12.75">
      <c r="A51" s="14">
        <v>41710</v>
      </c>
      <c r="B51" s="3" t="s">
        <v>120</v>
      </c>
      <c r="C51" s="3" t="s">
        <v>121</v>
      </c>
      <c r="D51" s="12">
        <v>20</v>
      </c>
      <c r="E51" s="7">
        <v>1.9</v>
      </c>
      <c r="F51" s="7">
        <f t="shared" si="4"/>
        <v>1.9</v>
      </c>
      <c r="G51" s="7" t="s">
        <v>14</v>
      </c>
      <c r="H51" s="7" t="s">
        <v>19</v>
      </c>
      <c r="I51" s="15">
        <f t="shared" si="0"/>
        <v>-20</v>
      </c>
      <c r="J51" s="15">
        <f t="shared" si="1"/>
        <v>925.5400000000003</v>
      </c>
      <c r="K51" s="7" t="s">
        <v>20</v>
      </c>
    </row>
    <row r="52" spans="1:11" s="3" customFormat="1" ht="12.75">
      <c r="A52" s="14">
        <v>41710</v>
      </c>
      <c r="B52" s="3" t="s">
        <v>123</v>
      </c>
      <c r="C52" s="3" t="s">
        <v>122</v>
      </c>
      <c r="D52" s="12">
        <v>20</v>
      </c>
      <c r="E52" s="7">
        <v>1.73</v>
      </c>
      <c r="F52" s="7">
        <f t="shared" si="4"/>
        <v>1.73</v>
      </c>
      <c r="G52" s="7" t="s">
        <v>14</v>
      </c>
      <c r="H52" s="7" t="s">
        <v>15</v>
      </c>
      <c r="I52" s="15">
        <f t="shared" si="0"/>
        <v>14.6</v>
      </c>
      <c r="J52" s="15">
        <f t="shared" si="1"/>
        <v>940.1400000000003</v>
      </c>
      <c r="K52" s="7" t="s">
        <v>16</v>
      </c>
    </row>
    <row r="53" spans="1:11" s="3" customFormat="1" ht="12.75">
      <c r="A53" s="14">
        <v>41710</v>
      </c>
      <c r="B53" s="3" t="s">
        <v>126</v>
      </c>
      <c r="C53" s="3" t="s">
        <v>124</v>
      </c>
      <c r="D53" s="12">
        <v>20</v>
      </c>
      <c r="E53" s="7">
        <v>1.67</v>
      </c>
      <c r="F53" s="7">
        <f t="shared" si="4"/>
        <v>1.67</v>
      </c>
      <c r="G53" s="7" t="s">
        <v>14</v>
      </c>
      <c r="H53" s="7" t="s">
        <v>15</v>
      </c>
      <c r="I53" s="15">
        <f t="shared" si="0"/>
        <v>13.399999999999999</v>
      </c>
      <c r="J53" s="15">
        <f t="shared" si="1"/>
        <v>953.5400000000003</v>
      </c>
      <c r="K53" s="7" t="s">
        <v>16</v>
      </c>
    </row>
    <row r="54" spans="1:11" s="3" customFormat="1" ht="12.75">
      <c r="A54" s="14">
        <v>41710</v>
      </c>
      <c r="B54" s="3" t="s">
        <v>127</v>
      </c>
      <c r="C54" s="3" t="s">
        <v>125</v>
      </c>
      <c r="D54" s="12">
        <v>20</v>
      </c>
      <c r="E54" s="7">
        <v>2.25</v>
      </c>
      <c r="F54" s="7">
        <f t="shared" si="4"/>
        <v>2.25</v>
      </c>
      <c r="G54" s="7" t="s">
        <v>14</v>
      </c>
      <c r="H54" s="7" t="s">
        <v>19</v>
      </c>
      <c r="I54" s="15">
        <f t="shared" si="0"/>
        <v>-20</v>
      </c>
      <c r="J54" s="15">
        <f t="shared" si="1"/>
        <v>933.5400000000003</v>
      </c>
      <c r="K54" s="7" t="s">
        <v>16</v>
      </c>
    </row>
    <row r="55" spans="1:11" s="3" customFormat="1" ht="51">
      <c r="A55" s="14">
        <v>41711</v>
      </c>
      <c r="B55" s="3" t="s">
        <v>128</v>
      </c>
      <c r="C55" s="3" t="s">
        <v>129</v>
      </c>
      <c r="D55" s="12">
        <v>20</v>
      </c>
      <c r="E55" s="7" t="s">
        <v>130</v>
      </c>
      <c r="F55" s="7">
        <f>(20.24/20)+1</f>
        <v>2.012</v>
      </c>
      <c r="G55" s="7" t="s">
        <v>14</v>
      </c>
      <c r="H55" s="7" t="s">
        <v>15</v>
      </c>
      <c r="I55" s="15">
        <f t="shared" si="0"/>
        <v>20.240000000000002</v>
      </c>
      <c r="J55" s="15">
        <f t="shared" si="1"/>
        <v>953.7800000000003</v>
      </c>
      <c r="K55" s="7" t="s">
        <v>45</v>
      </c>
    </row>
    <row r="56" spans="1:11" s="3" customFormat="1" ht="25.5">
      <c r="A56" s="14">
        <v>41713</v>
      </c>
      <c r="B56" s="3" t="s">
        <v>131</v>
      </c>
      <c r="C56" s="3" t="s">
        <v>132</v>
      </c>
      <c r="D56" s="12">
        <v>20</v>
      </c>
      <c r="E56" s="7">
        <v>1.85</v>
      </c>
      <c r="F56" s="7">
        <f t="shared" si="4"/>
        <v>1.85</v>
      </c>
      <c r="G56" s="7" t="s">
        <v>14</v>
      </c>
      <c r="H56" s="7" t="s">
        <v>19</v>
      </c>
      <c r="I56" s="15">
        <f t="shared" si="0"/>
        <v>-20</v>
      </c>
      <c r="J56" s="15">
        <f t="shared" si="1"/>
        <v>933.7800000000003</v>
      </c>
      <c r="K56" s="7" t="s">
        <v>16</v>
      </c>
    </row>
    <row r="57" spans="1:11" s="3" customFormat="1" ht="12.75">
      <c r="A57" s="14">
        <v>41713</v>
      </c>
      <c r="B57" s="3" t="s">
        <v>134</v>
      </c>
      <c r="C57" s="3" t="s">
        <v>133</v>
      </c>
      <c r="D57" s="12">
        <v>20</v>
      </c>
      <c r="E57" s="7">
        <v>1.85</v>
      </c>
      <c r="F57" s="7">
        <f t="shared" si="4"/>
        <v>1.85</v>
      </c>
      <c r="G57" s="7" t="s">
        <v>14</v>
      </c>
      <c r="H57" s="7" t="s">
        <v>19</v>
      </c>
      <c r="I57" s="15">
        <f t="shared" si="0"/>
        <v>-20</v>
      </c>
      <c r="J57" s="15">
        <f t="shared" si="1"/>
        <v>913.7800000000003</v>
      </c>
      <c r="K57" s="7" t="s">
        <v>16</v>
      </c>
    </row>
    <row r="58" spans="1:11" s="3" customFormat="1" ht="25.5">
      <c r="A58" s="14">
        <v>41716</v>
      </c>
      <c r="B58" s="3" t="s">
        <v>135</v>
      </c>
      <c r="C58" s="3" t="s">
        <v>133</v>
      </c>
      <c r="D58" s="12">
        <v>20</v>
      </c>
      <c r="E58" s="7" t="s">
        <v>136</v>
      </c>
      <c r="F58" s="7">
        <v>1.75</v>
      </c>
      <c r="G58" s="7" t="s">
        <v>14</v>
      </c>
      <c r="H58" s="7" t="s">
        <v>19</v>
      </c>
      <c r="I58" s="15">
        <f t="shared" si="0"/>
        <v>-20</v>
      </c>
      <c r="J58" s="15">
        <f t="shared" si="1"/>
        <v>893.7800000000003</v>
      </c>
      <c r="K58" s="7" t="s">
        <v>16</v>
      </c>
    </row>
    <row r="59" spans="1:11" s="3" customFormat="1" ht="51">
      <c r="A59" s="14">
        <v>41718</v>
      </c>
      <c r="B59" s="3" t="s">
        <v>138</v>
      </c>
      <c r="C59" s="3" t="s">
        <v>137</v>
      </c>
      <c r="D59" s="12">
        <v>20</v>
      </c>
      <c r="E59" s="7" t="s">
        <v>141</v>
      </c>
      <c r="F59" s="7">
        <v>2.043</v>
      </c>
      <c r="G59" s="7" t="s">
        <v>14</v>
      </c>
      <c r="H59" s="7" t="s">
        <v>15</v>
      </c>
      <c r="I59" s="15">
        <f t="shared" si="0"/>
        <v>20.860000000000003</v>
      </c>
      <c r="J59" s="15">
        <f t="shared" si="1"/>
        <v>914.6400000000003</v>
      </c>
      <c r="K59" s="7" t="s">
        <v>45</v>
      </c>
    </row>
    <row r="60" spans="1:11" s="3" customFormat="1" ht="51">
      <c r="A60" s="14">
        <v>41718</v>
      </c>
      <c r="B60" s="3" t="s">
        <v>139</v>
      </c>
      <c r="C60" s="3" t="s">
        <v>140</v>
      </c>
      <c r="D60" s="12">
        <v>20</v>
      </c>
      <c r="E60" s="7" t="s">
        <v>142</v>
      </c>
      <c r="F60" s="7">
        <v>2</v>
      </c>
      <c r="G60" s="7" t="s">
        <v>14</v>
      </c>
      <c r="H60" s="7" t="s">
        <v>19</v>
      </c>
      <c r="I60" s="15">
        <f t="shared" si="0"/>
        <v>-20</v>
      </c>
      <c r="J60" s="15">
        <f t="shared" si="1"/>
        <v>894.6400000000003</v>
      </c>
      <c r="K60" s="7" t="s">
        <v>45</v>
      </c>
    </row>
    <row r="61" spans="1:11" s="3" customFormat="1" ht="25.5">
      <c r="A61" s="14">
        <v>41720</v>
      </c>
      <c r="B61" s="3" t="s">
        <v>143</v>
      </c>
      <c r="C61" s="3" t="s">
        <v>144</v>
      </c>
      <c r="D61" s="12">
        <v>20</v>
      </c>
      <c r="E61" s="7" t="s">
        <v>145</v>
      </c>
      <c r="F61" s="7">
        <v>1.62</v>
      </c>
      <c r="G61" s="7" t="s">
        <v>14</v>
      </c>
      <c r="H61" s="7" t="s">
        <v>19</v>
      </c>
      <c r="I61" s="15">
        <f t="shared" si="0"/>
        <v>-20</v>
      </c>
      <c r="J61" s="15">
        <f t="shared" si="1"/>
        <v>874.6400000000003</v>
      </c>
      <c r="K61" s="7" t="s">
        <v>16</v>
      </c>
    </row>
    <row r="62" spans="1:11" s="3" customFormat="1" ht="12.75">
      <c r="A62" s="14">
        <v>41720</v>
      </c>
      <c r="B62" s="3" t="s">
        <v>146</v>
      </c>
      <c r="C62" s="3" t="s">
        <v>147</v>
      </c>
      <c r="D62" s="12">
        <v>20</v>
      </c>
      <c r="E62" s="7">
        <v>2.05</v>
      </c>
      <c r="F62" s="7">
        <f aca="true" t="shared" si="5" ref="F62:F70">E62</f>
        <v>2.05</v>
      </c>
      <c r="G62" s="7" t="s">
        <v>14</v>
      </c>
      <c r="H62" s="7" t="s">
        <v>15</v>
      </c>
      <c r="I62" s="15">
        <f t="shared" si="0"/>
        <v>20.999999999999996</v>
      </c>
      <c r="J62" s="15">
        <f t="shared" si="1"/>
        <v>895.6400000000003</v>
      </c>
      <c r="K62" s="7" t="s">
        <v>16</v>
      </c>
    </row>
    <row r="63" spans="1:11" s="3" customFormat="1" ht="12.75">
      <c r="A63" s="14">
        <v>41720</v>
      </c>
      <c r="B63" s="3" t="s">
        <v>148</v>
      </c>
      <c r="C63" s="3" t="s">
        <v>149</v>
      </c>
      <c r="D63" s="12">
        <v>20</v>
      </c>
      <c r="E63" s="7">
        <v>2.4</v>
      </c>
      <c r="F63" s="7">
        <f t="shared" si="5"/>
        <v>2.4</v>
      </c>
      <c r="G63" s="7" t="s">
        <v>14</v>
      </c>
      <c r="H63" s="7" t="s">
        <v>19</v>
      </c>
      <c r="I63" s="15">
        <f t="shared" si="0"/>
        <v>-20</v>
      </c>
      <c r="J63" s="15">
        <f t="shared" si="1"/>
        <v>875.6400000000003</v>
      </c>
      <c r="K63" s="7" t="s">
        <v>16</v>
      </c>
    </row>
    <row r="64" spans="1:11" s="3" customFormat="1" ht="12.75">
      <c r="A64" s="14">
        <v>41720</v>
      </c>
      <c r="B64" s="3" t="s">
        <v>150</v>
      </c>
      <c r="C64" s="3" t="s">
        <v>151</v>
      </c>
      <c r="D64" s="12">
        <v>20</v>
      </c>
      <c r="E64" s="7">
        <v>2.3</v>
      </c>
      <c r="F64" s="7">
        <f t="shared" si="5"/>
        <v>2.3</v>
      </c>
      <c r="G64" s="7" t="s">
        <v>14</v>
      </c>
      <c r="H64" s="7" t="s">
        <v>19</v>
      </c>
      <c r="I64" s="15">
        <f t="shared" si="0"/>
        <v>-20</v>
      </c>
      <c r="J64" s="15">
        <f t="shared" si="1"/>
        <v>855.6400000000003</v>
      </c>
      <c r="K64" s="7" t="s">
        <v>16</v>
      </c>
    </row>
    <row r="65" spans="1:11" s="3" customFormat="1" ht="38.25">
      <c r="A65" s="14">
        <v>41723</v>
      </c>
      <c r="B65" s="3" t="s">
        <v>152</v>
      </c>
      <c r="C65" s="3" t="s">
        <v>155</v>
      </c>
      <c r="D65" s="12">
        <v>20</v>
      </c>
      <c r="E65" s="7">
        <v>1.55</v>
      </c>
      <c r="F65" s="7">
        <f t="shared" si="5"/>
        <v>1.55</v>
      </c>
      <c r="G65" s="7" t="s">
        <v>14</v>
      </c>
      <c r="H65" s="7" t="s">
        <v>19</v>
      </c>
      <c r="I65" s="15">
        <f t="shared" si="0"/>
        <v>-20</v>
      </c>
      <c r="J65" s="15">
        <f t="shared" si="1"/>
        <v>835.6400000000003</v>
      </c>
      <c r="K65" s="7" t="s">
        <v>20</v>
      </c>
    </row>
    <row r="66" spans="1:11" s="3" customFormat="1" ht="25.5">
      <c r="A66" s="14">
        <v>41723</v>
      </c>
      <c r="B66" s="3" t="s">
        <v>153</v>
      </c>
      <c r="C66" s="3" t="s">
        <v>154</v>
      </c>
      <c r="D66" s="12">
        <v>20</v>
      </c>
      <c r="E66" s="7">
        <v>1.99</v>
      </c>
      <c r="F66" s="7">
        <f t="shared" si="5"/>
        <v>1.99</v>
      </c>
      <c r="G66" s="7" t="s">
        <v>14</v>
      </c>
      <c r="H66" s="7" t="s">
        <v>19</v>
      </c>
      <c r="I66" s="15">
        <f t="shared" si="0"/>
        <v>-20</v>
      </c>
      <c r="J66" s="15">
        <f t="shared" si="1"/>
        <v>815.6400000000003</v>
      </c>
      <c r="K66" s="7" t="s">
        <v>20</v>
      </c>
    </row>
    <row r="67" spans="1:11" s="3" customFormat="1" ht="12.75">
      <c r="A67" s="14">
        <v>41725</v>
      </c>
      <c r="B67" s="3" t="s">
        <v>157</v>
      </c>
      <c r="C67" s="3" t="s">
        <v>156</v>
      </c>
      <c r="D67" s="12">
        <v>20</v>
      </c>
      <c r="E67" s="7">
        <v>2.4</v>
      </c>
      <c r="F67" s="7">
        <f t="shared" si="5"/>
        <v>2.4</v>
      </c>
      <c r="G67" s="7" t="s">
        <v>14</v>
      </c>
      <c r="H67" s="7" t="s">
        <v>19</v>
      </c>
      <c r="I67" s="15">
        <f t="shared" si="0"/>
        <v>-20</v>
      </c>
      <c r="J67" s="15">
        <f t="shared" si="1"/>
        <v>795.6400000000003</v>
      </c>
      <c r="K67" s="7" t="s">
        <v>45</v>
      </c>
    </row>
    <row r="68" spans="1:11" s="3" customFormat="1" ht="25.5">
      <c r="A68" s="14">
        <v>41727</v>
      </c>
      <c r="B68" s="3" t="s">
        <v>159</v>
      </c>
      <c r="C68" s="3" t="s">
        <v>158</v>
      </c>
      <c r="D68" s="12">
        <v>20</v>
      </c>
      <c r="E68" s="7">
        <v>1.62</v>
      </c>
      <c r="F68" s="7">
        <f t="shared" si="5"/>
        <v>1.62</v>
      </c>
      <c r="G68" s="7" t="s">
        <v>14</v>
      </c>
      <c r="H68" s="7" t="s">
        <v>19</v>
      </c>
      <c r="I68" s="15">
        <f aca="true" t="shared" si="6" ref="I68:I131">IF(G68="No",IF(H68="Win",D68*(F68-1),-D68),IF(H68="Win",D68*(F68-1)*0.95,-D68))</f>
        <v>-20</v>
      </c>
      <c r="J68" s="15">
        <f aca="true" t="shared" si="7" ref="J68:J131">J67+I68</f>
        <v>775.6400000000003</v>
      </c>
      <c r="K68" s="7" t="s">
        <v>45</v>
      </c>
    </row>
    <row r="69" spans="1:11" s="3" customFormat="1" ht="25.5">
      <c r="A69" s="14">
        <v>41727</v>
      </c>
      <c r="B69" s="3" t="s">
        <v>160</v>
      </c>
      <c r="C69" s="3" t="s">
        <v>161</v>
      </c>
      <c r="D69" s="12">
        <v>20</v>
      </c>
      <c r="E69" s="7">
        <v>1.9</v>
      </c>
      <c r="F69" s="7">
        <v>1.8</v>
      </c>
      <c r="G69" s="7" t="s">
        <v>14</v>
      </c>
      <c r="H69" s="7" t="s">
        <v>15</v>
      </c>
      <c r="I69" s="15">
        <f t="shared" si="6"/>
        <v>16</v>
      </c>
      <c r="J69" s="15">
        <f t="shared" si="7"/>
        <v>791.6400000000003</v>
      </c>
      <c r="K69" s="7" t="s">
        <v>45</v>
      </c>
    </row>
    <row r="70" spans="1:11" s="3" customFormat="1" ht="12.75">
      <c r="A70" s="14">
        <v>41727</v>
      </c>
      <c r="B70" s="3" t="s">
        <v>162</v>
      </c>
      <c r="C70" s="3" t="s">
        <v>163</v>
      </c>
      <c r="D70" s="12">
        <v>20</v>
      </c>
      <c r="E70" s="7">
        <v>2</v>
      </c>
      <c r="F70" s="7">
        <f t="shared" si="5"/>
        <v>2</v>
      </c>
      <c r="G70" s="7" t="s">
        <v>14</v>
      </c>
      <c r="H70" s="7" t="s">
        <v>15</v>
      </c>
      <c r="I70" s="15">
        <f t="shared" si="6"/>
        <v>20</v>
      </c>
      <c r="J70" s="15">
        <f t="shared" si="7"/>
        <v>811.6400000000003</v>
      </c>
      <c r="K70" s="7" t="s">
        <v>45</v>
      </c>
    </row>
    <row r="71" spans="1:11" s="3" customFormat="1" ht="12.75">
      <c r="A71" s="14">
        <v>41728</v>
      </c>
      <c r="B71" s="3" t="s">
        <v>164</v>
      </c>
      <c r="C71" s="3" t="s">
        <v>165</v>
      </c>
      <c r="D71" s="12">
        <v>20</v>
      </c>
      <c r="E71" s="7">
        <v>2.1</v>
      </c>
      <c r="F71" s="7">
        <f>E71</f>
        <v>2.1</v>
      </c>
      <c r="G71" s="7" t="s">
        <v>14</v>
      </c>
      <c r="H71" s="7" t="s">
        <v>19</v>
      </c>
      <c r="I71" s="15">
        <f t="shared" si="6"/>
        <v>-20</v>
      </c>
      <c r="J71" s="15">
        <f t="shared" si="7"/>
        <v>791.6400000000003</v>
      </c>
      <c r="K71" s="7" t="s">
        <v>20</v>
      </c>
    </row>
    <row r="72" spans="1:11" s="3" customFormat="1" ht="25.5">
      <c r="A72" s="14">
        <v>41730</v>
      </c>
      <c r="B72" s="3" t="s">
        <v>166</v>
      </c>
      <c r="C72" s="3" t="s">
        <v>167</v>
      </c>
      <c r="D72" s="12">
        <v>20</v>
      </c>
      <c r="E72" s="7">
        <v>1.95</v>
      </c>
      <c r="F72" s="7">
        <f>E72</f>
        <v>1.95</v>
      </c>
      <c r="G72" s="7" t="s">
        <v>14</v>
      </c>
      <c r="H72" s="7" t="s">
        <v>19</v>
      </c>
      <c r="I72" s="15">
        <f t="shared" si="6"/>
        <v>-20</v>
      </c>
      <c r="J72" s="15">
        <f t="shared" si="7"/>
        <v>771.6400000000003</v>
      </c>
      <c r="K72" s="7" t="s">
        <v>20</v>
      </c>
    </row>
    <row r="73" spans="1:11" s="3" customFormat="1" ht="12.75">
      <c r="A73" s="14">
        <v>41731</v>
      </c>
      <c r="B73" s="3" t="s">
        <v>168</v>
      </c>
      <c r="C73" s="3" t="s">
        <v>169</v>
      </c>
      <c r="D73" s="12">
        <v>20</v>
      </c>
      <c r="E73" s="7">
        <v>1.67</v>
      </c>
      <c r="F73" s="7">
        <f>E73</f>
        <v>1.67</v>
      </c>
      <c r="G73" s="7" t="s">
        <v>14</v>
      </c>
      <c r="H73" s="7" t="s">
        <v>15</v>
      </c>
      <c r="I73" s="15">
        <f t="shared" si="6"/>
        <v>13.399999999999999</v>
      </c>
      <c r="J73" s="15">
        <f t="shared" si="7"/>
        <v>785.0400000000003</v>
      </c>
      <c r="K73" s="7" t="s">
        <v>16</v>
      </c>
    </row>
    <row r="74" spans="1:11" s="2" customFormat="1" ht="25.5">
      <c r="A74" s="14">
        <v>41732</v>
      </c>
      <c r="B74" s="3" t="s">
        <v>170</v>
      </c>
      <c r="C74" s="3" t="s">
        <v>172</v>
      </c>
      <c r="D74" s="12">
        <v>20</v>
      </c>
      <c r="E74" s="7" t="s">
        <v>171</v>
      </c>
      <c r="F74" s="7">
        <v>2.5</v>
      </c>
      <c r="G74" s="7" t="s">
        <v>14</v>
      </c>
      <c r="H74" s="7" t="s">
        <v>15</v>
      </c>
      <c r="I74" s="15">
        <f t="shared" si="6"/>
        <v>30</v>
      </c>
      <c r="J74" s="15">
        <f t="shared" si="7"/>
        <v>815.0400000000003</v>
      </c>
      <c r="K74" s="7" t="s">
        <v>45</v>
      </c>
    </row>
    <row r="75" spans="1:11" s="3" customFormat="1" ht="12.75">
      <c r="A75" s="14">
        <v>41734</v>
      </c>
      <c r="B75" s="3" t="s">
        <v>173</v>
      </c>
      <c r="C75" s="3" t="s">
        <v>174</v>
      </c>
      <c r="D75" s="12">
        <v>20</v>
      </c>
      <c r="E75" s="7">
        <v>2.38</v>
      </c>
      <c r="F75" s="7">
        <f aca="true" t="shared" si="8" ref="F75:F87">E75</f>
        <v>2.38</v>
      </c>
      <c r="G75" s="7" t="s">
        <v>14</v>
      </c>
      <c r="H75" s="7" t="s">
        <v>19</v>
      </c>
      <c r="I75" s="15">
        <f t="shared" si="6"/>
        <v>-20</v>
      </c>
      <c r="J75" s="15">
        <f t="shared" si="7"/>
        <v>795.0400000000003</v>
      </c>
      <c r="K75" s="7" t="s">
        <v>16</v>
      </c>
    </row>
    <row r="76" spans="1:11" s="3" customFormat="1" ht="12.75">
      <c r="A76" s="14">
        <v>41736</v>
      </c>
      <c r="B76" s="3" t="s">
        <v>175</v>
      </c>
      <c r="C76" s="3" t="s">
        <v>176</v>
      </c>
      <c r="D76" s="12">
        <v>20</v>
      </c>
      <c r="E76" s="7">
        <v>1.6</v>
      </c>
      <c r="F76" s="7">
        <f t="shared" si="8"/>
        <v>1.6</v>
      </c>
      <c r="G76" s="7" t="s">
        <v>14</v>
      </c>
      <c r="H76" s="7" t="s">
        <v>15</v>
      </c>
      <c r="I76" s="15">
        <f t="shared" si="6"/>
        <v>12.000000000000002</v>
      </c>
      <c r="J76" s="15">
        <f t="shared" si="7"/>
        <v>807.0400000000003</v>
      </c>
      <c r="K76" s="7" t="s">
        <v>16</v>
      </c>
    </row>
    <row r="77" spans="1:11" s="3" customFormat="1" ht="38.25">
      <c r="A77" s="14">
        <v>41737</v>
      </c>
      <c r="B77" s="3" t="s">
        <v>177</v>
      </c>
      <c r="C77" s="3" t="s">
        <v>178</v>
      </c>
      <c r="D77" s="12">
        <v>20</v>
      </c>
      <c r="E77" s="7">
        <v>1.56</v>
      </c>
      <c r="F77" s="7">
        <f t="shared" si="8"/>
        <v>1.56</v>
      </c>
      <c r="G77" s="7" t="s">
        <v>14</v>
      </c>
      <c r="H77" s="7" t="s">
        <v>15</v>
      </c>
      <c r="I77" s="15">
        <f t="shared" si="6"/>
        <v>11.200000000000001</v>
      </c>
      <c r="J77" s="15">
        <f t="shared" si="7"/>
        <v>818.2400000000004</v>
      </c>
      <c r="K77" s="7" t="s">
        <v>20</v>
      </c>
    </row>
    <row r="78" spans="1:11" s="3" customFormat="1" ht="12.75">
      <c r="A78" s="14">
        <v>41737</v>
      </c>
      <c r="B78" s="3" t="s">
        <v>179</v>
      </c>
      <c r="C78" s="3" t="s">
        <v>180</v>
      </c>
      <c r="D78" s="12">
        <v>20</v>
      </c>
      <c r="E78" s="7">
        <v>1.56</v>
      </c>
      <c r="F78" s="7">
        <f t="shared" si="8"/>
        <v>1.56</v>
      </c>
      <c r="G78" s="7" t="s">
        <v>14</v>
      </c>
      <c r="H78" s="7" t="s">
        <v>15</v>
      </c>
      <c r="I78" s="15">
        <f t="shared" si="6"/>
        <v>11.200000000000001</v>
      </c>
      <c r="J78" s="15">
        <f t="shared" si="7"/>
        <v>829.4400000000004</v>
      </c>
      <c r="K78" s="7" t="s">
        <v>20</v>
      </c>
    </row>
    <row r="79" spans="1:11" s="3" customFormat="1" ht="25.5">
      <c r="A79" s="14">
        <v>41738</v>
      </c>
      <c r="B79" s="3" t="s">
        <v>181</v>
      </c>
      <c r="C79" s="3" t="s">
        <v>182</v>
      </c>
      <c r="D79" s="12">
        <v>20</v>
      </c>
      <c r="E79" s="7">
        <v>1.68</v>
      </c>
      <c r="F79" s="7">
        <f t="shared" si="8"/>
        <v>1.68</v>
      </c>
      <c r="G79" s="7" t="s">
        <v>14</v>
      </c>
      <c r="H79" s="7" t="s">
        <v>19</v>
      </c>
      <c r="I79" s="15">
        <f t="shared" si="6"/>
        <v>-20</v>
      </c>
      <c r="J79" s="15">
        <f t="shared" si="7"/>
        <v>809.4400000000004</v>
      </c>
      <c r="K79" s="7" t="s">
        <v>20</v>
      </c>
    </row>
    <row r="80" spans="1:11" s="3" customFormat="1" ht="12.75">
      <c r="A80" s="14">
        <v>41739</v>
      </c>
      <c r="B80" s="3" t="s">
        <v>183</v>
      </c>
      <c r="C80" s="3" t="s">
        <v>184</v>
      </c>
      <c r="D80" s="12">
        <v>20</v>
      </c>
      <c r="E80" s="7">
        <v>1.95</v>
      </c>
      <c r="F80" s="7">
        <f t="shared" si="8"/>
        <v>1.95</v>
      </c>
      <c r="G80" s="7" t="s">
        <v>14</v>
      </c>
      <c r="H80" s="7" t="s">
        <v>15</v>
      </c>
      <c r="I80" s="15">
        <f t="shared" si="6"/>
        <v>19</v>
      </c>
      <c r="J80" s="15">
        <f t="shared" si="7"/>
        <v>828.4400000000004</v>
      </c>
      <c r="K80" s="7" t="s">
        <v>20</v>
      </c>
    </row>
    <row r="81" spans="1:11" s="3" customFormat="1" ht="12.75">
      <c r="A81" s="14">
        <v>41741</v>
      </c>
      <c r="B81" s="3" t="s">
        <v>185</v>
      </c>
      <c r="C81" s="3" t="s">
        <v>188</v>
      </c>
      <c r="D81" s="12">
        <v>20</v>
      </c>
      <c r="E81" s="7">
        <v>2.1</v>
      </c>
      <c r="F81" s="7">
        <f t="shared" si="8"/>
        <v>2.1</v>
      </c>
      <c r="G81" s="7" t="s">
        <v>14</v>
      </c>
      <c r="H81" s="7" t="s">
        <v>19</v>
      </c>
      <c r="I81" s="15">
        <f t="shared" si="6"/>
        <v>-20</v>
      </c>
      <c r="J81" s="15">
        <f t="shared" si="7"/>
        <v>808.4400000000004</v>
      </c>
      <c r="K81" s="7" t="s">
        <v>16</v>
      </c>
    </row>
    <row r="82" spans="1:11" s="3" customFormat="1" ht="12.75">
      <c r="A82" s="14">
        <v>41741</v>
      </c>
      <c r="B82" s="3" t="s">
        <v>186</v>
      </c>
      <c r="C82" s="3" t="s">
        <v>189</v>
      </c>
      <c r="D82" s="12">
        <v>20</v>
      </c>
      <c r="E82" s="7">
        <v>2.05</v>
      </c>
      <c r="F82" s="7">
        <f t="shared" si="8"/>
        <v>2.05</v>
      </c>
      <c r="G82" s="7" t="s">
        <v>14</v>
      </c>
      <c r="H82" s="7" t="s">
        <v>19</v>
      </c>
      <c r="I82" s="15">
        <f t="shared" si="6"/>
        <v>-20</v>
      </c>
      <c r="J82" s="15">
        <f t="shared" si="7"/>
        <v>788.4400000000004</v>
      </c>
      <c r="K82" s="7" t="s">
        <v>16</v>
      </c>
    </row>
    <row r="83" spans="1:11" s="3" customFormat="1" ht="12.75">
      <c r="A83" s="14">
        <v>41741</v>
      </c>
      <c r="B83" s="3" t="s">
        <v>187</v>
      </c>
      <c r="C83" s="3" t="s">
        <v>190</v>
      </c>
      <c r="D83" s="12">
        <v>20</v>
      </c>
      <c r="E83" s="7">
        <v>2.4</v>
      </c>
      <c r="F83" s="7">
        <f t="shared" si="8"/>
        <v>2.4</v>
      </c>
      <c r="G83" s="7" t="s">
        <v>14</v>
      </c>
      <c r="H83" s="7" t="s">
        <v>19</v>
      </c>
      <c r="I83" s="15">
        <f t="shared" si="6"/>
        <v>-20</v>
      </c>
      <c r="J83" s="15">
        <f t="shared" si="7"/>
        <v>768.4400000000004</v>
      </c>
      <c r="K83" s="7" t="s">
        <v>16</v>
      </c>
    </row>
    <row r="84" spans="1:11" s="3" customFormat="1" ht="12.75">
      <c r="A84" s="14">
        <v>41742</v>
      </c>
      <c r="B84" s="3" t="s">
        <v>192</v>
      </c>
      <c r="C84" s="3" t="s">
        <v>191</v>
      </c>
      <c r="D84" s="12">
        <v>20</v>
      </c>
      <c r="E84" s="7">
        <v>1.83</v>
      </c>
      <c r="F84" s="7">
        <f t="shared" si="8"/>
        <v>1.83</v>
      </c>
      <c r="G84" s="7" t="s">
        <v>14</v>
      </c>
      <c r="H84" s="7" t="s">
        <v>15</v>
      </c>
      <c r="I84" s="15">
        <f t="shared" si="6"/>
        <v>16.6</v>
      </c>
      <c r="J84" s="15">
        <f t="shared" si="7"/>
        <v>785.0400000000004</v>
      </c>
      <c r="K84" s="7" t="s">
        <v>16</v>
      </c>
    </row>
    <row r="85" spans="1:11" s="3" customFormat="1" ht="12.75">
      <c r="A85" s="14">
        <v>41744</v>
      </c>
      <c r="B85" s="3" t="s">
        <v>193</v>
      </c>
      <c r="C85" s="3" t="s">
        <v>194</v>
      </c>
      <c r="D85" s="12">
        <v>20</v>
      </c>
      <c r="E85" s="7">
        <v>1.82</v>
      </c>
      <c r="F85" s="7">
        <f t="shared" si="8"/>
        <v>1.82</v>
      </c>
      <c r="G85" s="7" t="s">
        <v>14</v>
      </c>
      <c r="H85" s="7" t="s">
        <v>15</v>
      </c>
      <c r="I85" s="15">
        <f t="shared" si="6"/>
        <v>16.400000000000002</v>
      </c>
      <c r="J85" s="15">
        <f t="shared" si="7"/>
        <v>801.4400000000004</v>
      </c>
      <c r="K85" s="7" t="s">
        <v>20</v>
      </c>
    </row>
    <row r="86" spans="1:11" s="3" customFormat="1" ht="12.75">
      <c r="A86" s="14">
        <v>41744</v>
      </c>
      <c r="B86" s="3" t="s">
        <v>195</v>
      </c>
      <c r="C86" s="3" t="s">
        <v>196</v>
      </c>
      <c r="D86" s="12">
        <v>20</v>
      </c>
      <c r="E86" s="7">
        <v>2</v>
      </c>
      <c r="F86" s="7">
        <f t="shared" si="8"/>
        <v>2</v>
      </c>
      <c r="G86" s="7" t="s">
        <v>14</v>
      </c>
      <c r="H86" s="7" t="s">
        <v>15</v>
      </c>
      <c r="I86" s="15">
        <f t="shared" si="6"/>
        <v>20</v>
      </c>
      <c r="J86" s="15">
        <f t="shared" si="7"/>
        <v>821.4400000000004</v>
      </c>
      <c r="K86" s="7" t="s">
        <v>20</v>
      </c>
    </row>
    <row r="87" spans="1:11" s="3" customFormat="1" ht="12.75">
      <c r="A87" s="14">
        <v>41745</v>
      </c>
      <c r="B87" s="3" t="s">
        <v>197</v>
      </c>
      <c r="C87" s="3" t="s">
        <v>198</v>
      </c>
      <c r="D87" s="12">
        <v>20</v>
      </c>
      <c r="E87" s="7">
        <v>1.84</v>
      </c>
      <c r="F87" s="7">
        <f t="shared" si="8"/>
        <v>1.84</v>
      </c>
      <c r="G87" s="7" t="s">
        <v>14</v>
      </c>
      <c r="H87" s="7" t="s">
        <v>19</v>
      </c>
      <c r="I87" s="15">
        <f t="shared" si="6"/>
        <v>-20</v>
      </c>
      <c r="J87" s="15">
        <f t="shared" si="7"/>
        <v>801.4400000000004</v>
      </c>
      <c r="K87" s="7" t="s">
        <v>20</v>
      </c>
    </row>
    <row r="88" spans="1:11" s="3" customFormat="1" ht="38.25">
      <c r="A88" s="14">
        <v>41746</v>
      </c>
      <c r="B88" s="3" t="s">
        <v>199</v>
      </c>
      <c r="C88" s="3" t="s">
        <v>200</v>
      </c>
      <c r="D88" s="12">
        <v>20</v>
      </c>
      <c r="E88" s="7" t="s">
        <v>201</v>
      </c>
      <c r="F88" s="7">
        <f>(11.67/20)+1</f>
        <v>1.5835</v>
      </c>
      <c r="G88" s="7" t="s">
        <v>14</v>
      </c>
      <c r="H88" s="7" t="s">
        <v>19</v>
      </c>
      <c r="I88" s="15">
        <f t="shared" si="6"/>
        <v>-20</v>
      </c>
      <c r="J88" s="15">
        <f t="shared" si="7"/>
        <v>781.4400000000004</v>
      </c>
      <c r="K88" s="7" t="s">
        <v>45</v>
      </c>
    </row>
    <row r="89" spans="1:11" s="3" customFormat="1" ht="12.75">
      <c r="A89" s="14">
        <v>41748</v>
      </c>
      <c r="B89" s="3" t="s">
        <v>203</v>
      </c>
      <c r="C89" s="3" t="s">
        <v>202</v>
      </c>
      <c r="D89" s="12">
        <v>20</v>
      </c>
      <c r="E89" s="7">
        <v>1.7</v>
      </c>
      <c r="F89" s="7">
        <f aca="true" t="shared" si="9" ref="F89:F100">E89</f>
        <v>1.7</v>
      </c>
      <c r="G89" s="7" t="s">
        <v>14</v>
      </c>
      <c r="H89" s="7" t="s">
        <v>15</v>
      </c>
      <c r="I89" s="15">
        <f t="shared" si="6"/>
        <v>14</v>
      </c>
      <c r="J89" s="15">
        <f t="shared" si="7"/>
        <v>795.4400000000004</v>
      </c>
      <c r="K89" s="7" t="s">
        <v>20</v>
      </c>
    </row>
    <row r="90" spans="1:11" s="3" customFormat="1" ht="12.75">
      <c r="A90" s="14">
        <v>41748</v>
      </c>
      <c r="B90" s="3" t="s">
        <v>204</v>
      </c>
      <c r="C90" s="16" t="s">
        <v>209</v>
      </c>
      <c r="D90" s="12">
        <v>20</v>
      </c>
      <c r="E90" s="7">
        <v>1.91</v>
      </c>
      <c r="F90" s="7">
        <f t="shared" si="9"/>
        <v>1.91</v>
      </c>
      <c r="G90" s="7" t="s">
        <v>14</v>
      </c>
      <c r="H90" s="7" t="s">
        <v>19</v>
      </c>
      <c r="I90" s="15">
        <f t="shared" si="6"/>
        <v>-20</v>
      </c>
      <c r="J90" s="15">
        <f t="shared" si="7"/>
        <v>775.4400000000004</v>
      </c>
      <c r="K90" s="7" t="s">
        <v>20</v>
      </c>
    </row>
    <row r="91" spans="1:11" s="3" customFormat="1" ht="12.75">
      <c r="A91" s="14">
        <v>41748</v>
      </c>
      <c r="B91" s="3" t="s">
        <v>205</v>
      </c>
      <c r="C91" s="16" t="s">
        <v>210</v>
      </c>
      <c r="D91" s="12">
        <v>20</v>
      </c>
      <c r="E91" s="7">
        <v>1.75</v>
      </c>
      <c r="F91" s="7">
        <f t="shared" si="9"/>
        <v>1.75</v>
      </c>
      <c r="G91" s="7" t="s">
        <v>14</v>
      </c>
      <c r="H91" s="7" t="s">
        <v>15</v>
      </c>
      <c r="I91" s="15">
        <f t="shared" si="6"/>
        <v>15</v>
      </c>
      <c r="J91" s="15">
        <f t="shared" si="7"/>
        <v>790.4400000000004</v>
      </c>
      <c r="K91" s="7" t="s">
        <v>20</v>
      </c>
    </row>
    <row r="92" spans="1:11" s="3" customFormat="1" ht="12.75">
      <c r="A92" s="14">
        <v>41748</v>
      </c>
      <c r="B92" s="3" t="s">
        <v>206</v>
      </c>
      <c r="C92" s="16" t="s">
        <v>211</v>
      </c>
      <c r="D92" s="12">
        <v>20</v>
      </c>
      <c r="E92" s="7">
        <v>2</v>
      </c>
      <c r="F92" s="7">
        <f t="shared" si="9"/>
        <v>2</v>
      </c>
      <c r="G92" s="7" t="s">
        <v>14</v>
      </c>
      <c r="H92" s="7" t="s">
        <v>19</v>
      </c>
      <c r="I92" s="15">
        <f t="shared" si="6"/>
        <v>-20</v>
      </c>
      <c r="J92" s="15">
        <f t="shared" si="7"/>
        <v>770.4400000000004</v>
      </c>
      <c r="K92" s="7" t="s">
        <v>20</v>
      </c>
    </row>
    <row r="93" spans="1:11" s="3" customFormat="1" ht="12.75">
      <c r="A93" s="14">
        <v>41748</v>
      </c>
      <c r="B93" s="3" t="s">
        <v>207</v>
      </c>
      <c r="C93" s="16" t="s">
        <v>212</v>
      </c>
      <c r="D93" s="12">
        <v>20</v>
      </c>
      <c r="E93" s="7">
        <v>1.67</v>
      </c>
      <c r="F93" s="7">
        <f t="shared" si="9"/>
        <v>1.67</v>
      </c>
      <c r="G93" s="7" t="s">
        <v>14</v>
      </c>
      <c r="H93" s="7" t="s">
        <v>15</v>
      </c>
      <c r="I93" s="15">
        <f t="shared" si="6"/>
        <v>13.399999999999999</v>
      </c>
      <c r="J93" s="15">
        <f t="shared" si="7"/>
        <v>783.8400000000004</v>
      </c>
      <c r="K93" s="7" t="s">
        <v>20</v>
      </c>
    </row>
    <row r="94" spans="1:11" s="3" customFormat="1" ht="12.75">
      <c r="A94" s="14">
        <v>41748</v>
      </c>
      <c r="B94" s="3" t="s">
        <v>208</v>
      </c>
      <c r="C94" s="16" t="s">
        <v>213</v>
      </c>
      <c r="D94" s="12">
        <v>20</v>
      </c>
      <c r="E94" s="7">
        <v>1.73</v>
      </c>
      <c r="F94" s="7">
        <f t="shared" si="9"/>
        <v>1.73</v>
      </c>
      <c r="G94" s="7" t="s">
        <v>14</v>
      </c>
      <c r="H94" s="7" t="s">
        <v>15</v>
      </c>
      <c r="I94" s="15">
        <f t="shared" si="6"/>
        <v>14.6</v>
      </c>
      <c r="J94" s="15">
        <f t="shared" si="7"/>
        <v>798.4400000000004</v>
      </c>
      <c r="K94" s="7" t="s">
        <v>20</v>
      </c>
    </row>
    <row r="95" spans="1:11" s="3" customFormat="1" ht="12.75">
      <c r="A95" s="14">
        <v>41750</v>
      </c>
      <c r="B95" s="3" t="s">
        <v>214</v>
      </c>
      <c r="C95" s="16" t="s">
        <v>215</v>
      </c>
      <c r="D95" s="12">
        <v>20</v>
      </c>
      <c r="E95" s="7">
        <v>1.53</v>
      </c>
      <c r="F95" s="7">
        <f t="shared" si="9"/>
        <v>1.53</v>
      </c>
      <c r="G95" s="7" t="s">
        <v>14</v>
      </c>
      <c r="H95" s="7" t="s">
        <v>15</v>
      </c>
      <c r="I95" s="15">
        <f t="shared" si="6"/>
        <v>10.600000000000001</v>
      </c>
      <c r="J95" s="15">
        <f t="shared" si="7"/>
        <v>809.0400000000004</v>
      </c>
      <c r="K95" s="7" t="s">
        <v>16</v>
      </c>
    </row>
    <row r="96" spans="1:11" s="3" customFormat="1" ht="12.75">
      <c r="A96" s="14">
        <v>41753</v>
      </c>
      <c r="B96" s="3" t="s">
        <v>216</v>
      </c>
      <c r="C96" s="16" t="s">
        <v>217</v>
      </c>
      <c r="D96" s="12">
        <v>20</v>
      </c>
      <c r="E96" s="7">
        <v>2.37</v>
      </c>
      <c r="F96" s="7">
        <f t="shared" si="9"/>
        <v>2.37</v>
      </c>
      <c r="G96" s="7" t="s">
        <v>14</v>
      </c>
      <c r="H96" s="7" t="s">
        <v>19</v>
      </c>
      <c r="I96" s="15">
        <f t="shared" si="6"/>
        <v>-20</v>
      </c>
      <c r="J96" s="15">
        <f t="shared" si="7"/>
        <v>789.0400000000004</v>
      </c>
      <c r="K96" s="7" t="s">
        <v>45</v>
      </c>
    </row>
    <row r="97" spans="1:11" s="3" customFormat="1" ht="12.75">
      <c r="A97" s="14">
        <v>41755</v>
      </c>
      <c r="B97" s="3" t="s">
        <v>218</v>
      </c>
      <c r="C97" s="16" t="s">
        <v>147</v>
      </c>
      <c r="D97" s="12">
        <v>20</v>
      </c>
      <c r="E97" s="7">
        <v>1.5</v>
      </c>
      <c r="F97" s="7">
        <f t="shared" si="9"/>
        <v>1.5</v>
      </c>
      <c r="G97" s="7" t="s">
        <v>14</v>
      </c>
      <c r="H97" s="7" t="s">
        <v>19</v>
      </c>
      <c r="I97" s="15">
        <f t="shared" si="6"/>
        <v>-20</v>
      </c>
      <c r="J97" s="15">
        <f t="shared" si="7"/>
        <v>769.0400000000004</v>
      </c>
      <c r="K97" s="7" t="s">
        <v>16</v>
      </c>
    </row>
    <row r="98" spans="1:11" s="3" customFormat="1" ht="12.75">
      <c r="A98" s="14">
        <v>41755</v>
      </c>
      <c r="B98" s="3" t="s">
        <v>219</v>
      </c>
      <c r="C98" s="16" t="s">
        <v>220</v>
      </c>
      <c r="D98" s="12">
        <v>20</v>
      </c>
      <c r="E98" s="7">
        <v>2</v>
      </c>
      <c r="F98" s="7">
        <f t="shared" si="9"/>
        <v>2</v>
      </c>
      <c r="G98" s="7" t="s">
        <v>14</v>
      </c>
      <c r="H98" s="7" t="s">
        <v>19</v>
      </c>
      <c r="I98" s="15">
        <f t="shared" si="6"/>
        <v>-20</v>
      </c>
      <c r="J98" s="15">
        <f t="shared" si="7"/>
        <v>749.0400000000004</v>
      </c>
      <c r="K98" s="7" t="s">
        <v>16</v>
      </c>
    </row>
    <row r="99" spans="1:11" s="3" customFormat="1" ht="12.75">
      <c r="A99" s="14">
        <v>41757</v>
      </c>
      <c r="B99" s="3" t="s">
        <v>221</v>
      </c>
      <c r="C99" s="17" t="s">
        <v>222</v>
      </c>
      <c r="D99" s="12">
        <v>20</v>
      </c>
      <c r="E99" s="7">
        <v>1.53</v>
      </c>
      <c r="F99" s="7">
        <f t="shared" si="9"/>
        <v>1.53</v>
      </c>
      <c r="G99" s="7" t="s">
        <v>14</v>
      </c>
      <c r="H99" s="7" t="s">
        <v>15</v>
      </c>
      <c r="I99" s="15">
        <f t="shared" si="6"/>
        <v>10.600000000000001</v>
      </c>
      <c r="J99" s="15">
        <f t="shared" si="7"/>
        <v>759.6400000000004</v>
      </c>
      <c r="K99" s="7" t="s">
        <v>16</v>
      </c>
    </row>
    <row r="100" spans="1:11" s="3" customFormat="1" ht="12.75">
      <c r="A100" s="14">
        <v>41760</v>
      </c>
      <c r="B100" s="3" t="s">
        <v>224</v>
      </c>
      <c r="C100" s="18" t="s">
        <v>225</v>
      </c>
      <c r="D100" s="12">
        <v>20</v>
      </c>
      <c r="E100" s="7">
        <v>2</v>
      </c>
      <c r="F100" s="7">
        <f t="shared" si="9"/>
        <v>2</v>
      </c>
      <c r="G100" s="7" t="s">
        <v>14</v>
      </c>
      <c r="H100" s="7" t="s">
        <v>15</v>
      </c>
      <c r="I100" s="15">
        <f t="shared" si="6"/>
        <v>20</v>
      </c>
      <c r="J100" s="15">
        <f t="shared" si="7"/>
        <v>779.6400000000004</v>
      </c>
      <c r="K100" s="7" t="s">
        <v>45</v>
      </c>
    </row>
    <row r="101" spans="1:11" s="3" customFormat="1" ht="12.75">
      <c r="A101" s="14">
        <v>41761</v>
      </c>
      <c r="B101" s="3" t="s">
        <v>227</v>
      </c>
      <c r="C101" s="18" t="s">
        <v>226</v>
      </c>
      <c r="D101" s="12">
        <v>20</v>
      </c>
      <c r="E101" s="7">
        <v>2.1</v>
      </c>
      <c r="F101" s="7">
        <v>2</v>
      </c>
      <c r="G101" s="7" t="s">
        <v>14</v>
      </c>
      <c r="H101" s="7" t="s">
        <v>19</v>
      </c>
      <c r="I101" s="15">
        <f t="shared" si="6"/>
        <v>-20</v>
      </c>
      <c r="J101" s="15">
        <f t="shared" si="7"/>
        <v>759.6400000000004</v>
      </c>
      <c r="K101" s="7" t="s">
        <v>20</v>
      </c>
    </row>
    <row r="102" spans="1:11" s="3" customFormat="1" ht="12.75">
      <c r="A102" s="14">
        <v>41762</v>
      </c>
      <c r="B102" s="3" t="s">
        <v>228</v>
      </c>
      <c r="C102" s="18" t="s">
        <v>151</v>
      </c>
      <c r="D102" s="12">
        <v>20</v>
      </c>
      <c r="E102" s="7">
        <v>2.1</v>
      </c>
      <c r="F102" s="7">
        <v>2</v>
      </c>
      <c r="G102" s="7" t="s">
        <v>14</v>
      </c>
      <c r="H102" s="7" t="s">
        <v>19</v>
      </c>
      <c r="I102" s="15">
        <f t="shared" si="6"/>
        <v>-20</v>
      </c>
      <c r="J102" s="15">
        <f t="shared" si="7"/>
        <v>739.6400000000004</v>
      </c>
      <c r="K102" s="7" t="s">
        <v>16</v>
      </c>
    </row>
    <row r="103" spans="1:11" s="3" customFormat="1" ht="12.75">
      <c r="A103" s="14">
        <v>41766</v>
      </c>
      <c r="B103" s="3" t="s">
        <v>229</v>
      </c>
      <c r="C103" s="18" t="s">
        <v>230</v>
      </c>
      <c r="D103" s="12">
        <v>20</v>
      </c>
      <c r="E103" s="7">
        <v>3.25</v>
      </c>
      <c r="F103" s="7">
        <f aca="true" t="shared" si="10" ref="F103:F113">E103</f>
        <v>3.25</v>
      </c>
      <c r="G103" s="7" t="s">
        <v>14</v>
      </c>
      <c r="H103" s="7" t="s">
        <v>19</v>
      </c>
      <c r="I103" s="15">
        <f t="shared" si="6"/>
        <v>-20</v>
      </c>
      <c r="J103" s="15">
        <f t="shared" si="7"/>
        <v>719.6400000000004</v>
      </c>
      <c r="K103" s="7" t="s">
        <v>16</v>
      </c>
    </row>
    <row r="104" spans="1:11" s="3" customFormat="1" ht="12.75">
      <c r="A104" s="14">
        <v>41767</v>
      </c>
      <c r="B104" s="3" t="s">
        <v>73</v>
      </c>
      <c r="C104" s="18" t="s">
        <v>58</v>
      </c>
      <c r="D104" s="12">
        <v>20</v>
      </c>
      <c r="E104" s="7">
        <v>1.57</v>
      </c>
      <c r="F104" s="7">
        <f t="shared" si="10"/>
        <v>1.57</v>
      </c>
      <c r="G104" s="7" t="s">
        <v>14</v>
      </c>
      <c r="H104" s="7" t="s">
        <v>19</v>
      </c>
      <c r="I104" s="15">
        <f t="shared" si="6"/>
        <v>-20</v>
      </c>
      <c r="J104" s="15">
        <f t="shared" si="7"/>
        <v>699.6400000000004</v>
      </c>
      <c r="K104" s="7" t="s">
        <v>45</v>
      </c>
    </row>
    <row r="105" spans="1:11" s="3" customFormat="1" ht="12.75">
      <c r="A105" s="14">
        <v>41770</v>
      </c>
      <c r="B105" s="3" t="s">
        <v>231</v>
      </c>
      <c r="C105" s="18" t="s">
        <v>232</v>
      </c>
      <c r="D105" s="12">
        <v>20</v>
      </c>
      <c r="E105" s="7">
        <v>4</v>
      </c>
      <c r="F105" s="7">
        <f t="shared" si="10"/>
        <v>4</v>
      </c>
      <c r="G105" s="7" t="s">
        <v>14</v>
      </c>
      <c r="H105" s="7" t="s">
        <v>15</v>
      </c>
      <c r="I105" s="15">
        <f t="shared" si="6"/>
        <v>60</v>
      </c>
      <c r="J105" s="15">
        <f t="shared" si="7"/>
        <v>759.6400000000004</v>
      </c>
      <c r="K105" s="7" t="s">
        <v>16</v>
      </c>
    </row>
    <row r="106" spans="1:11" s="3" customFormat="1" ht="12.75">
      <c r="A106" s="14">
        <v>41774</v>
      </c>
      <c r="B106" s="3" t="s">
        <v>233</v>
      </c>
      <c r="C106" s="18" t="s">
        <v>234</v>
      </c>
      <c r="D106" s="12">
        <v>20</v>
      </c>
      <c r="E106" s="7">
        <v>2.38</v>
      </c>
      <c r="F106" s="7">
        <f t="shared" si="10"/>
        <v>2.38</v>
      </c>
      <c r="G106" s="7" t="s">
        <v>14</v>
      </c>
      <c r="H106" s="7" t="s">
        <v>15</v>
      </c>
      <c r="I106" s="15">
        <f t="shared" si="6"/>
        <v>27.599999999999998</v>
      </c>
      <c r="J106" s="15">
        <f t="shared" si="7"/>
        <v>787.2400000000005</v>
      </c>
      <c r="K106" s="7" t="s">
        <v>45</v>
      </c>
    </row>
    <row r="107" spans="1:11" s="3" customFormat="1" ht="12.75">
      <c r="A107" s="14">
        <v>41776</v>
      </c>
      <c r="B107" s="3" t="s">
        <v>235</v>
      </c>
      <c r="C107" s="18" t="s">
        <v>236</v>
      </c>
      <c r="D107" s="12">
        <v>20</v>
      </c>
      <c r="E107" s="7">
        <v>1.5</v>
      </c>
      <c r="F107" s="7">
        <f t="shared" si="10"/>
        <v>1.5</v>
      </c>
      <c r="G107" s="7" t="s">
        <v>14</v>
      </c>
      <c r="H107" s="7" t="s">
        <v>19</v>
      </c>
      <c r="I107" s="15">
        <f t="shared" si="6"/>
        <v>-20</v>
      </c>
      <c r="J107" s="15">
        <f t="shared" si="7"/>
        <v>767.2400000000005</v>
      </c>
      <c r="K107" s="7" t="s">
        <v>16</v>
      </c>
    </row>
    <row r="108" spans="1:11" s="3" customFormat="1" ht="12.75">
      <c r="A108" s="14">
        <v>41781</v>
      </c>
      <c r="B108" s="3" t="s">
        <v>237</v>
      </c>
      <c r="C108" s="18" t="s">
        <v>225</v>
      </c>
      <c r="D108" s="12">
        <v>20</v>
      </c>
      <c r="E108" s="7">
        <v>2</v>
      </c>
      <c r="F108" s="7">
        <f t="shared" si="10"/>
        <v>2</v>
      </c>
      <c r="G108" s="7" t="s">
        <v>14</v>
      </c>
      <c r="H108" s="7" t="s">
        <v>15</v>
      </c>
      <c r="I108" s="15">
        <f t="shared" si="6"/>
        <v>20</v>
      </c>
      <c r="J108" s="15">
        <f t="shared" si="7"/>
        <v>787.2400000000005</v>
      </c>
      <c r="K108" s="7" t="s">
        <v>45</v>
      </c>
    </row>
    <row r="109" spans="1:11" s="3" customFormat="1" ht="12.75">
      <c r="A109" s="14">
        <v>41781</v>
      </c>
      <c r="B109" s="3" t="s">
        <v>238</v>
      </c>
      <c r="C109" s="18" t="s">
        <v>239</v>
      </c>
      <c r="D109" s="12">
        <v>20</v>
      </c>
      <c r="E109" s="7">
        <v>2</v>
      </c>
      <c r="F109" s="7">
        <f t="shared" si="10"/>
        <v>2</v>
      </c>
      <c r="G109" s="7" t="s">
        <v>14</v>
      </c>
      <c r="H109" s="7" t="s">
        <v>15</v>
      </c>
      <c r="I109" s="15">
        <f t="shared" si="6"/>
        <v>20</v>
      </c>
      <c r="J109" s="15">
        <f t="shared" si="7"/>
        <v>807.2400000000005</v>
      </c>
      <c r="K109" s="7" t="s">
        <v>45</v>
      </c>
    </row>
    <row r="110" spans="1:11" s="3" customFormat="1" ht="12.75">
      <c r="A110" s="14">
        <v>41781</v>
      </c>
      <c r="B110" s="3" t="s">
        <v>238</v>
      </c>
      <c r="C110" s="18" t="s">
        <v>240</v>
      </c>
      <c r="D110" s="12">
        <v>20</v>
      </c>
      <c r="E110" s="7">
        <v>2.62</v>
      </c>
      <c r="F110" s="7">
        <f t="shared" si="10"/>
        <v>2.62</v>
      </c>
      <c r="G110" s="7" t="s">
        <v>14</v>
      </c>
      <c r="H110" s="7" t="s">
        <v>15</v>
      </c>
      <c r="I110" s="15">
        <f t="shared" si="6"/>
        <v>32.400000000000006</v>
      </c>
      <c r="J110" s="15">
        <f t="shared" si="7"/>
        <v>839.6400000000004</v>
      </c>
      <c r="K110" s="7" t="s">
        <v>45</v>
      </c>
    </row>
    <row r="111" spans="1:11" s="3" customFormat="1" ht="12.75">
      <c r="A111" s="14">
        <v>41781</v>
      </c>
      <c r="B111" s="3" t="s">
        <v>237</v>
      </c>
      <c r="C111" s="18" t="s">
        <v>217</v>
      </c>
      <c r="D111" s="12">
        <v>20</v>
      </c>
      <c r="E111" s="7">
        <v>2.62</v>
      </c>
      <c r="F111" s="7">
        <f t="shared" si="10"/>
        <v>2.62</v>
      </c>
      <c r="G111" s="7" t="s">
        <v>14</v>
      </c>
      <c r="H111" s="7" t="s">
        <v>15</v>
      </c>
      <c r="I111" s="15">
        <f t="shared" si="6"/>
        <v>32.400000000000006</v>
      </c>
      <c r="J111" s="15">
        <f t="shared" si="7"/>
        <v>872.0400000000004</v>
      </c>
      <c r="K111" s="7" t="s">
        <v>45</v>
      </c>
    </row>
    <row r="112" spans="1:11" s="3" customFormat="1" ht="12.75">
      <c r="A112" s="14">
        <v>41784</v>
      </c>
      <c r="B112" s="3" t="s">
        <v>241</v>
      </c>
      <c r="C112" s="18" t="s">
        <v>242</v>
      </c>
      <c r="D112" s="12">
        <v>20</v>
      </c>
      <c r="E112" s="7">
        <v>1.87</v>
      </c>
      <c r="F112" s="7">
        <f t="shared" si="10"/>
        <v>1.87</v>
      </c>
      <c r="G112" s="7" t="s">
        <v>14</v>
      </c>
      <c r="H112" s="7" t="s">
        <v>19</v>
      </c>
      <c r="I112" s="15">
        <f t="shared" si="6"/>
        <v>-20</v>
      </c>
      <c r="J112" s="15">
        <f t="shared" si="7"/>
        <v>852.0400000000004</v>
      </c>
      <c r="K112" s="7" t="s">
        <v>16</v>
      </c>
    </row>
    <row r="113" spans="1:11" s="2" customFormat="1" ht="25.5">
      <c r="A113" s="19">
        <v>41787</v>
      </c>
      <c r="B113" s="20" t="s">
        <v>244</v>
      </c>
      <c r="C113" s="20" t="s">
        <v>243</v>
      </c>
      <c r="D113" s="12">
        <v>20</v>
      </c>
      <c r="E113" s="8">
        <v>1.98</v>
      </c>
      <c r="F113" s="8">
        <f t="shared" si="10"/>
        <v>1.98</v>
      </c>
      <c r="G113" s="8" t="s">
        <v>14</v>
      </c>
      <c r="H113" s="8" t="s">
        <v>15</v>
      </c>
      <c r="I113" s="21">
        <f t="shared" si="6"/>
        <v>19.6</v>
      </c>
      <c r="J113" s="21">
        <f t="shared" si="7"/>
        <v>871.6400000000004</v>
      </c>
      <c r="K113" s="8" t="s">
        <v>20</v>
      </c>
    </row>
    <row r="114" spans="1:11" s="3" customFormat="1" ht="12.75">
      <c r="A114" s="14">
        <v>41791</v>
      </c>
      <c r="B114" s="18" t="s">
        <v>245</v>
      </c>
      <c r="C114" s="18" t="s">
        <v>246</v>
      </c>
      <c r="D114" s="12">
        <v>20</v>
      </c>
      <c r="E114" s="7">
        <v>1.6</v>
      </c>
      <c r="F114" s="7">
        <f>E114</f>
        <v>1.6</v>
      </c>
      <c r="G114" s="7" t="s">
        <v>14</v>
      </c>
      <c r="H114" s="7" t="s">
        <v>15</v>
      </c>
      <c r="I114" s="15">
        <f t="shared" si="6"/>
        <v>12.000000000000002</v>
      </c>
      <c r="J114" s="15">
        <f t="shared" si="7"/>
        <v>883.6400000000004</v>
      </c>
      <c r="K114" s="7" t="s">
        <v>20</v>
      </c>
    </row>
    <row r="115" spans="1:11" s="3" customFormat="1" ht="38.25">
      <c r="A115" s="14">
        <v>41796</v>
      </c>
      <c r="B115" s="16" t="s">
        <v>248</v>
      </c>
      <c r="C115" s="16" t="s">
        <v>247</v>
      </c>
      <c r="D115" s="12">
        <v>20</v>
      </c>
      <c r="E115" s="7">
        <v>1.65</v>
      </c>
      <c r="F115" s="7">
        <f>E115</f>
        <v>1.65</v>
      </c>
      <c r="G115" s="7" t="s">
        <v>14</v>
      </c>
      <c r="H115" s="7" t="s">
        <v>15</v>
      </c>
      <c r="I115" s="15">
        <f t="shared" si="6"/>
        <v>12.999999999999998</v>
      </c>
      <c r="J115" s="15">
        <f t="shared" si="7"/>
        <v>896.6400000000004</v>
      </c>
      <c r="K115" s="7" t="s">
        <v>45</v>
      </c>
    </row>
    <row r="116" spans="1:11" s="3" customFormat="1" ht="25.5">
      <c r="A116" s="14">
        <v>41796</v>
      </c>
      <c r="B116" s="16" t="s">
        <v>249</v>
      </c>
      <c r="C116" s="16" t="s">
        <v>286</v>
      </c>
      <c r="D116" s="12">
        <v>20</v>
      </c>
      <c r="E116" s="7">
        <v>7.5</v>
      </c>
      <c r="F116" s="7">
        <f>E116</f>
        <v>7.5</v>
      </c>
      <c r="G116" s="7" t="s">
        <v>14</v>
      </c>
      <c r="H116" s="7" t="s">
        <v>19</v>
      </c>
      <c r="I116" s="15">
        <f t="shared" si="6"/>
        <v>-20</v>
      </c>
      <c r="J116" s="15">
        <f t="shared" si="7"/>
        <v>876.6400000000004</v>
      </c>
      <c r="K116" s="7" t="s">
        <v>45</v>
      </c>
    </row>
    <row r="117" spans="1:11" s="3" customFormat="1" ht="25.5">
      <c r="A117" s="14">
        <v>41796</v>
      </c>
      <c r="B117" s="16" t="s">
        <v>250</v>
      </c>
      <c r="C117" s="16" t="s">
        <v>287</v>
      </c>
      <c r="D117" s="12">
        <v>20</v>
      </c>
      <c r="E117" s="7">
        <v>26</v>
      </c>
      <c r="F117" s="7">
        <f>E117</f>
        <v>26</v>
      </c>
      <c r="G117" s="7" t="s">
        <v>14</v>
      </c>
      <c r="H117" s="7" t="s">
        <v>19</v>
      </c>
      <c r="I117" s="15">
        <f t="shared" si="6"/>
        <v>-20</v>
      </c>
      <c r="J117" s="15">
        <f t="shared" si="7"/>
        <v>856.6400000000004</v>
      </c>
      <c r="K117" s="7" t="s">
        <v>45</v>
      </c>
    </row>
    <row r="118" spans="1:11" s="2" customFormat="1" ht="12.75">
      <c r="A118" s="14">
        <v>41801</v>
      </c>
      <c r="B118" s="16" t="s">
        <v>251</v>
      </c>
      <c r="C118" s="16" t="s">
        <v>252</v>
      </c>
      <c r="D118" s="12">
        <v>20</v>
      </c>
      <c r="E118" s="7">
        <v>1.82</v>
      </c>
      <c r="F118" s="7">
        <v>1.7</v>
      </c>
      <c r="G118" s="7" t="s">
        <v>14</v>
      </c>
      <c r="H118" s="7" t="s">
        <v>15</v>
      </c>
      <c r="I118" s="15">
        <f t="shared" si="6"/>
        <v>14</v>
      </c>
      <c r="J118" s="15">
        <f t="shared" si="7"/>
        <v>870.6400000000004</v>
      </c>
      <c r="K118" s="7" t="s">
        <v>16</v>
      </c>
    </row>
    <row r="119" spans="1:11" s="2" customFormat="1" ht="12.75">
      <c r="A119" s="14">
        <v>41803</v>
      </c>
      <c r="B119" s="16" t="s">
        <v>253</v>
      </c>
      <c r="C119" s="16" t="s">
        <v>254</v>
      </c>
      <c r="D119" s="12">
        <v>20</v>
      </c>
      <c r="E119" s="7">
        <v>1.5</v>
      </c>
      <c r="F119" s="7">
        <f>E119</f>
        <v>1.5</v>
      </c>
      <c r="G119" s="7" t="s">
        <v>14</v>
      </c>
      <c r="H119" s="7" t="s">
        <v>15</v>
      </c>
      <c r="I119" s="15">
        <f t="shared" si="6"/>
        <v>10</v>
      </c>
      <c r="J119" s="15">
        <f t="shared" si="7"/>
        <v>880.6400000000004</v>
      </c>
      <c r="K119" s="7" t="s">
        <v>16</v>
      </c>
    </row>
    <row r="120" spans="1:11" s="2" customFormat="1" ht="12.75">
      <c r="A120" s="14">
        <v>41805</v>
      </c>
      <c r="B120" s="16" t="s">
        <v>255</v>
      </c>
      <c r="C120" s="16" t="s">
        <v>254</v>
      </c>
      <c r="D120" s="12">
        <v>20</v>
      </c>
      <c r="E120" s="7">
        <v>1.67</v>
      </c>
      <c r="F120" s="7">
        <f>E120</f>
        <v>1.67</v>
      </c>
      <c r="G120" s="7" t="s">
        <v>14</v>
      </c>
      <c r="H120" s="7" t="s">
        <v>19</v>
      </c>
      <c r="I120" s="15">
        <f t="shared" si="6"/>
        <v>-20</v>
      </c>
      <c r="J120" s="15">
        <f t="shared" si="7"/>
        <v>860.6400000000004</v>
      </c>
      <c r="K120" s="7" t="s">
        <v>16</v>
      </c>
    </row>
    <row r="121" spans="1:11" s="2" customFormat="1" ht="12.75">
      <c r="A121" s="14">
        <v>41806</v>
      </c>
      <c r="B121" s="16" t="s">
        <v>256</v>
      </c>
      <c r="C121" s="16" t="s">
        <v>257</v>
      </c>
      <c r="D121" s="12">
        <v>20</v>
      </c>
      <c r="E121" s="7">
        <v>3.4</v>
      </c>
      <c r="F121" s="7">
        <v>3.6</v>
      </c>
      <c r="G121" s="7" t="s">
        <v>14</v>
      </c>
      <c r="H121" s="7" t="s">
        <v>15</v>
      </c>
      <c r="I121" s="15">
        <f t="shared" si="6"/>
        <v>52</v>
      </c>
      <c r="J121" s="15">
        <f t="shared" si="7"/>
        <v>912.6400000000004</v>
      </c>
      <c r="K121" s="7" t="s">
        <v>16</v>
      </c>
    </row>
    <row r="122" spans="1:11" s="2" customFormat="1" ht="12.75">
      <c r="A122" s="14">
        <v>41806</v>
      </c>
      <c r="B122" s="16" t="s">
        <v>258</v>
      </c>
      <c r="C122" s="16" t="s">
        <v>257</v>
      </c>
      <c r="D122" s="12">
        <v>20</v>
      </c>
      <c r="E122" s="7">
        <v>3.4</v>
      </c>
      <c r="F122" s="7">
        <f>E122</f>
        <v>3.4</v>
      </c>
      <c r="G122" s="7" t="s">
        <v>14</v>
      </c>
      <c r="H122" s="7" t="s">
        <v>19</v>
      </c>
      <c r="I122" s="15">
        <f t="shared" si="6"/>
        <v>-20</v>
      </c>
      <c r="J122" s="15">
        <f t="shared" si="7"/>
        <v>892.6400000000004</v>
      </c>
      <c r="K122" s="7" t="s">
        <v>16</v>
      </c>
    </row>
    <row r="123" spans="1:11" s="2" customFormat="1" ht="12.75">
      <c r="A123" s="14">
        <v>41806</v>
      </c>
      <c r="B123" s="16" t="s">
        <v>259</v>
      </c>
      <c r="C123" s="16" t="s">
        <v>257</v>
      </c>
      <c r="D123" s="12">
        <v>20</v>
      </c>
      <c r="E123" s="7">
        <v>3.5</v>
      </c>
      <c r="F123" s="7">
        <v>3.7</v>
      </c>
      <c r="G123" s="7" t="s">
        <v>14</v>
      </c>
      <c r="H123" s="7" t="s">
        <v>19</v>
      </c>
      <c r="I123" s="15">
        <f t="shared" si="6"/>
        <v>-20</v>
      </c>
      <c r="J123" s="15">
        <f t="shared" si="7"/>
        <v>872.6400000000004</v>
      </c>
      <c r="K123" s="7" t="s">
        <v>16</v>
      </c>
    </row>
    <row r="124" spans="1:11" s="2" customFormat="1" ht="12.75">
      <c r="A124" s="14">
        <v>41807</v>
      </c>
      <c r="B124" s="16" t="s">
        <v>260</v>
      </c>
      <c r="C124" s="16" t="s">
        <v>261</v>
      </c>
      <c r="D124" s="12">
        <v>20</v>
      </c>
      <c r="E124" s="7">
        <v>1.91</v>
      </c>
      <c r="F124" s="7">
        <f aca="true" t="shared" si="11" ref="F124:F147">E124</f>
        <v>1.91</v>
      </c>
      <c r="G124" s="7" t="s">
        <v>14</v>
      </c>
      <c r="H124" s="7" t="s">
        <v>19</v>
      </c>
      <c r="I124" s="15">
        <f t="shared" si="6"/>
        <v>-20</v>
      </c>
      <c r="J124" s="15">
        <f t="shared" si="7"/>
        <v>852.6400000000004</v>
      </c>
      <c r="K124" s="7" t="s">
        <v>16</v>
      </c>
    </row>
    <row r="125" spans="1:11" s="2" customFormat="1" ht="12.75">
      <c r="A125" s="14">
        <v>41808</v>
      </c>
      <c r="B125" s="16" t="s">
        <v>262</v>
      </c>
      <c r="C125" s="16" t="s">
        <v>263</v>
      </c>
      <c r="D125" s="12">
        <v>20</v>
      </c>
      <c r="E125" s="7">
        <v>1.57</v>
      </c>
      <c r="F125" s="7">
        <f t="shared" si="11"/>
        <v>1.57</v>
      </c>
      <c r="G125" s="7" t="s">
        <v>14</v>
      </c>
      <c r="H125" s="7" t="s">
        <v>19</v>
      </c>
      <c r="I125" s="15">
        <f t="shared" si="6"/>
        <v>-20</v>
      </c>
      <c r="J125" s="15">
        <f t="shared" si="7"/>
        <v>832.6400000000004</v>
      </c>
      <c r="K125" s="7" t="s">
        <v>16</v>
      </c>
    </row>
    <row r="126" spans="1:11" s="2" customFormat="1" ht="12.75">
      <c r="A126" s="14">
        <v>41809</v>
      </c>
      <c r="B126" s="16" t="s">
        <v>264</v>
      </c>
      <c r="C126" s="16" t="s">
        <v>265</v>
      </c>
      <c r="D126" s="12">
        <v>20</v>
      </c>
      <c r="E126" s="7">
        <v>1.91</v>
      </c>
      <c r="F126" s="7">
        <f t="shared" si="11"/>
        <v>1.91</v>
      </c>
      <c r="G126" s="7" t="s">
        <v>14</v>
      </c>
      <c r="H126" s="7" t="s">
        <v>15</v>
      </c>
      <c r="I126" s="15">
        <f t="shared" si="6"/>
        <v>18.2</v>
      </c>
      <c r="J126" s="15">
        <f t="shared" si="7"/>
        <v>850.8400000000005</v>
      </c>
      <c r="K126" s="7" t="s">
        <v>16</v>
      </c>
    </row>
    <row r="127" spans="1:11" s="2" customFormat="1" ht="12.75">
      <c r="A127" s="14">
        <v>41813</v>
      </c>
      <c r="B127" s="16" t="s">
        <v>266</v>
      </c>
      <c r="C127" s="16" t="s">
        <v>269</v>
      </c>
      <c r="D127" s="12">
        <v>20</v>
      </c>
      <c r="E127" s="7">
        <v>1.73</v>
      </c>
      <c r="F127" s="7">
        <f t="shared" si="11"/>
        <v>1.73</v>
      </c>
      <c r="G127" s="7" t="s">
        <v>14</v>
      </c>
      <c r="H127" s="7" t="s">
        <v>15</v>
      </c>
      <c r="I127" s="15">
        <f t="shared" si="6"/>
        <v>14.6</v>
      </c>
      <c r="J127" s="15">
        <f t="shared" si="7"/>
        <v>865.4400000000005</v>
      </c>
      <c r="K127" s="7" t="s">
        <v>20</v>
      </c>
    </row>
    <row r="128" spans="1:11" s="2" customFormat="1" ht="12.75">
      <c r="A128" s="14">
        <v>41813</v>
      </c>
      <c r="B128" s="16" t="s">
        <v>267</v>
      </c>
      <c r="C128" s="16" t="s">
        <v>270</v>
      </c>
      <c r="D128" s="12">
        <v>20</v>
      </c>
      <c r="E128" s="7">
        <v>1.53</v>
      </c>
      <c r="F128" s="7">
        <f t="shared" si="11"/>
        <v>1.53</v>
      </c>
      <c r="G128" s="7" t="s">
        <v>14</v>
      </c>
      <c r="H128" s="7" t="s">
        <v>15</v>
      </c>
      <c r="I128" s="15">
        <f t="shared" si="6"/>
        <v>10.600000000000001</v>
      </c>
      <c r="J128" s="15">
        <f t="shared" si="7"/>
        <v>876.0400000000005</v>
      </c>
      <c r="K128" s="7" t="s">
        <v>20</v>
      </c>
    </row>
    <row r="129" spans="1:11" s="2" customFormat="1" ht="12.75">
      <c r="A129" s="14">
        <v>41813</v>
      </c>
      <c r="B129" s="16" t="s">
        <v>268</v>
      </c>
      <c r="C129" s="16" t="s">
        <v>271</v>
      </c>
      <c r="D129" s="12">
        <v>20</v>
      </c>
      <c r="E129" s="7">
        <v>1.67</v>
      </c>
      <c r="F129" s="7">
        <f t="shared" si="11"/>
        <v>1.67</v>
      </c>
      <c r="G129" s="7" t="s">
        <v>14</v>
      </c>
      <c r="H129" s="7" t="s">
        <v>15</v>
      </c>
      <c r="I129" s="15">
        <f t="shared" si="6"/>
        <v>13.399999999999999</v>
      </c>
      <c r="J129" s="15">
        <f t="shared" si="7"/>
        <v>889.4400000000005</v>
      </c>
      <c r="K129" s="7" t="s">
        <v>20</v>
      </c>
    </row>
    <row r="130" spans="1:11" s="2" customFormat="1" ht="12.75">
      <c r="A130" s="14">
        <v>41811</v>
      </c>
      <c r="B130" s="16" t="s">
        <v>272</v>
      </c>
      <c r="C130" s="16" t="s">
        <v>273</v>
      </c>
      <c r="D130" s="12">
        <v>20</v>
      </c>
      <c r="E130" s="7">
        <v>1.56</v>
      </c>
      <c r="F130" s="7">
        <f t="shared" si="11"/>
        <v>1.56</v>
      </c>
      <c r="G130" s="7" t="s">
        <v>14</v>
      </c>
      <c r="H130" s="7" t="s">
        <v>15</v>
      </c>
      <c r="I130" s="15">
        <f t="shared" si="6"/>
        <v>11.200000000000001</v>
      </c>
      <c r="J130" s="15">
        <f t="shared" si="7"/>
        <v>900.6400000000006</v>
      </c>
      <c r="K130" s="7" t="s">
        <v>16</v>
      </c>
    </row>
    <row r="131" spans="1:11" s="2" customFormat="1" ht="12.75">
      <c r="A131" s="14">
        <v>41815</v>
      </c>
      <c r="B131" s="16" t="s">
        <v>274</v>
      </c>
      <c r="C131" s="16" t="s">
        <v>275</v>
      </c>
      <c r="D131" s="12">
        <v>20</v>
      </c>
      <c r="E131" s="7">
        <v>2.05</v>
      </c>
      <c r="F131" s="7">
        <f t="shared" si="11"/>
        <v>2.05</v>
      </c>
      <c r="G131" s="7" t="s">
        <v>14</v>
      </c>
      <c r="H131" s="7" t="s">
        <v>19</v>
      </c>
      <c r="I131" s="15">
        <f t="shared" si="6"/>
        <v>-20</v>
      </c>
      <c r="J131" s="15">
        <f t="shared" si="7"/>
        <v>880.6400000000006</v>
      </c>
      <c r="K131" s="7" t="s">
        <v>16</v>
      </c>
    </row>
    <row r="132" spans="1:11" s="2" customFormat="1" ht="12.75">
      <c r="A132" s="14">
        <v>41816</v>
      </c>
      <c r="B132" s="16" t="s">
        <v>277</v>
      </c>
      <c r="C132" s="16" t="s">
        <v>276</v>
      </c>
      <c r="D132" s="12">
        <v>20</v>
      </c>
      <c r="E132" s="7">
        <v>2.05</v>
      </c>
      <c r="F132" s="7">
        <f t="shared" si="11"/>
        <v>2.05</v>
      </c>
      <c r="G132" s="7" t="s">
        <v>14</v>
      </c>
      <c r="H132" s="7" t="s">
        <v>15</v>
      </c>
      <c r="I132" s="15">
        <f>IF(G132="No",IF(H132="Win",D132*(F132-1),-D132),IF(H132="Win",D132*(F132-1)*0.95,-D132))</f>
        <v>20.999999999999996</v>
      </c>
      <c r="J132" s="15">
        <f aca="true" t="shared" si="12" ref="J132:J147">J131+I132</f>
        <v>901.6400000000006</v>
      </c>
      <c r="K132" s="7" t="s">
        <v>20</v>
      </c>
    </row>
    <row r="133" spans="1:11" s="2" customFormat="1" ht="12.75">
      <c r="A133" s="14">
        <v>41816</v>
      </c>
      <c r="B133" s="16" t="s">
        <v>278</v>
      </c>
      <c r="C133" s="16" t="s">
        <v>279</v>
      </c>
      <c r="D133" s="12">
        <v>20</v>
      </c>
      <c r="E133" s="7">
        <v>2</v>
      </c>
      <c r="F133" s="7">
        <f t="shared" si="11"/>
        <v>2</v>
      </c>
      <c r="G133" s="7" t="s">
        <v>14</v>
      </c>
      <c r="H133" s="7" t="s">
        <v>15</v>
      </c>
      <c r="I133" s="15">
        <f>IF(G133="No",IF(H133="Win",D133*(F133-1),-D133),IF(H133="Win",D133*(F133-1)*0.95,-D133))</f>
        <v>20</v>
      </c>
      <c r="J133" s="15">
        <f t="shared" si="12"/>
        <v>921.6400000000006</v>
      </c>
      <c r="K133" s="7" t="s">
        <v>20</v>
      </c>
    </row>
    <row r="134" spans="1:11" s="2" customFormat="1" ht="12.75">
      <c r="A134" s="14">
        <v>41818</v>
      </c>
      <c r="B134" s="16" t="s">
        <v>280</v>
      </c>
      <c r="C134" s="16" t="s">
        <v>281</v>
      </c>
      <c r="D134" s="12">
        <v>20</v>
      </c>
      <c r="E134" s="7">
        <v>2</v>
      </c>
      <c r="F134" s="7">
        <f t="shared" si="11"/>
        <v>2</v>
      </c>
      <c r="G134" s="7" t="s">
        <v>14</v>
      </c>
      <c r="H134" s="7" t="s">
        <v>19</v>
      </c>
      <c r="I134" s="15">
        <f>IF(G134="No",IF(H134="Win",D134*(F134-1),-D134),IF(H134="Win",D134*(F134-1)*0.95,-D134))</f>
        <v>-20</v>
      </c>
      <c r="J134" s="15">
        <f t="shared" si="12"/>
        <v>901.6400000000006</v>
      </c>
      <c r="K134" s="7" t="s">
        <v>45</v>
      </c>
    </row>
    <row r="135" spans="1:11" s="2" customFormat="1" ht="12.75">
      <c r="A135" s="14">
        <v>41819</v>
      </c>
      <c r="B135" s="16" t="s">
        <v>282</v>
      </c>
      <c r="C135" s="16" t="s">
        <v>283</v>
      </c>
      <c r="D135" s="12">
        <v>20</v>
      </c>
      <c r="E135" s="7">
        <v>1.88</v>
      </c>
      <c r="F135" s="7">
        <f t="shared" si="11"/>
        <v>1.88</v>
      </c>
      <c r="G135" s="7" t="s">
        <v>14</v>
      </c>
      <c r="H135" s="7" t="s">
        <v>19</v>
      </c>
      <c r="I135" s="15">
        <f>IF(G135="No",IF(H135="Win",D135*(F135-1),-D135),IF(H135="Win",D135*(F135-1)*0.95,-D135))</f>
        <v>-20</v>
      </c>
      <c r="J135" s="15">
        <f t="shared" si="12"/>
        <v>881.6400000000006</v>
      </c>
      <c r="K135" s="7" t="s">
        <v>45</v>
      </c>
    </row>
    <row r="136" spans="1:11" s="2" customFormat="1" ht="12.75">
      <c r="A136" s="19">
        <v>41819</v>
      </c>
      <c r="B136" s="25" t="s">
        <v>284</v>
      </c>
      <c r="C136" s="25" t="s">
        <v>285</v>
      </c>
      <c r="D136" s="12">
        <v>20</v>
      </c>
      <c r="E136" s="8">
        <v>1.88</v>
      </c>
      <c r="F136" s="8">
        <f t="shared" si="11"/>
        <v>1.88</v>
      </c>
      <c r="G136" s="8" t="s">
        <v>14</v>
      </c>
      <c r="H136" s="8" t="s">
        <v>19</v>
      </c>
      <c r="I136" s="21">
        <f>IF(G136="No",IF(H136="Win",D136*(F136-1),-D136),IF(H136="Win",D136*(F136-1)*0.95,-D136))</f>
        <v>-20</v>
      </c>
      <c r="J136" s="21">
        <f t="shared" si="12"/>
        <v>861.6400000000006</v>
      </c>
      <c r="K136" s="8" t="s">
        <v>16</v>
      </c>
    </row>
    <row r="137" spans="1:11" s="3" customFormat="1" ht="12.75">
      <c r="A137" s="14">
        <v>41821</v>
      </c>
      <c r="B137" s="17" t="s">
        <v>207</v>
      </c>
      <c r="C137" t="s">
        <v>288</v>
      </c>
      <c r="D137" s="12">
        <v>20</v>
      </c>
      <c r="E137" s="7">
        <v>1.62</v>
      </c>
      <c r="F137" s="7">
        <f t="shared" si="11"/>
        <v>1.62</v>
      </c>
      <c r="G137" s="7" t="s">
        <v>14</v>
      </c>
      <c r="H137" s="7" t="s">
        <v>19</v>
      </c>
      <c r="I137" s="15">
        <f>IF(G137="No",IF(H137="Win",D137*(F137-1),-D137),IF(H137="Win",D137*(F137-1)*0.95,-D137))</f>
        <v>-20</v>
      </c>
      <c r="J137" s="15">
        <f t="shared" si="12"/>
        <v>841.6400000000006</v>
      </c>
      <c r="K137" s="7" t="s">
        <v>20</v>
      </c>
    </row>
    <row r="138" spans="1:11" s="3" customFormat="1" ht="12.75">
      <c r="A138" s="14">
        <f>A137</f>
        <v>41821</v>
      </c>
      <c r="B138" s="17" t="s">
        <v>289</v>
      </c>
      <c r="C138" t="s">
        <v>290</v>
      </c>
      <c r="D138" s="12">
        <v>20</v>
      </c>
      <c r="E138" s="7">
        <v>1.62</v>
      </c>
      <c r="F138" s="7">
        <f t="shared" si="11"/>
        <v>1.62</v>
      </c>
      <c r="G138" s="7" t="s">
        <v>14</v>
      </c>
      <c r="H138" s="7" t="s">
        <v>15</v>
      </c>
      <c r="I138" s="15">
        <f>IF(G138="No",IF(H138="Win",D138*(F138-1),-D138),IF(H138="Win",D138*(F138-1)*0.95,-D138))</f>
        <v>12.400000000000002</v>
      </c>
      <c r="J138" s="15">
        <f t="shared" si="12"/>
        <v>854.0400000000005</v>
      </c>
      <c r="K138" s="7" t="s">
        <v>20</v>
      </c>
    </row>
    <row r="139" spans="1:11" s="3" customFormat="1" ht="12.75">
      <c r="A139" s="14">
        <v>41822</v>
      </c>
      <c r="B139" s="17" t="s">
        <v>291</v>
      </c>
      <c r="C139" t="s">
        <v>292</v>
      </c>
      <c r="D139" s="12">
        <v>20</v>
      </c>
      <c r="E139" s="7">
        <v>1.83</v>
      </c>
      <c r="F139" s="7">
        <f t="shared" si="11"/>
        <v>1.83</v>
      </c>
      <c r="G139" s="7" t="s">
        <v>14</v>
      </c>
      <c r="H139" s="7" t="s">
        <v>15</v>
      </c>
      <c r="I139" s="15">
        <f>IF(G139="No",IF(H139="Win",D139*(F139-1),-D139),IF(H139="Win",D139*(F139-1)*0.95,-D139))</f>
        <v>16.6</v>
      </c>
      <c r="J139" s="15">
        <f t="shared" si="12"/>
        <v>870.6400000000006</v>
      </c>
      <c r="K139" s="7" t="s">
        <v>20</v>
      </c>
    </row>
    <row r="140" spans="1:11" s="3" customFormat="1" ht="12.75">
      <c r="A140" s="14">
        <v>41823</v>
      </c>
      <c r="B140" s="17" t="s">
        <v>293</v>
      </c>
      <c r="C140" t="s">
        <v>290</v>
      </c>
      <c r="D140" s="12">
        <v>20</v>
      </c>
      <c r="E140" s="7">
        <v>1.8</v>
      </c>
      <c r="F140" s="7">
        <f t="shared" si="11"/>
        <v>1.8</v>
      </c>
      <c r="G140" s="7" t="s">
        <v>14</v>
      </c>
      <c r="H140" s="7" t="s">
        <v>15</v>
      </c>
      <c r="I140" s="15">
        <f>IF(G140="No",IF(H140="Win",D140*(F140-1),-D140),IF(H140="Win",D140*(F140-1)*0.95,-D140))</f>
        <v>16</v>
      </c>
      <c r="J140" s="15">
        <f t="shared" si="12"/>
        <v>886.6400000000006</v>
      </c>
      <c r="K140" s="7" t="s">
        <v>20</v>
      </c>
    </row>
    <row r="141" spans="1:11" s="3" customFormat="1" ht="12.75">
      <c r="A141" s="14">
        <v>41824</v>
      </c>
      <c r="B141" s="17" t="s">
        <v>294</v>
      </c>
      <c r="C141" t="s">
        <v>292</v>
      </c>
      <c r="D141" s="12">
        <v>20</v>
      </c>
      <c r="E141" s="7">
        <v>1.83</v>
      </c>
      <c r="F141" s="7">
        <f t="shared" si="11"/>
        <v>1.83</v>
      </c>
      <c r="G141" s="7" t="s">
        <v>14</v>
      </c>
      <c r="H141" s="7" t="s">
        <v>15</v>
      </c>
      <c r="I141" s="15">
        <f>IF(G141="No",IF(H141="Win",D141*(F141-1),-D141),IF(H141="Win",D141*(F141-1)*0.95,-D141))</f>
        <v>16.6</v>
      </c>
      <c r="J141" s="15">
        <f t="shared" si="12"/>
        <v>903.2400000000006</v>
      </c>
      <c r="K141" s="7" t="s">
        <v>20</v>
      </c>
    </row>
    <row r="142" spans="1:11" s="3" customFormat="1" ht="12.75">
      <c r="A142" s="14">
        <v>41825</v>
      </c>
      <c r="B142" s="17" t="s">
        <v>295</v>
      </c>
      <c r="C142" t="s">
        <v>296</v>
      </c>
      <c r="D142" s="12">
        <v>20</v>
      </c>
      <c r="E142" s="7">
        <v>2.2</v>
      </c>
      <c r="F142" s="7">
        <f t="shared" si="11"/>
        <v>2.2</v>
      </c>
      <c r="G142" s="7" t="s">
        <v>14</v>
      </c>
      <c r="H142" s="7" t="s">
        <v>19</v>
      </c>
      <c r="I142" s="15">
        <f>IF(G142="No",IF(H142="Win",D142*(F142-1),-D142),IF(H142="Win",D142*(F142-1)*0.95,-D142))</f>
        <v>-20</v>
      </c>
      <c r="J142" s="15">
        <f t="shared" si="12"/>
        <v>883.2400000000006</v>
      </c>
      <c r="K142" s="7" t="s">
        <v>20</v>
      </c>
    </row>
    <row r="143" spans="1:11" s="3" customFormat="1" ht="12.75">
      <c r="A143" s="14">
        <v>41826</v>
      </c>
      <c r="B143" s="17" t="s">
        <v>297</v>
      </c>
      <c r="C143" t="s">
        <v>298</v>
      </c>
      <c r="D143" s="12">
        <v>20</v>
      </c>
      <c r="E143" s="7">
        <v>2.5</v>
      </c>
      <c r="F143" s="7">
        <f t="shared" si="11"/>
        <v>2.5</v>
      </c>
      <c r="G143" s="7" t="s">
        <v>14</v>
      </c>
      <c r="H143" s="7" t="s">
        <v>19</v>
      </c>
      <c r="I143" s="15">
        <f>IF(G143="No",IF(H143="Win",D143*(F143-1),-D143),IF(H143="Win",D143*(F143-1)*0.95,-D143))</f>
        <v>-20</v>
      </c>
      <c r="J143" s="15">
        <f t="shared" si="12"/>
        <v>863.2400000000006</v>
      </c>
      <c r="K143" s="7" t="s">
        <v>299</v>
      </c>
    </row>
    <row r="144" spans="1:11" s="3" customFormat="1" ht="12.75">
      <c r="A144" s="14">
        <v>41828</v>
      </c>
      <c r="B144" s="17" t="s">
        <v>300</v>
      </c>
      <c r="C144" t="s">
        <v>301</v>
      </c>
      <c r="D144" s="12">
        <v>20</v>
      </c>
      <c r="E144" s="7">
        <v>2.8</v>
      </c>
      <c r="F144" s="7">
        <f t="shared" si="11"/>
        <v>2.8</v>
      </c>
      <c r="G144" s="7" t="s">
        <v>14</v>
      </c>
      <c r="H144" s="7" t="s">
        <v>15</v>
      </c>
      <c r="I144" s="15">
        <f>IF(G144="No",IF(H144="Win",D144*(F144-1),-D144),IF(H144="Win",D144*(F144-1)*0.95,-D144))</f>
        <v>36</v>
      </c>
      <c r="J144" s="15">
        <f t="shared" si="12"/>
        <v>899.2400000000006</v>
      </c>
      <c r="K144" s="7" t="s">
        <v>16</v>
      </c>
    </row>
    <row r="145" spans="1:11" s="3" customFormat="1" ht="25.5">
      <c r="A145" s="14">
        <v>41839</v>
      </c>
      <c r="B145" s="17" t="s">
        <v>302</v>
      </c>
      <c r="C145" t="s">
        <v>305</v>
      </c>
      <c r="D145" s="12">
        <v>20</v>
      </c>
      <c r="E145" s="7">
        <v>2.1</v>
      </c>
      <c r="F145" s="7">
        <f t="shared" si="11"/>
        <v>2.1</v>
      </c>
      <c r="G145" s="7" t="s">
        <v>14</v>
      </c>
      <c r="H145" s="7" t="s">
        <v>19</v>
      </c>
      <c r="I145" s="15">
        <f>IF(G145="No",IF(H145="Win",D145*(F145-1),-D145),IF(H145="Win",D145*(F145-1)*0.95,-D145))</f>
        <v>-20</v>
      </c>
      <c r="J145" s="15">
        <f t="shared" si="12"/>
        <v>879.2400000000006</v>
      </c>
      <c r="K145" s="7" t="s">
        <v>45</v>
      </c>
    </row>
    <row r="146" spans="1:11" s="3" customFormat="1" ht="25.5">
      <c r="A146" s="14">
        <v>41839</v>
      </c>
      <c r="B146" s="17" t="s">
        <v>303</v>
      </c>
      <c r="C146" t="s">
        <v>305</v>
      </c>
      <c r="D146" s="12">
        <v>20</v>
      </c>
      <c r="E146" s="7">
        <v>2.1</v>
      </c>
      <c r="F146" s="7">
        <f t="shared" si="11"/>
        <v>2.1</v>
      </c>
      <c r="G146" s="7" t="s">
        <v>14</v>
      </c>
      <c r="H146" s="7" t="s">
        <v>19</v>
      </c>
      <c r="I146" s="15">
        <f>IF(G146="No",IF(H146="Win",D146*(F146-1),-D146),IF(H146="Win",D146*(F146-1)*0.95,-D146))</f>
        <v>-20</v>
      </c>
      <c r="J146" s="15">
        <f t="shared" si="12"/>
        <v>859.2400000000006</v>
      </c>
      <c r="K146" s="7" t="s">
        <v>45</v>
      </c>
    </row>
    <row r="147" spans="1:11" s="2" customFormat="1" ht="25.5">
      <c r="A147" s="19">
        <v>41839</v>
      </c>
      <c r="B147" s="25" t="s">
        <v>304</v>
      </c>
      <c r="C147" s="24" t="s">
        <v>306</v>
      </c>
      <c r="D147" s="12">
        <v>20</v>
      </c>
      <c r="E147" s="8">
        <v>1.91</v>
      </c>
      <c r="F147" s="8">
        <f t="shared" si="11"/>
        <v>1.91</v>
      </c>
      <c r="G147" s="8" t="s">
        <v>14</v>
      </c>
      <c r="H147" s="8" t="s">
        <v>15</v>
      </c>
      <c r="I147" s="21">
        <f>IF(G147="No",IF(H147="Win",D147*(F147-1),-D147),IF(H147="Win",D147*(F147-1)*0.95,-D147))</f>
        <v>18.2</v>
      </c>
      <c r="J147" s="21">
        <f t="shared" si="12"/>
        <v>877.4400000000006</v>
      </c>
      <c r="K147" s="8" t="s">
        <v>45</v>
      </c>
    </row>
    <row r="148" spans="1:11" s="2" customFormat="1" ht="12.75">
      <c r="A148" s="19"/>
      <c r="B148" s="16"/>
      <c r="C148" s="16"/>
      <c r="D148" s="21"/>
      <c r="E148" s="8"/>
      <c r="F148" s="8"/>
      <c r="G148" s="8"/>
      <c r="H148" s="8"/>
      <c r="I148" s="21"/>
      <c r="J148" s="21"/>
      <c r="K148" s="8"/>
    </row>
    <row r="149" spans="3:9" ht="25.5">
      <c r="C149" s="3"/>
      <c r="G149" s="7"/>
      <c r="H149" s="22" t="s">
        <v>37</v>
      </c>
      <c r="I149" s="21">
        <f>J147</f>
        <v>877.4400000000006</v>
      </c>
    </row>
    <row r="150" spans="3:9" ht="25.5">
      <c r="C150" s="3"/>
      <c r="G150" s="7"/>
      <c r="H150" s="22" t="s">
        <v>38</v>
      </c>
      <c r="I150" s="21">
        <f>I149-B1</f>
        <v>-122.55999999999938</v>
      </c>
    </row>
    <row r="151" spans="3:9" ht="12.75">
      <c r="C151" s="3"/>
      <c r="H151" s="22" t="s">
        <v>39</v>
      </c>
      <c r="I151" s="23">
        <f>I150/B1</f>
        <v>-0.12255999999999938</v>
      </c>
    </row>
    <row r="152" spans="3:9" ht="25.5">
      <c r="C152" s="3"/>
      <c r="H152" s="22" t="s">
        <v>223</v>
      </c>
      <c r="I152" s="21">
        <f>J147-J136</f>
        <v>15.800000000000068</v>
      </c>
    </row>
    <row r="153" spans="3:9" ht="12.75">
      <c r="C153" s="3"/>
      <c r="H153" s="22" t="s">
        <v>40</v>
      </c>
      <c r="I153" s="8">
        <f>COUNT(J4:J148)</f>
        <v>144</v>
      </c>
    </row>
    <row r="154" spans="8:9" ht="25.5">
      <c r="H154" s="22" t="s">
        <v>41</v>
      </c>
      <c r="I154" s="8">
        <f>COUNTIF(H4:H148,"=Win")</f>
        <v>70</v>
      </c>
    </row>
    <row r="155" spans="8:9" ht="12.75">
      <c r="H155" s="22" t="s">
        <v>42</v>
      </c>
      <c r="I155" s="23">
        <f>I154/I153</f>
        <v>0.4861111111111111</v>
      </c>
    </row>
    <row r="156" ht="12.75">
      <c r="H156" s="22"/>
    </row>
    <row r="160" spans="1:11" ht="25.5">
      <c r="A160" s="14">
        <v>41676</v>
      </c>
      <c r="B160" s="3" t="s">
        <v>46</v>
      </c>
      <c r="C160" s="3" t="s">
        <v>47</v>
      </c>
      <c r="D160" s="15">
        <f>0.02*$B$1</f>
        <v>20</v>
      </c>
      <c r="E160" s="7">
        <v>1.52</v>
      </c>
      <c r="F160" s="7">
        <f>E160</f>
        <v>1.52</v>
      </c>
      <c r="G160" s="7" t="s">
        <v>14</v>
      </c>
      <c r="H160" s="7"/>
      <c r="I160" s="15">
        <f>IF(G160="No",IF(H160="Win",D160*(F160-1),-D160),IF(H160="Win",D160*(F160-1)*0.95,-D160))</f>
        <v>-20</v>
      </c>
      <c r="J160" s="15">
        <f>J158+I160</f>
        <v>-20</v>
      </c>
      <c r="K160" s="7" t="s">
        <v>45</v>
      </c>
    </row>
    <row r="162" ht="12.75">
      <c r="B162" s="5" t="s">
        <v>91</v>
      </c>
    </row>
    <row r="163" spans="2:3" ht="12.75">
      <c r="B163" s="1" t="s">
        <v>20</v>
      </c>
      <c r="C163" s="6">
        <f>SUMIF(K$4:K$148,"="&amp;B163,I$4:I$148)</f>
        <v>84.80000000000001</v>
      </c>
    </row>
    <row r="164" spans="2:3" ht="12.75">
      <c r="B164" s="1" t="s">
        <v>16</v>
      </c>
      <c r="C164" s="6">
        <f>SUMIF(K$4:K$148,"="&amp;B164,I$4:I$148)</f>
        <v>-165.46000000000004</v>
      </c>
    </row>
    <row r="165" spans="2:3" ht="12.75">
      <c r="B165" s="1" t="s">
        <v>45</v>
      </c>
      <c r="C165" s="6">
        <f>SUMIF(K$4:K$148,"="&amp;B165,I$4:I$148)</f>
        <v>-21.89999999999998</v>
      </c>
    </row>
    <row r="166" spans="2:3" ht="12.75">
      <c r="B166" s="1" t="s">
        <v>299</v>
      </c>
      <c r="C166" s="6">
        <f>SUMIF(K$4:K$148,"="&amp;B166,I$4:I$148)</f>
        <v>-20</v>
      </c>
    </row>
    <row r="168" spans="2:3" ht="12.75">
      <c r="B168" s="1" t="s">
        <v>307</v>
      </c>
      <c r="C168" s="26">
        <f>SUM(C163:C166)-I150</f>
        <v>-6.252776074688882E-13</v>
      </c>
    </row>
  </sheetData>
  <sheetProtection/>
  <autoFilter ref="K1:K165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2014-02-01T14:26:32Z</dcterms:created>
  <dcterms:modified xsi:type="dcterms:W3CDTF">2014-08-01T11:47:04Z</dcterms:modified>
  <cp:category/>
  <cp:version/>
  <cp:contentType/>
  <cp:contentStatus/>
</cp:coreProperties>
</file>