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54"/>
  </bookViews>
  <sheets>
    <sheet name="data" sheetId="3" r:id="rId1"/>
  </sheets>
  <calcPr calcId="144525"/>
</workbook>
</file>

<file path=xl/calcChain.xml><?xml version="1.0" encoding="utf-8"?>
<calcChain xmlns="http://schemas.openxmlformats.org/spreadsheetml/2006/main">
  <c r="AB74" i="3" l="1"/>
  <c r="AC74" i="3" s="1"/>
  <c r="Z74" i="3"/>
  <c r="AA74" i="3" s="1"/>
  <c r="X74" i="3"/>
  <c r="Y74" i="3" s="1"/>
  <c r="V74" i="3"/>
  <c r="W74" i="3" s="1"/>
  <c r="T74" i="3"/>
  <c r="U74" i="3" s="1"/>
  <c r="R74" i="3"/>
  <c r="S74" i="3" s="1"/>
  <c r="P74" i="3"/>
  <c r="Q74" i="3" s="1"/>
  <c r="N74" i="3"/>
  <c r="O74" i="3" s="1"/>
  <c r="T73" i="3"/>
  <c r="R73" i="3"/>
  <c r="P73" i="3"/>
  <c r="N73" i="3"/>
  <c r="T72" i="3"/>
  <c r="R72" i="3"/>
  <c r="P72" i="3"/>
  <c r="N72" i="3"/>
  <c r="T71" i="3"/>
  <c r="R71" i="3"/>
  <c r="P71" i="3"/>
  <c r="N71" i="3"/>
  <c r="AB70" i="3"/>
  <c r="AC70" i="3" s="1"/>
  <c r="Z70" i="3"/>
  <c r="AA70" i="3" s="1"/>
  <c r="X70" i="3"/>
  <c r="Y70" i="3" s="1"/>
  <c r="V70" i="3"/>
  <c r="W70" i="3" s="1"/>
  <c r="T70" i="3"/>
  <c r="U70" i="3" s="1"/>
  <c r="U71" i="3" s="1"/>
  <c r="U72" i="3" s="1"/>
  <c r="U73" i="3" s="1"/>
  <c r="R70" i="3"/>
  <c r="S70" i="3" s="1"/>
  <c r="S71" i="3" s="1"/>
  <c r="S72" i="3" s="1"/>
  <c r="S73" i="3" s="1"/>
  <c r="P70" i="3"/>
  <c r="Q70" i="3" s="1"/>
  <c r="Q71" i="3" s="1"/>
  <c r="Q72" i="3" s="1"/>
  <c r="Q73" i="3" s="1"/>
  <c r="N70" i="3"/>
  <c r="O70" i="3" s="1"/>
  <c r="O71" i="3" s="1"/>
  <c r="O72" i="3" s="1"/>
  <c r="T69" i="3"/>
  <c r="R69" i="3"/>
  <c r="P69" i="3"/>
  <c r="N69" i="3"/>
  <c r="AB68" i="3"/>
  <c r="AC68" i="3" s="1"/>
  <c r="AB69" i="3" s="1"/>
  <c r="AC69" i="3" s="1"/>
  <c r="Z68" i="3"/>
  <c r="AA68" i="3" s="1"/>
  <c r="Z69" i="3" s="1"/>
  <c r="AA69" i="3" s="1"/>
  <c r="X68" i="3"/>
  <c r="Y68" i="3" s="1"/>
  <c r="X69" i="3" s="1"/>
  <c r="Y69" i="3" s="1"/>
  <c r="V68" i="3"/>
  <c r="W68" i="3" s="1"/>
  <c r="V69" i="3" s="1"/>
  <c r="W69" i="3" s="1"/>
  <c r="T68" i="3"/>
  <c r="U68" i="3" s="1"/>
  <c r="R68" i="3"/>
  <c r="S68" i="3" s="1"/>
  <c r="P68" i="3"/>
  <c r="Q68" i="3" s="1"/>
  <c r="N68" i="3"/>
  <c r="O68" i="3" s="1"/>
  <c r="AB67" i="3"/>
  <c r="AC67" i="3" s="1"/>
  <c r="Z67" i="3"/>
  <c r="AA67" i="3" s="1"/>
  <c r="X67" i="3"/>
  <c r="Y67" i="3" s="1"/>
  <c r="V67" i="3"/>
  <c r="W67" i="3" s="1"/>
  <c r="T67" i="3"/>
  <c r="U67" i="3" s="1"/>
  <c r="R67" i="3"/>
  <c r="S67" i="3" s="1"/>
  <c r="P67" i="3"/>
  <c r="Q67" i="3" s="1"/>
  <c r="N67" i="3"/>
  <c r="O67" i="3" s="1"/>
  <c r="AB66" i="3"/>
  <c r="AC66" i="3" s="1"/>
  <c r="Z66" i="3"/>
  <c r="AA66" i="3" s="1"/>
  <c r="X66" i="3"/>
  <c r="Y66" i="3" s="1"/>
  <c r="V66" i="3"/>
  <c r="W66" i="3" s="1"/>
  <c r="T66" i="3"/>
  <c r="U66" i="3" s="1"/>
  <c r="R66" i="3"/>
  <c r="S66" i="3" s="1"/>
  <c r="P66" i="3"/>
  <c r="Q66" i="3" s="1"/>
  <c r="N66" i="3"/>
  <c r="O66" i="3" s="1"/>
  <c r="AB65" i="3"/>
  <c r="AC65" i="3" s="1"/>
  <c r="Z65" i="3"/>
  <c r="AA65" i="3" s="1"/>
  <c r="X65" i="3"/>
  <c r="Y65" i="3" s="1"/>
  <c r="V65" i="3"/>
  <c r="W65" i="3" s="1"/>
  <c r="T65" i="3"/>
  <c r="U65" i="3" s="1"/>
  <c r="R65" i="3"/>
  <c r="S65" i="3" s="1"/>
  <c r="P65" i="3"/>
  <c r="Q65" i="3" s="1"/>
  <c r="N65" i="3"/>
  <c r="O65" i="3" s="1"/>
  <c r="AB9" i="3"/>
  <c r="AC9" i="3" s="1"/>
  <c r="AB10" i="3" s="1"/>
  <c r="Z9" i="3"/>
  <c r="AA9" i="3" s="1"/>
  <c r="X9" i="3"/>
  <c r="Y9" i="3" s="1"/>
  <c r="X10" i="3" s="1"/>
  <c r="V9" i="3"/>
  <c r="W9" i="3" s="1"/>
  <c r="V10" i="3" s="1"/>
  <c r="N44" i="3"/>
  <c r="P44" i="3"/>
  <c r="R44" i="3"/>
  <c r="T44" i="3"/>
  <c r="N45" i="3"/>
  <c r="P45" i="3"/>
  <c r="R45" i="3"/>
  <c r="T45" i="3"/>
  <c r="N46" i="3"/>
  <c r="P46" i="3"/>
  <c r="R46" i="3"/>
  <c r="T46" i="3"/>
  <c r="N47" i="3"/>
  <c r="P47" i="3"/>
  <c r="R47" i="3"/>
  <c r="T47" i="3"/>
  <c r="N48" i="3"/>
  <c r="P48" i="3"/>
  <c r="R48" i="3"/>
  <c r="T48" i="3"/>
  <c r="N49" i="3"/>
  <c r="P49" i="3"/>
  <c r="R49" i="3"/>
  <c r="T49" i="3"/>
  <c r="N50" i="3"/>
  <c r="P50" i="3"/>
  <c r="R50" i="3"/>
  <c r="T50" i="3"/>
  <c r="N51" i="3"/>
  <c r="P51" i="3"/>
  <c r="R51" i="3"/>
  <c r="T51" i="3"/>
  <c r="N52" i="3"/>
  <c r="P52" i="3"/>
  <c r="R52" i="3"/>
  <c r="T52" i="3"/>
  <c r="N53" i="3"/>
  <c r="P53" i="3"/>
  <c r="R53" i="3"/>
  <c r="T53" i="3"/>
  <c r="N54" i="3"/>
  <c r="P54" i="3"/>
  <c r="R54" i="3"/>
  <c r="T54" i="3"/>
  <c r="N55" i="3"/>
  <c r="P55" i="3"/>
  <c r="R55" i="3"/>
  <c r="T55" i="3"/>
  <c r="N56" i="3"/>
  <c r="P56" i="3"/>
  <c r="R56" i="3"/>
  <c r="T56" i="3"/>
  <c r="N57" i="3"/>
  <c r="P57" i="3"/>
  <c r="R57" i="3"/>
  <c r="T57" i="3"/>
  <c r="N58" i="3"/>
  <c r="P58" i="3"/>
  <c r="R58" i="3"/>
  <c r="T58" i="3"/>
  <c r="N59" i="3"/>
  <c r="P59" i="3"/>
  <c r="R59" i="3"/>
  <c r="T59" i="3"/>
  <c r="N60" i="3"/>
  <c r="P60" i="3"/>
  <c r="R60" i="3"/>
  <c r="T60" i="3"/>
  <c r="N61" i="3"/>
  <c r="P61" i="3"/>
  <c r="R61" i="3"/>
  <c r="T61" i="3"/>
  <c r="N62" i="3"/>
  <c r="P62" i="3"/>
  <c r="R62" i="3"/>
  <c r="T62" i="3"/>
  <c r="N63" i="3"/>
  <c r="P63" i="3"/>
  <c r="R63" i="3"/>
  <c r="T63" i="3"/>
  <c r="N64" i="3"/>
  <c r="P64" i="3"/>
  <c r="R64" i="3"/>
  <c r="T64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9" i="3"/>
  <c r="U9" i="3" s="1"/>
  <c r="U10" i="3" s="1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9" i="3"/>
  <c r="S9" i="3" s="1"/>
  <c r="S10" i="3" s="1"/>
  <c r="J3" i="3"/>
  <c r="J4" i="3"/>
  <c r="J5" i="3"/>
  <c r="J2" i="3"/>
  <c r="O73" i="3" l="1"/>
  <c r="V71" i="3"/>
  <c r="W71" i="3" s="1"/>
  <c r="X71" i="3"/>
  <c r="Y71" i="3" s="1"/>
  <c r="Z71" i="3"/>
  <c r="AA71" i="3" s="1"/>
  <c r="AB71" i="3"/>
  <c r="AC71" i="3" s="1"/>
  <c r="O69" i="3"/>
  <c r="Q69" i="3"/>
  <c r="S69" i="3"/>
  <c r="U69" i="3"/>
  <c r="U11" i="3"/>
  <c r="U12" i="3" s="1"/>
  <c r="U13" i="3" s="1"/>
  <c r="U14" i="3" s="1"/>
  <c r="U15" i="3" s="1"/>
  <c r="U16" i="3" s="1"/>
  <c r="U17" i="3" s="1"/>
  <c r="U18" i="3" s="1"/>
  <c r="U19" i="3" s="1"/>
  <c r="U20" i="3" s="1"/>
  <c r="U21" i="3" s="1"/>
  <c r="U22" i="3" s="1"/>
  <c r="U23" i="3" s="1"/>
  <c r="U24" i="3" s="1"/>
  <c r="U25" i="3" s="1"/>
  <c r="U26" i="3" s="1"/>
  <c r="U27" i="3" s="1"/>
  <c r="U28" i="3" s="1"/>
  <c r="U29" i="3" s="1"/>
  <c r="U30" i="3" s="1"/>
  <c r="U31" i="3" s="1"/>
  <c r="U32" i="3" s="1"/>
  <c r="U33" i="3" s="1"/>
  <c r="U34" i="3" s="1"/>
  <c r="U35" i="3" s="1"/>
  <c r="U36" i="3" s="1"/>
  <c r="U37" i="3" s="1"/>
  <c r="U38" i="3" s="1"/>
  <c r="U39" i="3" s="1"/>
  <c r="U40" i="3" s="1"/>
  <c r="U41" i="3" s="1"/>
  <c r="U42" i="3" s="1"/>
  <c r="U43" i="3" s="1"/>
  <c r="U44" i="3" s="1"/>
  <c r="U45" i="3" s="1"/>
  <c r="U46" i="3" s="1"/>
  <c r="U47" i="3" s="1"/>
  <c r="U48" i="3" s="1"/>
  <c r="U49" i="3" s="1"/>
  <c r="U50" i="3" s="1"/>
  <c r="U51" i="3" s="1"/>
  <c r="U52" i="3" s="1"/>
  <c r="U53" i="3" s="1"/>
  <c r="U54" i="3" s="1"/>
  <c r="U55" i="3" s="1"/>
  <c r="U56" i="3" s="1"/>
  <c r="U57" i="3" s="1"/>
  <c r="U58" i="3" s="1"/>
  <c r="U59" i="3" s="1"/>
  <c r="U60" i="3" s="1"/>
  <c r="U61" i="3" s="1"/>
  <c r="U62" i="3" s="1"/>
  <c r="U63" i="3" s="1"/>
  <c r="U64" i="3" s="1"/>
  <c r="Z10" i="3"/>
  <c r="AA10" i="3" s="1"/>
  <c r="Z11" i="3" s="1"/>
  <c r="AA11" i="3" s="1"/>
  <c r="Z12" i="3" s="1"/>
  <c r="AA12" i="3" s="1"/>
  <c r="S11" i="3"/>
  <c r="S12" i="3" s="1"/>
  <c r="S13" i="3" s="1"/>
  <c r="S14" i="3" s="1"/>
  <c r="S15" i="3" s="1"/>
  <c r="S16" i="3" s="1"/>
  <c r="S17" i="3" s="1"/>
  <c r="S18" i="3" s="1"/>
  <c r="S19" i="3" s="1"/>
  <c r="S20" i="3" s="1"/>
  <c r="S21" i="3" s="1"/>
  <c r="S22" i="3" s="1"/>
  <c r="S23" i="3" s="1"/>
  <c r="S24" i="3" s="1"/>
  <c r="S25" i="3" s="1"/>
  <c r="S26" i="3" s="1"/>
  <c r="S27" i="3" s="1"/>
  <c r="S28" i="3" s="1"/>
  <c r="S29" i="3" s="1"/>
  <c r="S30" i="3" s="1"/>
  <c r="S31" i="3" s="1"/>
  <c r="S32" i="3" s="1"/>
  <c r="S33" i="3" s="1"/>
  <c r="S34" i="3" s="1"/>
  <c r="S35" i="3" s="1"/>
  <c r="S36" i="3" s="1"/>
  <c r="S37" i="3" s="1"/>
  <c r="S38" i="3" s="1"/>
  <c r="S39" i="3" s="1"/>
  <c r="S40" i="3" s="1"/>
  <c r="S41" i="3" s="1"/>
  <c r="S42" i="3" s="1"/>
  <c r="S43" i="3" s="1"/>
  <c r="S44" i="3" s="1"/>
  <c r="S45" i="3" s="1"/>
  <c r="S46" i="3" s="1"/>
  <c r="S47" i="3" s="1"/>
  <c r="S48" i="3" s="1"/>
  <c r="S49" i="3" s="1"/>
  <c r="S50" i="3" s="1"/>
  <c r="S51" i="3" s="1"/>
  <c r="S52" i="3" s="1"/>
  <c r="S53" i="3" s="1"/>
  <c r="S54" i="3" s="1"/>
  <c r="S55" i="3" s="1"/>
  <c r="S56" i="3" s="1"/>
  <c r="S57" i="3" s="1"/>
  <c r="S58" i="3" s="1"/>
  <c r="S59" i="3" s="1"/>
  <c r="S60" i="3" s="1"/>
  <c r="S61" i="3" s="1"/>
  <c r="S62" i="3" s="1"/>
  <c r="S63" i="3" s="1"/>
  <c r="S64" i="3" s="1"/>
  <c r="W10" i="3"/>
  <c r="V11" i="3" s="1"/>
  <c r="W11" i="3" s="1"/>
  <c r="Y10" i="3"/>
  <c r="X11" i="3" s="1"/>
  <c r="Y11" i="3" s="1"/>
  <c r="X12" i="3" s="1"/>
  <c r="Y12" i="3" s="1"/>
  <c r="AC10" i="3"/>
  <c r="AB11" i="3" s="1"/>
  <c r="AC11" i="3" s="1"/>
  <c r="AB12" i="3"/>
  <c r="AC12" i="3" s="1"/>
  <c r="V12" i="3"/>
  <c r="W12" i="3" s="1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9" i="3"/>
  <c r="Q9" i="3" s="1"/>
  <c r="Q10" i="3" s="1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9" i="3"/>
  <c r="O9" i="3" s="1"/>
  <c r="O10" i="3" s="1"/>
  <c r="Z72" i="3" l="1"/>
  <c r="AA72" i="3" s="1"/>
  <c r="X72" i="3"/>
  <c r="Y72" i="3" s="1"/>
  <c r="AB72" i="3"/>
  <c r="AC72" i="3" s="1"/>
  <c r="V72" i="3"/>
  <c r="W72" i="3" s="1"/>
  <c r="Q11" i="3"/>
  <c r="Q12" i="3" s="1"/>
  <c r="Q13" i="3" s="1"/>
  <c r="Q14" i="3" s="1"/>
  <c r="Q15" i="3" s="1"/>
  <c r="Q16" i="3" s="1"/>
  <c r="Q17" i="3" s="1"/>
  <c r="Q18" i="3" s="1"/>
  <c r="Q19" i="3" s="1"/>
  <c r="Q20" i="3" s="1"/>
  <c r="Q21" i="3" s="1"/>
  <c r="Q22" i="3" s="1"/>
  <c r="Q23" i="3" s="1"/>
  <c r="Q24" i="3" s="1"/>
  <c r="Q25" i="3" s="1"/>
  <c r="Q26" i="3" s="1"/>
  <c r="Q27" i="3" s="1"/>
  <c r="Q28" i="3" s="1"/>
  <c r="Q29" i="3" s="1"/>
  <c r="Q30" i="3" s="1"/>
  <c r="Q31" i="3" s="1"/>
  <c r="Q32" i="3" s="1"/>
  <c r="Q33" i="3" s="1"/>
  <c r="Q34" i="3" s="1"/>
  <c r="Q35" i="3" s="1"/>
  <c r="Q36" i="3" s="1"/>
  <c r="Q37" i="3" s="1"/>
  <c r="Q38" i="3" s="1"/>
  <c r="Q39" i="3" s="1"/>
  <c r="Q40" i="3" s="1"/>
  <c r="Q41" i="3" s="1"/>
  <c r="Q42" i="3" s="1"/>
  <c r="Q43" i="3" s="1"/>
  <c r="Q44" i="3" s="1"/>
  <c r="Q45" i="3" s="1"/>
  <c r="Q46" i="3" s="1"/>
  <c r="Q47" i="3" s="1"/>
  <c r="Q48" i="3" s="1"/>
  <c r="Q49" i="3" s="1"/>
  <c r="Q50" i="3" s="1"/>
  <c r="Q51" i="3" s="1"/>
  <c r="Q52" i="3" s="1"/>
  <c r="Q53" i="3" s="1"/>
  <c r="Q54" i="3" s="1"/>
  <c r="Q55" i="3" s="1"/>
  <c r="Q56" i="3" s="1"/>
  <c r="Q57" i="3" s="1"/>
  <c r="Q58" i="3" s="1"/>
  <c r="Q59" i="3" s="1"/>
  <c r="Q60" i="3" s="1"/>
  <c r="Q61" i="3" s="1"/>
  <c r="Q62" i="3" s="1"/>
  <c r="Q63" i="3" s="1"/>
  <c r="Q64" i="3" s="1"/>
  <c r="Z13" i="3"/>
  <c r="AA13" i="3" s="1"/>
  <c r="AB13" i="3"/>
  <c r="AC13" i="3" s="1"/>
  <c r="X13" i="3"/>
  <c r="Y13" i="3" s="1"/>
  <c r="V13" i="3"/>
  <c r="W13" i="3" s="1"/>
  <c r="O11" i="3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O63" i="3" s="1"/>
  <c r="O64" i="3" s="1"/>
  <c r="AB73" i="3" l="1"/>
  <c r="AC73" i="3" s="1"/>
  <c r="X73" i="3"/>
  <c r="Y73" i="3" s="1"/>
  <c r="V73" i="3"/>
  <c r="W73" i="3" s="1"/>
  <c r="Z73" i="3"/>
  <c r="AA73" i="3" s="1"/>
  <c r="AB14" i="3"/>
  <c r="AC14" i="3" s="1"/>
  <c r="X14" i="3"/>
  <c r="Y14" i="3" s="1"/>
  <c r="Z14" i="3"/>
  <c r="AA14" i="3" s="1"/>
  <c r="V14" i="3"/>
  <c r="W14" i="3" s="1"/>
  <c r="X15" i="3" l="1"/>
  <c r="Y15" i="3" s="1"/>
  <c r="Z15" i="3"/>
  <c r="AA15" i="3" s="1"/>
  <c r="AB15" i="3"/>
  <c r="AC15" i="3" s="1"/>
  <c r="V15" i="3"/>
  <c r="W15" i="3" s="1"/>
  <c r="Z16" i="3" l="1"/>
  <c r="AA16" i="3" s="1"/>
  <c r="AB16" i="3"/>
  <c r="AC16" i="3" s="1"/>
  <c r="X16" i="3"/>
  <c r="Y16" i="3" s="1"/>
  <c r="V16" i="3"/>
  <c r="W16" i="3" s="1"/>
  <c r="AB17" i="3" l="1"/>
  <c r="AC17" i="3" s="1"/>
  <c r="X17" i="3"/>
  <c r="Y17" i="3" s="1"/>
  <c r="Z17" i="3"/>
  <c r="AA17" i="3" s="1"/>
  <c r="V17" i="3"/>
  <c r="W17" i="3" s="1"/>
  <c r="X18" i="3" l="1"/>
  <c r="Y18" i="3" s="1"/>
  <c r="Z18" i="3"/>
  <c r="AA18" i="3" s="1"/>
  <c r="AB18" i="3"/>
  <c r="AC18" i="3" s="1"/>
  <c r="V18" i="3"/>
  <c r="W18" i="3" s="1"/>
  <c r="Z19" i="3" l="1"/>
  <c r="AA19" i="3" s="1"/>
  <c r="AB19" i="3"/>
  <c r="AC19" i="3" s="1"/>
  <c r="X19" i="3"/>
  <c r="Y19" i="3" s="1"/>
  <c r="V19" i="3"/>
  <c r="W19" i="3" s="1"/>
  <c r="AB20" i="3" l="1"/>
  <c r="AC20" i="3" s="1"/>
  <c r="X20" i="3"/>
  <c r="Y20" i="3" s="1"/>
  <c r="Z20" i="3"/>
  <c r="AA20" i="3" s="1"/>
  <c r="V20" i="3"/>
  <c r="W20" i="3" s="1"/>
  <c r="X21" i="3" l="1"/>
  <c r="Y21" i="3" s="1"/>
  <c r="Z21" i="3"/>
  <c r="AA21" i="3" s="1"/>
  <c r="AB21" i="3"/>
  <c r="AC21" i="3" s="1"/>
  <c r="V21" i="3"/>
  <c r="W21" i="3" s="1"/>
  <c r="Z22" i="3" l="1"/>
  <c r="AA22" i="3" s="1"/>
  <c r="AB22" i="3"/>
  <c r="AC22" i="3" s="1"/>
  <c r="X22" i="3"/>
  <c r="Y22" i="3" s="1"/>
  <c r="V22" i="3"/>
  <c r="W22" i="3" s="1"/>
  <c r="AB23" i="3" l="1"/>
  <c r="AC23" i="3" s="1"/>
  <c r="X23" i="3"/>
  <c r="Y23" i="3" s="1"/>
  <c r="Z23" i="3"/>
  <c r="AA23" i="3" s="1"/>
  <c r="V23" i="3"/>
  <c r="W23" i="3" s="1"/>
  <c r="X24" i="3" l="1"/>
  <c r="Y24" i="3" s="1"/>
  <c r="Z24" i="3"/>
  <c r="AA24" i="3" s="1"/>
  <c r="AB24" i="3"/>
  <c r="AC24" i="3" s="1"/>
  <c r="V24" i="3"/>
  <c r="W24" i="3" s="1"/>
  <c r="Z25" i="3" l="1"/>
  <c r="AA25" i="3" s="1"/>
  <c r="AB25" i="3"/>
  <c r="AC25" i="3" s="1"/>
  <c r="X25" i="3"/>
  <c r="Y25" i="3" s="1"/>
  <c r="V25" i="3"/>
  <c r="W25" i="3" s="1"/>
  <c r="AB26" i="3" l="1"/>
  <c r="AC26" i="3" s="1"/>
  <c r="X26" i="3"/>
  <c r="Y26" i="3" s="1"/>
  <c r="Z26" i="3"/>
  <c r="AA26" i="3" s="1"/>
  <c r="V26" i="3"/>
  <c r="W26" i="3" s="1"/>
  <c r="X27" i="3" l="1"/>
  <c r="Y27" i="3" s="1"/>
  <c r="Z27" i="3"/>
  <c r="AA27" i="3" s="1"/>
  <c r="AB27" i="3"/>
  <c r="AC27" i="3" s="1"/>
  <c r="V27" i="3"/>
  <c r="W27" i="3" s="1"/>
  <c r="Z28" i="3" l="1"/>
  <c r="AA28" i="3" s="1"/>
  <c r="AB28" i="3"/>
  <c r="AC28" i="3" s="1"/>
  <c r="X28" i="3"/>
  <c r="Y28" i="3" s="1"/>
  <c r="V28" i="3"/>
  <c r="W28" i="3" s="1"/>
  <c r="AB29" i="3" l="1"/>
  <c r="AC29" i="3" s="1"/>
  <c r="X29" i="3"/>
  <c r="Y29" i="3" s="1"/>
  <c r="Z29" i="3"/>
  <c r="AA29" i="3" s="1"/>
  <c r="V29" i="3"/>
  <c r="W29" i="3" s="1"/>
  <c r="X30" i="3" l="1"/>
  <c r="Y30" i="3" s="1"/>
  <c r="Z30" i="3"/>
  <c r="AA30" i="3" s="1"/>
  <c r="AB30" i="3"/>
  <c r="AC30" i="3" s="1"/>
  <c r="V30" i="3"/>
  <c r="W30" i="3" s="1"/>
  <c r="Z31" i="3" l="1"/>
  <c r="AA31" i="3" s="1"/>
  <c r="AB31" i="3"/>
  <c r="AC31" i="3" s="1"/>
  <c r="X31" i="3"/>
  <c r="Y31" i="3" s="1"/>
  <c r="V31" i="3"/>
  <c r="W31" i="3" s="1"/>
  <c r="AB32" i="3" l="1"/>
  <c r="AC32" i="3" s="1"/>
  <c r="X32" i="3"/>
  <c r="Y32" i="3" s="1"/>
  <c r="Z32" i="3"/>
  <c r="AA32" i="3" s="1"/>
  <c r="V32" i="3"/>
  <c r="W32" i="3" s="1"/>
  <c r="Z33" i="3" l="1"/>
  <c r="AA33" i="3" s="1"/>
  <c r="X33" i="3"/>
  <c r="Y33" i="3" s="1"/>
  <c r="AB33" i="3"/>
  <c r="AC33" i="3" s="1"/>
  <c r="V33" i="3"/>
  <c r="W33" i="3" s="1"/>
  <c r="AB34" i="3" l="1"/>
  <c r="AC34" i="3" s="1"/>
  <c r="X34" i="3"/>
  <c r="Y34" i="3" s="1"/>
  <c r="Z34" i="3"/>
  <c r="AA34" i="3" s="1"/>
  <c r="V34" i="3"/>
  <c r="W34" i="3" s="1"/>
  <c r="Z35" i="3" l="1"/>
  <c r="AA35" i="3" s="1"/>
  <c r="X35" i="3"/>
  <c r="Y35" i="3" s="1"/>
  <c r="AB35" i="3"/>
  <c r="AC35" i="3" s="1"/>
  <c r="V35" i="3"/>
  <c r="W35" i="3" s="1"/>
  <c r="AB36" i="3" l="1"/>
  <c r="AC36" i="3" s="1"/>
  <c r="X36" i="3"/>
  <c r="Y36" i="3" s="1"/>
  <c r="Z36" i="3"/>
  <c r="AA36" i="3" s="1"/>
  <c r="V36" i="3"/>
  <c r="W36" i="3" s="1"/>
  <c r="Z37" i="3" l="1"/>
  <c r="AA37" i="3" s="1"/>
  <c r="X37" i="3"/>
  <c r="Y37" i="3" s="1"/>
  <c r="AB37" i="3"/>
  <c r="AC37" i="3" s="1"/>
  <c r="V37" i="3"/>
  <c r="W37" i="3" s="1"/>
  <c r="AB38" i="3" l="1"/>
  <c r="AC38" i="3" s="1"/>
  <c r="X38" i="3"/>
  <c r="Y38" i="3" s="1"/>
  <c r="Z38" i="3"/>
  <c r="AA38" i="3" s="1"/>
  <c r="V38" i="3"/>
  <c r="W38" i="3" s="1"/>
  <c r="Z39" i="3" l="1"/>
  <c r="AA39" i="3" s="1"/>
  <c r="X39" i="3"/>
  <c r="Y39" i="3" s="1"/>
  <c r="AB39" i="3"/>
  <c r="AC39" i="3" s="1"/>
  <c r="V39" i="3"/>
  <c r="W39" i="3" s="1"/>
  <c r="AB40" i="3" l="1"/>
  <c r="AC40" i="3" s="1"/>
  <c r="X40" i="3"/>
  <c r="Y40" i="3" s="1"/>
  <c r="Z40" i="3"/>
  <c r="AA40" i="3" s="1"/>
  <c r="V40" i="3"/>
  <c r="W40" i="3" s="1"/>
  <c r="AB41" i="3" l="1"/>
  <c r="AC41" i="3" s="1"/>
  <c r="Z41" i="3"/>
  <c r="AA41" i="3" s="1"/>
  <c r="X41" i="3"/>
  <c r="Y41" i="3" s="1"/>
  <c r="V41" i="3"/>
  <c r="W41" i="3" s="1"/>
  <c r="X42" i="3" l="1"/>
  <c r="Y42" i="3" s="1"/>
  <c r="Z42" i="3"/>
  <c r="AA42" i="3" s="1"/>
  <c r="AB42" i="3"/>
  <c r="AC42" i="3" s="1"/>
  <c r="V42" i="3"/>
  <c r="W42" i="3" s="1"/>
  <c r="AB43" i="3" l="1"/>
  <c r="AC43" i="3" s="1"/>
  <c r="Z43" i="3"/>
  <c r="AA43" i="3" s="1"/>
  <c r="X43" i="3"/>
  <c r="Y43" i="3" s="1"/>
  <c r="V43" i="3"/>
  <c r="W43" i="3" s="1"/>
  <c r="X44" i="3" l="1"/>
  <c r="Y44" i="3" s="1"/>
  <c r="Z44" i="3"/>
  <c r="AA44" i="3" s="1"/>
  <c r="AB44" i="3"/>
  <c r="AC44" i="3" s="1"/>
  <c r="V44" i="3"/>
  <c r="W44" i="3" s="1"/>
  <c r="AB45" i="3" l="1"/>
  <c r="AC45" i="3" s="1"/>
  <c r="Z45" i="3"/>
  <c r="AA45" i="3" s="1"/>
  <c r="X45" i="3"/>
  <c r="Y45" i="3" s="1"/>
  <c r="V45" i="3"/>
  <c r="W45" i="3" s="1"/>
  <c r="X46" i="3" l="1"/>
  <c r="Y46" i="3" s="1"/>
  <c r="Z46" i="3"/>
  <c r="AA46" i="3" s="1"/>
  <c r="AB46" i="3"/>
  <c r="AC46" i="3" s="1"/>
  <c r="V46" i="3"/>
  <c r="W46" i="3" s="1"/>
  <c r="AB47" i="3" l="1"/>
  <c r="AC47" i="3" s="1"/>
  <c r="X47" i="3"/>
  <c r="Y47" i="3" s="1"/>
  <c r="Z47" i="3"/>
  <c r="AA47" i="3" s="1"/>
  <c r="V47" i="3"/>
  <c r="W47" i="3" s="1"/>
  <c r="Z48" i="3" l="1"/>
  <c r="AA48" i="3" s="1"/>
  <c r="X48" i="3"/>
  <c r="Y48" i="3" s="1"/>
  <c r="AB48" i="3"/>
  <c r="AC48" i="3" s="1"/>
  <c r="V48" i="3"/>
  <c r="W48" i="3" s="1"/>
  <c r="Z49" i="3" l="1"/>
  <c r="AA49" i="3" s="1"/>
  <c r="AB49" i="3"/>
  <c r="AC49" i="3" s="1"/>
  <c r="X49" i="3"/>
  <c r="Y49" i="3" s="1"/>
  <c r="V49" i="3"/>
  <c r="W49" i="3" s="1"/>
  <c r="X50" i="3" l="1"/>
  <c r="Y50" i="3" s="1"/>
  <c r="AB50" i="3"/>
  <c r="AC50" i="3" s="1"/>
  <c r="Z50" i="3"/>
  <c r="AA50" i="3" s="1"/>
  <c r="V50" i="3"/>
  <c r="W50" i="3" s="1"/>
  <c r="Z51" i="3" l="1"/>
  <c r="AA51" i="3" s="1"/>
  <c r="AB51" i="3"/>
  <c r="AC51" i="3" s="1"/>
  <c r="X51" i="3"/>
  <c r="Y51" i="3" s="1"/>
  <c r="V51" i="3"/>
  <c r="W51" i="3" s="1"/>
  <c r="X52" i="3" l="1"/>
  <c r="Y52" i="3" s="1"/>
  <c r="AB52" i="3"/>
  <c r="AC52" i="3" s="1"/>
  <c r="Z52" i="3"/>
  <c r="AA52" i="3" s="1"/>
  <c r="V52" i="3"/>
  <c r="W52" i="3" s="1"/>
  <c r="Z53" i="3" l="1"/>
  <c r="AA53" i="3" s="1"/>
  <c r="AB53" i="3"/>
  <c r="AC53" i="3" s="1"/>
  <c r="X53" i="3"/>
  <c r="Y53" i="3" s="1"/>
  <c r="V53" i="3"/>
  <c r="W53" i="3" s="1"/>
  <c r="X54" i="3" l="1"/>
  <c r="Y54" i="3" s="1"/>
  <c r="Z54" i="3"/>
  <c r="AA54" i="3" s="1"/>
  <c r="AB54" i="3"/>
  <c r="AC54" i="3" s="1"/>
  <c r="V54" i="3"/>
  <c r="W54" i="3" s="1"/>
  <c r="AB55" i="3" l="1"/>
  <c r="AC55" i="3" s="1"/>
  <c r="X55" i="3"/>
  <c r="Y55" i="3" s="1"/>
  <c r="Z55" i="3"/>
  <c r="AA55" i="3" s="1"/>
  <c r="V55" i="3"/>
  <c r="W55" i="3" s="1"/>
  <c r="Z56" i="3" l="1"/>
  <c r="AA56" i="3" s="1"/>
  <c r="X56" i="3"/>
  <c r="Y56" i="3" s="1"/>
  <c r="AB56" i="3"/>
  <c r="AC56" i="3" s="1"/>
  <c r="V56" i="3"/>
  <c r="W56" i="3" s="1"/>
  <c r="AB57" i="3" l="1"/>
  <c r="AC57" i="3" s="1"/>
  <c r="X57" i="3"/>
  <c r="Y57" i="3" s="1"/>
  <c r="Z57" i="3"/>
  <c r="AA57" i="3" s="1"/>
  <c r="V57" i="3"/>
  <c r="W57" i="3" s="1"/>
  <c r="AB58" i="3" l="1"/>
  <c r="AC58" i="3" s="1"/>
  <c r="Z58" i="3"/>
  <c r="AA58" i="3" s="1"/>
  <c r="X58" i="3"/>
  <c r="Y58" i="3" s="1"/>
  <c r="V58" i="3"/>
  <c r="W58" i="3" s="1"/>
  <c r="AB59" i="3" l="1"/>
  <c r="AC59" i="3" s="1"/>
  <c r="X59" i="3"/>
  <c r="Y59" i="3" s="1"/>
  <c r="Z59" i="3"/>
  <c r="AA59" i="3" s="1"/>
  <c r="V59" i="3"/>
  <c r="W59" i="3" s="1"/>
  <c r="AB60" i="3" l="1"/>
  <c r="AC60" i="3" s="1"/>
  <c r="Z60" i="3"/>
  <c r="AA60" i="3" s="1"/>
  <c r="X60" i="3"/>
  <c r="Y60" i="3" s="1"/>
  <c r="V60" i="3"/>
  <c r="W60" i="3" s="1"/>
  <c r="AB61" i="3" l="1"/>
  <c r="AC61" i="3" s="1"/>
  <c r="Z61" i="3"/>
  <c r="AA61" i="3" s="1"/>
  <c r="X61" i="3"/>
  <c r="Y61" i="3" s="1"/>
  <c r="V61" i="3"/>
  <c r="W61" i="3" s="1"/>
  <c r="X62" i="3" l="1"/>
  <c r="Y62" i="3" s="1"/>
  <c r="Z62" i="3"/>
  <c r="AA62" i="3" s="1"/>
  <c r="AB62" i="3"/>
  <c r="AC62" i="3" s="1"/>
  <c r="V62" i="3"/>
  <c r="W62" i="3" s="1"/>
  <c r="X63" i="3" l="1"/>
  <c r="Y63" i="3" s="1"/>
  <c r="AB63" i="3"/>
  <c r="AC63" i="3" s="1"/>
  <c r="Z63" i="3"/>
  <c r="AA63" i="3" s="1"/>
  <c r="V63" i="3"/>
  <c r="W63" i="3" s="1"/>
  <c r="Z64" i="3" l="1"/>
  <c r="AA64" i="3" s="1"/>
  <c r="AB64" i="3"/>
  <c r="AC64" i="3" s="1"/>
  <c r="X64" i="3"/>
  <c r="Y64" i="3" s="1"/>
  <c r="V64" i="3"/>
  <c r="W64" i="3" s="1"/>
</calcChain>
</file>

<file path=xl/sharedStrings.xml><?xml version="1.0" encoding="utf-8"?>
<sst xmlns="http://schemas.openxmlformats.org/spreadsheetml/2006/main" count="381" uniqueCount="168">
  <si>
    <t>date</t>
  </si>
  <si>
    <t>Catterick</t>
  </si>
  <si>
    <t>Emirate Isle</t>
  </si>
  <si>
    <t>War Party</t>
  </si>
  <si>
    <t>Doberdan</t>
  </si>
  <si>
    <t>Lingfield</t>
  </si>
  <si>
    <t>Trip Switch</t>
  </si>
  <si>
    <t>Sulis Minerva</t>
  </si>
  <si>
    <t>Ascot</t>
  </si>
  <si>
    <t>Smad Place</t>
  </si>
  <si>
    <t>Wincanton</t>
  </si>
  <si>
    <t>Zarrafakt</t>
  </si>
  <si>
    <t>Haydock</t>
  </si>
  <si>
    <t>High Ransom</t>
  </si>
  <si>
    <t>Hatta Stream</t>
  </si>
  <si>
    <t>Pearlysteps</t>
  </si>
  <si>
    <t>Zaynar</t>
  </si>
  <si>
    <t>Market Rasen</t>
  </si>
  <si>
    <t>Wise Move</t>
  </si>
  <si>
    <t>Cut And Thrust</t>
  </si>
  <si>
    <t>Thanks For Coming</t>
  </si>
  <si>
    <t>Fire In Babylon</t>
  </si>
  <si>
    <t>Belinsky</t>
  </si>
  <si>
    <t>Wetherby</t>
  </si>
  <si>
    <t>Prince Blackthorn</t>
  </si>
  <si>
    <t>Wolverhampton</t>
  </si>
  <si>
    <t xml:space="preserve">Penbryn </t>
  </si>
  <si>
    <t>Abigails Angel</t>
  </si>
  <si>
    <t>Liberal Lady</t>
  </si>
  <si>
    <t>Southwell</t>
  </si>
  <si>
    <t>Jo Boy</t>
  </si>
  <si>
    <t>Bold Adventure</t>
  </si>
  <si>
    <t xml:space="preserve">George Guru </t>
  </si>
  <si>
    <t>City Legend</t>
  </si>
  <si>
    <t>Sumani</t>
  </si>
  <si>
    <t>Hereford</t>
  </si>
  <si>
    <t>Bull Market</t>
  </si>
  <si>
    <t xml:space="preserve">Pharoh Jake </t>
  </si>
  <si>
    <t>Newcastle</t>
  </si>
  <si>
    <t>Allanard</t>
  </si>
  <si>
    <t>Warwick</t>
  </si>
  <si>
    <t>Ockey de Neulliac</t>
  </si>
  <si>
    <t>Sizing America</t>
  </si>
  <si>
    <t>Storm Runner</t>
  </si>
  <si>
    <t>Garstang</t>
  </si>
  <si>
    <t>Spin Cast</t>
  </si>
  <si>
    <t>Not Til Monday</t>
  </si>
  <si>
    <t xml:space="preserve">Petomic </t>
  </si>
  <si>
    <t>time</t>
  </si>
  <si>
    <t>track</t>
  </si>
  <si>
    <t>horse</t>
  </si>
  <si>
    <t>field</t>
  </si>
  <si>
    <t>BSP</t>
  </si>
  <si>
    <t>Aintree</t>
  </si>
  <si>
    <t>Ayr</t>
  </si>
  <si>
    <t>Bangor</t>
  </si>
  <si>
    <t>Bath</t>
  </si>
  <si>
    <t>Brighton</t>
  </si>
  <si>
    <t>Carlisle</t>
  </si>
  <si>
    <t>Cartmel</t>
  </si>
  <si>
    <t>Cheltenham</t>
  </si>
  <si>
    <t>Chepstow</t>
  </si>
  <si>
    <t>Chester</t>
  </si>
  <si>
    <t>Doncaster</t>
  </si>
  <si>
    <t>Epsom</t>
  </si>
  <si>
    <t>Exeter</t>
  </si>
  <si>
    <t>Fakenham</t>
  </si>
  <si>
    <t>Ffos Las</t>
  </si>
  <si>
    <t>Folkestone</t>
  </si>
  <si>
    <t xml:space="preserve">Fontwell </t>
  </si>
  <si>
    <t>Goodwood</t>
  </si>
  <si>
    <t>Hamilton</t>
  </si>
  <si>
    <t>Hexham</t>
  </si>
  <si>
    <t>Huntingdon</t>
  </si>
  <si>
    <t>Kelso</t>
  </si>
  <si>
    <t>Yarmouth</t>
  </si>
  <si>
    <t xml:space="preserve">Kempton </t>
  </si>
  <si>
    <t>Leicester</t>
  </si>
  <si>
    <t>Ludlow</t>
  </si>
  <si>
    <t>Musselburgh</t>
  </si>
  <si>
    <t>Newbury</t>
  </si>
  <si>
    <t>Newmarket</t>
  </si>
  <si>
    <t>Newton Abbot</t>
  </si>
  <si>
    <t>Nottingham</t>
  </si>
  <si>
    <t>Perth</t>
  </si>
  <si>
    <t>Plumpton</t>
  </si>
  <si>
    <t>Pontefract</t>
  </si>
  <si>
    <t>Redcar</t>
  </si>
  <si>
    <t>Ripon</t>
  </si>
  <si>
    <t>Salisbury</t>
  </si>
  <si>
    <t>Sandown</t>
  </si>
  <si>
    <t>Sedgefield</t>
  </si>
  <si>
    <t xml:space="preserve">Stratford </t>
  </si>
  <si>
    <t>Taunton</t>
  </si>
  <si>
    <t>Thirsk</t>
  </si>
  <si>
    <t>Towcester</t>
  </si>
  <si>
    <t>Uttoxeter</t>
  </si>
  <si>
    <t>Windsor</t>
  </si>
  <si>
    <t>Worcester</t>
  </si>
  <si>
    <t>York</t>
  </si>
  <si>
    <t>bet no.</t>
  </si>
  <si>
    <t>result</t>
  </si>
  <si>
    <t>hcp/non</t>
  </si>
  <si>
    <t>hcp</t>
  </si>
  <si>
    <t>non</t>
  </si>
  <si>
    <t>race type</t>
  </si>
  <si>
    <t>code</t>
  </si>
  <si>
    <t>flat</t>
  </si>
  <si>
    <t>AW</t>
  </si>
  <si>
    <t>chase</t>
  </si>
  <si>
    <t>NHF</t>
  </si>
  <si>
    <t>places</t>
  </si>
  <si>
    <t>win lay (FL)</t>
  </si>
  <si>
    <t>win lay (FS)</t>
  </si>
  <si>
    <t>place lay (FL)</t>
  </si>
  <si>
    <t>place lay (FS)</t>
  </si>
  <si>
    <t>win lay (%L)</t>
  </si>
  <si>
    <t>win lay (%S)</t>
  </si>
  <si>
    <t>place lay (%L)</t>
  </si>
  <si>
    <t>place lay (%S)</t>
  </si>
  <si>
    <t>INITIAL BANK</t>
  </si>
  <si>
    <t>FL = fixed liability</t>
  </si>
  <si>
    <t>FS = fixed stake</t>
  </si>
  <si>
    <t>%S = current bank percentage stake</t>
  </si>
  <si>
    <t>%L = current bank percentage liability</t>
  </si>
  <si>
    <t>BSP place</t>
  </si>
  <si>
    <t>%S win bank</t>
  </si>
  <si>
    <t>%L win bank</t>
  </si>
  <si>
    <t>%L place bank</t>
  </si>
  <si>
    <t>%S place bank</t>
  </si>
  <si>
    <t>@</t>
  </si>
  <si>
    <t>BF places</t>
  </si>
  <si>
    <t>FL win bank</t>
  </si>
  <si>
    <t>FS win bank</t>
  </si>
  <si>
    <t>FL place bank</t>
  </si>
  <si>
    <t>FS place bank</t>
  </si>
  <si>
    <t>Royales Charter</t>
  </si>
  <si>
    <t xml:space="preserve">Nubar Boy </t>
  </si>
  <si>
    <t xml:space="preserve">American Cricket </t>
  </si>
  <si>
    <t>Royal Mackintosh</t>
  </si>
  <si>
    <t>Striker Torres</t>
  </si>
  <si>
    <t>Don’t Panic</t>
  </si>
  <si>
    <t xml:space="preserve">Justcallmehandsome </t>
  </si>
  <si>
    <t>Newport Arch</t>
  </si>
  <si>
    <t>Fluctuation</t>
  </si>
  <si>
    <t>Woodlark island</t>
  </si>
  <si>
    <t>Refusal</t>
  </si>
  <si>
    <t xml:space="preserve">Prince Of Vasa </t>
  </si>
  <si>
    <t>Hole In One</t>
  </si>
  <si>
    <t>The Mongoose</t>
  </si>
  <si>
    <t>Liquid Sunshine</t>
  </si>
  <si>
    <t xml:space="preserve">Whipcrackaway </t>
  </si>
  <si>
    <t>Prickles</t>
  </si>
  <si>
    <t xml:space="preserve">Star Links </t>
  </si>
  <si>
    <t>Hathaway</t>
  </si>
  <si>
    <t>Do More Business</t>
  </si>
  <si>
    <t xml:space="preserve">Jamarjo </t>
  </si>
  <si>
    <t>enter amounts in pink cells</t>
  </si>
  <si>
    <t>hurdle</t>
  </si>
  <si>
    <t>Monsieur Pontaven</t>
  </si>
  <si>
    <t>Piscean</t>
  </si>
  <si>
    <t>Prince of Burma</t>
  </si>
  <si>
    <t>Burnwynd Spirit</t>
  </si>
  <si>
    <t>Hunters Belt</t>
  </si>
  <si>
    <t>White Shift</t>
  </si>
  <si>
    <t>The Catenian</t>
  </si>
  <si>
    <t>Rightcar</t>
  </si>
  <si>
    <t>Mataajir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</si>
</sst>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&quot;£&quot;#,##0"/>
  </numFmts>
  <fonts count="9" x14ac:knownFonts="1"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sz val="8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4" fontId="2" fillId="4" borderId="2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20" fontId="0" fillId="0" borderId="0" xfId="0" applyNumberFormat="1" applyFont="1" applyAlignment="1">
      <alignment horizontal="center"/>
    </xf>
    <xf numFmtId="20" fontId="5" fillId="2" borderId="3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3" fillId="3" borderId="2" xfId="0" applyNumberFormat="1" applyFont="1" applyFill="1" applyBorder="1" applyAlignment="1">
      <alignment horizontal="center"/>
    </xf>
    <xf numFmtId="20" fontId="3" fillId="4" borderId="2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49" fontId="2" fillId="4" borderId="2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64" fontId="3" fillId="4" borderId="13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164" fontId="0" fillId="5" borderId="5" xfId="0" applyNumberFormat="1" applyFont="1" applyFill="1" applyBorder="1" applyAlignment="1">
      <alignment horizontal="center"/>
    </xf>
    <xf numFmtId="164" fontId="0" fillId="5" borderId="9" xfId="0" applyNumberFormat="1" applyFont="1" applyFill="1" applyBorder="1" applyAlignment="1">
      <alignment horizontal="center"/>
    </xf>
    <xf numFmtId="164" fontId="0" fillId="5" borderId="7" xfId="0" applyNumberFormat="1" applyFont="1" applyFill="1" applyBorder="1" applyAlignment="1">
      <alignment horizontal="center"/>
    </xf>
    <xf numFmtId="9" fontId="0" fillId="5" borderId="5" xfId="1" applyFont="1" applyFill="1" applyBorder="1" applyAlignment="1">
      <alignment horizontal="center"/>
    </xf>
    <xf numFmtId="9" fontId="0" fillId="5" borderId="9" xfId="1" applyFont="1" applyFill="1" applyBorder="1" applyAlignment="1">
      <alignment horizontal="center"/>
    </xf>
    <xf numFmtId="9" fontId="0" fillId="5" borderId="7" xfId="1" applyFont="1" applyFill="1" applyBorder="1" applyAlignment="1">
      <alignment horizontal="center"/>
    </xf>
    <xf numFmtId="0" fontId="0" fillId="6" borderId="4" xfId="0" applyFill="1" applyBorder="1" applyAlignment="1"/>
    <xf numFmtId="0" fontId="0" fillId="6" borderId="10" xfId="0" applyFill="1" applyBorder="1" applyAlignment="1"/>
    <xf numFmtId="0" fontId="0" fillId="6" borderId="5" xfId="0" applyFill="1" applyBorder="1" applyAlignment="1"/>
    <xf numFmtId="0" fontId="0" fillId="6" borderId="8" xfId="0" applyFill="1" applyBorder="1" applyAlignment="1"/>
    <xf numFmtId="0" fontId="0" fillId="6" borderId="0" xfId="0" applyFill="1" applyBorder="1" applyAlignment="1"/>
    <xf numFmtId="0" fontId="0" fillId="6" borderId="9" xfId="0" applyFill="1" applyBorder="1" applyAlignment="1"/>
    <xf numFmtId="0" fontId="0" fillId="6" borderId="6" xfId="0" applyFill="1" applyBorder="1" applyAlignment="1"/>
    <xf numFmtId="0" fontId="0" fillId="6" borderId="11" xfId="0" applyFill="1" applyBorder="1" applyAlignment="1"/>
    <xf numFmtId="0" fontId="0" fillId="6" borderId="7" xfId="0" applyFill="1" applyBorder="1" applyAlignment="1"/>
    <xf numFmtId="1" fontId="3" fillId="4" borderId="14" xfId="0" applyNumberFormat="1" applyFont="1" applyFill="1" applyBorder="1" applyAlignment="1">
      <alignment horizontal="center"/>
    </xf>
    <xf numFmtId="14" fontId="2" fillId="4" borderId="14" xfId="0" applyNumberFormat="1" applyFont="1" applyFill="1" applyBorder="1" applyAlignment="1">
      <alignment horizontal="center"/>
    </xf>
    <xf numFmtId="20" fontId="3" fillId="4" borderId="14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left"/>
    </xf>
    <xf numFmtId="2" fontId="3" fillId="4" borderId="14" xfId="0" applyNumberFormat="1" applyFont="1" applyFill="1" applyBorder="1" applyAlignment="1">
      <alignment horizontal="center"/>
    </xf>
    <xf numFmtId="164" fontId="3" fillId="4" borderId="14" xfId="0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5" fontId="1" fillId="5" borderId="6" xfId="0" applyNumberFormat="1" applyFont="1" applyFill="1" applyBorder="1" applyAlignment="1">
      <alignment horizontal="center"/>
    </xf>
    <xf numFmtId="165" fontId="1" fillId="5" borderId="7" xfId="0" applyNumberFormat="1" applyFont="1" applyFill="1" applyBorder="1" applyAlignment="1">
      <alignment horizontal="center"/>
    </xf>
    <xf numFmtId="1" fontId="1" fillId="6" borderId="4" xfId="0" applyNumberFormat="1" applyFont="1" applyFill="1" applyBorder="1" applyAlignment="1">
      <alignment horizontal="center" vertical="center" wrapText="1"/>
    </xf>
    <xf numFmtId="1" fontId="1" fillId="6" borderId="5" xfId="0" applyNumberFormat="1" applyFont="1" applyFill="1" applyBorder="1" applyAlignment="1">
      <alignment horizontal="center" vertical="center" wrapText="1"/>
    </xf>
    <xf numFmtId="1" fontId="1" fillId="6" borderId="6" xfId="0" applyNumberFormat="1" applyFont="1" applyFill="1" applyBorder="1" applyAlignment="1">
      <alignment horizontal="center" vertical="center" wrapText="1"/>
    </xf>
    <xf numFmtId="1" fontId="1" fillId="6" borderId="7" xfId="0" applyNumberFormat="1" applyFont="1" applyFill="1" applyBorder="1" applyAlignment="1">
      <alignment horizontal="center" vertical="center" wrapText="1"/>
    </xf>
    <xf numFmtId="0" fontId="8" fillId="0" borderId="0" xfId="0" applyFont="1"/>
  </cellXfs>
  <cellStyles count="2">
    <cellStyle name="Normal" xfId="0" builtinId="0"/>
    <cellStyle name="Percent" xfId="1" builtinId="5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£&quot;#,##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£&quot;#,##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£&quot;#,##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£&quot;#,##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£&quot;#,##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£&quot;#,##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£&quot;#,##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£&quot;#,##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£&quot;#,##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£&quot;#,##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£&quot;#,##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£&quot;#,##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£&quot;#,##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£&quot;#,##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£&quot;#,##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£&quot;#,##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5" formatCode="hh:mm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border outline="0">
        <right style="thin">
          <color theme="0"/>
        </right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B8:AC64" totalsRowShown="0" headerRowDxfId="31" dataDxfId="29" headerRowBorderDxfId="30" tableBorderDxfId="28">
  <tableColumns count="28">
    <tableColumn id="1" name="bet no." dataDxfId="27"/>
    <tableColumn id="2" name="date" dataDxfId="26"/>
    <tableColumn id="3" name="time" dataDxfId="25"/>
    <tableColumn id="4" name="track" dataDxfId="24"/>
    <tableColumn id="5" name="hcp/non" dataDxfId="23"/>
    <tableColumn id="6" name="code" dataDxfId="22"/>
    <tableColumn id="7" name="field" dataDxfId="21"/>
    <tableColumn id="8" name="horse" dataDxfId="20"/>
    <tableColumn id="9" name="result" dataDxfId="19"/>
    <tableColumn id="10" name="BSP" dataDxfId="18"/>
    <tableColumn id="11" name="BF places" dataDxfId="17"/>
    <tableColumn id="12" name="BSP place" dataDxfId="16"/>
    <tableColumn id="13" name="win lay (FL)" dataDxfId="15">
      <calculatedColumnFormula>IF($J9&lt;&gt;1,($F$2/($K9-1))*0.95,0-$F$2)</calculatedColumnFormula>
    </tableColumn>
    <tableColumn id="14" name="FL win bank" dataDxfId="14">
      <calculatedColumnFormula>O8+N9</calculatedColumnFormula>
    </tableColumn>
    <tableColumn id="15" name="win lay (FS)" dataDxfId="13">
      <calculatedColumnFormula>IF($J9&lt;&gt;1,$F$3*0.95,0-(($K9-1)*$F$3))</calculatedColumnFormula>
    </tableColumn>
    <tableColumn id="16" name="FS win bank" dataDxfId="12">
      <calculatedColumnFormula>Q8+P9</calculatedColumnFormula>
    </tableColumn>
    <tableColumn id="17" name="place lay (FL)" dataDxfId="11">
      <calculatedColumnFormula>IF($J9&gt;L9,($F$4/($M9-1))*0.95,0-$F$4)</calculatedColumnFormula>
    </tableColumn>
    <tableColumn id="18" name="FL place bank" dataDxfId="10">
      <calculatedColumnFormula>S8+R9</calculatedColumnFormula>
    </tableColumn>
    <tableColumn id="19" name="place lay (FS)" dataDxfId="9">
      <calculatedColumnFormula>IF($J9&gt;L9,$F$5*0.95,0-(($M9-1)*$F$5))</calculatedColumnFormula>
    </tableColumn>
    <tableColumn id="20" name="FS place bank" dataDxfId="8">
      <calculatedColumnFormula>U8+T9</calculatedColumnFormula>
    </tableColumn>
    <tableColumn id="21" name="win lay (%L)" dataDxfId="7">
      <calculatedColumnFormula>IF($J9&lt;&gt;1,((W8*$L$2)/($K9-1))*0.95,0-(W8*$L$2))</calculatedColumnFormula>
    </tableColumn>
    <tableColumn id="22" name="%L win bank" dataDxfId="6">
      <calculatedColumnFormula>W8+V9</calculatedColumnFormula>
    </tableColumn>
    <tableColumn id="23" name="win lay (%S)" dataDxfId="5">
      <calculatedColumnFormula>IF($J9&lt;&gt;1,(Y8*$L$3)*0.95,0-(($K9-1)*(Y8*$L$3)))</calculatedColumnFormula>
    </tableColumn>
    <tableColumn id="24" name="%S win bank" dataDxfId="4">
      <calculatedColumnFormula>Y8+X9</calculatedColumnFormula>
    </tableColumn>
    <tableColumn id="25" name="place lay (%L)" dataDxfId="3">
      <calculatedColumnFormula>IF($J9&gt;L9,((AA8*$L$4)/($M9-1))*0.95,0-(AA8*$L$4))</calculatedColumnFormula>
    </tableColumn>
    <tableColumn id="26" name="%L place bank" dataDxfId="2">
      <calculatedColumnFormula>AA8+Z9</calculatedColumnFormula>
    </tableColumn>
    <tableColumn id="27" name="place lay (%S)" dataDxfId="1">
      <calculatedColumnFormula>IF($J9&gt;L9,(AC8*$L$5)*0.95,0-(($M9-1)*(AC8*$L$5)))</calculatedColumnFormula>
    </tableColumn>
    <tableColumn id="28" name="%S place bank" dataDxfId="0">
      <calculatedColumnFormula>AC8+AB9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Z1405"/>
  <sheetViews>
    <sheetView showGridLines="0" tabSelected="1" topLeftCell="O1" workbookViewId="0">
      <pane ySplit="8" topLeftCell="A56" activePane="bottomLeft" state="frozen"/>
      <selection pane="bottomLeft" activeCell="O75" sqref="O75"/>
    </sheetView>
  </sheetViews>
  <sheetFormatPr defaultColWidth="11.5546875" defaultRowHeight="13.2" x14ac:dyDescent="0.25"/>
  <cols>
    <col min="1" max="1" width="2.6640625" style="1" customWidth="1"/>
    <col min="2" max="2" width="8.109375" style="20" customWidth="1"/>
    <col min="3" max="3" width="10.109375" style="27" bestFit="1" customWidth="1"/>
    <col min="4" max="4" width="7.109375" style="3" customWidth="1"/>
    <col min="5" max="5" width="13.5546875" style="21" bestFit="1" customWidth="1"/>
    <col min="6" max="6" width="9.33203125" style="21" customWidth="1"/>
    <col min="7" max="7" width="6.6640625" style="21" customWidth="1"/>
    <col min="8" max="8" width="6.5546875" style="26" customWidth="1"/>
    <col min="9" max="9" width="20.88671875" style="21" customWidth="1"/>
    <col min="10" max="10" width="7.88671875" style="2" customWidth="1"/>
    <col min="11" max="11" width="6.6640625" style="17" customWidth="1"/>
    <col min="12" max="12" width="10.6640625" style="2" customWidth="1"/>
    <col min="13" max="13" width="11.109375" style="2" customWidth="1"/>
    <col min="14" max="14" width="13.6640625" style="2" customWidth="1"/>
    <col min="15" max="15" width="12.6640625" style="1" customWidth="1"/>
    <col min="16" max="16" width="13.88671875" style="1" customWidth="1"/>
    <col min="17" max="17" width="14.44140625" style="1" customWidth="1"/>
    <col min="18" max="18" width="15.44140625" style="1" customWidth="1"/>
    <col min="19" max="19" width="16" style="1" customWidth="1"/>
    <col min="20" max="20" width="15.5546875" style="1" customWidth="1"/>
    <col min="21" max="21" width="16.109375" style="1" customWidth="1"/>
    <col min="22" max="22" width="14" style="1" customWidth="1"/>
    <col min="23" max="23" width="14.5546875" style="1" customWidth="1"/>
    <col min="24" max="24" width="14.109375" style="1" customWidth="1"/>
    <col min="25" max="25" width="14.6640625" style="1" customWidth="1"/>
    <col min="26" max="26" width="15.6640625" style="1" customWidth="1"/>
    <col min="27" max="27" width="16.33203125" style="1" customWidth="1"/>
    <col min="28" max="28" width="15.88671875" style="1" customWidth="1"/>
    <col min="29" max="29" width="16.44140625" style="1" customWidth="1"/>
    <col min="30" max="84" width="11.5546875" style="1"/>
    <col min="86" max="86" width="12.6640625" style="4" customWidth="1"/>
    <col min="87" max="87" width="5.5546875" style="4" customWidth="1"/>
    <col min="88" max="88" width="11.5546875" style="11"/>
    <col min="89" max="16384" width="11.5546875" style="1"/>
  </cols>
  <sheetData>
    <row r="1" spans="2:208" ht="13.8" thickBot="1" x14ac:dyDescent="0.3"/>
    <row r="2" spans="2:208" x14ac:dyDescent="0.25">
      <c r="B2" s="70" t="s">
        <v>120</v>
      </c>
      <c r="C2" s="71"/>
      <c r="E2" s="28" t="s">
        <v>112</v>
      </c>
      <c r="F2" s="45">
        <v>100</v>
      </c>
      <c r="I2" s="28" t="s">
        <v>116</v>
      </c>
      <c r="J2" s="34">
        <f>$B$3*L2</f>
        <v>100</v>
      </c>
      <c r="K2" s="31" t="s">
        <v>130</v>
      </c>
      <c r="L2" s="48">
        <v>0.02</v>
      </c>
      <c r="O2" s="51" t="s">
        <v>121</v>
      </c>
      <c r="P2" s="52"/>
      <c r="Q2" s="53"/>
      <c r="T2" s="43"/>
    </row>
    <row r="3" spans="2:208" ht="13.8" thickBot="1" x14ac:dyDescent="0.3">
      <c r="B3" s="72">
        <v>5000</v>
      </c>
      <c r="C3" s="73"/>
      <c r="E3" s="29" t="s">
        <v>113</v>
      </c>
      <c r="F3" s="46">
        <v>100</v>
      </c>
      <c r="I3" s="29" t="s">
        <v>117</v>
      </c>
      <c r="J3" s="35">
        <f t="shared" ref="J3:J5" si="0">$B$3*L3</f>
        <v>100</v>
      </c>
      <c r="K3" s="32" t="s">
        <v>130</v>
      </c>
      <c r="L3" s="49">
        <v>0.02</v>
      </c>
      <c r="O3" s="54" t="s">
        <v>122</v>
      </c>
      <c r="P3" s="55"/>
      <c r="Q3" s="56"/>
      <c r="T3" s="44"/>
    </row>
    <row r="4" spans="2:208" ht="13.8" thickBot="1" x14ac:dyDescent="0.3">
      <c r="E4" s="29" t="s">
        <v>114</v>
      </c>
      <c r="F4" s="46">
        <v>100</v>
      </c>
      <c r="I4" s="29" t="s">
        <v>118</v>
      </c>
      <c r="J4" s="35">
        <f t="shared" si="0"/>
        <v>100</v>
      </c>
      <c r="K4" s="32" t="s">
        <v>130</v>
      </c>
      <c r="L4" s="49">
        <v>0.02</v>
      </c>
      <c r="O4" s="54" t="s">
        <v>124</v>
      </c>
      <c r="P4" s="55"/>
      <c r="Q4" s="56"/>
      <c r="T4" s="44"/>
    </row>
    <row r="5" spans="2:208" ht="13.8" thickBot="1" x14ac:dyDescent="0.3">
      <c r="B5" s="74" t="s">
        <v>157</v>
      </c>
      <c r="C5" s="75"/>
      <c r="E5" s="30" t="s">
        <v>115</v>
      </c>
      <c r="F5" s="47">
        <v>100</v>
      </c>
      <c r="I5" s="30" t="s">
        <v>119</v>
      </c>
      <c r="J5" s="36">
        <f t="shared" si="0"/>
        <v>100</v>
      </c>
      <c r="K5" s="33" t="s">
        <v>130</v>
      </c>
      <c r="L5" s="50">
        <v>0.02</v>
      </c>
      <c r="O5" s="57" t="s">
        <v>123</v>
      </c>
      <c r="P5" s="58"/>
      <c r="Q5" s="59"/>
      <c r="T5" s="44"/>
      <c r="BX5" s="14" t="s">
        <v>105</v>
      </c>
      <c r="BY5" s="1" t="s">
        <v>103</v>
      </c>
      <c r="BZ5" s="1" t="s">
        <v>104</v>
      </c>
      <c r="CB5" s="14" t="s">
        <v>106</v>
      </c>
      <c r="CC5" s="4" t="s">
        <v>107</v>
      </c>
      <c r="CD5" s="4" t="s">
        <v>108</v>
      </c>
      <c r="CE5" s="4" t="s">
        <v>158</v>
      </c>
      <c r="CF5" s="4" t="s">
        <v>109</v>
      </c>
      <c r="CG5" s="4" t="s">
        <v>110</v>
      </c>
      <c r="CI5" s="14" t="s">
        <v>111</v>
      </c>
      <c r="CJ5" s="1">
        <v>1</v>
      </c>
      <c r="CK5" s="1">
        <v>2</v>
      </c>
      <c r="CL5" s="1">
        <v>3</v>
      </c>
      <c r="CM5" s="1">
        <v>4</v>
      </c>
    </row>
    <row r="6" spans="2:208" ht="13.8" thickBot="1" x14ac:dyDescent="0.3">
      <c r="B6" s="76"/>
      <c r="C6" s="77"/>
      <c r="D6" s="1"/>
      <c r="F6" s="1"/>
      <c r="H6" s="1"/>
      <c r="J6" s="1"/>
      <c r="BX6" s="14" t="s">
        <v>49</v>
      </c>
      <c r="BY6" s="1" t="s">
        <v>53</v>
      </c>
      <c r="BZ6" s="1" t="s">
        <v>8</v>
      </c>
      <c r="CA6" s="1" t="s">
        <v>54</v>
      </c>
      <c r="CB6" s="1" t="s">
        <v>55</v>
      </c>
      <c r="CC6" s="1" t="s">
        <v>56</v>
      </c>
      <c r="CD6" s="1" t="s">
        <v>57</v>
      </c>
      <c r="CE6" s="1" t="s">
        <v>58</v>
      </c>
      <c r="CF6" s="1" t="s">
        <v>59</v>
      </c>
      <c r="CG6" t="s">
        <v>1</v>
      </c>
      <c r="CH6" s="4" t="s">
        <v>60</v>
      </c>
      <c r="CI6" s="4" t="s">
        <v>61</v>
      </c>
      <c r="CJ6" s="11" t="s">
        <v>62</v>
      </c>
      <c r="CK6" s="1" t="s">
        <v>63</v>
      </c>
      <c r="CL6" s="1" t="s">
        <v>64</v>
      </c>
      <c r="CM6" s="1" t="s">
        <v>65</v>
      </c>
      <c r="CN6" s="1" t="s">
        <v>66</v>
      </c>
      <c r="CO6" s="1" t="s">
        <v>67</v>
      </c>
      <c r="CP6" s="1" t="s">
        <v>68</v>
      </c>
      <c r="CQ6" s="1" t="s">
        <v>69</v>
      </c>
      <c r="CR6" s="1" t="s">
        <v>70</v>
      </c>
      <c r="CS6" s="1" t="s">
        <v>71</v>
      </c>
      <c r="CT6" s="1" t="s">
        <v>12</v>
      </c>
      <c r="CU6" s="1" t="s">
        <v>35</v>
      </c>
      <c r="CV6" s="1" t="s">
        <v>72</v>
      </c>
      <c r="CW6" s="1" t="s">
        <v>73</v>
      </c>
      <c r="CX6" s="1" t="s">
        <v>74</v>
      </c>
      <c r="CY6" s="1" t="s">
        <v>76</v>
      </c>
      <c r="CZ6" s="1" t="s">
        <v>77</v>
      </c>
      <c r="DA6" s="1" t="s">
        <v>5</v>
      </c>
      <c r="DB6" s="1" t="s">
        <v>78</v>
      </c>
      <c r="DC6" s="1" t="s">
        <v>17</v>
      </c>
      <c r="DD6" s="1" t="s">
        <v>79</v>
      </c>
      <c r="DE6" s="1" t="s">
        <v>80</v>
      </c>
      <c r="DF6" s="1" t="s">
        <v>38</v>
      </c>
      <c r="DG6" s="1" t="s">
        <v>81</v>
      </c>
      <c r="DH6" s="1" t="s">
        <v>82</v>
      </c>
      <c r="DI6" s="1" t="s">
        <v>83</v>
      </c>
      <c r="DJ6" s="1" t="s">
        <v>84</v>
      </c>
      <c r="DK6" s="1" t="s">
        <v>85</v>
      </c>
      <c r="DL6" s="1" t="s">
        <v>86</v>
      </c>
      <c r="DM6" s="1" t="s">
        <v>87</v>
      </c>
      <c r="DN6" s="1" t="s">
        <v>88</v>
      </c>
      <c r="DO6" s="1" t="s">
        <v>89</v>
      </c>
      <c r="DP6" s="1" t="s">
        <v>90</v>
      </c>
      <c r="DQ6" s="1" t="s">
        <v>91</v>
      </c>
      <c r="DR6" s="1" t="s">
        <v>29</v>
      </c>
      <c r="DS6" s="1" t="s">
        <v>92</v>
      </c>
      <c r="DT6" s="1" t="s">
        <v>93</v>
      </c>
      <c r="DU6" s="1" t="s">
        <v>94</v>
      </c>
      <c r="DV6" s="1" t="s">
        <v>95</v>
      </c>
      <c r="DW6" s="1" t="s">
        <v>96</v>
      </c>
      <c r="DX6" s="1" t="s">
        <v>40</v>
      </c>
      <c r="DY6" s="1" t="s">
        <v>23</v>
      </c>
      <c r="DZ6" s="1" t="s">
        <v>10</v>
      </c>
      <c r="EA6" s="1" t="s">
        <v>97</v>
      </c>
      <c r="EB6" s="1" t="s">
        <v>25</v>
      </c>
      <c r="EC6" s="1" t="s">
        <v>98</v>
      </c>
      <c r="ED6" s="1" t="s">
        <v>75</v>
      </c>
      <c r="EE6" s="1" t="s">
        <v>99</v>
      </c>
    </row>
    <row r="7" spans="2:208" x14ac:dyDescent="0.25">
      <c r="B7" s="2"/>
      <c r="D7" s="1"/>
      <c r="H7" s="2"/>
      <c r="BX7" s="14" t="s">
        <v>48</v>
      </c>
      <c r="BY7" s="11">
        <v>0.45833333333333398</v>
      </c>
      <c r="BZ7" s="11">
        <v>0.46180555555555602</v>
      </c>
      <c r="CA7" s="11">
        <v>0.46527777777777801</v>
      </c>
      <c r="CB7" s="11">
        <v>0.46875</v>
      </c>
      <c r="CC7" s="11">
        <v>0.47222222222222199</v>
      </c>
      <c r="CD7" s="11">
        <v>0.47569444444444398</v>
      </c>
      <c r="CE7" s="11">
        <v>0.47916666666666669</v>
      </c>
      <c r="CF7" s="11">
        <v>0.4826388888888889</v>
      </c>
      <c r="CG7" s="11">
        <v>0.48611111111111099</v>
      </c>
      <c r="CH7" s="11">
        <v>0.48958333333333298</v>
      </c>
      <c r="CI7" s="11">
        <v>0.49305555555555503</v>
      </c>
      <c r="CJ7" s="11">
        <v>0.49652777777777801</v>
      </c>
      <c r="CK7" s="11">
        <v>0.5</v>
      </c>
      <c r="CL7" s="11">
        <v>0.50347222222222199</v>
      </c>
      <c r="CM7" s="11">
        <v>0.50694444444444398</v>
      </c>
      <c r="CN7" s="11">
        <v>0.51041666666666696</v>
      </c>
      <c r="CO7" s="11">
        <v>0.51388888888888895</v>
      </c>
      <c r="CP7" s="11">
        <v>0.51736111111111105</v>
      </c>
      <c r="CQ7" s="11">
        <v>0.52083333333333304</v>
      </c>
      <c r="CR7" s="11">
        <v>0.52430555555555503</v>
      </c>
      <c r="CS7" s="11">
        <v>0.52777777777777801</v>
      </c>
      <c r="CT7" s="11">
        <v>0.53125</v>
      </c>
      <c r="CU7" s="11">
        <v>0.53472222222222199</v>
      </c>
      <c r="CV7" s="11">
        <v>0.53819444444444398</v>
      </c>
      <c r="CW7" s="11">
        <v>0.54166666666666696</v>
      </c>
      <c r="CX7" s="11">
        <v>0.54513888888888895</v>
      </c>
      <c r="CY7" s="11">
        <v>0.54861111111111105</v>
      </c>
      <c r="CZ7" s="11">
        <v>0.55208333333333304</v>
      </c>
      <c r="DA7" s="11">
        <v>0.55555555555555503</v>
      </c>
      <c r="DB7" s="11">
        <v>0.55902777777777701</v>
      </c>
      <c r="DC7" s="11">
        <v>0.5625</v>
      </c>
      <c r="DD7" s="11">
        <v>0.56597222222222199</v>
      </c>
      <c r="DE7" s="11">
        <v>0.56944444444444398</v>
      </c>
      <c r="DF7" s="11">
        <v>0.57291666666666596</v>
      </c>
      <c r="DG7" s="11">
        <v>0.57638888888888895</v>
      </c>
      <c r="DH7" s="11">
        <v>0.57986111111111105</v>
      </c>
      <c r="DI7" s="11">
        <v>0.58333333333333304</v>
      </c>
      <c r="DJ7" s="11">
        <v>0.58680555555555602</v>
      </c>
      <c r="DK7" s="11">
        <v>0.59027777777777801</v>
      </c>
      <c r="DL7" s="11">
        <v>0.59375</v>
      </c>
      <c r="DM7" s="11">
        <v>0.59722222222222199</v>
      </c>
      <c r="DN7" s="11">
        <v>0.60069444444444398</v>
      </c>
      <c r="DO7" s="11">
        <v>0.60416666666666696</v>
      </c>
      <c r="DP7" s="11">
        <v>0.60763888888888895</v>
      </c>
      <c r="DQ7" s="11">
        <v>0.61111111111111105</v>
      </c>
      <c r="DR7" s="11">
        <v>0.61458333333333304</v>
      </c>
      <c r="DS7" s="11">
        <v>0.61805555555555503</v>
      </c>
      <c r="DT7" s="11">
        <v>0.62152777777777801</v>
      </c>
      <c r="DU7" s="11">
        <v>0.625</v>
      </c>
      <c r="DV7" s="11">
        <v>0.62847222222222199</v>
      </c>
      <c r="DW7" s="11">
        <v>0.63194444444444398</v>
      </c>
      <c r="DX7" s="11">
        <v>0.63541666666666596</v>
      </c>
      <c r="DY7" s="11">
        <v>0.63888888888888895</v>
      </c>
      <c r="DZ7" s="11">
        <v>0.64236111111111105</v>
      </c>
      <c r="EA7" s="11">
        <v>0.64583333333333304</v>
      </c>
      <c r="EB7" s="11">
        <v>0.64930555555555503</v>
      </c>
      <c r="EC7" s="11">
        <v>0.65277777777777701</v>
      </c>
      <c r="ED7" s="11">
        <v>0.65625</v>
      </c>
      <c r="EE7" s="11">
        <v>0.65972222222222199</v>
      </c>
      <c r="EF7" s="11">
        <v>0.66319444444444398</v>
      </c>
      <c r="EG7" s="11">
        <v>0.66666666666666596</v>
      </c>
      <c r="EH7" s="11">
        <v>0.67013888888888895</v>
      </c>
      <c r="EI7" s="11">
        <v>0.67361111111111105</v>
      </c>
      <c r="EJ7" s="11">
        <v>0.67708333333333304</v>
      </c>
      <c r="EK7" s="11">
        <v>0.68055555555555503</v>
      </c>
      <c r="EL7" s="11">
        <v>0.68402777777777701</v>
      </c>
      <c r="EM7" s="11">
        <v>0.6875</v>
      </c>
      <c r="EN7" s="11">
        <v>0.69097222222222199</v>
      </c>
      <c r="EO7" s="11">
        <v>0.69444444444444398</v>
      </c>
      <c r="EP7" s="11">
        <v>0.69791666666666596</v>
      </c>
      <c r="EQ7" s="11">
        <v>0.70138888888888795</v>
      </c>
      <c r="ER7" s="11">
        <v>0.70486111111111105</v>
      </c>
      <c r="ES7" s="11">
        <v>0.70833333333333304</v>
      </c>
      <c r="ET7" s="11">
        <v>0.71180555555555503</v>
      </c>
      <c r="EU7" s="11">
        <v>0.71527777777777701</v>
      </c>
      <c r="EV7" s="11">
        <v>0.718749999999999</v>
      </c>
      <c r="EW7" s="11">
        <v>0.72222222222222099</v>
      </c>
      <c r="EX7" s="11">
        <v>0.72569444444444298</v>
      </c>
      <c r="EY7" s="11">
        <v>0.72916666666666496</v>
      </c>
      <c r="EZ7" s="11">
        <v>0.73263888888888695</v>
      </c>
      <c r="FA7" s="11">
        <v>0.73611111111110905</v>
      </c>
      <c r="FB7" s="11">
        <v>0.73958333333333104</v>
      </c>
      <c r="FC7" s="11">
        <v>0.74305555555555303</v>
      </c>
      <c r="FD7" s="11">
        <v>0.74652777777777501</v>
      </c>
      <c r="FE7" s="11">
        <v>0.749999999999997</v>
      </c>
      <c r="FF7" s="11">
        <v>0.75347222222221899</v>
      </c>
      <c r="FG7" s="11">
        <v>0.75694444444444098</v>
      </c>
      <c r="FH7" s="11">
        <v>0.76041666666666297</v>
      </c>
      <c r="FI7" s="11">
        <v>0.76388888888888495</v>
      </c>
      <c r="FJ7" s="11">
        <v>0.76736111111110705</v>
      </c>
      <c r="FK7" s="11">
        <v>0.77083333333332904</v>
      </c>
      <c r="FL7" s="11">
        <v>0.77430555555555103</v>
      </c>
      <c r="FM7" s="11">
        <v>0.77777777777777302</v>
      </c>
      <c r="FN7" s="11">
        <v>0.781249999999995</v>
      </c>
      <c r="FO7" s="11">
        <v>0.78472222222221699</v>
      </c>
      <c r="FP7" s="11">
        <v>0.78819444444443898</v>
      </c>
      <c r="FQ7" s="11">
        <v>0.79166666666666097</v>
      </c>
      <c r="FR7" s="11">
        <v>0.79513888888888296</v>
      </c>
      <c r="FS7" s="11">
        <v>0.79861111111110505</v>
      </c>
      <c r="FT7" s="11">
        <v>0.80208333333332704</v>
      </c>
      <c r="FU7" s="11">
        <v>0.80555555555554903</v>
      </c>
      <c r="FV7" s="11">
        <v>0.80902777777777102</v>
      </c>
      <c r="FW7" s="11">
        <v>0.81249999999999301</v>
      </c>
      <c r="FX7" s="11">
        <v>0.81597222222221499</v>
      </c>
      <c r="FY7" s="11">
        <v>0.81944444444443698</v>
      </c>
      <c r="FZ7" s="11">
        <v>0.82291666666665897</v>
      </c>
      <c r="GA7" s="11">
        <v>0.82638888888888096</v>
      </c>
      <c r="GB7" s="11">
        <v>0.82986111111110294</v>
      </c>
      <c r="GC7" s="11">
        <v>0.83333333333332504</v>
      </c>
      <c r="GD7" s="11">
        <v>0.83680555555554703</v>
      </c>
      <c r="GE7" s="11">
        <v>0.84027777777776902</v>
      </c>
      <c r="GF7" s="11">
        <v>0.84374999999999101</v>
      </c>
      <c r="GG7" s="11">
        <v>0.847222222222213</v>
      </c>
      <c r="GH7" s="11">
        <v>0.85069444444443498</v>
      </c>
      <c r="GI7" s="11">
        <v>0.85416666666665697</v>
      </c>
      <c r="GJ7" s="11">
        <v>0.85763888888887896</v>
      </c>
      <c r="GK7" s="11">
        <v>0.86111111111110095</v>
      </c>
      <c r="GL7" s="11">
        <v>0.86458333333332305</v>
      </c>
      <c r="GM7" s="11">
        <v>0.86805555555554503</v>
      </c>
      <c r="GN7" s="11">
        <v>0.87152777777776702</v>
      </c>
      <c r="GO7" s="11">
        <v>0.87499999999998901</v>
      </c>
      <c r="GP7" s="11">
        <v>0.878472222222211</v>
      </c>
      <c r="GQ7" s="11">
        <v>0.88194444444443298</v>
      </c>
      <c r="GR7" s="11">
        <v>0.88541666666665497</v>
      </c>
      <c r="GS7" s="11">
        <v>0.88888888888887696</v>
      </c>
      <c r="GT7" s="11">
        <v>0.89236111111109895</v>
      </c>
      <c r="GU7" s="11">
        <v>0.89583333333332105</v>
      </c>
      <c r="GV7" s="11">
        <v>0.89930555555554303</v>
      </c>
      <c r="GW7" s="11">
        <v>0.90277777777776502</v>
      </c>
      <c r="GX7" s="11">
        <v>0.90624999999998701</v>
      </c>
      <c r="GY7" s="11">
        <v>0.909722222222209</v>
      </c>
      <c r="GZ7" s="11">
        <v>0.91319444444443099</v>
      </c>
    </row>
    <row r="8" spans="2:208" ht="13.8" thickBot="1" x14ac:dyDescent="0.3">
      <c r="B8" s="13" t="s">
        <v>100</v>
      </c>
      <c r="C8" s="5" t="s">
        <v>0</v>
      </c>
      <c r="D8" s="12" t="s">
        <v>48</v>
      </c>
      <c r="E8" s="22" t="s">
        <v>49</v>
      </c>
      <c r="F8" s="22" t="s">
        <v>102</v>
      </c>
      <c r="G8" s="22" t="s">
        <v>106</v>
      </c>
      <c r="H8" s="6" t="s">
        <v>51</v>
      </c>
      <c r="I8" s="22" t="s">
        <v>50</v>
      </c>
      <c r="J8" s="6" t="s">
        <v>101</v>
      </c>
      <c r="K8" s="25" t="s">
        <v>52</v>
      </c>
      <c r="L8" s="6" t="s">
        <v>131</v>
      </c>
      <c r="M8" s="25" t="s">
        <v>125</v>
      </c>
      <c r="N8" s="37" t="s">
        <v>112</v>
      </c>
      <c r="O8" s="25" t="s">
        <v>132</v>
      </c>
      <c r="P8" s="37" t="s">
        <v>113</v>
      </c>
      <c r="Q8" s="37" t="s">
        <v>133</v>
      </c>
      <c r="R8" s="37" t="s">
        <v>114</v>
      </c>
      <c r="S8" s="37" t="s">
        <v>134</v>
      </c>
      <c r="T8" s="37" t="s">
        <v>115</v>
      </c>
      <c r="U8" s="37" t="s">
        <v>135</v>
      </c>
      <c r="V8" s="37" t="s">
        <v>116</v>
      </c>
      <c r="W8" s="37" t="s">
        <v>127</v>
      </c>
      <c r="X8" s="37" t="s">
        <v>117</v>
      </c>
      <c r="Y8" s="37" t="s">
        <v>126</v>
      </c>
      <c r="Z8" s="37" t="s">
        <v>118</v>
      </c>
      <c r="AA8" s="37" t="s">
        <v>128</v>
      </c>
      <c r="AB8" s="37" t="s">
        <v>119</v>
      </c>
      <c r="AC8" s="38" t="s">
        <v>129</v>
      </c>
      <c r="CG8" s="1"/>
      <c r="CH8"/>
      <c r="CJ8" s="4"/>
    </row>
    <row r="9" spans="2:208" ht="13.8" thickTop="1" x14ac:dyDescent="0.25">
      <c r="B9" s="8">
        <v>1</v>
      </c>
      <c r="C9" s="7">
        <v>40928</v>
      </c>
      <c r="D9" s="15">
        <v>0.52083333333333304</v>
      </c>
      <c r="E9" s="23" t="s">
        <v>1</v>
      </c>
      <c r="F9" s="67" t="s">
        <v>103</v>
      </c>
      <c r="G9" s="67" t="s">
        <v>158</v>
      </c>
      <c r="H9" s="8">
        <v>15</v>
      </c>
      <c r="I9" s="23" t="s">
        <v>2</v>
      </c>
      <c r="J9" s="8">
        <v>8</v>
      </c>
      <c r="K9" s="18">
        <v>8.4700000000000006</v>
      </c>
      <c r="L9" s="8">
        <v>3</v>
      </c>
      <c r="M9" s="18">
        <v>3.25</v>
      </c>
      <c r="N9" s="39">
        <f t="shared" ref="N9:N43" si="1">IF($J9&lt;&gt;1,($F$2/($K9-1))*0.95,0-$F$2)</f>
        <v>12.717536813922354</v>
      </c>
      <c r="O9" s="39">
        <f>$B$3+N9</f>
        <v>5012.7175368139224</v>
      </c>
      <c r="P9" s="39">
        <f t="shared" ref="P9:P43" si="2">IF($J9&lt;&gt;1,$F$3*0.95,0-(($K9-1)*$F$3))</f>
        <v>95</v>
      </c>
      <c r="Q9" s="39">
        <f>$B$3+P9</f>
        <v>5095</v>
      </c>
      <c r="R9" s="39">
        <f t="shared" ref="R9:R40" si="3">IF($J9&gt;L9,($F$4/($M9-1))*0.95,0-$F$4)</f>
        <v>42.222222222222221</v>
      </c>
      <c r="S9" s="39">
        <f>$B$3+R9</f>
        <v>5042.2222222222226</v>
      </c>
      <c r="T9" s="39">
        <f t="shared" ref="T9:T40" si="4">IF($J9&gt;L9,$F$5*0.95,0-(($M9-1)*$F$5))</f>
        <v>95</v>
      </c>
      <c r="U9" s="39">
        <f>$B$3+T9</f>
        <v>5095</v>
      </c>
      <c r="V9" s="39">
        <f>IF($J9&lt;&gt;1,(($B$3*$L$2)/($K9-1))*0.95,0-($B$3*$L$2))</f>
        <v>12.717536813922354</v>
      </c>
      <c r="W9" s="39">
        <f>$B$3+V9</f>
        <v>5012.7175368139224</v>
      </c>
      <c r="X9" s="39">
        <f>IF($J9&lt;&gt;1,($B$3*$L$3)*0.95,0-(($K9-1)*($B$3*$L$3)))</f>
        <v>95</v>
      </c>
      <c r="Y9" s="39">
        <f>$B$3+X9</f>
        <v>5095</v>
      </c>
      <c r="Z9" s="39">
        <f>IF($J9&gt;L9,(($B$3*$L$4)/($M9-1))*0.95,0-($B$3*$L$4))</f>
        <v>42.222222222222221</v>
      </c>
      <c r="AA9" s="39">
        <f>$B$3+Z9</f>
        <v>5042.2222222222226</v>
      </c>
      <c r="AB9" s="39">
        <f>IF($J9&gt;L9,($B$3*$L$5)*0.95,0-(($M9-1)*($B$3*$L$5)))</f>
        <v>95</v>
      </c>
      <c r="AC9" s="40">
        <f>$B$3+AB9</f>
        <v>5095</v>
      </c>
      <c r="CG9" s="1"/>
    </row>
    <row r="10" spans="2:208" x14ac:dyDescent="0.25">
      <c r="B10" s="10">
        <v>2</v>
      </c>
      <c r="C10" s="9">
        <v>40928</v>
      </c>
      <c r="D10" s="16">
        <v>0.59027777777777801</v>
      </c>
      <c r="E10" s="24" t="s">
        <v>1</v>
      </c>
      <c r="F10" s="68" t="s">
        <v>103</v>
      </c>
      <c r="G10" s="68" t="s">
        <v>109</v>
      </c>
      <c r="H10" s="10">
        <v>10</v>
      </c>
      <c r="I10" s="24" t="s">
        <v>3</v>
      </c>
      <c r="J10" s="10">
        <v>9</v>
      </c>
      <c r="K10" s="19">
        <v>5.7</v>
      </c>
      <c r="L10" s="10">
        <v>3</v>
      </c>
      <c r="M10" s="19">
        <v>2.25</v>
      </c>
      <c r="N10" s="41">
        <f t="shared" si="1"/>
        <v>20.212765957446805</v>
      </c>
      <c r="O10" s="41">
        <f t="shared" ref="O10:O41" si="5">O9+N10</f>
        <v>5032.9303027713695</v>
      </c>
      <c r="P10" s="41">
        <f t="shared" si="2"/>
        <v>95</v>
      </c>
      <c r="Q10" s="41">
        <f t="shared" ref="Q10:Q41" si="6">Q9+P10</f>
        <v>5190</v>
      </c>
      <c r="R10" s="41">
        <f t="shared" si="3"/>
        <v>76</v>
      </c>
      <c r="S10" s="41">
        <f t="shared" ref="S10:S41" si="7">S9+R10</f>
        <v>5118.2222222222226</v>
      </c>
      <c r="T10" s="41">
        <f t="shared" si="4"/>
        <v>95</v>
      </c>
      <c r="U10" s="41">
        <f t="shared" ref="U10:U41" si="8">U9+T10</f>
        <v>5190</v>
      </c>
      <c r="V10" s="41">
        <f>IF($J10&lt;&gt;1,((W9*$L$2)/($K10-1))*0.95,0-(W9*$L$2))</f>
        <v>20.264177276481814</v>
      </c>
      <c r="W10" s="41">
        <f>W9+V10</f>
        <v>5032.9817140904042</v>
      </c>
      <c r="X10" s="41">
        <f>IF($J10&lt;&gt;1,(Y9*$L$3)*0.95,0-(($K10-1)*(Y9*$L$3)))</f>
        <v>96.805000000000007</v>
      </c>
      <c r="Y10" s="41">
        <f>Y9+X10</f>
        <v>5191.8050000000003</v>
      </c>
      <c r="Z10" s="41">
        <f>IF($J10&gt;L10,((AA9*$L$4)/($M10-1))*0.95,0-(AA9*$L$4))</f>
        <v>76.641777777777776</v>
      </c>
      <c r="AA10" s="41">
        <f>AA9+Z10</f>
        <v>5118.8640000000005</v>
      </c>
      <c r="AB10" s="41">
        <f>IF($J10&gt;L10,(AC9*$L$5)*0.95,0-(($M10-1)*(AC9*$L$5)))</f>
        <v>96.805000000000007</v>
      </c>
      <c r="AC10" s="42">
        <f>AC9+AB10</f>
        <v>5191.8050000000003</v>
      </c>
      <c r="CG10" s="1"/>
    </row>
    <row r="11" spans="2:208" x14ac:dyDescent="0.25">
      <c r="B11" s="8">
        <v>3</v>
      </c>
      <c r="C11" s="7">
        <v>40928</v>
      </c>
      <c r="D11" s="15">
        <v>0.63541666666666596</v>
      </c>
      <c r="E11" s="23" t="s">
        <v>1</v>
      </c>
      <c r="F11" s="67" t="s">
        <v>103</v>
      </c>
      <c r="G11" s="67" t="s">
        <v>109</v>
      </c>
      <c r="H11" s="8">
        <v>13</v>
      </c>
      <c r="I11" s="23" t="s">
        <v>4</v>
      </c>
      <c r="J11" s="8">
        <v>7</v>
      </c>
      <c r="K11" s="18">
        <v>9.98</v>
      </c>
      <c r="L11" s="8">
        <v>3</v>
      </c>
      <c r="M11" s="18">
        <v>3.14</v>
      </c>
      <c r="N11" s="39">
        <f t="shared" si="1"/>
        <v>10.579064587973273</v>
      </c>
      <c r="O11" s="39">
        <f t="shared" si="5"/>
        <v>5043.5093673593428</v>
      </c>
      <c r="P11" s="39">
        <f t="shared" si="2"/>
        <v>95</v>
      </c>
      <c r="Q11" s="39">
        <f t="shared" si="6"/>
        <v>5285</v>
      </c>
      <c r="R11" s="39">
        <f t="shared" si="3"/>
        <v>44.392523364485974</v>
      </c>
      <c r="S11" s="39">
        <f t="shared" si="7"/>
        <v>5162.6147455867085</v>
      </c>
      <c r="T11" s="39">
        <f t="shared" si="4"/>
        <v>95</v>
      </c>
      <c r="U11" s="39">
        <f t="shared" si="8"/>
        <v>5285</v>
      </c>
      <c r="V11" s="39">
        <f t="shared" ref="V11:V64" si="9">IF($J11&lt;&gt;1,((W10*$L$2)/($K11-1))*0.95,0-(W10*$L$2))</f>
        <v>10.648847724690164</v>
      </c>
      <c r="W11" s="39">
        <f t="shared" ref="W11:W64" si="10">W10+V11</f>
        <v>5043.6305618150946</v>
      </c>
      <c r="X11" s="39">
        <f t="shared" ref="X11:X64" si="11">IF($J11&lt;&gt;1,(Y10*$L$3)*0.95,0-(($K11-1)*(Y10*$L$3)))</f>
        <v>98.644295</v>
      </c>
      <c r="Y11" s="39">
        <f t="shared" ref="Y11:Y64" si="12">Y10+X11</f>
        <v>5290.4492950000003</v>
      </c>
      <c r="Z11" s="39">
        <f t="shared" ref="Z11:Z64" si="13">IF($J11&gt;L11,((AA10*$L$4)/($M11-1))*0.95,0-(AA10*$L$4))</f>
        <v>45.447857943925236</v>
      </c>
      <c r="AA11" s="39">
        <f t="shared" ref="AA11:AA64" si="14">AA10+Z11</f>
        <v>5164.311857943926</v>
      </c>
      <c r="AB11" s="39">
        <f t="shared" ref="AB11:AB64" si="15">IF($J11&gt;L11,(AC10*$L$5)*0.95,0-(($M11-1)*(AC10*$L$5)))</f>
        <v>98.644295</v>
      </c>
      <c r="AC11" s="40">
        <f t="shared" ref="AC11:AC64" si="16">AC10+AB11</f>
        <v>5290.4492950000003</v>
      </c>
    </row>
    <row r="12" spans="2:208" x14ac:dyDescent="0.25">
      <c r="B12" s="10">
        <v>4</v>
      </c>
      <c r="C12" s="9">
        <v>40928</v>
      </c>
      <c r="D12" s="16">
        <v>0.65277777777777701</v>
      </c>
      <c r="E12" s="24" t="s">
        <v>5</v>
      </c>
      <c r="F12" s="68" t="s">
        <v>103</v>
      </c>
      <c r="G12" s="68" t="s">
        <v>108</v>
      </c>
      <c r="H12" s="10">
        <v>12</v>
      </c>
      <c r="I12" s="24" t="s">
        <v>6</v>
      </c>
      <c r="J12" s="10">
        <v>1</v>
      </c>
      <c r="K12" s="19">
        <v>3.6</v>
      </c>
      <c r="L12" s="10">
        <v>3</v>
      </c>
      <c r="M12" s="19">
        <v>1.64</v>
      </c>
      <c r="N12" s="41">
        <f t="shared" si="1"/>
        <v>-100</v>
      </c>
      <c r="O12" s="41">
        <f t="shared" si="5"/>
        <v>4943.5093673593428</v>
      </c>
      <c r="P12" s="41">
        <f t="shared" si="2"/>
        <v>-260</v>
      </c>
      <c r="Q12" s="41">
        <f t="shared" si="6"/>
        <v>5025</v>
      </c>
      <c r="R12" s="41">
        <f t="shared" si="3"/>
        <v>-100</v>
      </c>
      <c r="S12" s="41">
        <f t="shared" si="7"/>
        <v>5062.6147455867085</v>
      </c>
      <c r="T12" s="41">
        <f t="shared" si="4"/>
        <v>-63.999999999999993</v>
      </c>
      <c r="U12" s="41">
        <f t="shared" si="8"/>
        <v>5221</v>
      </c>
      <c r="V12" s="41">
        <f t="shared" si="9"/>
        <v>-100.87261123630189</v>
      </c>
      <c r="W12" s="41">
        <f t="shared" si="10"/>
        <v>4942.7579505787926</v>
      </c>
      <c r="X12" s="41">
        <f t="shared" si="11"/>
        <v>-275.10336334000004</v>
      </c>
      <c r="Y12" s="41">
        <f t="shared" si="12"/>
        <v>5015.3459316600001</v>
      </c>
      <c r="Z12" s="41">
        <f t="shared" si="13"/>
        <v>-103.28623715887852</v>
      </c>
      <c r="AA12" s="41">
        <f t="shared" si="14"/>
        <v>5061.0256207850471</v>
      </c>
      <c r="AB12" s="41">
        <f t="shared" si="15"/>
        <v>-67.717750975999991</v>
      </c>
      <c r="AC12" s="42">
        <f t="shared" si="16"/>
        <v>5222.731544024</v>
      </c>
    </row>
    <row r="13" spans="2:208" x14ac:dyDescent="0.25">
      <c r="B13" s="8">
        <v>5</v>
      </c>
      <c r="C13" s="7">
        <v>40929</v>
      </c>
      <c r="D13" s="15">
        <v>0.57986111111111105</v>
      </c>
      <c r="E13" s="23" t="s">
        <v>5</v>
      </c>
      <c r="F13" s="67" t="s">
        <v>103</v>
      </c>
      <c r="G13" s="67" t="s">
        <v>108</v>
      </c>
      <c r="H13" s="8">
        <v>11</v>
      </c>
      <c r="I13" s="23" t="s">
        <v>7</v>
      </c>
      <c r="J13" s="8">
        <v>1</v>
      </c>
      <c r="K13" s="18">
        <v>8.6</v>
      </c>
      <c r="L13" s="8">
        <v>3</v>
      </c>
      <c r="M13" s="18">
        <v>3.17</v>
      </c>
      <c r="N13" s="39">
        <f t="shared" si="1"/>
        <v>-100</v>
      </c>
      <c r="O13" s="39">
        <f t="shared" si="5"/>
        <v>4843.5093673593428</v>
      </c>
      <c r="P13" s="39">
        <f t="shared" si="2"/>
        <v>-760</v>
      </c>
      <c r="Q13" s="39">
        <f t="shared" si="6"/>
        <v>4265</v>
      </c>
      <c r="R13" s="39">
        <f t="shared" si="3"/>
        <v>-100</v>
      </c>
      <c r="S13" s="39">
        <f t="shared" si="7"/>
        <v>4962.6147455867085</v>
      </c>
      <c r="T13" s="39">
        <f t="shared" si="4"/>
        <v>-217</v>
      </c>
      <c r="U13" s="39">
        <f t="shared" si="8"/>
        <v>5004</v>
      </c>
      <c r="V13" s="39">
        <f t="shared" si="9"/>
        <v>-98.85515901157585</v>
      </c>
      <c r="W13" s="39">
        <f t="shared" si="10"/>
        <v>4843.9027915672168</v>
      </c>
      <c r="X13" s="39">
        <f t="shared" si="11"/>
        <v>-762.33258161231993</v>
      </c>
      <c r="Y13" s="39">
        <f t="shared" si="12"/>
        <v>4253.0133500476804</v>
      </c>
      <c r="Z13" s="39">
        <f t="shared" si="13"/>
        <v>-101.22051241570094</v>
      </c>
      <c r="AA13" s="39">
        <f t="shared" si="14"/>
        <v>4959.8051083693463</v>
      </c>
      <c r="AB13" s="39">
        <f t="shared" si="15"/>
        <v>-226.66654901064157</v>
      </c>
      <c r="AC13" s="40">
        <f t="shared" si="16"/>
        <v>4996.0649950133584</v>
      </c>
    </row>
    <row r="14" spans="2:208" x14ac:dyDescent="0.25">
      <c r="B14" s="10">
        <v>6</v>
      </c>
      <c r="C14" s="9">
        <v>40929</v>
      </c>
      <c r="D14" s="16">
        <v>0.60763888888888895</v>
      </c>
      <c r="E14" s="24" t="s">
        <v>8</v>
      </c>
      <c r="F14" s="68" t="s">
        <v>103</v>
      </c>
      <c r="G14" s="68" t="s">
        <v>158</v>
      </c>
      <c r="H14" s="10">
        <v>10</v>
      </c>
      <c r="I14" s="24" t="s">
        <v>9</v>
      </c>
      <c r="J14" s="10">
        <v>1</v>
      </c>
      <c r="K14" s="19">
        <v>10.32</v>
      </c>
      <c r="L14" s="10">
        <v>3</v>
      </c>
      <c r="M14" s="19">
        <v>3.67</v>
      </c>
      <c r="N14" s="41">
        <f t="shared" si="1"/>
        <v>-100</v>
      </c>
      <c r="O14" s="41">
        <f t="shared" si="5"/>
        <v>4743.5093673593428</v>
      </c>
      <c r="P14" s="41">
        <f t="shared" si="2"/>
        <v>-932</v>
      </c>
      <c r="Q14" s="41">
        <f t="shared" si="6"/>
        <v>3333</v>
      </c>
      <c r="R14" s="41">
        <f t="shared" si="3"/>
        <v>-100</v>
      </c>
      <c r="S14" s="41">
        <f t="shared" si="7"/>
        <v>4862.6147455867085</v>
      </c>
      <c r="T14" s="41">
        <f t="shared" si="4"/>
        <v>-267</v>
      </c>
      <c r="U14" s="41">
        <f t="shared" si="8"/>
        <v>4737</v>
      </c>
      <c r="V14" s="41">
        <f t="shared" si="9"/>
        <v>-96.878055831344341</v>
      </c>
      <c r="W14" s="41">
        <f t="shared" si="10"/>
        <v>4747.0247357358721</v>
      </c>
      <c r="X14" s="41">
        <f t="shared" si="11"/>
        <v>-792.76168844888775</v>
      </c>
      <c r="Y14" s="41">
        <f t="shared" si="12"/>
        <v>3460.2516615987925</v>
      </c>
      <c r="Z14" s="41">
        <f t="shared" si="13"/>
        <v>-99.196102167386925</v>
      </c>
      <c r="AA14" s="41">
        <f t="shared" si="14"/>
        <v>4860.6090062019593</v>
      </c>
      <c r="AB14" s="41">
        <f t="shared" si="15"/>
        <v>-266.78987073371331</v>
      </c>
      <c r="AC14" s="42">
        <f t="shared" si="16"/>
        <v>4729.2751242796448</v>
      </c>
    </row>
    <row r="15" spans="2:208" x14ac:dyDescent="0.25">
      <c r="B15" s="8">
        <v>7</v>
      </c>
      <c r="C15" s="7">
        <v>40929</v>
      </c>
      <c r="D15" s="15">
        <v>0.59027777777777801</v>
      </c>
      <c r="E15" s="23" t="s">
        <v>10</v>
      </c>
      <c r="F15" s="67" t="s">
        <v>103</v>
      </c>
      <c r="G15" s="67" t="s">
        <v>109</v>
      </c>
      <c r="H15" s="8">
        <v>12</v>
      </c>
      <c r="I15" s="23" t="s">
        <v>11</v>
      </c>
      <c r="J15" s="8">
        <v>1</v>
      </c>
      <c r="K15" s="18">
        <v>5.7</v>
      </c>
      <c r="L15" s="8">
        <v>3</v>
      </c>
      <c r="M15" s="18">
        <v>2.54</v>
      </c>
      <c r="N15" s="39">
        <f t="shared" si="1"/>
        <v>-100</v>
      </c>
      <c r="O15" s="39">
        <f t="shared" si="5"/>
        <v>4643.5093673593428</v>
      </c>
      <c r="P15" s="39">
        <f t="shared" si="2"/>
        <v>-470</v>
      </c>
      <c r="Q15" s="39">
        <f t="shared" si="6"/>
        <v>2863</v>
      </c>
      <c r="R15" s="39">
        <f t="shared" si="3"/>
        <v>-100</v>
      </c>
      <c r="S15" s="39">
        <f t="shared" si="7"/>
        <v>4762.6147455867085</v>
      </c>
      <c r="T15" s="39">
        <f t="shared" si="4"/>
        <v>-154</v>
      </c>
      <c r="U15" s="39">
        <f t="shared" si="8"/>
        <v>4583</v>
      </c>
      <c r="V15" s="39">
        <f t="shared" si="9"/>
        <v>-94.940494714717445</v>
      </c>
      <c r="W15" s="39">
        <f t="shared" si="10"/>
        <v>4652.0842410211544</v>
      </c>
      <c r="X15" s="39">
        <f t="shared" si="11"/>
        <v>-325.2636561902865</v>
      </c>
      <c r="Y15" s="39">
        <f t="shared" si="12"/>
        <v>3134.9880054085061</v>
      </c>
      <c r="Z15" s="39">
        <f t="shared" si="13"/>
        <v>-97.212180124039193</v>
      </c>
      <c r="AA15" s="39">
        <f t="shared" si="14"/>
        <v>4763.3968260779202</v>
      </c>
      <c r="AB15" s="39">
        <f t="shared" si="15"/>
        <v>-145.66167382781308</v>
      </c>
      <c r="AC15" s="40">
        <f t="shared" si="16"/>
        <v>4583.6134504518313</v>
      </c>
    </row>
    <row r="16" spans="2:208" x14ac:dyDescent="0.25">
      <c r="B16" s="10">
        <v>8</v>
      </c>
      <c r="C16" s="9">
        <v>40929</v>
      </c>
      <c r="D16" s="16">
        <v>0.59722222222222199</v>
      </c>
      <c r="E16" s="24" t="s">
        <v>12</v>
      </c>
      <c r="F16" s="68" t="s">
        <v>103</v>
      </c>
      <c r="G16" s="68" t="s">
        <v>158</v>
      </c>
      <c r="H16" s="10">
        <v>10</v>
      </c>
      <c r="I16" s="24" t="s">
        <v>13</v>
      </c>
      <c r="J16" s="10">
        <v>8</v>
      </c>
      <c r="K16" s="19">
        <v>9.1</v>
      </c>
      <c r="L16" s="10">
        <v>3</v>
      </c>
      <c r="M16" s="19">
        <v>3.15</v>
      </c>
      <c r="N16" s="41">
        <f t="shared" si="1"/>
        <v>11.728395061728394</v>
      </c>
      <c r="O16" s="41">
        <f t="shared" si="5"/>
        <v>4655.2377624210712</v>
      </c>
      <c r="P16" s="41">
        <f t="shared" si="2"/>
        <v>95</v>
      </c>
      <c r="Q16" s="41">
        <f t="shared" si="6"/>
        <v>2958</v>
      </c>
      <c r="R16" s="41">
        <f t="shared" si="3"/>
        <v>44.186046511627907</v>
      </c>
      <c r="S16" s="41">
        <f t="shared" si="7"/>
        <v>4806.8007920983364</v>
      </c>
      <c r="T16" s="41">
        <f t="shared" si="4"/>
        <v>95</v>
      </c>
      <c r="U16" s="41">
        <f t="shared" si="8"/>
        <v>4678</v>
      </c>
      <c r="V16" s="41">
        <f t="shared" si="9"/>
        <v>10.912296367827398</v>
      </c>
      <c r="W16" s="41">
        <f t="shared" si="10"/>
        <v>4662.9965373889818</v>
      </c>
      <c r="X16" s="41">
        <f t="shared" si="11"/>
        <v>59.564772102761616</v>
      </c>
      <c r="Y16" s="41">
        <f t="shared" si="12"/>
        <v>3194.5527775112678</v>
      </c>
      <c r="Z16" s="41">
        <f t="shared" si="13"/>
        <v>42.09513474208395</v>
      </c>
      <c r="AA16" s="41">
        <f t="shared" si="14"/>
        <v>4805.4919608200044</v>
      </c>
      <c r="AB16" s="41">
        <f t="shared" si="15"/>
        <v>87.08865555858479</v>
      </c>
      <c r="AC16" s="42">
        <f t="shared" si="16"/>
        <v>4670.7021060104162</v>
      </c>
    </row>
    <row r="17" spans="2:29" x14ac:dyDescent="0.25">
      <c r="B17" s="8">
        <v>9</v>
      </c>
      <c r="C17" s="7">
        <v>40929</v>
      </c>
      <c r="D17" s="15">
        <v>0.60069444444444398</v>
      </c>
      <c r="E17" s="23" t="s">
        <v>5</v>
      </c>
      <c r="F17" s="67" t="s">
        <v>103</v>
      </c>
      <c r="G17" s="67" t="s">
        <v>108</v>
      </c>
      <c r="H17" s="8">
        <v>12</v>
      </c>
      <c r="I17" s="23" t="s">
        <v>14</v>
      </c>
      <c r="J17" s="8">
        <v>2</v>
      </c>
      <c r="K17" s="18">
        <v>6.01</v>
      </c>
      <c r="L17" s="8">
        <v>3</v>
      </c>
      <c r="M17" s="18">
        <v>2.37</v>
      </c>
      <c r="N17" s="39">
        <f t="shared" si="1"/>
        <v>18.962075848303392</v>
      </c>
      <c r="O17" s="39">
        <f t="shared" si="5"/>
        <v>4674.1998382693746</v>
      </c>
      <c r="P17" s="39">
        <f t="shared" si="2"/>
        <v>95</v>
      </c>
      <c r="Q17" s="39">
        <f t="shared" si="6"/>
        <v>3053</v>
      </c>
      <c r="R17" s="39">
        <f t="shared" si="3"/>
        <v>-100</v>
      </c>
      <c r="S17" s="39">
        <f t="shared" si="7"/>
        <v>4706.8007920983364</v>
      </c>
      <c r="T17" s="39">
        <f t="shared" si="4"/>
        <v>-137</v>
      </c>
      <c r="U17" s="39">
        <f t="shared" si="8"/>
        <v>4541</v>
      </c>
      <c r="V17" s="39">
        <f t="shared" si="9"/>
        <v>17.68401880446919</v>
      </c>
      <c r="W17" s="39">
        <f t="shared" si="10"/>
        <v>4680.6805561934507</v>
      </c>
      <c r="X17" s="39">
        <f t="shared" si="11"/>
        <v>60.696502772714091</v>
      </c>
      <c r="Y17" s="39">
        <f t="shared" si="12"/>
        <v>3255.249280283982</v>
      </c>
      <c r="Z17" s="39">
        <f t="shared" si="13"/>
        <v>-96.10983921640009</v>
      </c>
      <c r="AA17" s="39">
        <f t="shared" si="14"/>
        <v>4709.382121603604</v>
      </c>
      <c r="AB17" s="39">
        <f t="shared" si="15"/>
        <v>-127.97723770468541</v>
      </c>
      <c r="AC17" s="40">
        <f t="shared" si="16"/>
        <v>4542.7248683057305</v>
      </c>
    </row>
    <row r="18" spans="2:29" x14ac:dyDescent="0.25">
      <c r="B18" s="10">
        <v>10</v>
      </c>
      <c r="C18" s="9">
        <v>40929</v>
      </c>
      <c r="D18" s="16">
        <v>0.64583333333333304</v>
      </c>
      <c r="E18" s="24" t="s">
        <v>12</v>
      </c>
      <c r="F18" s="68" t="s">
        <v>103</v>
      </c>
      <c r="G18" s="68" t="s">
        <v>109</v>
      </c>
      <c r="H18" s="10">
        <v>13</v>
      </c>
      <c r="I18" s="24" t="s">
        <v>15</v>
      </c>
      <c r="J18" s="10">
        <v>2</v>
      </c>
      <c r="K18" s="19">
        <v>7.46</v>
      </c>
      <c r="L18" s="10">
        <v>3</v>
      </c>
      <c r="M18" s="19">
        <v>3.22</v>
      </c>
      <c r="N18" s="41">
        <f t="shared" si="1"/>
        <v>14.705882352941176</v>
      </c>
      <c r="O18" s="41">
        <f t="shared" si="5"/>
        <v>4688.905720622316</v>
      </c>
      <c r="P18" s="41">
        <f t="shared" si="2"/>
        <v>95</v>
      </c>
      <c r="Q18" s="41">
        <f t="shared" si="6"/>
        <v>3148</v>
      </c>
      <c r="R18" s="41">
        <f t="shared" si="3"/>
        <v>-100</v>
      </c>
      <c r="S18" s="41">
        <f t="shared" si="7"/>
        <v>4606.8007920983364</v>
      </c>
      <c r="T18" s="41">
        <f t="shared" si="4"/>
        <v>-222.00000000000003</v>
      </c>
      <c r="U18" s="41">
        <f t="shared" si="8"/>
        <v>4319</v>
      </c>
      <c r="V18" s="41">
        <f t="shared" si="9"/>
        <v>13.766707518216032</v>
      </c>
      <c r="W18" s="41">
        <f t="shared" si="10"/>
        <v>4694.4472637116669</v>
      </c>
      <c r="X18" s="41">
        <f t="shared" si="11"/>
        <v>61.849736325395661</v>
      </c>
      <c r="Y18" s="41">
        <f t="shared" si="12"/>
        <v>3317.0990166093775</v>
      </c>
      <c r="Z18" s="41">
        <f t="shared" si="13"/>
        <v>-94.187642432072082</v>
      </c>
      <c r="AA18" s="41">
        <f t="shared" si="14"/>
        <v>4615.1944791715323</v>
      </c>
      <c r="AB18" s="41">
        <f t="shared" si="15"/>
        <v>-201.69698415277446</v>
      </c>
      <c r="AC18" s="42">
        <f t="shared" si="16"/>
        <v>4341.0278841529562</v>
      </c>
    </row>
    <row r="19" spans="2:29" x14ac:dyDescent="0.25">
      <c r="B19" s="8">
        <v>11</v>
      </c>
      <c r="C19" s="7">
        <v>40929</v>
      </c>
      <c r="D19" s="15">
        <v>0.65625</v>
      </c>
      <c r="E19" s="23" t="s">
        <v>8</v>
      </c>
      <c r="F19" s="67" t="s">
        <v>103</v>
      </c>
      <c r="G19" s="67" t="s">
        <v>109</v>
      </c>
      <c r="H19" s="8">
        <v>14</v>
      </c>
      <c r="I19" s="23" t="s">
        <v>16</v>
      </c>
      <c r="J19" s="8">
        <v>4</v>
      </c>
      <c r="K19" s="18">
        <v>3.58</v>
      </c>
      <c r="L19" s="8">
        <v>3</v>
      </c>
      <c r="M19" s="18">
        <v>1.9</v>
      </c>
      <c r="N19" s="39">
        <f t="shared" si="1"/>
        <v>36.821705426356587</v>
      </c>
      <c r="O19" s="39">
        <f t="shared" si="5"/>
        <v>4725.7274260486729</v>
      </c>
      <c r="P19" s="39">
        <f t="shared" si="2"/>
        <v>95</v>
      </c>
      <c r="Q19" s="39">
        <f t="shared" si="6"/>
        <v>3243</v>
      </c>
      <c r="R19" s="39">
        <f t="shared" si="3"/>
        <v>105.55555555555557</v>
      </c>
      <c r="S19" s="39">
        <f t="shared" si="7"/>
        <v>4712.356347653892</v>
      </c>
      <c r="T19" s="39">
        <f t="shared" si="4"/>
        <v>95</v>
      </c>
      <c r="U19" s="39">
        <f t="shared" si="8"/>
        <v>4414</v>
      </c>
      <c r="V19" s="39">
        <f t="shared" si="9"/>
        <v>34.571510856791342</v>
      </c>
      <c r="W19" s="39">
        <f t="shared" si="10"/>
        <v>4729.018774568458</v>
      </c>
      <c r="X19" s="39">
        <f t="shared" si="11"/>
        <v>63.024881315578163</v>
      </c>
      <c r="Y19" s="39">
        <f t="shared" si="12"/>
        <v>3380.1238979249556</v>
      </c>
      <c r="Z19" s="39">
        <f t="shared" si="13"/>
        <v>97.431883449176794</v>
      </c>
      <c r="AA19" s="39">
        <f t="shared" si="14"/>
        <v>4712.6263626207092</v>
      </c>
      <c r="AB19" s="39">
        <f t="shared" si="15"/>
        <v>82.479529798906157</v>
      </c>
      <c r="AC19" s="40">
        <f t="shared" si="16"/>
        <v>4423.507413951862</v>
      </c>
    </row>
    <row r="20" spans="2:29" x14ac:dyDescent="0.25">
      <c r="B20" s="10">
        <v>12</v>
      </c>
      <c r="C20" s="9">
        <v>40930</v>
      </c>
      <c r="D20" s="16">
        <v>0.58333333333333304</v>
      </c>
      <c r="E20" s="24" t="s">
        <v>17</v>
      </c>
      <c r="F20" s="68" t="s">
        <v>103</v>
      </c>
      <c r="G20" s="68" t="s">
        <v>158</v>
      </c>
      <c r="H20" s="10">
        <v>15</v>
      </c>
      <c r="I20" s="24" t="s">
        <v>18</v>
      </c>
      <c r="J20" s="10">
        <v>1</v>
      </c>
      <c r="K20" s="19">
        <v>7.2</v>
      </c>
      <c r="L20" s="10">
        <v>3</v>
      </c>
      <c r="M20" s="19">
        <v>2.34</v>
      </c>
      <c r="N20" s="41">
        <f t="shared" si="1"/>
        <v>-100</v>
      </c>
      <c r="O20" s="41">
        <f t="shared" si="5"/>
        <v>4625.7274260486729</v>
      </c>
      <c r="P20" s="41">
        <f t="shared" si="2"/>
        <v>-620</v>
      </c>
      <c r="Q20" s="41">
        <f t="shared" si="6"/>
        <v>2623</v>
      </c>
      <c r="R20" s="41">
        <f t="shared" si="3"/>
        <v>-100</v>
      </c>
      <c r="S20" s="41">
        <f t="shared" si="7"/>
        <v>4612.356347653892</v>
      </c>
      <c r="T20" s="41">
        <f t="shared" si="4"/>
        <v>-134</v>
      </c>
      <c r="U20" s="41">
        <f t="shared" si="8"/>
        <v>4280</v>
      </c>
      <c r="V20" s="41">
        <f t="shared" si="9"/>
        <v>-94.580375491369168</v>
      </c>
      <c r="W20" s="41">
        <f t="shared" si="10"/>
        <v>4634.4383990770884</v>
      </c>
      <c r="X20" s="41">
        <f t="shared" si="11"/>
        <v>-419.13536334269446</v>
      </c>
      <c r="Y20" s="41">
        <f t="shared" si="12"/>
        <v>2960.9885345822613</v>
      </c>
      <c r="Z20" s="41">
        <f t="shared" si="13"/>
        <v>-94.252527252414183</v>
      </c>
      <c r="AA20" s="41">
        <f t="shared" si="14"/>
        <v>4618.3738353682947</v>
      </c>
      <c r="AB20" s="41">
        <f t="shared" si="15"/>
        <v>-118.5499986939099</v>
      </c>
      <c r="AC20" s="42">
        <f t="shared" si="16"/>
        <v>4304.9574152579517</v>
      </c>
    </row>
    <row r="21" spans="2:29" x14ac:dyDescent="0.25">
      <c r="B21" s="8">
        <v>13</v>
      </c>
      <c r="C21" s="7">
        <v>40930</v>
      </c>
      <c r="D21" s="15">
        <v>0.59722222222222199</v>
      </c>
      <c r="E21" s="23" t="s">
        <v>76</v>
      </c>
      <c r="F21" s="67" t="s">
        <v>103</v>
      </c>
      <c r="G21" s="67" t="s">
        <v>108</v>
      </c>
      <c r="H21" s="8">
        <v>12</v>
      </c>
      <c r="I21" s="23" t="s">
        <v>19</v>
      </c>
      <c r="J21" s="8">
        <v>5</v>
      </c>
      <c r="K21" s="18">
        <v>6.4</v>
      </c>
      <c r="L21" s="8">
        <v>3</v>
      </c>
      <c r="M21" s="18">
        <v>2.38</v>
      </c>
      <c r="N21" s="39">
        <f t="shared" si="1"/>
        <v>17.592592592592592</v>
      </c>
      <c r="O21" s="39">
        <f t="shared" si="5"/>
        <v>4643.3200186412651</v>
      </c>
      <c r="P21" s="39">
        <f t="shared" si="2"/>
        <v>95</v>
      </c>
      <c r="Q21" s="39">
        <f t="shared" si="6"/>
        <v>2718</v>
      </c>
      <c r="R21" s="39">
        <f t="shared" si="3"/>
        <v>68.840579710144922</v>
      </c>
      <c r="S21" s="39">
        <f t="shared" si="7"/>
        <v>4681.196927364037</v>
      </c>
      <c r="T21" s="39">
        <f t="shared" si="4"/>
        <v>95</v>
      </c>
      <c r="U21" s="39">
        <f t="shared" si="8"/>
        <v>4375</v>
      </c>
      <c r="V21" s="39">
        <f t="shared" si="9"/>
        <v>16.306357330086051</v>
      </c>
      <c r="W21" s="39">
        <f t="shared" si="10"/>
        <v>4650.7447564071745</v>
      </c>
      <c r="X21" s="39">
        <f t="shared" si="11"/>
        <v>56.258782157062967</v>
      </c>
      <c r="Y21" s="39">
        <f t="shared" si="12"/>
        <v>3017.2473167393241</v>
      </c>
      <c r="Z21" s="39">
        <f t="shared" si="13"/>
        <v>63.586306428983768</v>
      </c>
      <c r="AA21" s="39">
        <f t="shared" si="14"/>
        <v>4681.9601417972781</v>
      </c>
      <c r="AB21" s="39">
        <f t="shared" si="15"/>
        <v>81.794190889901074</v>
      </c>
      <c r="AC21" s="40">
        <f t="shared" si="16"/>
        <v>4386.7516061478527</v>
      </c>
    </row>
    <row r="22" spans="2:29" x14ac:dyDescent="0.25">
      <c r="B22" s="10">
        <v>14</v>
      </c>
      <c r="C22" s="9">
        <v>40930</v>
      </c>
      <c r="D22" s="16">
        <v>0.60416666666666696</v>
      </c>
      <c r="E22" s="24" t="s">
        <v>17</v>
      </c>
      <c r="F22" s="68" t="s">
        <v>103</v>
      </c>
      <c r="G22" s="68" t="s">
        <v>158</v>
      </c>
      <c r="H22" s="10">
        <v>14</v>
      </c>
      <c r="I22" s="24" t="s">
        <v>20</v>
      </c>
      <c r="J22" s="10">
        <v>3</v>
      </c>
      <c r="K22" s="19">
        <v>5.59</v>
      </c>
      <c r="L22" s="10">
        <v>3</v>
      </c>
      <c r="M22" s="19">
        <v>2.72</v>
      </c>
      <c r="N22" s="41">
        <f t="shared" si="1"/>
        <v>20.697167755991284</v>
      </c>
      <c r="O22" s="41">
        <f t="shared" si="5"/>
        <v>4664.0171863972564</v>
      </c>
      <c r="P22" s="41">
        <f t="shared" si="2"/>
        <v>95</v>
      </c>
      <c r="Q22" s="41">
        <f t="shared" si="6"/>
        <v>2813</v>
      </c>
      <c r="R22" s="41">
        <f t="shared" si="3"/>
        <v>-100</v>
      </c>
      <c r="S22" s="41">
        <f t="shared" si="7"/>
        <v>4581.196927364037</v>
      </c>
      <c r="T22" s="41">
        <f t="shared" si="4"/>
        <v>-172.00000000000003</v>
      </c>
      <c r="U22" s="41">
        <f t="shared" si="8"/>
        <v>4203</v>
      </c>
      <c r="V22" s="41">
        <f t="shared" si="9"/>
        <v>19.251448882731225</v>
      </c>
      <c r="W22" s="41">
        <f t="shared" si="10"/>
        <v>4669.9962052899054</v>
      </c>
      <c r="X22" s="41">
        <f t="shared" si="11"/>
        <v>57.327699018047156</v>
      </c>
      <c r="Y22" s="41">
        <f t="shared" si="12"/>
        <v>3074.5750157573711</v>
      </c>
      <c r="Z22" s="41">
        <f t="shared" si="13"/>
        <v>-93.639202835945568</v>
      </c>
      <c r="AA22" s="41">
        <f t="shared" si="14"/>
        <v>4588.3209389613321</v>
      </c>
      <c r="AB22" s="41">
        <f t="shared" si="15"/>
        <v>-150.90425525148615</v>
      </c>
      <c r="AC22" s="42">
        <f t="shared" si="16"/>
        <v>4235.8473508963662</v>
      </c>
    </row>
    <row r="23" spans="2:29" x14ac:dyDescent="0.25">
      <c r="B23" s="8">
        <v>15</v>
      </c>
      <c r="C23" s="7">
        <v>40930</v>
      </c>
      <c r="D23" s="15">
        <v>0.66319444444444398</v>
      </c>
      <c r="E23" s="23" t="s">
        <v>76</v>
      </c>
      <c r="F23" s="67" t="s">
        <v>103</v>
      </c>
      <c r="G23" s="67" t="s">
        <v>108</v>
      </c>
      <c r="H23" s="8">
        <v>14</v>
      </c>
      <c r="I23" s="23" t="s">
        <v>21</v>
      </c>
      <c r="J23" s="8">
        <v>2</v>
      </c>
      <c r="K23" s="18">
        <v>2.92</v>
      </c>
      <c r="L23" s="8">
        <v>3</v>
      </c>
      <c r="M23" s="18">
        <v>1.54</v>
      </c>
      <c r="N23" s="39">
        <f t="shared" si="1"/>
        <v>49.479166666666664</v>
      </c>
      <c r="O23" s="39">
        <f t="shared" si="5"/>
        <v>4713.4963530639234</v>
      </c>
      <c r="P23" s="39">
        <f t="shared" si="2"/>
        <v>95</v>
      </c>
      <c r="Q23" s="39">
        <f t="shared" si="6"/>
        <v>2908</v>
      </c>
      <c r="R23" s="39">
        <f t="shared" si="3"/>
        <v>-100</v>
      </c>
      <c r="S23" s="39">
        <f t="shared" si="7"/>
        <v>4481.196927364037</v>
      </c>
      <c r="T23" s="39">
        <f t="shared" si="4"/>
        <v>-54</v>
      </c>
      <c r="U23" s="39">
        <f t="shared" si="8"/>
        <v>4149</v>
      </c>
      <c r="V23" s="39">
        <f t="shared" si="9"/>
        <v>46.213504114848021</v>
      </c>
      <c r="W23" s="39">
        <f t="shared" si="10"/>
        <v>4716.2097094047531</v>
      </c>
      <c r="X23" s="39">
        <f t="shared" si="11"/>
        <v>58.416925299390051</v>
      </c>
      <c r="Y23" s="39">
        <f t="shared" si="12"/>
        <v>3132.9919410567613</v>
      </c>
      <c r="Z23" s="39">
        <f t="shared" si="13"/>
        <v>-91.76641877922664</v>
      </c>
      <c r="AA23" s="39">
        <f t="shared" si="14"/>
        <v>4496.5545201821051</v>
      </c>
      <c r="AB23" s="39">
        <f t="shared" si="15"/>
        <v>-45.747151389680759</v>
      </c>
      <c r="AC23" s="40">
        <f t="shared" si="16"/>
        <v>4190.1001995066854</v>
      </c>
    </row>
    <row r="24" spans="2:29" x14ac:dyDescent="0.25">
      <c r="B24" s="10">
        <v>16</v>
      </c>
      <c r="C24" s="9">
        <v>40930</v>
      </c>
      <c r="D24" s="16">
        <v>0.70486111111111105</v>
      </c>
      <c r="E24" s="24" t="s">
        <v>76</v>
      </c>
      <c r="F24" s="68" t="s">
        <v>103</v>
      </c>
      <c r="G24" s="68" t="s">
        <v>108</v>
      </c>
      <c r="H24" s="10">
        <v>10</v>
      </c>
      <c r="I24" s="24" t="s">
        <v>22</v>
      </c>
      <c r="J24" s="10">
        <v>7</v>
      </c>
      <c r="K24" s="19">
        <v>4.1500000000000004</v>
      </c>
      <c r="L24" s="10">
        <v>3</v>
      </c>
      <c r="M24" s="19">
        <v>1.77</v>
      </c>
      <c r="N24" s="41">
        <f t="shared" si="1"/>
        <v>30.158730158730155</v>
      </c>
      <c r="O24" s="41">
        <f t="shared" si="5"/>
        <v>4743.655083222654</v>
      </c>
      <c r="P24" s="41">
        <f t="shared" si="2"/>
        <v>95</v>
      </c>
      <c r="Q24" s="41">
        <f t="shared" si="6"/>
        <v>3003</v>
      </c>
      <c r="R24" s="41">
        <f t="shared" si="3"/>
        <v>123.37662337662336</v>
      </c>
      <c r="S24" s="41">
        <f t="shared" si="7"/>
        <v>4604.5735507406607</v>
      </c>
      <c r="T24" s="41">
        <f t="shared" si="4"/>
        <v>95</v>
      </c>
      <c r="U24" s="41">
        <f t="shared" si="8"/>
        <v>4244</v>
      </c>
      <c r="V24" s="41">
        <f t="shared" si="9"/>
        <v>28.44697919958422</v>
      </c>
      <c r="W24" s="41">
        <f t="shared" si="10"/>
        <v>4744.6566886043374</v>
      </c>
      <c r="X24" s="41">
        <f t="shared" si="11"/>
        <v>59.526846880078466</v>
      </c>
      <c r="Y24" s="41">
        <f t="shared" si="12"/>
        <v>3192.51878793684</v>
      </c>
      <c r="Z24" s="41">
        <f t="shared" si="13"/>
        <v>110.95394270579219</v>
      </c>
      <c r="AA24" s="41">
        <f t="shared" si="14"/>
        <v>4607.5084628878976</v>
      </c>
      <c r="AB24" s="41">
        <f t="shared" si="15"/>
        <v>79.611903790627025</v>
      </c>
      <c r="AC24" s="42">
        <f t="shared" si="16"/>
        <v>4269.7121032973128</v>
      </c>
    </row>
    <row r="25" spans="2:29" x14ac:dyDescent="0.25">
      <c r="B25" s="8">
        <v>17</v>
      </c>
      <c r="C25" s="7">
        <v>40931</v>
      </c>
      <c r="D25" s="15">
        <v>0.67708333333333304</v>
      </c>
      <c r="E25" s="23" t="s">
        <v>23</v>
      </c>
      <c r="F25" s="67" t="s">
        <v>103</v>
      </c>
      <c r="G25" s="67" t="s">
        <v>158</v>
      </c>
      <c r="H25" s="8">
        <v>10</v>
      </c>
      <c r="I25" s="23" t="s">
        <v>24</v>
      </c>
      <c r="J25" s="8">
        <v>5</v>
      </c>
      <c r="K25" s="18">
        <v>5.08</v>
      </c>
      <c r="L25" s="8">
        <v>3</v>
      </c>
      <c r="M25" s="18">
        <v>2.0499999999999998</v>
      </c>
      <c r="N25" s="39">
        <f t="shared" si="1"/>
        <v>23.284313725490193</v>
      </c>
      <c r="O25" s="39">
        <f t="shared" si="5"/>
        <v>4766.9393969481443</v>
      </c>
      <c r="P25" s="39">
        <f t="shared" si="2"/>
        <v>95</v>
      </c>
      <c r="Q25" s="39">
        <f t="shared" si="6"/>
        <v>3098</v>
      </c>
      <c r="R25" s="39">
        <f t="shared" si="3"/>
        <v>90.476190476190482</v>
      </c>
      <c r="S25" s="39">
        <f t="shared" si="7"/>
        <v>4695.0497412168515</v>
      </c>
      <c r="T25" s="39">
        <f t="shared" si="4"/>
        <v>95</v>
      </c>
      <c r="U25" s="39">
        <f t="shared" si="8"/>
        <v>4339</v>
      </c>
      <c r="V25" s="39">
        <f t="shared" si="9"/>
        <v>22.095214971441766</v>
      </c>
      <c r="W25" s="39">
        <f t="shared" si="10"/>
        <v>4766.7519035757796</v>
      </c>
      <c r="X25" s="39">
        <f t="shared" si="11"/>
        <v>60.657856970799962</v>
      </c>
      <c r="Y25" s="39">
        <f t="shared" si="12"/>
        <v>3253.1766449076399</v>
      </c>
      <c r="Z25" s="39">
        <f t="shared" si="13"/>
        <v>83.373962661781007</v>
      </c>
      <c r="AA25" s="39">
        <f t="shared" si="14"/>
        <v>4690.8824255496784</v>
      </c>
      <c r="AB25" s="39">
        <f t="shared" si="15"/>
        <v>81.124529962648936</v>
      </c>
      <c r="AC25" s="40">
        <f t="shared" si="16"/>
        <v>4350.8366332599617</v>
      </c>
    </row>
    <row r="26" spans="2:29" x14ac:dyDescent="0.25">
      <c r="B26" s="10">
        <v>18</v>
      </c>
      <c r="C26" s="9">
        <v>40931</v>
      </c>
      <c r="D26" s="16">
        <v>0.70833333333333304</v>
      </c>
      <c r="E26" s="24" t="s">
        <v>25</v>
      </c>
      <c r="F26" s="68" t="s">
        <v>103</v>
      </c>
      <c r="G26" s="68" t="s">
        <v>108</v>
      </c>
      <c r="H26" s="10">
        <v>13</v>
      </c>
      <c r="I26" s="24" t="s">
        <v>26</v>
      </c>
      <c r="J26" s="10">
        <v>5</v>
      </c>
      <c r="K26" s="19">
        <v>11</v>
      </c>
      <c r="L26" s="10">
        <v>3</v>
      </c>
      <c r="M26" s="19">
        <v>3.82</v>
      </c>
      <c r="N26" s="41">
        <f t="shared" si="1"/>
        <v>9.5</v>
      </c>
      <c r="O26" s="41">
        <f t="shared" si="5"/>
        <v>4776.4393969481443</v>
      </c>
      <c r="P26" s="41">
        <f t="shared" si="2"/>
        <v>95</v>
      </c>
      <c r="Q26" s="41">
        <f t="shared" si="6"/>
        <v>3193</v>
      </c>
      <c r="R26" s="41">
        <f t="shared" si="3"/>
        <v>33.687943262411345</v>
      </c>
      <c r="S26" s="41">
        <f t="shared" si="7"/>
        <v>4728.7376844792625</v>
      </c>
      <c r="T26" s="41">
        <f t="shared" si="4"/>
        <v>95</v>
      </c>
      <c r="U26" s="41">
        <f t="shared" si="8"/>
        <v>4434</v>
      </c>
      <c r="V26" s="41">
        <f t="shared" si="9"/>
        <v>9.0568286167939807</v>
      </c>
      <c r="W26" s="41">
        <f t="shared" si="10"/>
        <v>4775.8087321925732</v>
      </c>
      <c r="X26" s="41">
        <f t="shared" si="11"/>
        <v>61.81035625324516</v>
      </c>
      <c r="Y26" s="41">
        <f t="shared" si="12"/>
        <v>3314.987001160885</v>
      </c>
      <c r="Z26" s="41">
        <f t="shared" si="13"/>
        <v>31.605236200512014</v>
      </c>
      <c r="AA26" s="41">
        <f t="shared" si="14"/>
        <v>4722.4876617501905</v>
      </c>
      <c r="AB26" s="41">
        <f t="shared" si="15"/>
        <v>82.665896031939269</v>
      </c>
      <c r="AC26" s="42">
        <f t="shared" si="16"/>
        <v>4433.5025292919008</v>
      </c>
    </row>
    <row r="27" spans="2:29" x14ac:dyDescent="0.25">
      <c r="B27" s="8">
        <v>19</v>
      </c>
      <c r="C27" s="7">
        <v>40932</v>
      </c>
      <c r="D27" s="15">
        <v>0.60416666666666696</v>
      </c>
      <c r="E27" s="23" t="s">
        <v>76</v>
      </c>
      <c r="F27" s="67" t="s">
        <v>103</v>
      </c>
      <c r="G27" s="67" t="s">
        <v>108</v>
      </c>
      <c r="H27" s="8">
        <v>11</v>
      </c>
      <c r="I27" s="23" t="s">
        <v>27</v>
      </c>
      <c r="J27" s="8">
        <v>2</v>
      </c>
      <c r="K27" s="18">
        <v>7</v>
      </c>
      <c r="L27" s="8">
        <v>3</v>
      </c>
      <c r="M27" s="18">
        <v>3.26</v>
      </c>
      <c r="N27" s="39">
        <f t="shared" si="1"/>
        <v>15.833333333333334</v>
      </c>
      <c r="O27" s="39">
        <f t="shared" si="5"/>
        <v>4792.2727302814774</v>
      </c>
      <c r="P27" s="39">
        <f t="shared" si="2"/>
        <v>95</v>
      </c>
      <c r="Q27" s="39">
        <f t="shared" si="6"/>
        <v>3288</v>
      </c>
      <c r="R27" s="39">
        <f t="shared" si="3"/>
        <v>-100</v>
      </c>
      <c r="S27" s="39">
        <f t="shared" si="7"/>
        <v>4628.7376844792625</v>
      </c>
      <c r="T27" s="39">
        <f t="shared" si="4"/>
        <v>-225.99999999999997</v>
      </c>
      <c r="U27" s="39">
        <f t="shared" si="8"/>
        <v>4208</v>
      </c>
      <c r="V27" s="39">
        <f t="shared" si="9"/>
        <v>15.123394318609815</v>
      </c>
      <c r="W27" s="39">
        <f t="shared" si="10"/>
        <v>4790.932126511183</v>
      </c>
      <c r="X27" s="39">
        <f t="shared" si="11"/>
        <v>62.984753022056822</v>
      </c>
      <c r="Y27" s="39">
        <f t="shared" si="12"/>
        <v>3377.9717541829418</v>
      </c>
      <c r="Z27" s="39">
        <f t="shared" si="13"/>
        <v>-94.449753235003811</v>
      </c>
      <c r="AA27" s="39">
        <f t="shared" si="14"/>
        <v>4628.0379085151862</v>
      </c>
      <c r="AB27" s="39">
        <f t="shared" si="15"/>
        <v>-200.39431432399388</v>
      </c>
      <c r="AC27" s="40">
        <f t="shared" si="16"/>
        <v>4233.1082149679069</v>
      </c>
    </row>
    <row r="28" spans="2:29" x14ac:dyDescent="0.25">
      <c r="B28" s="10">
        <v>20</v>
      </c>
      <c r="C28" s="9">
        <v>40932</v>
      </c>
      <c r="D28" s="16">
        <v>0.625</v>
      </c>
      <c r="E28" s="24" t="s">
        <v>76</v>
      </c>
      <c r="F28" s="68" t="s">
        <v>103</v>
      </c>
      <c r="G28" s="68" t="s">
        <v>108</v>
      </c>
      <c r="H28" s="10">
        <v>7</v>
      </c>
      <c r="I28" s="24" t="s">
        <v>28</v>
      </c>
      <c r="J28" s="10">
        <v>2</v>
      </c>
      <c r="K28" s="19">
        <v>7.6</v>
      </c>
      <c r="L28" s="10">
        <v>2</v>
      </c>
      <c r="M28" s="19">
        <v>2.14</v>
      </c>
      <c r="N28" s="41">
        <f t="shared" si="1"/>
        <v>14.393939393939394</v>
      </c>
      <c r="O28" s="41">
        <f t="shared" si="5"/>
        <v>4806.6666696754164</v>
      </c>
      <c r="P28" s="41">
        <f t="shared" si="2"/>
        <v>95</v>
      </c>
      <c r="Q28" s="41">
        <f t="shared" si="6"/>
        <v>3383</v>
      </c>
      <c r="R28" s="41">
        <f t="shared" si="3"/>
        <v>-100</v>
      </c>
      <c r="S28" s="41">
        <f t="shared" si="7"/>
        <v>4528.7376844792625</v>
      </c>
      <c r="T28" s="41">
        <f t="shared" si="4"/>
        <v>-114.00000000000001</v>
      </c>
      <c r="U28" s="41">
        <f t="shared" si="8"/>
        <v>4094</v>
      </c>
      <c r="V28" s="41">
        <f t="shared" si="9"/>
        <v>13.792077333895829</v>
      </c>
      <c r="W28" s="41">
        <f t="shared" si="10"/>
        <v>4804.7242038450786</v>
      </c>
      <c r="X28" s="41">
        <f t="shared" si="11"/>
        <v>64.181463329475889</v>
      </c>
      <c r="Y28" s="41">
        <f t="shared" si="12"/>
        <v>3442.1532175124175</v>
      </c>
      <c r="Z28" s="41">
        <f t="shared" si="13"/>
        <v>-92.560758170303728</v>
      </c>
      <c r="AA28" s="41">
        <f t="shared" si="14"/>
        <v>4535.4771503448828</v>
      </c>
      <c r="AB28" s="41">
        <f t="shared" si="15"/>
        <v>-96.514867301268282</v>
      </c>
      <c r="AC28" s="42">
        <f t="shared" si="16"/>
        <v>4136.5933476666387</v>
      </c>
    </row>
    <row r="29" spans="2:29" x14ac:dyDescent="0.25">
      <c r="B29" s="8">
        <v>21</v>
      </c>
      <c r="C29" s="7">
        <v>40932</v>
      </c>
      <c r="D29" s="15">
        <v>0.63888888888888895</v>
      </c>
      <c r="E29" s="23" t="s">
        <v>29</v>
      </c>
      <c r="F29" s="67" t="s">
        <v>103</v>
      </c>
      <c r="G29" s="67" t="s">
        <v>108</v>
      </c>
      <c r="H29" s="8">
        <v>14</v>
      </c>
      <c r="I29" s="23" t="s">
        <v>30</v>
      </c>
      <c r="J29" s="8">
        <v>3</v>
      </c>
      <c r="K29" s="18">
        <v>5.59</v>
      </c>
      <c r="L29" s="8">
        <v>3</v>
      </c>
      <c r="M29" s="18">
        <v>2.29</v>
      </c>
      <c r="N29" s="39">
        <f t="shared" si="1"/>
        <v>20.697167755991284</v>
      </c>
      <c r="O29" s="39">
        <f t="shared" si="5"/>
        <v>4827.3638374314078</v>
      </c>
      <c r="P29" s="39">
        <f t="shared" si="2"/>
        <v>95</v>
      </c>
      <c r="Q29" s="39">
        <f t="shared" si="6"/>
        <v>3478</v>
      </c>
      <c r="R29" s="39">
        <f t="shared" si="3"/>
        <v>-100</v>
      </c>
      <c r="S29" s="39">
        <f t="shared" si="7"/>
        <v>4428.7376844792625</v>
      </c>
      <c r="T29" s="39">
        <f t="shared" si="4"/>
        <v>-129</v>
      </c>
      <c r="U29" s="39">
        <f t="shared" si="8"/>
        <v>3965</v>
      </c>
      <c r="V29" s="39">
        <f t="shared" si="9"/>
        <v>19.888836573650654</v>
      </c>
      <c r="W29" s="39">
        <f t="shared" si="10"/>
        <v>4824.6130404187288</v>
      </c>
      <c r="X29" s="39">
        <f t="shared" si="11"/>
        <v>65.400911132735928</v>
      </c>
      <c r="Y29" s="39">
        <f t="shared" si="12"/>
        <v>3507.5541286451535</v>
      </c>
      <c r="Z29" s="39">
        <f t="shared" si="13"/>
        <v>-90.709543006897661</v>
      </c>
      <c r="AA29" s="39">
        <f t="shared" si="14"/>
        <v>4444.7676073379853</v>
      </c>
      <c r="AB29" s="39">
        <f t="shared" si="15"/>
        <v>-106.72410836979928</v>
      </c>
      <c r="AC29" s="40">
        <f t="shared" si="16"/>
        <v>4029.8692392968396</v>
      </c>
    </row>
    <row r="30" spans="2:29" x14ac:dyDescent="0.25">
      <c r="B30" s="10">
        <v>22</v>
      </c>
      <c r="C30" s="9">
        <v>40932</v>
      </c>
      <c r="D30" s="16">
        <v>0.64583333333333304</v>
      </c>
      <c r="E30" s="24" t="s">
        <v>76</v>
      </c>
      <c r="F30" s="68" t="s">
        <v>103</v>
      </c>
      <c r="G30" s="68" t="s">
        <v>108</v>
      </c>
      <c r="H30" s="10">
        <v>13</v>
      </c>
      <c r="I30" s="24" t="s">
        <v>31</v>
      </c>
      <c r="J30" s="10">
        <v>4</v>
      </c>
      <c r="K30" s="19">
        <v>5.6</v>
      </c>
      <c r="L30" s="10">
        <v>3</v>
      </c>
      <c r="M30" s="19">
        <v>1.85</v>
      </c>
      <c r="N30" s="41">
        <f t="shared" si="1"/>
        <v>20.652173913043477</v>
      </c>
      <c r="O30" s="41">
        <f t="shared" si="5"/>
        <v>4848.0160113444508</v>
      </c>
      <c r="P30" s="41">
        <f t="shared" si="2"/>
        <v>95</v>
      </c>
      <c r="Q30" s="41">
        <f t="shared" si="6"/>
        <v>3573</v>
      </c>
      <c r="R30" s="41">
        <f t="shared" si="3"/>
        <v>111.76470588235293</v>
      </c>
      <c r="S30" s="41">
        <f t="shared" si="7"/>
        <v>4540.5023903616157</v>
      </c>
      <c r="T30" s="41">
        <f t="shared" si="4"/>
        <v>95</v>
      </c>
      <c r="U30" s="41">
        <f t="shared" si="8"/>
        <v>4060</v>
      </c>
      <c r="V30" s="41">
        <f t="shared" si="9"/>
        <v>19.927749514773012</v>
      </c>
      <c r="W30" s="41">
        <f t="shared" si="10"/>
        <v>4844.5407899335014</v>
      </c>
      <c r="X30" s="41">
        <f t="shared" si="11"/>
        <v>66.64352844425791</v>
      </c>
      <c r="Y30" s="41">
        <f t="shared" si="12"/>
        <v>3574.1976570894112</v>
      </c>
      <c r="Z30" s="41">
        <f t="shared" si="13"/>
        <v>99.353628869907894</v>
      </c>
      <c r="AA30" s="41">
        <f t="shared" si="14"/>
        <v>4544.1212362078932</v>
      </c>
      <c r="AB30" s="41">
        <f t="shared" si="15"/>
        <v>76.567515546639953</v>
      </c>
      <c r="AC30" s="42">
        <f t="shared" si="16"/>
        <v>4106.4367548434793</v>
      </c>
    </row>
    <row r="31" spans="2:29" x14ac:dyDescent="0.25">
      <c r="B31" s="8">
        <v>23</v>
      </c>
      <c r="C31" s="7">
        <v>40932</v>
      </c>
      <c r="D31" s="15">
        <v>0.6875</v>
      </c>
      <c r="E31" s="23" t="s">
        <v>76</v>
      </c>
      <c r="F31" s="67" t="s">
        <v>103</v>
      </c>
      <c r="G31" s="67" t="s">
        <v>108</v>
      </c>
      <c r="H31" s="8">
        <v>12</v>
      </c>
      <c r="I31" s="23" t="s">
        <v>32</v>
      </c>
      <c r="J31" s="8">
        <v>2</v>
      </c>
      <c r="K31" s="18">
        <v>7.2</v>
      </c>
      <c r="L31" s="8">
        <v>3</v>
      </c>
      <c r="M31" s="18">
        <v>2.86</v>
      </c>
      <c r="N31" s="39">
        <f t="shared" si="1"/>
        <v>15.32258064516129</v>
      </c>
      <c r="O31" s="39">
        <f t="shared" si="5"/>
        <v>4863.3385919896118</v>
      </c>
      <c r="P31" s="39">
        <f t="shared" si="2"/>
        <v>95</v>
      </c>
      <c r="Q31" s="39">
        <f t="shared" si="6"/>
        <v>3668</v>
      </c>
      <c r="R31" s="39">
        <f t="shared" si="3"/>
        <v>-100</v>
      </c>
      <c r="S31" s="39">
        <f t="shared" si="7"/>
        <v>4440.5023903616157</v>
      </c>
      <c r="T31" s="39">
        <f t="shared" si="4"/>
        <v>-186</v>
      </c>
      <c r="U31" s="39">
        <f t="shared" si="8"/>
        <v>3874</v>
      </c>
      <c r="V31" s="39">
        <f t="shared" si="9"/>
        <v>14.846173388505891</v>
      </c>
      <c r="W31" s="39">
        <f t="shared" si="10"/>
        <v>4859.3869633220074</v>
      </c>
      <c r="X31" s="39">
        <f t="shared" si="11"/>
        <v>67.909755484698806</v>
      </c>
      <c r="Y31" s="39">
        <f t="shared" si="12"/>
        <v>3642.1074125741102</v>
      </c>
      <c r="Z31" s="39">
        <f t="shared" si="13"/>
        <v>-90.882424724157872</v>
      </c>
      <c r="AA31" s="39">
        <f t="shared" si="14"/>
        <v>4453.2388114837349</v>
      </c>
      <c r="AB31" s="39">
        <f t="shared" si="15"/>
        <v>-152.75944728017743</v>
      </c>
      <c r="AC31" s="40">
        <f t="shared" si="16"/>
        <v>3953.6773075633018</v>
      </c>
    </row>
    <row r="32" spans="2:29" x14ac:dyDescent="0.25">
      <c r="B32" s="10">
        <v>24</v>
      </c>
      <c r="C32" s="9">
        <v>40933</v>
      </c>
      <c r="D32" s="16">
        <v>0.59722222222222199</v>
      </c>
      <c r="E32" s="24" t="s">
        <v>5</v>
      </c>
      <c r="F32" s="68" t="s">
        <v>103</v>
      </c>
      <c r="G32" s="68" t="s">
        <v>108</v>
      </c>
      <c r="H32" s="10">
        <v>10</v>
      </c>
      <c r="I32" s="24" t="s">
        <v>33</v>
      </c>
      <c r="J32" s="10">
        <v>7</v>
      </c>
      <c r="K32" s="19">
        <v>7.8</v>
      </c>
      <c r="L32" s="10">
        <v>3</v>
      </c>
      <c r="M32" s="19">
        <v>2.6</v>
      </c>
      <c r="N32" s="41">
        <f t="shared" si="1"/>
        <v>13.970588235294118</v>
      </c>
      <c r="O32" s="41">
        <f t="shared" si="5"/>
        <v>4877.3091802249055</v>
      </c>
      <c r="P32" s="41">
        <f t="shared" si="2"/>
        <v>95</v>
      </c>
      <c r="Q32" s="41">
        <f t="shared" si="6"/>
        <v>3763</v>
      </c>
      <c r="R32" s="41">
        <f t="shared" si="3"/>
        <v>59.375</v>
      </c>
      <c r="S32" s="41">
        <f t="shared" si="7"/>
        <v>4499.8773903616157</v>
      </c>
      <c r="T32" s="41">
        <f t="shared" si="4"/>
        <v>95</v>
      </c>
      <c r="U32" s="41">
        <f t="shared" si="8"/>
        <v>3969</v>
      </c>
      <c r="V32" s="41">
        <f t="shared" si="9"/>
        <v>13.577698868105609</v>
      </c>
      <c r="W32" s="41">
        <f t="shared" si="10"/>
        <v>4872.9646621901129</v>
      </c>
      <c r="X32" s="41">
        <f t="shared" si="11"/>
        <v>69.20004083890808</v>
      </c>
      <c r="Y32" s="41">
        <f t="shared" si="12"/>
        <v>3711.3074534130183</v>
      </c>
      <c r="Z32" s="41">
        <f t="shared" si="13"/>
        <v>52.88221088636935</v>
      </c>
      <c r="AA32" s="41">
        <f t="shared" si="14"/>
        <v>4506.1210223701046</v>
      </c>
      <c r="AB32" s="41">
        <f t="shared" si="15"/>
        <v>75.119868843702733</v>
      </c>
      <c r="AC32" s="42">
        <f t="shared" si="16"/>
        <v>4028.7971764070044</v>
      </c>
    </row>
    <row r="33" spans="2:29" x14ac:dyDescent="0.25">
      <c r="B33" s="8">
        <v>25</v>
      </c>
      <c r="C33" s="7">
        <v>40933</v>
      </c>
      <c r="D33" s="15">
        <v>0.63888888888888895</v>
      </c>
      <c r="E33" s="23" t="s">
        <v>5</v>
      </c>
      <c r="F33" s="67" t="s">
        <v>103</v>
      </c>
      <c r="G33" s="67" t="s">
        <v>108</v>
      </c>
      <c r="H33" s="8">
        <v>9</v>
      </c>
      <c r="I33" s="23" t="s">
        <v>34</v>
      </c>
      <c r="J33" s="8">
        <v>6</v>
      </c>
      <c r="K33" s="18">
        <v>3.58</v>
      </c>
      <c r="L33" s="8">
        <v>3</v>
      </c>
      <c r="M33" s="18">
        <v>1.64</v>
      </c>
      <c r="N33" s="39">
        <f t="shared" si="1"/>
        <v>36.821705426356587</v>
      </c>
      <c r="O33" s="39">
        <f t="shared" si="5"/>
        <v>4914.1308856512624</v>
      </c>
      <c r="P33" s="39">
        <f t="shared" si="2"/>
        <v>95</v>
      </c>
      <c r="Q33" s="39">
        <f t="shared" si="6"/>
        <v>3858</v>
      </c>
      <c r="R33" s="39">
        <f t="shared" si="3"/>
        <v>148.43750000000003</v>
      </c>
      <c r="S33" s="39">
        <f t="shared" si="7"/>
        <v>4648.3148903616157</v>
      </c>
      <c r="T33" s="39">
        <f t="shared" si="4"/>
        <v>95</v>
      </c>
      <c r="U33" s="39">
        <f t="shared" si="8"/>
        <v>4064</v>
      </c>
      <c r="V33" s="39">
        <f t="shared" si="9"/>
        <v>35.886173868841915</v>
      </c>
      <c r="W33" s="39">
        <f t="shared" si="10"/>
        <v>4908.8508360589549</v>
      </c>
      <c r="X33" s="39">
        <f t="shared" si="11"/>
        <v>70.514841614847342</v>
      </c>
      <c r="Y33" s="39">
        <f t="shared" si="12"/>
        <v>3781.8222950278655</v>
      </c>
      <c r="Z33" s="39">
        <f t="shared" si="13"/>
        <v>133.77546785161249</v>
      </c>
      <c r="AA33" s="39">
        <f t="shared" si="14"/>
        <v>4639.8964902217167</v>
      </c>
      <c r="AB33" s="39">
        <f t="shared" si="15"/>
        <v>76.547146351733076</v>
      </c>
      <c r="AC33" s="40">
        <f t="shared" si="16"/>
        <v>4105.3443227587377</v>
      </c>
    </row>
    <row r="34" spans="2:29" x14ac:dyDescent="0.25">
      <c r="B34" s="10">
        <v>26</v>
      </c>
      <c r="C34" s="9">
        <v>40933</v>
      </c>
      <c r="D34" s="16">
        <v>0.64583333333333304</v>
      </c>
      <c r="E34" s="24" t="s">
        <v>35</v>
      </c>
      <c r="F34" s="68" t="s">
        <v>103</v>
      </c>
      <c r="G34" s="68" t="s">
        <v>158</v>
      </c>
      <c r="H34" s="10">
        <v>11</v>
      </c>
      <c r="I34" s="24" t="s">
        <v>36</v>
      </c>
      <c r="J34" s="10">
        <v>11</v>
      </c>
      <c r="K34" s="19">
        <v>13</v>
      </c>
      <c r="L34" s="10">
        <v>3</v>
      </c>
      <c r="M34" s="19">
        <v>3.95</v>
      </c>
      <c r="N34" s="41">
        <f t="shared" si="1"/>
        <v>7.916666666666667</v>
      </c>
      <c r="O34" s="41">
        <f t="shared" si="5"/>
        <v>4922.0475523179293</v>
      </c>
      <c r="P34" s="41">
        <f t="shared" si="2"/>
        <v>95</v>
      </c>
      <c r="Q34" s="41">
        <f t="shared" si="6"/>
        <v>3953</v>
      </c>
      <c r="R34" s="41">
        <f t="shared" si="3"/>
        <v>32.20338983050847</v>
      </c>
      <c r="S34" s="41">
        <f t="shared" si="7"/>
        <v>4680.5182801921237</v>
      </c>
      <c r="T34" s="41">
        <f t="shared" si="4"/>
        <v>95</v>
      </c>
      <c r="U34" s="41">
        <f t="shared" si="8"/>
        <v>4159</v>
      </c>
      <c r="V34" s="41">
        <f t="shared" si="9"/>
        <v>7.7723471570933444</v>
      </c>
      <c r="W34" s="41">
        <f t="shared" si="10"/>
        <v>4916.6231832160483</v>
      </c>
      <c r="X34" s="41">
        <f t="shared" si="11"/>
        <v>71.85462360552944</v>
      </c>
      <c r="Y34" s="41">
        <f t="shared" si="12"/>
        <v>3853.676918633395</v>
      </c>
      <c r="Z34" s="41">
        <f t="shared" si="13"/>
        <v>29.884079089563595</v>
      </c>
      <c r="AA34" s="41">
        <f t="shared" si="14"/>
        <v>4669.7805693112805</v>
      </c>
      <c r="AB34" s="41">
        <f t="shared" si="15"/>
        <v>78.00154213241602</v>
      </c>
      <c r="AC34" s="42">
        <f t="shared" si="16"/>
        <v>4183.3458648911537</v>
      </c>
    </row>
    <row r="35" spans="2:29" x14ac:dyDescent="0.25">
      <c r="B35" s="8">
        <v>27</v>
      </c>
      <c r="C35" s="7">
        <v>40933</v>
      </c>
      <c r="D35" s="15">
        <v>0.81944444444443698</v>
      </c>
      <c r="E35" s="23" t="s">
        <v>76</v>
      </c>
      <c r="F35" s="67" t="s">
        <v>103</v>
      </c>
      <c r="G35" s="67" t="s">
        <v>108</v>
      </c>
      <c r="H35" s="8">
        <v>11</v>
      </c>
      <c r="I35" s="23" t="s">
        <v>37</v>
      </c>
      <c r="J35" s="8">
        <v>6</v>
      </c>
      <c r="K35" s="18">
        <v>10.97</v>
      </c>
      <c r="L35" s="8">
        <v>3</v>
      </c>
      <c r="M35" s="18">
        <v>3.65</v>
      </c>
      <c r="N35" s="39">
        <f t="shared" si="1"/>
        <v>9.5285857572718147</v>
      </c>
      <c r="O35" s="39">
        <f t="shared" si="5"/>
        <v>4931.576138075201</v>
      </c>
      <c r="P35" s="39">
        <f t="shared" si="2"/>
        <v>95</v>
      </c>
      <c r="Q35" s="39">
        <f t="shared" si="6"/>
        <v>4048</v>
      </c>
      <c r="R35" s="39">
        <f t="shared" si="3"/>
        <v>35.849056603773583</v>
      </c>
      <c r="S35" s="39">
        <f t="shared" si="7"/>
        <v>4716.3673367958972</v>
      </c>
      <c r="T35" s="39">
        <f t="shared" si="4"/>
        <v>95</v>
      </c>
      <c r="U35" s="39">
        <f t="shared" si="8"/>
        <v>4254</v>
      </c>
      <c r="V35" s="39">
        <f t="shared" si="9"/>
        <v>9.3696931274929707</v>
      </c>
      <c r="W35" s="39">
        <f t="shared" si="10"/>
        <v>4925.992876343541</v>
      </c>
      <c r="X35" s="39">
        <f t="shared" si="11"/>
        <v>73.219861454034501</v>
      </c>
      <c r="Y35" s="39">
        <f t="shared" si="12"/>
        <v>3926.8967800874293</v>
      </c>
      <c r="Z35" s="39">
        <f t="shared" si="13"/>
        <v>33.481445591288427</v>
      </c>
      <c r="AA35" s="39">
        <f t="shared" si="14"/>
        <v>4703.2620149025688</v>
      </c>
      <c r="AB35" s="39">
        <f t="shared" si="15"/>
        <v>79.483571432931925</v>
      </c>
      <c r="AC35" s="40">
        <f t="shared" si="16"/>
        <v>4262.8294363240857</v>
      </c>
    </row>
    <row r="36" spans="2:29" x14ac:dyDescent="0.25">
      <c r="B36" s="10">
        <v>28</v>
      </c>
      <c r="C36" s="9">
        <v>40934</v>
      </c>
      <c r="D36" s="16">
        <v>0.61458333333333304</v>
      </c>
      <c r="E36" s="24" t="s">
        <v>38</v>
      </c>
      <c r="F36" s="68" t="s">
        <v>103</v>
      </c>
      <c r="G36" s="68" t="s">
        <v>109</v>
      </c>
      <c r="H36" s="10">
        <v>11</v>
      </c>
      <c r="I36" s="24" t="s">
        <v>39</v>
      </c>
      <c r="J36" s="10">
        <v>6</v>
      </c>
      <c r="K36" s="19">
        <v>5.21</v>
      </c>
      <c r="L36" s="10">
        <v>3</v>
      </c>
      <c r="M36" s="19">
        <v>2.1800000000000002</v>
      </c>
      <c r="N36" s="41">
        <f t="shared" si="1"/>
        <v>22.565320665083135</v>
      </c>
      <c r="O36" s="41">
        <f t="shared" si="5"/>
        <v>4954.1414587402842</v>
      </c>
      <c r="P36" s="41">
        <f t="shared" si="2"/>
        <v>95</v>
      </c>
      <c r="Q36" s="41">
        <f t="shared" si="6"/>
        <v>4143</v>
      </c>
      <c r="R36" s="41">
        <f t="shared" si="3"/>
        <v>80.508474576271183</v>
      </c>
      <c r="S36" s="41">
        <f t="shared" si="7"/>
        <v>4796.8758113721688</v>
      </c>
      <c r="T36" s="41">
        <f t="shared" si="4"/>
        <v>95</v>
      </c>
      <c r="U36" s="41">
        <f t="shared" si="8"/>
        <v>4349</v>
      </c>
      <c r="V36" s="41">
        <f t="shared" si="9"/>
        <v>22.231321769721443</v>
      </c>
      <c r="W36" s="41">
        <f t="shared" si="10"/>
        <v>4948.224198113262</v>
      </c>
      <c r="X36" s="41">
        <f t="shared" si="11"/>
        <v>74.611038821661154</v>
      </c>
      <c r="Y36" s="41">
        <f t="shared" si="12"/>
        <v>4001.5078189090905</v>
      </c>
      <c r="Z36" s="41">
        <f t="shared" si="13"/>
        <v>75.730490070465081</v>
      </c>
      <c r="AA36" s="41">
        <f t="shared" si="14"/>
        <v>4778.9925049730336</v>
      </c>
      <c r="AB36" s="41">
        <f t="shared" si="15"/>
        <v>80.993759290157627</v>
      </c>
      <c r="AC36" s="42">
        <f t="shared" si="16"/>
        <v>4343.8231956142436</v>
      </c>
    </row>
    <row r="37" spans="2:29" x14ac:dyDescent="0.25">
      <c r="B37" s="8">
        <v>29</v>
      </c>
      <c r="C37" s="7">
        <v>40934</v>
      </c>
      <c r="D37" s="15">
        <v>0.64236111111111105</v>
      </c>
      <c r="E37" s="23" t="s">
        <v>40</v>
      </c>
      <c r="F37" s="67" t="s">
        <v>103</v>
      </c>
      <c r="G37" s="67" t="s">
        <v>109</v>
      </c>
      <c r="H37" s="8">
        <v>8</v>
      </c>
      <c r="I37" s="23" t="s">
        <v>41</v>
      </c>
      <c r="J37" s="8">
        <v>3</v>
      </c>
      <c r="K37" s="18">
        <v>5.56</v>
      </c>
      <c r="L37" s="8">
        <v>3</v>
      </c>
      <c r="M37" s="18">
        <v>1.8</v>
      </c>
      <c r="N37" s="39">
        <f t="shared" si="1"/>
        <v>20.833333333333332</v>
      </c>
      <c r="O37" s="39">
        <f t="shared" si="5"/>
        <v>4974.9747920736172</v>
      </c>
      <c r="P37" s="39">
        <f t="shared" si="2"/>
        <v>95</v>
      </c>
      <c r="Q37" s="39">
        <f t="shared" si="6"/>
        <v>4238</v>
      </c>
      <c r="R37" s="39">
        <f t="shared" si="3"/>
        <v>-100</v>
      </c>
      <c r="S37" s="39">
        <f t="shared" si="7"/>
        <v>4696.8758113721688</v>
      </c>
      <c r="T37" s="39">
        <f t="shared" si="4"/>
        <v>-80</v>
      </c>
      <c r="U37" s="39">
        <f t="shared" si="8"/>
        <v>4269</v>
      </c>
      <c r="V37" s="39">
        <f t="shared" si="9"/>
        <v>20.617600825471929</v>
      </c>
      <c r="W37" s="39">
        <f t="shared" si="10"/>
        <v>4968.8417989387335</v>
      </c>
      <c r="X37" s="39">
        <f t="shared" si="11"/>
        <v>76.028648559272725</v>
      </c>
      <c r="Y37" s="39">
        <f t="shared" si="12"/>
        <v>4077.5364674683633</v>
      </c>
      <c r="Z37" s="39">
        <f t="shared" si="13"/>
        <v>-95.579850099460671</v>
      </c>
      <c r="AA37" s="39">
        <f t="shared" si="14"/>
        <v>4683.412654873573</v>
      </c>
      <c r="AB37" s="39">
        <f t="shared" si="15"/>
        <v>-69.50117112982791</v>
      </c>
      <c r="AC37" s="40">
        <f t="shared" si="16"/>
        <v>4274.322024484416</v>
      </c>
    </row>
    <row r="38" spans="2:29" x14ac:dyDescent="0.25">
      <c r="B38" s="10">
        <v>30</v>
      </c>
      <c r="C38" s="9">
        <v>40934</v>
      </c>
      <c r="D38" s="16">
        <v>0.66319444444444398</v>
      </c>
      <c r="E38" s="24" t="s">
        <v>40</v>
      </c>
      <c r="F38" s="68" t="s">
        <v>103</v>
      </c>
      <c r="G38" s="68" t="s">
        <v>109</v>
      </c>
      <c r="H38" s="10">
        <v>12</v>
      </c>
      <c r="I38" s="24" t="s">
        <v>42</v>
      </c>
      <c r="J38" s="10">
        <v>9</v>
      </c>
      <c r="K38" s="19">
        <v>12.64</v>
      </c>
      <c r="L38" s="10">
        <v>3</v>
      </c>
      <c r="M38" s="19">
        <v>2.96</v>
      </c>
      <c r="N38" s="41">
        <f t="shared" si="1"/>
        <v>8.1615120274914084</v>
      </c>
      <c r="O38" s="41">
        <f t="shared" si="5"/>
        <v>4983.1363041011082</v>
      </c>
      <c r="P38" s="41">
        <f t="shared" si="2"/>
        <v>95</v>
      </c>
      <c r="Q38" s="41">
        <f t="shared" si="6"/>
        <v>4333</v>
      </c>
      <c r="R38" s="41">
        <f t="shared" si="3"/>
        <v>48.469387755102041</v>
      </c>
      <c r="S38" s="41">
        <f t="shared" si="7"/>
        <v>4745.3451991272705</v>
      </c>
      <c r="T38" s="41">
        <f t="shared" si="4"/>
        <v>95</v>
      </c>
      <c r="U38" s="41">
        <f t="shared" si="8"/>
        <v>4364</v>
      </c>
      <c r="V38" s="41">
        <f t="shared" si="9"/>
        <v>8.1106524209481048</v>
      </c>
      <c r="W38" s="41">
        <f t="shared" si="10"/>
        <v>4976.9524513596816</v>
      </c>
      <c r="X38" s="41">
        <f t="shared" si="11"/>
        <v>77.47319288189891</v>
      </c>
      <c r="Y38" s="41">
        <f t="shared" si="12"/>
        <v>4155.0096603502625</v>
      </c>
      <c r="Z38" s="41">
        <f t="shared" si="13"/>
        <v>45.400428797243826</v>
      </c>
      <c r="AA38" s="41">
        <f t="shared" si="14"/>
        <v>4728.8130836708169</v>
      </c>
      <c r="AB38" s="41">
        <f t="shared" si="15"/>
        <v>81.212118465203901</v>
      </c>
      <c r="AC38" s="42">
        <f t="shared" si="16"/>
        <v>4355.5341429496202</v>
      </c>
    </row>
    <row r="39" spans="2:29" x14ac:dyDescent="0.25">
      <c r="B39" s="8">
        <v>31</v>
      </c>
      <c r="C39" s="7">
        <v>40934</v>
      </c>
      <c r="D39" s="15">
        <v>0.69097222222222199</v>
      </c>
      <c r="E39" s="23" t="s">
        <v>76</v>
      </c>
      <c r="F39" s="67" t="s">
        <v>103</v>
      </c>
      <c r="G39" s="67" t="s">
        <v>108</v>
      </c>
      <c r="H39" s="8">
        <v>12</v>
      </c>
      <c r="I39" s="23" t="s">
        <v>43</v>
      </c>
      <c r="J39" s="8">
        <v>4</v>
      </c>
      <c r="K39" s="18">
        <v>3.44</v>
      </c>
      <c r="L39" s="8">
        <v>3</v>
      </c>
      <c r="M39" s="18">
        <v>1.55</v>
      </c>
      <c r="N39" s="39">
        <f t="shared" si="1"/>
        <v>38.934426229508198</v>
      </c>
      <c r="O39" s="39">
        <f t="shared" si="5"/>
        <v>5022.0707303306162</v>
      </c>
      <c r="P39" s="39">
        <f t="shared" si="2"/>
        <v>95</v>
      </c>
      <c r="Q39" s="39">
        <f t="shared" si="6"/>
        <v>4428</v>
      </c>
      <c r="R39" s="39">
        <f t="shared" si="3"/>
        <v>172.72727272727272</v>
      </c>
      <c r="S39" s="39">
        <f t="shared" si="7"/>
        <v>4918.0724718545434</v>
      </c>
      <c r="T39" s="39">
        <f t="shared" si="4"/>
        <v>95</v>
      </c>
      <c r="U39" s="39">
        <f t="shared" si="8"/>
        <v>4459</v>
      </c>
      <c r="V39" s="39">
        <f t="shared" si="9"/>
        <v>38.754957613046706</v>
      </c>
      <c r="W39" s="39">
        <f t="shared" si="10"/>
        <v>5015.7074089727284</v>
      </c>
      <c r="X39" s="39">
        <f t="shared" si="11"/>
        <v>78.945183546654988</v>
      </c>
      <c r="Y39" s="39">
        <f t="shared" si="12"/>
        <v>4233.9548438969177</v>
      </c>
      <c r="Z39" s="39">
        <f t="shared" si="13"/>
        <v>163.35899743590093</v>
      </c>
      <c r="AA39" s="39">
        <f t="shared" si="14"/>
        <v>4892.172081106718</v>
      </c>
      <c r="AB39" s="39">
        <f t="shared" si="15"/>
        <v>82.755148716042783</v>
      </c>
      <c r="AC39" s="40">
        <f t="shared" si="16"/>
        <v>4438.2892916656629</v>
      </c>
    </row>
    <row r="40" spans="2:29" x14ac:dyDescent="0.25">
      <c r="B40" s="10">
        <v>32</v>
      </c>
      <c r="C40" s="9">
        <v>40935</v>
      </c>
      <c r="D40" s="16">
        <v>0.71527777777777701</v>
      </c>
      <c r="E40" s="24" t="s">
        <v>25</v>
      </c>
      <c r="F40" s="68" t="s">
        <v>103</v>
      </c>
      <c r="G40" s="68" t="s">
        <v>108</v>
      </c>
      <c r="H40" s="10">
        <v>9</v>
      </c>
      <c r="I40" s="24" t="s">
        <v>44</v>
      </c>
      <c r="J40" s="10">
        <v>2</v>
      </c>
      <c r="K40" s="19">
        <v>8</v>
      </c>
      <c r="L40" s="10">
        <v>3</v>
      </c>
      <c r="M40" s="19">
        <v>2.42</v>
      </c>
      <c r="N40" s="41">
        <f t="shared" si="1"/>
        <v>13.571428571428571</v>
      </c>
      <c r="O40" s="41">
        <f t="shared" si="5"/>
        <v>5035.6421589020447</v>
      </c>
      <c r="P40" s="41">
        <f t="shared" si="2"/>
        <v>95</v>
      </c>
      <c r="Q40" s="41">
        <f t="shared" si="6"/>
        <v>4523</v>
      </c>
      <c r="R40" s="41">
        <f t="shared" si="3"/>
        <v>-100</v>
      </c>
      <c r="S40" s="41">
        <f t="shared" si="7"/>
        <v>4818.0724718545434</v>
      </c>
      <c r="T40" s="41">
        <f t="shared" si="4"/>
        <v>-142</v>
      </c>
      <c r="U40" s="41">
        <f t="shared" si="8"/>
        <v>4317</v>
      </c>
      <c r="V40" s="41">
        <f t="shared" si="9"/>
        <v>13.614062967211691</v>
      </c>
      <c r="W40" s="41">
        <f t="shared" si="10"/>
        <v>5029.3214719399402</v>
      </c>
      <c r="X40" s="41">
        <f t="shared" si="11"/>
        <v>80.445142034041439</v>
      </c>
      <c r="Y40" s="41">
        <f t="shared" si="12"/>
        <v>4314.3999859309588</v>
      </c>
      <c r="Z40" s="41">
        <f t="shared" si="13"/>
        <v>-97.843441622134364</v>
      </c>
      <c r="AA40" s="41">
        <f t="shared" si="14"/>
        <v>4794.3286394845836</v>
      </c>
      <c r="AB40" s="41">
        <f t="shared" si="15"/>
        <v>-126.04741588330482</v>
      </c>
      <c r="AC40" s="42">
        <f t="shared" si="16"/>
        <v>4312.241875782358</v>
      </c>
    </row>
    <row r="41" spans="2:29" x14ac:dyDescent="0.25">
      <c r="B41" s="8">
        <v>33</v>
      </c>
      <c r="C41" s="7">
        <v>40935</v>
      </c>
      <c r="D41" s="15">
        <v>0.75694444444444398</v>
      </c>
      <c r="E41" s="23" t="s">
        <v>25</v>
      </c>
      <c r="F41" s="67" t="s">
        <v>104</v>
      </c>
      <c r="G41" s="67" t="s">
        <v>108</v>
      </c>
      <c r="H41" s="8">
        <v>8</v>
      </c>
      <c r="I41" s="23" t="s">
        <v>45</v>
      </c>
      <c r="J41" s="8">
        <v>6</v>
      </c>
      <c r="K41" s="18">
        <v>5.9</v>
      </c>
      <c r="L41" s="8">
        <v>3</v>
      </c>
      <c r="M41" s="18">
        <v>1.96</v>
      </c>
      <c r="N41" s="39">
        <f t="shared" si="1"/>
        <v>19.387755102040813</v>
      </c>
      <c r="O41" s="39">
        <f t="shared" si="5"/>
        <v>5055.0299140040852</v>
      </c>
      <c r="P41" s="39">
        <f t="shared" si="2"/>
        <v>95</v>
      </c>
      <c r="Q41" s="39">
        <f t="shared" si="6"/>
        <v>4618</v>
      </c>
      <c r="R41" s="39">
        <f t="shared" ref="R41:R64" si="17">IF($J41&gt;L41,($F$4/($M41-1))*0.95,0-$F$4)</f>
        <v>98.958333333333329</v>
      </c>
      <c r="S41" s="39">
        <f t="shared" si="7"/>
        <v>4917.0308051878765</v>
      </c>
      <c r="T41" s="39">
        <f t="shared" ref="T41:T64" si="18">IF($J41&gt;L41,$F$5*0.95,0-(($M41-1)*$F$5))</f>
        <v>95</v>
      </c>
      <c r="U41" s="39">
        <f t="shared" si="8"/>
        <v>4412</v>
      </c>
      <c r="V41" s="39">
        <f t="shared" si="9"/>
        <v>19.501450605481399</v>
      </c>
      <c r="W41" s="39">
        <f t="shared" si="10"/>
        <v>5048.8229225454215</v>
      </c>
      <c r="X41" s="39">
        <f t="shared" si="11"/>
        <v>81.973599732688214</v>
      </c>
      <c r="Y41" s="39">
        <f t="shared" si="12"/>
        <v>4396.3735856636467</v>
      </c>
      <c r="Z41" s="39">
        <f t="shared" si="13"/>
        <v>94.887754323132384</v>
      </c>
      <c r="AA41" s="39">
        <f t="shared" si="14"/>
        <v>4889.2163938077156</v>
      </c>
      <c r="AB41" s="39">
        <f t="shared" si="15"/>
        <v>81.9325956398648</v>
      </c>
      <c r="AC41" s="40">
        <f t="shared" si="16"/>
        <v>4394.1744714222232</v>
      </c>
    </row>
    <row r="42" spans="2:29" x14ac:dyDescent="0.25">
      <c r="B42" s="10">
        <v>34</v>
      </c>
      <c r="C42" s="9">
        <v>40935</v>
      </c>
      <c r="D42" s="16">
        <v>0.79861111111111105</v>
      </c>
      <c r="E42" s="24" t="s">
        <v>25</v>
      </c>
      <c r="F42" s="68" t="s">
        <v>103</v>
      </c>
      <c r="G42" s="68" t="s">
        <v>108</v>
      </c>
      <c r="H42" s="10">
        <v>10</v>
      </c>
      <c r="I42" s="24" t="s">
        <v>46</v>
      </c>
      <c r="J42" s="10">
        <v>8</v>
      </c>
      <c r="K42" s="19">
        <v>8</v>
      </c>
      <c r="L42" s="10">
        <v>3</v>
      </c>
      <c r="M42" s="19">
        <v>2.92</v>
      </c>
      <c r="N42" s="41">
        <f t="shared" si="1"/>
        <v>13.571428571428571</v>
      </c>
      <c r="O42" s="41">
        <f t="shared" ref="O42:O64" si="19">O41+N42</f>
        <v>5068.6013425755136</v>
      </c>
      <c r="P42" s="41">
        <f t="shared" si="2"/>
        <v>95</v>
      </c>
      <c r="Q42" s="41">
        <f t="shared" ref="Q42:Q64" si="20">Q41+P42</f>
        <v>4713</v>
      </c>
      <c r="R42" s="41">
        <f t="shared" si="17"/>
        <v>49.479166666666664</v>
      </c>
      <c r="S42" s="41">
        <f t="shared" ref="S42:S64" si="21">S41+R42</f>
        <v>4966.5099718545434</v>
      </c>
      <c r="T42" s="41">
        <f t="shared" si="18"/>
        <v>95</v>
      </c>
      <c r="U42" s="41">
        <f t="shared" ref="U42:U64" si="22">U41+T42</f>
        <v>4507</v>
      </c>
      <c r="V42" s="41">
        <f t="shared" si="9"/>
        <v>13.703947932623288</v>
      </c>
      <c r="W42" s="41">
        <f t="shared" si="10"/>
        <v>5062.5268704780447</v>
      </c>
      <c r="X42" s="41">
        <f t="shared" si="11"/>
        <v>83.531098127609283</v>
      </c>
      <c r="Y42" s="41">
        <f t="shared" si="12"/>
        <v>4479.9046837912556</v>
      </c>
      <c r="Z42" s="41">
        <f t="shared" si="13"/>
        <v>48.382870563722186</v>
      </c>
      <c r="AA42" s="41">
        <f t="shared" si="14"/>
        <v>4937.599264371438</v>
      </c>
      <c r="AB42" s="41">
        <f t="shared" si="15"/>
        <v>83.489314957022231</v>
      </c>
      <c r="AC42" s="42">
        <f t="shared" si="16"/>
        <v>4477.6637863792457</v>
      </c>
    </row>
    <row r="43" spans="2:29" x14ac:dyDescent="0.25">
      <c r="B43" s="8">
        <v>35</v>
      </c>
      <c r="C43" s="7">
        <v>40935</v>
      </c>
      <c r="D43" s="15">
        <v>0.81944444444443698</v>
      </c>
      <c r="E43" s="23" t="s">
        <v>25</v>
      </c>
      <c r="F43" s="67" t="s">
        <v>103</v>
      </c>
      <c r="G43" s="67" t="s">
        <v>108</v>
      </c>
      <c r="H43" s="8">
        <v>13</v>
      </c>
      <c r="I43" s="23" t="s">
        <v>47</v>
      </c>
      <c r="J43" s="8">
        <v>11</v>
      </c>
      <c r="K43" s="18">
        <v>6.13</v>
      </c>
      <c r="L43" s="8">
        <v>3</v>
      </c>
      <c r="M43" s="18">
        <v>2.19</v>
      </c>
      <c r="N43" s="39">
        <f t="shared" si="1"/>
        <v>18.518518518518519</v>
      </c>
      <c r="O43" s="39">
        <f t="shared" si="19"/>
        <v>5087.1198610940319</v>
      </c>
      <c r="P43" s="39">
        <f t="shared" si="2"/>
        <v>95</v>
      </c>
      <c r="Q43" s="39">
        <f t="shared" si="20"/>
        <v>4808</v>
      </c>
      <c r="R43" s="39">
        <f t="shared" si="17"/>
        <v>79.831932773109244</v>
      </c>
      <c r="S43" s="39">
        <f t="shared" si="21"/>
        <v>5046.3419046276531</v>
      </c>
      <c r="T43" s="39">
        <f t="shared" si="18"/>
        <v>95</v>
      </c>
      <c r="U43" s="39">
        <f t="shared" si="22"/>
        <v>4602</v>
      </c>
      <c r="V43" s="39">
        <f t="shared" si="9"/>
        <v>18.750099520289051</v>
      </c>
      <c r="W43" s="39">
        <f t="shared" si="10"/>
        <v>5081.2769699983337</v>
      </c>
      <c r="X43" s="39">
        <f t="shared" si="11"/>
        <v>85.118188992033851</v>
      </c>
      <c r="Y43" s="39">
        <f t="shared" si="12"/>
        <v>4565.0228727832891</v>
      </c>
      <c r="Z43" s="39">
        <f t="shared" si="13"/>
        <v>78.835618506770871</v>
      </c>
      <c r="AA43" s="39">
        <f t="shared" si="14"/>
        <v>5016.4348828782086</v>
      </c>
      <c r="AB43" s="39">
        <f t="shared" si="15"/>
        <v>85.075611941205665</v>
      </c>
      <c r="AC43" s="40">
        <f t="shared" si="16"/>
        <v>4562.7393983204511</v>
      </c>
    </row>
    <row r="44" spans="2:29" x14ac:dyDescent="0.25">
      <c r="B44" s="10">
        <v>36</v>
      </c>
      <c r="C44" s="9">
        <v>40936</v>
      </c>
      <c r="D44" s="16">
        <v>0.5625</v>
      </c>
      <c r="E44" s="24" t="s">
        <v>60</v>
      </c>
      <c r="F44" s="68" t="s">
        <v>103</v>
      </c>
      <c r="G44" s="68" t="s">
        <v>109</v>
      </c>
      <c r="H44" s="10">
        <v>16</v>
      </c>
      <c r="I44" s="24" t="s">
        <v>136</v>
      </c>
      <c r="J44" s="10">
        <v>16</v>
      </c>
      <c r="K44" s="19">
        <v>17.98</v>
      </c>
      <c r="L44" s="10">
        <v>3</v>
      </c>
      <c r="M44" s="19">
        <v>4.29</v>
      </c>
      <c r="N44" s="41">
        <f t="shared" ref="N44:N74" si="23">IF($J44&lt;&gt;1,($F$2/($K44-1))*0.95,0-$F$2)</f>
        <v>5.5948174322732624</v>
      </c>
      <c r="O44" s="41">
        <f t="shared" si="19"/>
        <v>5092.7146785263049</v>
      </c>
      <c r="P44" s="41">
        <f t="shared" ref="P44:P74" si="24">IF($J44&lt;&gt;1,$F$3*0.95,0-(($K44-1)*$F$3))</f>
        <v>95</v>
      </c>
      <c r="Q44" s="41">
        <f t="shared" si="20"/>
        <v>4903</v>
      </c>
      <c r="R44" s="41">
        <f t="shared" si="17"/>
        <v>28.875379939209722</v>
      </c>
      <c r="S44" s="41">
        <f t="shared" si="21"/>
        <v>5075.2172845668629</v>
      </c>
      <c r="T44" s="41">
        <f t="shared" si="18"/>
        <v>95</v>
      </c>
      <c r="U44" s="41">
        <f t="shared" si="22"/>
        <v>4697</v>
      </c>
      <c r="V44" s="41">
        <f t="shared" si="9"/>
        <v>5.685763393991067</v>
      </c>
      <c r="W44" s="41">
        <f t="shared" si="10"/>
        <v>5086.9627333923245</v>
      </c>
      <c r="X44" s="41">
        <f t="shared" si="11"/>
        <v>86.73543458288249</v>
      </c>
      <c r="Y44" s="41">
        <f t="shared" si="12"/>
        <v>4651.7583073661717</v>
      </c>
      <c r="Z44" s="41">
        <f t="shared" si="13"/>
        <v>28.970292636682665</v>
      </c>
      <c r="AA44" s="41">
        <f t="shared" si="14"/>
        <v>5045.4051755148912</v>
      </c>
      <c r="AB44" s="41">
        <f t="shared" si="15"/>
        <v>86.692048568088566</v>
      </c>
      <c r="AC44" s="42">
        <f t="shared" si="16"/>
        <v>4649.4314468885395</v>
      </c>
    </row>
    <row r="45" spans="2:29" x14ac:dyDescent="0.25">
      <c r="B45" s="8">
        <v>37</v>
      </c>
      <c r="C45" s="7">
        <v>40936</v>
      </c>
      <c r="D45" s="15">
        <v>0.625</v>
      </c>
      <c r="E45" s="23" t="s">
        <v>5</v>
      </c>
      <c r="F45" s="67" t="s">
        <v>103</v>
      </c>
      <c r="G45" s="67" t="s">
        <v>108</v>
      </c>
      <c r="H45" s="8">
        <v>10</v>
      </c>
      <c r="I45" s="23" t="s">
        <v>137</v>
      </c>
      <c r="J45" s="8">
        <v>2</v>
      </c>
      <c r="K45" s="18">
        <v>6.6</v>
      </c>
      <c r="L45" s="8">
        <v>3</v>
      </c>
      <c r="M45" s="18">
        <v>2.1800000000000002</v>
      </c>
      <c r="N45" s="39">
        <f t="shared" si="23"/>
        <v>16.964285714285715</v>
      </c>
      <c r="O45" s="39">
        <f t="shared" si="19"/>
        <v>5109.6789642405902</v>
      </c>
      <c r="P45" s="39">
        <f t="shared" si="24"/>
        <v>95</v>
      </c>
      <c r="Q45" s="39">
        <f t="shared" si="20"/>
        <v>4998</v>
      </c>
      <c r="R45" s="39">
        <f t="shared" si="17"/>
        <v>-100</v>
      </c>
      <c r="S45" s="39">
        <f t="shared" si="21"/>
        <v>4975.2172845668629</v>
      </c>
      <c r="T45" s="39">
        <f t="shared" si="18"/>
        <v>-118.00000000000001</v>
      </c>
      <c r="U45" s="39">
        <f t="shared" si="22"/>
        <v>4579</v>
      </c>
      <c r="V45" s="39">
        <f t="shared" si="9"/>
        <v>17.259337845438246</v>
      </c>
      <c r="W45" s="39">
        <f t="shared" si="10"/>
        <v>5104.222071237763</v>
      </c>
      <c r="X45" s="39">
        <f t="shared" si="11"/>
        <v>88.383407839957258</v>
      </c>
      <c r="Y45" s="39">
        <f t="shared" si="12"/>
        <v>4740.1417152061285</v>
      </c>
      <c r="Z45" s="39">
        <f t="shared" si="13"/>
        <v>-100.90810351029782</v>
      </c>
      <c r="AA45" s="39">
        <f t="shared" si="14"/>
        <v>4944.4970720045931</v>
      </c>
      <c r="AB45" s="39">
        <f t="shared" si="15"/>
        <v>-109.72658214656956</v>
      </c>
      <c r="AC45" s="40">
        <f t="shared" si="16"/>
        <v>4539.7048647419697</v>
      </c>
    </row>
    <row r="46" spans="2:29" x14ac:dyDescent="0.25">
      <c r="B46" s="10">
        <v>38</v>
      </c>
      <c r="C46" s="9">
        <v>40937</v>
      </c>
      <c r="D46" s="16">
        <v>0.64236111111111105</v>
      </c>
      <c r="E46" s="24" t="s">
        <v>67</v>
      </c>
      <c r="F46" s="68" t="s">
        <v>103</v>
      </c>
      <c r="G46" s="68" t="s">
        <v>109</v>
      </c>
      <c r="H46" s="10">
        <v>6</v>
      </c>
      <c r="I46" s="24" t="s">
        <v>138</v>
      </c>
      <c r="J46" s="10">
        <v>4</v>
      </c>
      <c r="K46" s="19">
        <v>8.41</v>
      </c>
      <c r="L46" s="10">
        <v>2</v>
      </c>
      <c r="M46" s="19">
        <v>3.4</v>
      </c>
      <c r="N46" s="41">
        <f t="shared" si="23"/>
        <v>12.820512820512819</v>
      </c>
      <c r="O46" s="41">
        <f t="shared" si="19"/>
        <v>5122.4994770611029</v>
      </c>
      <c r="P46" s="41">
        <f t="shared" si="24"/>
        <v>95</v>
      </c>
      <c r="Q46" s="41">
        <f t="shared" si="20"/>
        <v>5093</v>
      </c>
      <c r="R46" s="41">
        <f t="shared" si="17"/>
        <v>39.583333333333336</v>
      </c>
      <c r="S46" s="41">
        <f t="shared" si="21"/>
        <v>5014.8006179001959</v>
      </c>
      <c r="T46" s="41">
        <f t="shared" si="18"/>
        <v>95</v>
      </c>
      <c r="U46" s="41">
        <f t="shared" si="22"/>
        <v>4674</v>
      </c>
      <c r="V46" s="41">
        <f t="shared" si="9"/>
        <v>13.087748900609647</v>
      </c>
      <c r="W46" s="41">
        <f t="shared" si="10"/>
        <v>5117.3098201383727</v>
      </c>
      <c r="X46" s="41">
        <f t="shared" si="11"/>
        <v>90.062692588916434</v>
      </c>
      <c r="Y46" s="41">
        <f t="shared" si="12"/>
        <v>4830.204407795045</v>
      </c>
      <c r="Z46" s="41">
        <f t="shared" si="13"/>
        <v>39.143935153369689</v>
      </c>
      <c r="AA46" s="41">
        <f t="shared" si="14"/>
        <v>4983.641007157963</v>
      </c>
      <c r="AB46" s="41">
        <f t="shared" si="15"/>
        <v>86.254392430097411</v>
      </c>
      <c r="AC46" s="42">
        <f t="shared" si="16"/>
        <v>4625.9592571720668</v>
      </c>
    </row>
    <row r="47" spans="2:29" x14ac:dyDescent="0.25">
      <c r="B47" s="8">
        <v>39</v>
      </c>
      <c r="C47" s="7">
        <v>40938</v>
      </c>
      <c r="D47" s="15">
        <v>0.59722222222222199</v>
      </c>
      <c r="E47" s="23" t="s">
        <v>54</v>
      </c>
      <c r="F47" s="67" t="s">
        <v>103</v>
      </c>
      <c r="G47" s="67" t="s">
        <v>109</v>
      </c>
      <c r="H47" s="8">
        <v>10</v>
      </c>
      <c r="I47" s="23" t="s">
        <v>139</v>
      </c>
      <c r="J47" s="8">
        <v>5</v>
      </c>
      <c r="K47" s="18">
        <v>3.5</v>
      </c>
      <c r="L47" s="8">
        <v>3</v>
      </c>
      <c r="M47" s="18">
        <v>1.92</v>
      </c>
      <c r="N47" s="39">
        <f t="shared" si="23"/>
        <v>38</v>
      </c>
      <c r="O47" s="39">
        <f t="shared" si="19"/>
        <v>5160.4994770611029</v>
      </c>
      <c r="P47" s="39">
        <f t="shared" si="24"/>
        <v>95</v>
      </c>
      <c r="Q47" s="39">
        <f t="shared" si="20"/>
        <v>5188</v>
      </c>
      <c r="R47" s="39">
        <f t="shared" si="17"/>
        <v>103.26086956521739</v>
      </c>
      <c r="S47" s="39">
        <f t="shared" si="21"/>
        <v>5118.0614874654129</v>
      </c>
      <c r="T47" s="39">
        <f t="shared" si="18"/>
        <v>95</v>
      </c>
      <c r="U47" s="39">
        <f t="shared" si="22"/>
        <v>4769</v>
      </c>
      <c r="V47" s="39">
        <f t="shared" si="9"/>
        <v>38.891554633051634</v>
      </c>
      <c r="W47" s="39">
        <f t="shared" si="10"/>
        <v>5156.2013747714245</v>
      </c>
      <c r="X47" s="39">
        <f t="shared" si="11"/>
        <v>91.773883748105845</v>
      </c>
      <c r="Y47" s="39">
        <f t="shared" si="12"/>
        <v>4921.9782915431506</v>
      </c>
      <c r="Z47" s="39">
        <f t="shared" si="13"/>
        <v>102.92302080000141</v>
      </c>
      <c r="AA47" s="39">
        <f t="shared" si="14"/>
        <v>5086.5640279579648</v>
      </c>
      <c r="AB47" s="39">
        <f t="shared" si="15"/>
        <v>87.893225886269263</v>
      </c>
      <c r="AC47" s="40">
        <f t="shared" si="16"/>
        <v>4713.8524830583365</v>
      </c>
    </row>
    <row r="48" spans="2:29" x14ac:dyDescent="0.25">
      <c r="B48" s="10">
        <v>40</v>
      </c>
      <c r="C48" s="9">
        <v>40938</v>
      </c>
      <c r="D48" s="16">
        <v>0.65277777777777701</v>
      </c>
      <c r="E48" s="24" t="s">
        <v>25</v>
      </c>
      <c r="F48" s="68" t="s">
        <v>103</v>
      </c>
      <c r="G48" s="68" t="s">
        <v>108</v>
      </c>
      <c r="H48" s="10">
        <v>11</v>
      </c>
      <c r="I48" s="24" t="s">
        <v>140</v>
      </c>
      <c r="J48" s="10">
        <v>4</v>
      </c>
      <c r="K48" s="19">
        <v>10.5</v>
      </c>
      <c r="L48" s="10">
        <v>3</v>
      </c>
      <c r="M48" s="19">
        <v>3.9</v>
      </c>
      <c r="N48" s="41">
        <f t="shared" si="23"/>
        <v>10</v>
      </c>
      <c r="O48" s="41">
        <f t="shared" si="19"/>
        <v>5170.4994770611029</v>
      </c>
      <c r="P48" s="41">
        <f t="shared" si="24"/>
        <v>95</v>
      </c>
      <c r="Q48" s="41">
        <f t="shared" si="20"/>
        <v>5283</v>
      </c>
      <c r="R48" s="41">
        <f t="shared" si="17"/>
        <v>32.758620689655174</v>
      </c>
      <c r="S48" s="41">
        <f t="shared" si="21"/>
        <v>5150.8201081550678</v>
      </c>
      <c r="T48" s="41">
        <f t="shared" si="18"/>
        <v>95</v>
      </c>
      <c r="U48" s="41">
        <f t="shared" si="22"/>
        <v>4864</v>
      </c>
      <c r="V48" s="41">
        <f t="shared" si="9"/>
        <v>10.312402749542848</v>
      </c>
      <c r="W48" s="41">
        <f t="shared" si="10"/>
        <v>5166.5137775209678</v>
      </c>
      <c r="X48" s="41">
        <f t="shared" si="11"/>
        <v>93.517587539319862</v>
      </c>
      <c r="Y48" s="41">
        <f t="shared" si="12"/>
        <v>5015.4958790824703</v>
      </c>
      <c r="Z48" s="41">
        <f t="shared" si="13"/>
        <v>33.325764321103911</v>
      </c>
      <c r="AA48" s="41">
        <f t="shared" si="14"/>
        <v>5119.8897922790684</v>
      </c>
      <c r="AB48" s="41">
        <f t="shared" si="15"/>
        <v>89.563197178108382</v>
      </c>
      <c r="AC48" s="42">
        <f t="shared" si="16"/>
        <v>4803.415680236445</v>
      </c>
    </row>
    <row r="49" spans="2:29" x14ac:dyDescent="0.25">
      <c r="B49" s="8">
        <v>41</v>
      </c>
      <c r="C49" s="7">
        <v>40938</v>
      </c>
      <c r="D49" s="15">
        <v>0.65972222222222199</v>
      </c>
      <c r="E49" s="23" t="s">
        <v>85</v>
      </c>
      <c r="F49" s="67" t="s">
        <v>103</v>
      </c>
      <c r="G49" s="67" t="s">
        <v>158</v>
      </c>
      <c r="H49" s="8">
        <v>10</v>
      </c>
      <c r="I49" s="23" t="s">
        <v>141</v>
      </c>
      <c r="J49" s="8">
        <v>8</v>
      </c>
      <c r="K49" s="18">
        <v>6.46</v>
      </c>
      <c r="L49" s="8">
        <v>3</v>
      </c>
      <c r="M49" s="18">
        <v>2.2999999999999998</v>
      </c>
      <c r="N49" s="39">
        <f t="shared" si="23"/>
        <v>17.399267399267398</v>
      </c>
      <c r="O49" s="39">
        <f t="shared" si="19"/>
        <v>5187.8987444603699</v>
      </c>
      <c r="P49" s="39">
        <f t="shared" si="24"/>
        <v>95</v>
      </c>
      <c r="Q49" s="39">
        <f t="shared" si="20"/>
        <v>5378</v>
      </c>
      <c r="R49" s="39">
        <f t="shared" si="17"/>
        <v>73.07692307692308</v>
      </c>
      <c r="S49" s="39">
        <f t="shared" si="21"/>
        <v>5223.8970312319907</v>
      </c>
      <c r="T49" s="39">
        <f t="shared" si="18"/>
        <v>95</v>
      </c>
      <c r="U49" s="39">
        <f t="shared" si="22"/>
        <v>4959</v>
      </c>
      <c r="V49" s="39">
        <f t="shared" si="9"/>
        <v>17.978710947417287</v>
      </c>
      <c r="W49" s="39">
        <f t="shared" si="10"/>
        <v>5184.4924884683851</v>
      </c>
      <c r="X49" s="39">
        <f t="shared" si="11"/>
        <v>95.294421702566936</v>
      </c>
      <c r="Y49" s="39">
        <f t="shared" si="12"/>
        <v>5110.7903007850373</v>
      </c>
      <c r="Z49" s="39">
        <f t="shared" si="13"/>
        <v>74.829158502540238</v>
      </c>
      <c r="AA49" s="39">
        <f t="shared" si="14"/>
        <v>5194.7189507816083</v>
      </c>
      <c r="AB49" s="39">
        <f t="shared" si="15"/>
        <v>91.264897924492445</v>
      </c>
      <c r="AC49" s="40">
        <f t="shared" si="16"/>
        <v>4894.6805781609373</v>
      </c>
    </row>
    <row r="50" spans="2:29" x14ac:dyDescent="0.25">
      <c r="B50" s="10">
        <v>42</v>
      </c>
      <c r="C50" s="9">
        <v>40938</v>
      </c>
      <c r="D50" s="16">
        <v>0.69444444444444398</v>
      </c>
      <c r="E50" s="24" t="s">
        <v>25</v>
      </c>
      <c r="F50" s="68" t="s">
        <v>103</v>
      </c>
      <c r="G50" s="68" t="s">
        <v>108</v>
      </c>
      <c r="H50" s="10">
        <v>13</v>
      </c>
      <c r="I50" s="24" t="s">
        <v>142</v>
      </c>
      <c r="J50" s="10">
        <v>6</v>
      </c>
      <c r="K50" s="19">
        <v>9</v>
      </c>
      <c r="L50" s="10">
        <v>3</v>
      </c>
      <c r="M50" s="19">
        <v>3.1</v>
      </c>
      <c r="N50" s="41">
        <f t="shared" si="23"/>
        <v>11.875</v>
      </c>
      <c r="O50" s="41">
        <f t="shared" si="19"/>
        <v>5199.7737444603699</v>
      </c>
      <c r="P50" s="41">
        <f t="shared" si="24"/>
        <v>95</v>
      </c>
      <c r="Q50" s="41">
        <f t="shared" si="20"/>
        <v>5473</v>
      </c>
      <c r="R50" s="41">
        <f t="shared" si="17"/>
        <v>45.238095238095241</v>
      </c>
      <c r="S50" s="41">
        <f t="shared" si="21"/>
        <v>5269.1351264700861</v>
      </c>
      <c r="T50" s="41">
        <f t="shared" si="18"/>
        <v>95</v>
      </c>
      <c r="U50" s="41">
        <f t="shared" si="22"/>
        <v>5054</v>
      </c>
      <c r="V50" s="41">
        <f t="shared" si="9"/>
        <v>12.313169660112413</v>
      </c>
      <c r="W50" s="41">
        <f t="shared" si="10"/>
        <v>5196.8056581284973</v>
      </c>
      <c r="X50" s="41">
        <f t="shared" si="11"/>
        <v>97.105015714915709</v>
      </c>
      <c r="Y50" s="41">
        <f t="shared" si="12"/>
        <v>5207.895316499953</v>
      </c>
      <c r="Z50" s="41">
        <f t="shared" si="13"/>
        <v>46.999838126119307</v>
      </c>
      <c r="AA50" s="41">
        <f t="shared" si="14"/>
        <v>5241.7187889077277</v>
      </c>
      <c r="AB50" s="41">
        <f t="shared" si="15"/>
        <v>92.998930985057811</v>
      </c>
      <c r="AC50" s="42">
        <f t="shared" si="16"/>
        <v>4987.6795091459953</v>
      </c>
    </row>
    <row r="51" spans="2:29" x14ac:dyDescent="0.25">
      <c r="B51" s="8">
        <v>43</v>
      </c>
      <c r="C51" s="7">
        <v>40939</v>
      </c>
      <c r="D51" s="15">
        <v>0.5625</v>
      </c>
      <c r="E51" s="23" t="s">
        <v>29</v>
      </c>
      <c r="F51" s="67" t="s">
        <v>103</v>
      </c>
      <c r="G51" s="67" t="s">
        <v>108</v>
      </c>
      <c r="H51" s="8">
        <v>14</v>
      </c>
      <c r="I51" s="23" t="s">
        <v>143</v>
      </c>
      <c r="J51" s="8">
        <v>4</v>
      </c>
      <c r="K51" s="18">
        <v>7.6</v>
      </c>
      <c r="L51" s="8">
        <v>3</v>
      </c>
      <c r="M51" s="18">
        <v>3.04</v>
      </c>
      <c r="N51" s="39">
        <f t="shared" si="23"/>
        <v>14.393939393939394</v>
      </c>
      <c r="O51" s="39">
        <f t="shared" si="19"/>
        <v>5214.167683854309</v>
      </c>
      <c r="P51" s="39">
        <f t="shared" si="24"/>
        <v>95</v>
      </c>
      <c r="Q51" s="39">
        <f t="shared" si="20"/>
        <v>5568</v>
      </c>
      <c r="R51" s="39">
        <f t="shared" si="17"/>
        <v>46.568627450980387</v>
      </c>
      <c r="S51" s="39">
        <f t="shared" si="21"/>
        <v>5315.7037539210669</v>
      </c>
      <c r="T51" s="39">
        <f t="shared" si="18"/>
        <v>95</v>
      </c>
      <c r="U51" s="39">
        <f t="shared" si="22"/>
        <v>5149</v>
      </c>
      <c r="V51" s="39">
        <f t="shared" si="9"/>
        <v>14.960501137036584</v>
      </c>
      <c r="W51" s="39">
        <f t="shared" si="10"/>
        <v>5211.766159265534</v>
      </c>
      <c r="X51" s="39">
        <f t="shared" si="11"/>
        <v>98.950011013499108</v>
      </c>
      <c r="Y51" s="39">
        <f t="shared" si="12"/>
        <v>5306.8453275134525</v>
      </c>
      <c r="Z51" s="39">
        <f t="shared" si="13"/>
        <v>48.819929896689615</v>
      </c>
      <c r="AA51" s="39">
        <f t="shared" si="14"/>
        <v>5290.5387188044169</v>
      </c>
      <c r="AB51" s="39">
        <f t="shared" si="15"/>
        <v>94.765910673773902</v>
      </c>
      <c r="AC51" s="40">
        <f t="shared" si="16"/>
        <v>5082.4454198197691</v>
      </c>
    </row>
    <row r="52" spans="2:29" x14ac:dyDescent="0.25">
      <c r="B52" s="10">
        <v>44</v>
      </c>
      <c r="C52" s="9">
        <v>40939</v>
      </c>
      <c r="D52" s="16">
        <v>0.64583333333333304</v>
      </c>
      <c r="E52" s="24" t="s">
        <v>29</v>
      </c>
      <c r="F52" s="68" t="s">
        <v>103</v>
      </c>
      <c r="G52" s="68" t="s">
        <v>108</v>
      </c>
      <c r="H52" s="10">
        <v>14</v>
      </c>
      <c r="I52" s="24" t="s">
        <v>144</v>
      </c>
      <c r="J52" s="10">
        <v>1</v>
      </c>
      <c r="K52" s="19">
        <v>4.74</v>
      </c>
      <c r="L52" s="10">
        <v>3</v>
      </c>
      <c r="M52" s="19">
        <v>1.98</v>
      </c>
      <c r="N52" s="41">
        <f t="shared" si="23"/>
        <v>-100</v>
      </c>
      <c r="O52" s="41">
        <f t="shared" si="19"/>
        <v>5114.167683854309</v>
      </c>
      <c r="P52" s="41">
        <f t="shared" si="24"/>
        <v>-374</v>
      </c>
      <c r="Q52" s="41">
        <f t="shared" si="20"/>
        <v>5194</v>
      </c>
      <c r="R52" s="41">
        <f t="shared" si="17"/>
        <v>-100</v>
      </c>
      <c r="S52" s="41">
        <f t="shared" si="21"/>
        <v>5215.7037539210669</v>
      </c>
      <c r="T52" s="41">
        <f t="shared" si="18"/>
        <v>-98</v>
      </c>
      <c r="U52" s="41">
        <f t="shared" si="22"/>
        <v>5051</v>
      </c>
      <c r="V52" s="41">
        <f t="shared" si="9"/>
        <v>-104.23532318531068</v>
      </c>
      <c r="W52" s="41">
        <f t="shared" si="10"/>
        <v>5107.5308360802237</v>
      </c>
      <c r="X52" s="41">
        <f t="shared" si="11"/>
        <v>-396.95203049800625</v>
      </c>
      <c r="Y52" s="41">
        <f t="shared" si="12"/>
        <v>4909.8932970154465</v>
      </c>
      <c r="Z52" s="41">
        <f t="shared" si="13"/>
        <v>-105.81077437608835</v>
      </c>
      <c r="AA52" s="41">
        <f t="shared" si="14"/>
        <v>5184.7279444283286</v>
      </c>
      <c r="AB52" s="41">
        <f t="shared" si="15"/>
        <v>-99.615930228467477</v>
      </c>
      <c r="AC52" s="42">
        <f t="shared" si="16"/>
        <v>4982.8294895913014</v>
      </c>
    </row>
    <row r="53" spans="2:29" x14ac:dyDescent="0.25">
      <c r="B53" s="8">
        <v>45</v>
      </c>
      <c r="C53" s="7">
        <v>40939</v>
      </c>
      <c r="D53" s="15">
        <v>0.65277777777777701</v>
      </c>
      <c r="E53" s="23" t="s">
        <v>93</v>
      </c>
      <c r="F53" s="67" t="s">
        <v>103</v>
      </c>
      <c r="G53" s="67" t="s">
        <v>158</v>
      </c>
      <c r="H53" s="8">
        <v>14</v>
      </c>
      <c r="I53" s="23" t="s">
        <v>145</v>
      </c>
      <c r="J53" s="8">
        <v>6</v>
      </c>
      <c r="K53" s="18">
        <v>8.5399999999999991</v>
      </c>
      <c r="L53" s="8">
        <v>3</v>
      </c>
      <c r="M53" s="18">
        <v>2.9</v>
      </c>
      <c r="N53" s="39">
        <f t="shared" si="23"/>
        <v>12.599469496021221</v>
      </c>
      <c r="O53" s="39">
        <f t="shared" si="19"/>
        <v>5126.7671533503299</v>
      </c>
      <c r="P53" s="39">
        <f t="shared" si="24"/>
        <v>95</v>
      </c>
      <c r="Q53" s="39">
        <f t="shared" si="20"/>
        <v>5289</v>
      </c>
      <c r="R53" s="39">
        <f t="shared" si="17"/>
        <v>50</v>
      </c>
      <c r="S53" s="39">
        <f t="shared" si="21"/>
        <v>5265.7037539210669</v>
      </c>
      <c r="T53" s="39">
        <f t="shared" si="18"/>
        <v>95</v>
      </c>
      <c r="U53" s="39">
        <f t="shared" si="22"/>
        <v>5146</v>
      </c>
      <c r="V53" s="39">
        <f t="shared" si="9"/>
        <v>12.870435793836108</v>
      </c>
      <c r="W53" s="39">
        <f t="shared" si="10"/>
        <v>5120.4012718740596</v>
      </c>
      <c r="X53" s="39">
        <f t="shared" si="11"/>
        <v>93.287972643293472</v>
      </c>
      <c r="Y53" s="39">
        <f t="shared" si="12"/>
        <v>5003.1812696587403</v>
      </c>
      <c r="Z53" s="39">
        <f t="shared" si="13"/>
        <v>51.847279444283288</v>
      </c>
      <c r="AA53" s="39">
        <f t="shared" si="14"/>
        <v>5236.5752238726118</v>
      </c>
      <c r="AB53" s="39">
        <f t="shared" si="15"/>
        <v>94.673760302234726</v>
      </c>
      <c r="AC53" s="40">
        <f t="shared" si="16"/>
        <v>5077.5032498935361</v>
      </c>
    </row>
    <row r="54" spans="2:29" x14ac:dyDescent="0.25">
      <c r="B54" s="10">
        <v>46</v>
      </c>
      <c r="C54" s="9">
        <v>40939</v>
      </c>
      <c r="D54" s="16">
        <v>0.68055555555555503</v>
      </c>
      <c r="E54" s="24" t="s">
        <v>68</v>
      </c>
      <c r="F54" s="68" t="s">
        <v>103</v>
      </c>
      <c r="G54" s="68" t="s">
        <v>158</v>
      </c>
      <c r="H54" s="10">
        <v>9</v>
      </c>
      <c r="I54" s="24" t="s">
        <v>146</v>
      </c>
      <c r="J54" s="10">
        <v>4</v>
      </c>
      <c r="K54" s="19">
        <v>11.5</v>
      </c>
      <c r="L54" s="10">
        <v>3</v>
      </c>
      <c r="M54" s="19">
        <v>3.58</v>
      </c>
      <c r="N54" s="41">
        <f t="shared" si="23"/>
        <v>9.0476190476190474</v>
      </c>
      <c r="O54" s="41">
        <f t="shared" si="19"/>
        <v>5135.8147723979491</v>
      </c>
      <c r="P54" s="41">
        <f t="shared" si="24"/>
        <v>95</v>
      </c>
      <c r="Q54" s="41">
        <f t="shared" si="20"/>
        <v>5384</v>
      </c>
      <c r="R54" s="41">
        <f t="shared" si="17"/>
        <v>36.821705426356587</v>
      </c>
      <c r="S54" s="41">
        <f t="shared" si="21"/>
        <v>5302.5254593474237</v>
      </c>
      <c r="T54" s="41">
        <f t="shared" si="18"/>
        <v>95</v>
      </c>
      <c r="U54" s="41">
        <f t="shared" si="22"/>
        <v>5241</v>
      </c>
      <c r="V54" s="41">
        <f t="shared" si="9"/>
        <v>9.2654880157721085</v>
      </c>
      <c r="W54" s="41">
        <f t="shared" si="10"/>
        <v>5129.6667598898321</v>
      </c>
      <c r="X54" s="41">
        <f t="shared" si="11"/>
        <v>95.060444123516064</v>
      </c>
      <c r="Y54" s="41">
        <f t="shared" si="12"/>
        <v>5098.2417137822567</v>
      </c>
      <c r="Z54" s="41">
        <f t="shared" si="13"/>
        <v>38.563926067278921</v>
      </c>
      <c r="AA54" s="41">
        <f t="shared" si="14"/>
        <v>5275.1391499398906</v>
      </c>
      <c r="AB54" s="41">
        <f t="shared" si="15"/>
        <v>96.472561747977181</v>
      </c>
      <c r="AC54" s="42">
        <f t="shared" si="16"/>
        <v>5173.9758116415132</v>
      </c>
    </row>
    <row r="55" spans="2:29" x14ac:dyDescent="0.25">
      <c r="B55" s="8">
        <v>47</v>
      </c>
      <c r="C55" s="7">
        <v>40939</v>
      </c>
      <c r="D55" s="15">
        <v>0.6875</v>
      </c>
      <c r="E55" s="23" t="s">
        <v>29</v>
      </c>
      <c r="F55" s="67" t="s">
        <v>103</v>
      </c>
      <c r="G55" s="67" t="s">
        <v>108</v>
      </c>
      <c r="H55" s="8">
        <v>12</v>
      </c>
      <c r="I55" s="23" t="s">
        <v>147</v>
      </c>
      <c r="J55" s="8">
        <v>1</v>
      </c>
      <c r="K55" s="18">
        <v>4.87</v>
      </c>
      <c r="L55" s="8">
        <v>3</v>
      </c>
      <c r="M55" s="18">
        <v>2.0099999999999998</v>
      </c>
      <c r="N55" s="39">
        <f t="shared" si="23"/>
        <v>-100</v>
      </c>
      <c r="O55" s="39">
        <f t="shared" si="19"/>
        <v>5035.8147723979491</v>
      </c>
      <c r="P55" s="39">
        <f t="shared" si="24"/>
        <v>-387</v>
      </c>
      <c r="Q55" s="39">
        <f t="shared" si="20"/>
        <v>4997</v>
      </c>
      <c r="R55" s="39">
        <f t="shared" si="17"/>
        <v>-100</v>
      </c>
      <c r="S55" s="39">
        <f t="shared" si="21"/>
        <v>5202.5254593474237</v>
      </c>
      <c r="T55" s="39">
        <f t="shared" si="18"/>
        <v>-100.99999999999997</v>
      </c>
      <c r="U55" s="39">
        <f t="shared" si="22"/>
        <v>5140</v>
      </c>
      <c r="V55" s="39">
        <f t="shared" si="9"/>
        <v>-102.59333519779665</v>
      </c>
      <c r="W55" s="39">
        <f t="shared" si="10"/>
        <v>5027.0734246920356</v>
      </c>
      <c r="X55" s="39">
        <f t="shared" si="11"/>
        <v>-394.60390864674667</v>
      </c>
      <c r="Y55" s="39">
        <f t="shared" si="12"/>
        <v>4703.6378051355105</v>
      </c>
      <c r="Z55" s="39">
        <f t="shared" si="13"/>
        <v>-105.50278299879781</v>
      </c>
      <c r="AA55" s="39">
        <f t="shared" si="14"/>
        <v>5169.636366941093</v>
      </c>
      <c r="AB55" s="39">
        <f t="shared" si="15"/>
        <v>-104.51431139515854</v>
      </c>
      <c r="AC55" s="40">
        <f t="shared" si="16"/>
        <v>5069.4615002463543</v>
      </c>
    </row>
    <row r="56" spans="2:29" x14ac:dyDescent="0.25">
      <c r="B56" s="10">
        <v>48</v>
      </c>
      <c r="C56" s="9">
        <v>40940</v>
      </c>
      <c r="D56" s="16">
        <v>0.57638888888888895</v>
      </c>
      <c r="E56" s="24" t="s">
        <v>38</v>
      </c>
      <c r="F56" s="68" t="s">
        <v>103</v>
      </c>
      <c r="G56" s="68" t="s">
        <v>109</v>
      </c>
      <c r="H56" s="10">
        <v>7</v>
      </c>
      <c r="I56" s="24" t="s">
        <v>148</v>
      </c>
      <c r="J56" s="10">
        <v>7</v>
      </c>
      <c r="K56" s="19">
        <v>4.7</v>
      </c>
      <c r="L56" s="10">
        <v>2</v>
      </c>
      <c r="M56" s="19">
        <v>1.78</v>
      </c>
      <c r="N56" s="41">
        <f t="shared" si="23"/>
        <v>25.675675675675674</v>
      </c>
      <c r="O56" s="41">
        <f t="shared" si="19"/>
        <v>5061.490448073625</v>
      </c>
      <c r="P56" s="41">
        <f t="shared" si="24"/>
        <v>95</v>
      </c>
      <c r="Q56" s="41">
        <f t="shared" si="20"/>
        <v>5092</v>
      </c>
      <c r="R56" s="41">
        <f t="shared" si="17"/>
        <v>121.79487179487178</v>
      </c>
      <c r="S56" s="41">
        <f t="shared" si="21"/>
        <v>5324.3203311422958</v>
      </c>
      <c r="T56" s="41">
        <f t="shared" si="18"/>
        <v>95</v>
      </c>
      <c r="U56" s="41">
        <f t="shared" si="22"/>
        <v>5235</v>
      </c>
      <c r="V56" s="41">
        <f t="shared" si="9"/>
        <v>25.814701370040179</v>
      </c>
      <c r="W56" s="41">
        <f t="shared" si="10"/>
        <v>5052.8881260620756</v>
      </c>
      <c r="X56" s="41">
        <f t="shared" si="11"/>
        <v>89.369118297574701</v>
      </c>
      <c r="Y56" s="41">
        <f t="shared" si="12"/>
        <v>4793.0069234330849</v>
      </c>
      <c r="Z56" s="41">
        <f t="shared" si="13"/>
        <v>125.92703970753944</v>
      </c>
      <c r="AA56" s="41">
        <f t="shared" si="14"/>
        <v>5295.5634066486327</v>
      </c>
      <c r="AB56" s="41">
        <f t="shared" si="15"/>
        <v>96.319768504680724</v>
      </c>
      <c r="AC56" s="42">
        <f t="shared" si="16"/>
        <v>5165.781268751035</v>
      </c>
    </row>
    <row r="57" spans="2:29" x14ac:dyDescent="0.25">
      <c r="B57" s="8">
        <v>49</v>
      </c>
      <c r="C57" s="7">
        <v>40940</v>
      </c>
      <c r="D57" s="15">
        <v>0.72222222222222099</v>
      </c>
      <c r="E57" s="23" t="s">
        <v>76</v>
      </c>
      <c r="F57" s="67" t="s">
        <v>103</v>
      </c>
      <c r="G57" s="67" t="s">
        <v>108</v>
      </c>
      <c r="H57" s="8">
        <v>10</v>
      </c>
      <c r="I57" s="23" t="s">
        <v>149</v>
      </c>
      <c r="J57" s="8">
        <v>6</v>
      </c>
      <c r="K57" s="18">
        <v>5.13</v>
      </c>
      <c r="L57" s="8">
        <v>3</v>
      </c>
      <c r="M57" s="18">
        <v>1.92</v>
      </c>
      <c r="N57" s="39">
        <f t="shared" si="23"/>
        <v>23.002421307506051</v>
      </c>
      <c r="O57" s="39">
        <f t="shared" si="19"/>
        <v>5084.4928693811307</v>
      </c>
      <c r="P57" s="39">
        <f t="shared" si="24"/>
        <v>95</v>
      </c>
      <c r="Q57" s="39">
        <f t="shared" si="20"/>
        <v>5187</v>
      </c>
      <c r="R57" s="39">
        <f t="shared" si="17"/>
        <v>103.26086956521739</v>
      </c>
      <c r="S57" s="39">
        <f t="shared" si="21"/>
        <v>5427.5812007075128</v>
      </c>
      <c r="T57" s="39">
        <f t="shared" si="18"/>
        <v>95</v>
      </c>
      <c r="U57" s="39">
        <f t="shared" si="22"/>
        <v>5330</v>
      </c>
      <c r="V57" s="39">
        <f t="shared" si="9"/>
        <v>23.245732299074923</v>
      </c>
      <c r="W57" s="39">
        <f t="shared" si="10"/>
        <v>5076.1338583611505</v>
      </c>
      <c r="X57" s="39">
        <f t="shared" si="11"/>
        <v>91.067131545228619</v>
      </c>
      <c r="Y57" s="39">
        <f t="shared" si="12"/>
        <v>4884.0740549783131</v>
      </c>
      <c r="Z57" s="39">
        <f t="shared" si="13"/>
        <v>109.36489644165655</v>
      </c>
      <c r="AA57" s="39">
        <f t="shared" si="14"/>
        <v>5404.9283030902889</v>
      </c>
      <c r="AB57" s="39">
        <f t="shared" si="15"/>
        <v>98.149844106269668</v>
      </c>
      <c r="AC57" s="40">
        <f t="shared" si="16"/>
        <v>5263.9311128573045</v>
      </c>
    </row>
    <row r="58" spans="2:29" x14ac:dyDescent="0.25">
      <c r="B58" s="10">
        <v>50</v>
      </c>
      <c r="C58" s="9">
        <v>40940</v>
      </c>
      <c r="D58" s="16">
        <v>0.68055555555555503</v>
      </c>
      <c r="E58" s="24" t="s">
        <v>76</v>
      </c>
      <c r="F58" s="68" t="s">
        <v>103</v>
      </c>
      <c r="G58" s="68" t="s">
        <v>108</v>
      </c>
      <c r="H58" s="10">
        <v>10</v>
      </c>
      <c r="I58" s="24" t="s">
        <v>150</v>
      </c>
      <c r="J58" s="10">
        <v>6</v>
      </c>
      <c r="K58" s="19">
        <v>5.07</v>
      </c>
      <c r="L58" s="10">
        <v>3</v>
      </c>
      <c r="M58" s="19">
        <v>1.74</v>
      </c>
      <c r="N58" s="41">
        <f t="shared" si="23"/>
        <v>23.341523341523338</v>
      </c>
      <c r="O58" s="41">
        <f t="shared" si="19"/>
        <v>5107.8343927226542</v>
      </c>
      <c r="P58" s="41">
        <f t="shared" si="24"/>
        <v>95</v>
      </c>
      <c r="Q58" s="41">
        <f t="shared" si="20"/>
        <v>5282</v>
      </c>
      <c r="R58" s="41">
        <f t="shared" si="17"/>
        <v>128.37837837837836</v>
      </c>
      <c r="S58" s="41">
        <f t="shared" si="21"/>
        <v>5555.9595790858912</v>
      </c>
      <c r="T58" s="41">
        <f t="shared" si="18"/>
        <v>95</v>
      </c>
      <c r="U58" s="41">
        <f t="shared" si="22"/>
        <v>5425</v>
      </c>
      <c r="V58" s="41">
        <f t="shared" si="9"/>
        <v>23.696939387926744</v>
      </c>
      <c r="W58" s="41">
        <f t="shared" si="10"/>
        <v>5099.8307977490776</v>
      </c>
      <c r="X58" s="41">
        <f t="shared" si="11"/>
        <v>92.797407044587956</v>
      </c>
      <c r="Y58" s="41">
        <f t="shared" si="12"/>
        <v>4976.8714620229011</v>
      </c>
      <c r="Z58" s="41">
        <f t="shared" si="13"/>
        <v>138.77518616042636</v>
      </c>
      <c r="AA58" s="41">
        <f t="shared" si="14"/>
        <v>5543.7034892507154</v>
      </c>
      <c r="AB58" s="41">
        <f t="shared" si="15"/>
        <v>100.01469114428879</v>
      </c>
      <c r="AC58" s="42">
        <f t="shared" si="16"/>
        <v>5363.9458040015934</v>
      </c>
    </row>
    <row r="59" spans="2:29" x14ac:dyDescent="0.25">
      <c r="B59" s="8">
        <v>51</v>
      </c>
      <c r="C59" s="7">
        <v>40940</v>
      </c>
      <c r="D59" s="15">
        <v>0.78472222222221699</v>
      </c>
      <c r="E59" s="23" t="s">
        <v>76</v>
      </c>
      <c r="F59" s="67" t="s">
        <v>103</v>
      </c>
      <c r="G59" s="67" t="s">
        <v>108</v>
      </c>
      <c r="H59" s="8">
        <v>7</v>
      </c>
      <c r="I59" s="23" t="s">
        <v>151</v>
      </c>
      <c r="J59" s="8">
        <v>5</v>
      </c>
      <c r="K59" s="18">
        <v>6.86</v>
      </c>
      <c r="L59" s="8">
        <v>2</v>
      </c>
      <c r="M59" s="18">
        <v>2.13</v>
      </c>
      <c r="N59" s="39">
        <f t="shared" si="23"/>
        <v>16.211604095563139</v>
      </c>
      <c r="O59" s="39">
        <f t="shared" si="19"/>
        <v>5124.0459968182176</v>
      </c>
      <c r="P59" s="39">
        <f t="shared" si="24"/>
        <v>95</v>
      </c>
      <c r="Q59" s="39">
        <f t="shared" si="20"/>
        <v>5377</v>
      </c>
      <c r="R59" s="39">
        <f t="shared" si="17"/>
        <v>84.070796460176993</v>
      </c>
      <c r="S59" s="39">
        <f t="shared" si="21"/>
        <v>5640.0303755460682</v>
      </c>
      <c r="T59" s="39">
        <f t="shared" si="18"/>
        <v>95</v>
      </c>
      <c r="U59" s="39">
        <f t="shared" si="22"/>
        <v>5520</v>
      </c>
      <c r="V59" s="39">
        <f t="shared" si="9"/>
        <v>16.535287569493594</v>
      </c>
      <c r="W59" s="39">
        <f t="shared" si="10"/>
        <v>5116.3660853185711</v>
      </c>
      <c r="X59" s="39">
        <f t="shared" si="11"/>
        <v>94.560557778435125</v>
      </c>
      <c r="Y59" s="39">
        <f t="shared" si="12"/>
        <v>5071.4320198013365</v>
      </c>
      <c r="Z59" s="39">
        <f t="shared" si="13"/>
        <v>93.212713536073977</v>
      </c>
      <c r="AA59" s="39">
        <f t="shared" si="14"/>
        <v>5636.9162027867897</v>
      </c>
      <c r="AB59" s="39">
        <f t="shared" si="15"/>
        <v>101.91497027603027</v>
      </c>
      <c r="AC59" s="40">
        <f t="shared" si="16"/>
        <v>5465.8607742776239</v>
      </c>
    </row>
    <row r="60" spans="2:29" x14ac:dyDescent="0.25">
      <c r="B60" s="10">
        <v>52</v>
      </c>
      <c r="C60" s="9">
        <v>40941</v>
      </c>
      <c r="D60" s="16">
        <v>0.63888888888888895</v>
      </c>
      <c r="E60" s="24" t="s">
        <v>25</v>
      </c>
      <c r="F60" s="68" t="s">
        <v>103</v>
      </c>
      <c r="G60" s="68" t="s">
        <v>108</v>
      </c>
      <c r="H60" s="10">
        <v>13</v>
      </c>
      <c r="I60" s="24" t="s">
        <v>152</v>
      </c>
      <c r="J60" s="10">
        <v>3</v>
      </c>
      <c r="K60" s="19">
        <v>6.8</v>
      </c>
      <c r="L60" s="10">
        <v>3</v>
      </c>
      <c r="M60" s="19">
        <v>2.4500000000000002</v>
      </c>
      <c r="N60" s="41">
        <f t="shared" si="23"/>
        <v>16.379310344827587</v>
      </c>
      <c r="O60" s="41">
        <f t="shared" si="19"/>
        <v>5140.4253071630455</v>
      </c>
      <c r="P60" s="41">
        <f t="shared" si="24"/>
        <v>95</v>
      </c>
      <c r="Q60" s="41">
        <f t="shared" si="20"/>
        <v>5472</v>
      </c>
      <c r="R60" s="41">
        <f t="shared" si="17"/>
        <v>-100</v>
      </c>
      <c r="S60" s="41">
        <f t="shared" si="21"/>
        <v>5540.0303755460682</v>
      </c>
      <c r="T60" s="41">
        <f t="shared" si="18"/>
        <v>-145.00000000000003</v>
      </c>
      <c r="U60" s="41">
        <f t="shared" si="22"/>
        <v>5375</v>
      </c>
      <c r="V60" s="41">
        <f t="shared" si="9"/>
        <v>16.760509589836698</v>
      </c>
      <c r="W60" s="41">
        <f t="shared" si="10"/>
        <v>5133.1265949084082</v>
      </c>
      <c r="X60" s="41">
        <f t="shared" si="11"/>
        <v>96.357208376225401</v>
      </c>
      <c r="Y60" s="41">
        <f t="shared" si="12"/>
        <v>5167.7892281775621</v>
      </c>
      <c r="Z60" s="41">
        <f t="shared" si="13"/>
        <v>-112.7383240557358</v>
      </c>
      <c r="AA60" s="41">
        <f t="shared" si="14"/>
        <v>5524.1778787310541</v>
      </c>
      <c r="AB60" s="41">
        <f t="shared" si="15"/>
        <v>-158.50996245405111</v>
      </c>
      <c r="AC60" s="42">
        <f t="shared" si="16"/>
        <v>5307.3508118235732</v>
      </c>
    </row>
    <row r="61" spans="2:29" x14ac:dyDescent="0.25">
      <c r="B61" s="8">
        <v>53</v>
      </c>
      <c r="C61" s="7">
        <v>40941</v>
      </c>
      <c r="D61" s="15">
        <v>0.65972222222222199</v>
      </c>
      <c r="E61" s="23" t="s">
        <v>25</v>
      </c>
      <c r="F61" s="67" t="s">
        <v>103</v>
      </c>
      <c r="G61" s="67" t="s">
        <v>108</v>
      </c>
      <c r="H61" s="8">
        <v>9</v>
      </c>
      <c r="I61" s="23" t="s">
        <v>153</v>
      </c>
      <c r="J61" s="8">
        <v>4</v>
      </c>
      <c r="K61" s="18">
        <v>5.0999999999999996</v>
      </c>
      <c r="L61" s="8">
        <v>3</v>
      </c>
      <c r="M61" s="18">
        <v>1.79</v>
      </c>
      <c r="N61" s="39">
        <f t="shared" si="23"/>
        <v>23.170731707317071</v>
      </c>
      <c r="O61" s="39">
        <f t="shared" si="19"/>
        <v>5163.5960388703625</v>
      </c>
      <c r="P61" s="39">
        <f t="shared" si="24"/>
        <v>95</v>
      </c>
      <c r="Q61" s="39">
        <f t="shared" si="20"/>
        <v>5567</v>
      </c>
      <c r="R61" s="39">
        <f t="shared" si="17"/>
        <v>120.25316455696202</v>
      </c>
      <c r="S61" s="39">
        <f t="shared" si="21"/>
        <v>5660.2835401030297</v>
      </c>
      <c r="T61" s="39">
        <f t="shared" si="18"/>
        <v>95</v>
      </c>
      <c r="U61" s="39">
        <f t="shared" si="22"/>
        <v>5470</v>
      </c>
      <c r="V61" s="39">
        <f t="shared" si="9"/>
        <v>23.787659830063358</v>
      </c>
      <c r="W61" s="39">
        <f t="shared" si="10"/>
        <v>5156.9142547384718</v>
      </c>
      <c r="X61" s="39">
        <f t="shared" si="11"/>
        <v>98.187995335373671</v>
      </c>
      <c r="Y61" s="39">
        <f t="shared" si="12"/>
        <v>5265.9772235129358</v>
      </c>
      <c r="Z61" s="39">
        <f t="shared" si="13"/>
        <v>132.85997429859495</v>
      </c>
      <c r="AA61" s="39">
        <f t="shared" si="14"/>
        <v>5657.0378530296493</v>
      </c>
      <c r="AB61" s="39">
        <f t="shared" si="15"/>
        <v>100.83966542464789</v>
      </c>
      <c r="AC61" s="40">
        <f t="shared" si="16"/>
        <v>5408.1904772482212</v>
      </c>
    </row>
    <row r="62" spans="2:29" x14ac:dyDescent="0.25">
      <c r="B62" s="10">
        <v>54</v>
      </c>
      <c r="C62" s="9">
        <v>40942</v>
      </c>
      <c r="D62" s="16">
        <v>0.59027777777777801</v>
      </c>
      <c r="E62" s="24" t="s">
        <v>25</v>
      </c>
      <c r="F62" s="68" t="s">
        <v>103</v>
      </c>
      <c r="G62" s="68" t="s">
        <v>108</v>
      </c>
      <c r="H62" s="10">
        <v>9</v>
      </c>
      <c r="I62" s="24" t="s">
        <v>154</v>
      </c>
      <c r="J62" s="10">
        <v>7</v>
      </c>
      <c r="K62" s="19">
        <v>8.8000000000000007</v>
      </c>
      <c r="L62" s="10">
        <v>3</v>
      </c>
      <c r="M62" s="19">
        <v>3.04</v>
      </c>
      <c r="N62" s="41">
        <f t="shared" si="23"/>
        <v>12.179487179487177</v>
      </c>
      <c r="O62" s="41">
        <f t="shared" si="19"/>
        <v>5175.7755260498498</v>
      </c>
      <c r="P62" s="41">
        <f t="shared" si="24"/>
        <v>95</v>
      </c>
      <c r="Q62" s="41">
        <f t="shared" si="20"/>
        <v>5662</v>
      </c>
      <c r="R62" s="41">
        <f t="shared" si="17"/>
        <v>46.568627450980387</v>
      </c>
      <c r="S62" s="41">
        <f t="shared" si="21"/>
        <v>5706.8521675540105</v>
      </c>
      <c r="T62" s="41">
        <f t="shared" si="18"/>
        <v>95</v>
      </c>
      <c r="U62" s="41">
        <f t="shared" si="22"/>
        <v>5565</v>
      </c>
      <c r="V62" s="41">
        <f t="shared" si="9"/>
        <v>12.56171421026038</v>
      </c>
      <c r="W62" s="41">
        <f t="shared" si="10"/>
        <v>5169.4759689487319</v>
      </c>
      <c r="X62" s="41">
        <f t="shared" si="11"/>
        <v>100.05356724674579</v>
      </c>
      <c r="Y62" s="41">
        <f t="shared" si="12"/>
        <v>5366.0307907596816</v>
      </c>
      <c r="Z62" s="41">
        <f t="shared" si="13"/>
        <v>52.688097650766345</v>
      </c>
      <c r="AA62" s="41">
        <f t="shared" si="14"/>
        <v>5709.7259506804157</v>
      </c>
      <c r="AB62" s="41">
        <f t="shared" si="15"/>
        <v>102.7556190677162</v>
      </c>
      <c r="AC62" s="42">
        <f t="shared" si="16"/>
        <v>5510.9460963159372</v>
      </c>
    </row>
    <row r="63" spans="2:29" x14ac:dyDescent="0.25">
      <c r="B63" s="8">
        <v>55</v>
      </c>
      <c r="C63" s="7">
        <v>40942</v>
      </c>
      <c r="D63" s="15">
        <v>0.60069444444444398</v>
      </c>
      <c r="E63" s="23" t="s">
        <v>5</v>
      </c>
      <c r="F63" s="67" t="s">
        <v>103</v>
      </c>
      <c r="G63" s="67" t="s">
        <v>108</v>
      </c>
      <c r="H63" s="8">
        <v>9</v>
      </c>
      <c r="I63" s="23" t="s">
        <v>155</v>
      </c>
      <c r="J63" s="8">
        <v>1</v>
      </c>
      <c r="K63" s="18">
        <v>4.9000000000000004</v>
      </c>
      <c r="L63" s="8">
        <v>3</v>
      </c>
      <c r="M63" s="18">
        <v>1.79</v>
      </c>
      <c r="N63" s="39">
        <f t="shared" si="23"/>
        <v>-100</v>
      </c>
      <c r="O63" s="39">
        <f t="shared" si="19"/>
        <v>5075.7755260498498</v>
      </c>
      <c r="P63" s="39">
        <f t="shared" si="24"/>
        <v>-390.00000000000006</v>
      </c>
      <c r="Q63" s="39">
        <f t="shared" si="20"/>
        <v>5272</v>
      </c>
      <c r="R63" s="39">
        <f t="shared" si="17"/>
        <v>-100</v>
      </c>
      <c r="S63" s="39">
        <f t="shared" si="21"/>
        <v>5606.8521675540105</v>
      </c>
      <c r="T63" s="39">
        <f t="shared" si="18"/>
        <v>-79</v>
      </c>
      <c r="U63" s="39">
        <f t="shared" si="22"/>
        <v>5486</v>
      </c>
      <c r="V63" s="39">
        <f t="shared" si="9"/>
        <v>-103.38951937897464</v>
      </c>
      <c r="W63" s="39">
        <f t="shared" si="10"/>
        <v>5066.086449569757</v>
      </c>
      <c r="X63" s="39">
        <f t="shared" si="11"/>
        <v>-418.55040167925523</v>
      </c>
      <c r="Y63" s="39">
        <f t="shared" si="12"/>
        <v>4947.480389080426</v>
      </c>
      <c r="Z63" s="39">
        <f t="shared" si="13"/>
        <v>-114.19451901360831</v>
      </c>
      <c r="AA63" s="39">
        <f t="shared" si="14"/>
        <v>5595.5314316668073</v>
      </c>
      <c r="AB63" s="39">
        <f t="shared" si="15"/>
        <v>-87.072948321791813</v>
      </c>
      <c r="AC63" s="40">
        <f t="shared" si="16"/>
        <v>5423.8731479941453</v>
      </c>
    </row>
    <row r="64" spans="2:29" x14ac:dyDescent="0.25">
      <c r="B64" s="60">
        <v>56</v>
      </c>
      <c r="C64" s="61">
        <v>40942</v>
      </c>
      <c r="D64" s="62">
        <v>0.69097222222222199</v>
      </c>
      <c r="E64" s="63" t="s">
        <v>5</v>
      </c>
      <c r="F64" s="69" t="s">
        <v>103</v>
      </c>
      <c r="G64" s="69" t="s">
        <v>108</v>
      </c>
      <c r="H64" s="60">
        <v>12</v>
      </c>
      <c r="I64" s="63" t="s">
        <v>156</v>
      </c>
      <c r="J64" s="60">
        <v>10</v>
      </c>
      <c r="K64" s="64">
        <v>6.64</v>
      </c>
      <c r="L64" s="60">
        <v>3</v>
      </c>
      <c r="M64" s="64">
        <v>2.72</v>
      </c>
      <c r="N64" s="65">
        <f t="shared" si="23"/>
        <v>16.843971631205672</v>
      </c>
      <c r="O64" s="65">
        <f t="shared" si="19"/>
        <v>5092.6194976810557</v>
      </c>
      <c r="P64" s="65">
        <f t="shared" si="24"/>
        <v>95</v>
      </c>
      <c r="Q64" s="65">
        <f t="shared" si="20"/>
        <v>5367</v>
      </c>
      <c r="R64" s="65">
        <f t="shared" si="17"/>
        <v>55.232558139534881</v>
      </c>
      <c r="S64" s="65">
        <f t="shared" si="21"/>
        <v>5662.0847256935458</v>
      </c>
      <c r="T64" s="65">
        <f t="shared" si="18"/>
        <v>95</v>
      </c>
      <c r="U64" s="65">
        <f t="shared" si="22"/>
        <v>5581</v>
      </c>
      <c r="V64" s="65">
        <f t="shared" si="9"/>
        <v>17.066603287557694</v>
      </c>
      <c r="W64" s="65">
        <f t="shared" si="10"/>
        <v>5083.1530528573148</v>
      </c>
      <c r="X64" s="65">
        <f t="shared" si="11"/>
        <v>94.002127392528095</v>
      </c>
      <c r="Y64" s="65">
        <f t="shared" si="12"/>
        <v>5041.4825164729536</v>
      </c>
      <c r="Z64" s="65">
        <f t="shared" si="13"/>
        <v>61.811103024226348</v>
      </c>
      <c r="AA64" s="65">
        <f t="shared" si="14"/>
        <v>5657.3425346910335</v>
      </c>
      <c r="AB64" s="65">
        <f t="shared" si="15"/>
        <v>103.05358981188877</v>
      </c>
      <c r="AC64" s="66">
        <f t="shared" si="16"/>
        <v>5526.926737806034</v>
      </c>
    </row>
    <row r="65" spans="2:29" x14ac:dyDescent="0.25">
      <c r="B65" s="60">
        <v>57</v>
      </c>
      <c r="C65" s="61">
        <v>40943</v>
      </c>
      <c r="D65" s="62">
        <v>0.58680555555555602</v>
      </c>
      <c r="E65" s="63" t="s">
        <v>25</v>
      </c>
      <c r="F65" s="69" t="s">
        <v>103</v>
      </c>
      <c r="G65" s="69" t="s">
        <v>108</v>
      </c>
      <c r="H65" s="60">
        <v>11</v>
      </c>
      <c r="I65" s="78" t="s">
        <v>159</v>
      </c>
      <c r="J65" s="60">
        <v>6</v>
      </c>
      <c r="K65" s="64">
        <v>7.61</v>
      </c>
      <c r="L65" s="60">
        <v>3</v>
      </c>
      <c r="M65" s="64">
        <v>2.57</v>
      </c>
      <c r="N65" s="65">
        <f t="shared" si="23"/>
        <v>14.372163388804839</v>
      </c>
      <c r="O65" s="65">
        <f t="shared" ref="O65" si="25">O64+N65</f>
        <v>5106.9916610698601</v>
      </c>
      <c r="P65" s="65">
        <f t="shared" si="24"/>
        <v>95</v>
      </c>
      <c r="Q65" s="65">
        <f t="shared" ref="Q65" si="26">Q64+P65</f>
        <v>5462</v>
      </c>
      <c r="R65" s="65">
        <f t="shared" ref="R65" si="27">IF($J65&gt;L65,($F$4/($M65-1))*0.95,0-$F$4)</f>
        <v>60.509554140127392</v>
      </c>
      <c r="S65" s="65">
        <f t="shared" ref="S65" si="28">S64+R65</f>
        <v>5722.5942798336728</v>
      </c>
      <c r="T65" s="65">
        <f t="shared" ref="T65" si="29">IF($J65&gt;L65,$F$5*0.95,0-(($M65-1)*$F$5))</f>
        <v>95</v>
      </c>
      <c r="U65" s="65">
        <f t="shared" ref="U65" si="30">U64+T65</f>
        <v>5676</v>
      </c>
      <c r="V65" s="65">
        <f t="shared" ref="V65" si="31">IF($J65&lt;&gt;1,((W64*$L$2)/($K65-1))*0.95,0-(W64*$L$2))</f>
        <v>14.61118124119349</v>
      </c>
      <c r="W65" s="65">
        <f t="shared" ref="W65" si="32">W64+V65</f>
        <v>5097.7642340985085</v>
      </c>
      <c r="X65" s="65">
        <f t="shared" ref="X65" si="33">IF($J65&lt;&gt;1,(Y64*$L$3)*0.95,0-(($K65-1)*(Y64*$L$3)))</f>
        <v>95.788167812986117</v>
      </c>
      <c r="Y65" s="65">
        <f t="shared" ref="Y65" si="34">Y64+X65</f>
        <v>5137.2706842859398</v>
      </c>
      <c r="Z65" s="65">
        <f t="shared" ref="Z65" si="35">IF($J65&gt;L65,((AA64*$L$4)/($M65-1))*0.95,0-(AA64*$L$4))</f>
        <v>68.464654878426529</v>
      </c>
      <c r="AA65" s="65">
        <f t="shared" ref="AA65" si="36">AA64+Z65</f>
        <v>5725.8071895694602</v>
      </c>
      <c r="AB65" s="65">
        <f t="shared" ref="AB65" si="37">IF($J65&gt;L65,(AC64*$L$5)*0.95,0-(($M65-1)*(AC64*$L$5)))</f>
        <v>105.01160801831465</v>
      </c>
      <c r="AC65" s="66">
        <f t="shared" ref="AC65" si="38">AC64+AB65</f>
        <v>5631.9383458243483</v>
      </c>
    </row>
    <row r="66" spans="2:29" x14ac:dyDescent="0.25">
      <c r="B66" s="60">
        <v>58</v>
      </c>
      <c r="C66" s="61">
        <v>40943</v>
      </c>
      <c r="D66" s="62">
        <v>0.61111111111111105</v>
      </c>
      <c r="E66" s="63" t="s">
        <v>25</v>
      </c>
      <c r="F66" s="69" t="s">
        <v>103</v>
      </c>
      <c r="G66" s="69" t="s">
        <v>108</v>
      </c>
      <c r="H66" s="60">
        <v>11</v>
      </c>
      <c r="I66" s="78" t="s">
        <v>160</v>
      </c>
      <c r="J66" s="60">
        <v>1</v>
      </c>
      <c r="K66" s="64">
        <v>7.08</v>
      </c>
      <c r="L66" s="60">
        <v>3</v>
      </c>
      <c r="M66" s="64">
        <v>2.4</v>
      </c>
      <c r="N66" s="65">
        <f t="shared" si="23"/>
        <v>-100</v>
      </c>
      <c r="O66" s="65">
        <f t="shared" ref="O66" si="39">O65+N66</f>
        <v>5006.9916610698601</v>
      </c>
      <c r="P66" s="65">
        <f t="shared" si="24"/>
        <v>-608</v>
      </c>
      <c r="Q66" s="65">
        <f t="shared" ref="Q66" si="40">Q65+P66</f>
        <v>4854</v>
      </c>
      <c r="R66" s="65">
        <f t="shared" ref="R66" si="41">IF($J66&gt;L66,($F$4/($M66-1))*0.95,0-$F$4)</f>
        <v>-100</v>
      </c>
      <c r="S66" s="65">
        <f t="shared" ref="S66" si="42">S65+R66</f>
        <v>5622.5942798336728</v>
      </c>
      <c r="T66" s="65">
        <f t="shared" ref="T66" si="43">IF($J66&gt;L66,$F$5*0.95,0-(($M66-1)*$F$5))</f>
        <v>-140</v>
      </c>
      <c r="U66" s="65">
        <f t="shared" ref="U66" si="44">U65+T66</f>
        <v>5536</v>
      </c>
      <c r="V66" s="65">
        <f t="shared" ref="V66" si="45">IF($J66&lt;&gt;1,((W65*$L$2)/($K66-1))*0.95,0-(W65*$L$2))</f>
        <v>-101.95528468197017</v>
      </c>
      <c r="W66" s="65">
        <f t="shared" ref="W66" si="46">W65+V66</f>
        <v>4995.8089494165379</v>
      </c>
      <c r="X66" s="65">
        <f t="shared" ref="X66" si="47">IF($J66&lt;&gt;1,(Y65*$L$3)*0.95,0-(($K66-1)*(Y65*$L$3)))</f>
        <v>-624.69211520917031</v>
      </c>
      <c r="Y66" s="65">
        <f t="shared" ref="Y66" si="48">Y65+X66</f>
        <v>4512.5785690767698</v>
      </c>
      <c r="Z66" s="65">
        <f t="shared" ref="Z66" si="49">IF($J66&gt;L66,((AA65*$L$4)/($M66-1))*0.95,0-(AA65*$L$4))</f>
        <v>-114.51614379138921</v>
      </c>
      <c r="AA66" s="65">
        <f t="shared" ref="AA66" si="50">AA65+Z66</f>
        <v>5611.2910457780708</v>
      </c>
      <c r="AB66" s="65">
        <f t="shared" ref="AB66" si="51">IF($J66&gt;L66,(AC65*$L$5)*0.95,0-(($M66-1)*(AC65*$L$5)))</f>
        <v>-157.69427368308175</v>
      </c>
      <c r="AC66" s="66">
        <f t="shared" ref="AC66" si="52">AC65+AB66</f>
        <v>5474.2440721412668</v>
      </c>
    </row>
    <row r="67" spans="2:29" x14ac:dyDescent="0.25">
      <c r="B67" s="60">
        <v>59</v>
      </c>
      <c r="C67" s="61">
        <v>40943</v>
      </c>
      <c r="D67" s="62">
        <v>0.625</v>
      </c>
      <c r="E67" s="63" t="s">
        <v>5</v>
      </c>
      <c r="F67" s="69" t="s">
        <v>103</v>
      </c>
      <c r="G67" s="69" t="s">
        <v>108</v>
      </c>
      <c r="H67" s="60">
        <v>10</v>
      </c>
      <c r="I67" s="78" t="s">
        <v>161</v>
      </c>
      <c r="J67" s="60">
        <v>7</v>
      </c>
      <c r="K67" s="64">
        <v>6.97</v>
      </c>
      <c r="L67" s="60">
        <v>3</v>
      </c>
      <c r="M67" s="64">
        <v>2.72</v>
      </c>
      <c r="N67" s="65">
        <f t="shared" si="23"/>
        <v>15.912897822445562</v>
      </c>
      <c r="O67" s="65">
        <f t="shared" ref="O67" si="53">O66+N67</f>
        <v>5022.9045588923054</v>
      </c>
      <c r="P67" s="65">
        <f t="shared" si="24"/>
        <v>95</v>
      </c>
      <c r="Q67" s="65">
        <f t="shared" ref="Q67" si="54">Q66+P67</f>
        <v>4949</v>
      </c>
      <c r="R67" s="65">
        <f t="shared" ref="R67" si="55">IF($J67&gt;L67,($F$4/($M67-1))*0.95,0-$F$4)</f>
        <v>55.232558139534881</v>
      </c>
      <c r="S67" s="65">
        <f t="shared" ref="S67" si="56">S66+R67</f>
        <v>5677.8268379732081</v>
      </c>
      <c r="T67" s="65">
        <f t="shared" ref="T67" si="57">IF($J67&gt;L67,$F$5*0.95,0-(($M67-1)*$F$5))</f>
        <v>95</v>
      </c>
      <c r="U67" s="65">
        <f t="shared" ref="U67" si="58">U66+T67</f>
        <v>5631</v>
      </c>
      <c r="V67" s="65">
        <f t="shared" ref="V67" si="59">IF($J67&lt;&gt;1,((W66*$L$2)/($K67-1))*0.95,0-(W66*$L$2))</f>
        <v>15.899559470504895</v>
      </c>
      <c r="W67" s="65">
        <f t="shared" ref="W67" si="60">W66+V67</f>
        <v>5011.7085088870426</v>
      </c>
      <c r="X67" s="65">
        <f t="shared" ref="X67" si="61">IF($J67&lt;&gt;1,(Y66*$L$3)*0.95,0-(($K67-1)*(Y66*$L$3)))</f>
        <v>85.738992812458619</v>
      </c>
      <c r="Y67" s="65">
        <f t="shared" ref="Y67" si="62">Y66+X67</f>
        <v>4598.3175618892283</v>
      </c>
      <c r="Z67" s="65">
        <f t="shared" ref="Z67" si="63">IF($J67&gt;L67,((AA66*$L$4)/($M67-1))*0.95,0-(AA66*$L$4))</f>
        <v>61.985191784757752</v>
      </c>
      <c r="AA67" s="65">
        <f t="shared" ref="AA67" si="64">AA66+Z67</f>
        <v>5673.276237562829</v>
      </c>
      <c r="AB67" s="65">
        <f t="shared" ref="AB67" si="65">IF($J67&gt;L67,(AC66*$L$5)*0.95,0-(($M67-1)*(AC66*$L$5)))</f>
        <v>104.01063737068407</v>
      </c>
      <c r="AC67" s="66">
        <f t="shared" ref="AC67" si="66">AC66+AB67</f>
        <v>5578.2547095119508</v>
      </c>
    </row>
    <row r="68" spans="2:29" x14ac:dyDescent="0.25">
      <c r="B68" s="60">
        <v>60</v>
      </c>
      <c r="C68" s="61">
        <v>40946</v>
      </c>
      <c r="D68" s="62">
        <v>0.67708333333333304</v>
      </c>
      <c r="E68" s="63" t="s">
        <v>29</v>
      </c>
      <c r="F68" s="69" t="s">
        <v>103</v>
      </c>
      <c r="G68" s="69" t="s">
        <v>108</v>
      </c>
      <c r="H68" s="60">
        <v>10</v>
      </c>
      <c r="I68" s="78" t="s">
        <v>162</v>
      </c>
      <c r="J68" s="60">
        <v>7</v>
      </c>
      <c r="K68" s="64">
        <v>20.239999999999998</v>
      </c>
      <c r="L68" s="60">
        <v>3</v>
      </c>
      <c r="M68" s="64">
        <v>5.95</v>
      </c>
      <c r="N68" s="65">
        <f t="shared" si="23"/>
        <v>4.9376299376299375</v>
      </c>
      <c r="O68" s="65">
        <f t="shared" ref="O68" si="67">O67+N68</f>
        <v>5027.8421888299354</v>
      </c>
      <c r="P68" s="65">
        <f t="shared" si="24"/>
        <v>95</v>
      </c>
      <c r="Q68" s="65">
        <f t="shared" ref="Q68" si="68">Q67+P68</f>
        <v>5044</v>
      </c>
      <c r="R68" s="65">
        <f t="shared" ref="R68" si="69">IF($J68&gt;L68,($F$4/($M68-1))*0.95,0-$F$4)</f>
        <v>19.19191919191919</v>
      </c>
      <c r="S68" s="65">
        <f t="shared" ref="S68" si="70">S67+R68</f>
        <v>5697.0187571651277</v>
      </c>
      <c r="T68" s="65">
        <f t="shared" ref="T68" si="71">IF($J68&gt;L68,$F$5*0.95,0-(($M68-1)*$F$5))</f>
        <v>95</v>
      </c>
      <c r="U68" s="65">
        <f t="shared" ref="U68" si="72">U67+T68</f>
        <v>5726</v>
      </c>
      <c r="V68" s="65">
        <f t="shared" ref="V68" si="73">IF($J68&lt;&gt;1,((W67*$L$2)/($K68-1))*0.95,0-(W67*$L$2))</f>
        <v>4.949192394431071</v>
      </c>
      <c r="W68" s="65">
        <f t="shared" ref="W68" si="74">W67+V68</f>
        <v>5016.6577012814741</v>
      </c>
      <c r="X68" s="65">
        <f t="shared" ref="X68" si="75">IF($J68&lt;&gt;1,(Y67*$L$3)*0.95,0-(($K68-1)*(Y67*$L$3)))</f>
        <v>87.368033675895333</v>
      </c>
      <c r="Y68" s="65">
        <f t="shared" ref="Y68" si="76">Y67+X68</f>
        <v>4685.6855955651235</v>
      </c>
      <c r="Z68" s="65">
        <f t="shared" ref="Z68" si="77">IF($J68&gt;L68,((AA67*$L$4)/($M68-1))*0.95,0-(AA67*$L$4))</f>
        <v>21.77621182094823</v>
      </c>
      <c r="AA68" s="65">
        <f t="shared" ref="AA68" si="78">AA67+Z68</f>
        <v>5695.0524493837775</v>
      </c>
      <c r="AB68" s="65">
        <f t="shared" ref="AB68" si="79">IF($J68&gt;L68,(AC67*$L$5)*0.95,0-(($M68-1)*(AC67*$L$5)))</f>
        <v>105.98683948072707</v>
      </c>
      <c r="AC68" s="66">
        <f t="shared" ref="AC68" si="80">AC67+AB68</f>
        <v>5684.241548992678</v>
      </c>
    </row>
    <row r="69" spans="2:29" x14ac:dyDescent="0.25">
      <c r="B69" s="60">
        <v>61</v>
      </c>
      <c r="C69" s="61">
        <v>40946</v>
      </c>
      <c r="D69" s="62">
        <v>0.69791666666666596</v>
      </c>
      <c r="E69" s="63" t="s">
        <v>29</v>
      </c>
      <c r="F69" s="69" t="s">
        <v>103</v>
      </c>
      <c r="G69" s="69" t="s">
        <v>108</v>
      </c>
      <c r="H69" s="60">
        <v>9</v>
      </c>
      <c r="I69" s="78" t="s">
        <v>163</v>
      </c>
      <c r="J69" s="60">
        <v>2</v>
      </c>
      <c r="K69" s="64">
        <v>5.5</v>
      </c>
      <c r="L69" s="60">
        <v>3</v>
      </c>
      <c r="M69" s="64">
        <v>1.88</v>
      </c>
      <c r="N69" s="65">
        <f t="shared" si="23"/>
        <v>21.111111111111111</v>
      </c>
      <c r="O69" s="65">
        <f t="shared" ref="O69" si="81">O68+N69</f>
        <v>5048.9532999410467</v>
      </c>
      <c r="P69" s="65">
        <f t="shared" si="24"/>
        <v>95</v>
      </c>
      <c r="Q69" s="65">
        <f t="shared" ref="Q69" si="82">Q68+P69</f>
        <v>5139</v>
      </c>
      <c r="R69" s="65">
        <f t="shared" ref="R69" si="83">IF($J69&gt;L69,($F$4/($M69-1))*0.95,0-$F$4)</f>
        <v>-100</v>
      </c>
      <c r="S69" s="65">
        <f t="shared" ref="S69" si="84">S68+R69</f>
        <v>5597.0187571651277</v>
      </c>
      <c r="T69" s="65">
        <f t="shared" ref="T69" si="85">IF($J69&gt;L69,$F$5*0.95,0-(($M69-1)*$F$5))</f>
        <v>-87.999999999999986</v>
      </c>
      <c r="U69" s="65">
        <f t="shared" ref="U69" si="86">U68+T69</f>
        <v>5638</v>
      </c>
      <c r="V69" s="65">
        <f t="shared" ref="V69" si="87">IF($J69&lt;&gt;1,((W68*$L$2)/($K69-1))*0.95,0-(W68*$L$2))</f>
        <v>21.181443627632891</v>
      </c>
      <c r="W69" s="65">
        <f t="shared" ref="W69" si="88">W68+V69</f>
        <v>5037.8391449091068</v>
      </c>
      <c r="X69" s="65">
        <f t="shared" ref="X69" si="89">IF($J69&lt;&gt;1,(Y68*$L$3)*0.95,0-(($K69-1)*(Y68*$L$3)))</f>
        <v>89.028026315737335</v>
      </c>
      <c r="Y69" s="65">
        <f t="shared" ref="Y69" si="90">Y68+X69</f>
        <v>4774.713621880861</v>
      </c>
      <c r="Z69" s="65">
        <f t="shared" ref="Z69" si="91">IF($J69&gt;L69,((AA68*$L$4)/($M69-1))*0.95,0-(AA68*$L$4))</f>
        <v>-113.90104898767555</v>
      </c>
      <c r="AA69" s="65">
        <f t="shared" ref="AA69" si="92">AA68+Z69</f>
        <v>5581.151400396102</v>
      </c>
      <c r="AB69" s="65">
        <f t="shared" ref="AB69" si="93">IF($J69&gt;L69,(AC68*$L$5)*0.95,0-(($M69-1)*(AC68*$L$5)))</f>
        <v>-100.04265126227112</v>
      </c>
      <c r="AC69" s="66">
        <f t="shared" ref="AC69" si="94">AC68+AB69</f>
        <v>5584.1988977304072</v>
      </c>
    </row>
    <row r="70" spans="2:29" x14ac:dyDescent="0.25">
      <c r="B70" s="60">
        <v>62</v>
      </c>
      <c r="C70" s="61">
        <v>40947</v>
      </c>
      <c r="D70" s="62">
        <v>0.59722222222222199</v>
      </c>
      <c r="E70" s="63" t="s">
        <v>76</v>
      </c>
      <c r="F70" s="69" t="s">
        <v>103</v>
      </c>
      <c r="G70" s="69" t="s">
        <v>108</v>
      </c>
      <c r="H70" s="60">
        <v>11</v>
      </c>
      <c r="I70" s="78" t="s">
        <v>164</v>
      </c>
      <c r="J70" s="60">
        <v>8</v>
      </c>
      <c r="K70" s="64">
        <v>13.36</v>
      </c>
      <c r="L70" s="60">
        <v>3</v>
      </c>
      <c r="M70" s="64">
        <v>4.28</v>
      </c>
      <c r="N70" s="65">
        <f t="shared" si="23"/>
        <v>7.6860841423948223</v>
      </c>
      <c r="O70" s="65">
        <f t="shared" ref="O70:O73" si="95">O69+N70</f>
        <v>5056.6393840834417</v>
      </c>
      <c r="P70" s="65">
        <f t="shared" si="24"/>
        <v>95</v>
      </c>
      <c r="Q70" s="65">
        <f t="shared" ref="Q70:Q73" si="96">Q69+P70</f>
        <v>5234</v>
      </c>
      <c r="R70" s="65">
        <f t="shared" ref="R70:R73" si="97">IF($J70&gt;L70,($F$4/($M70-1))*0.95,0-$F$4)</f>
        <v>28.963414634146336</v>
      </c>
      <c r="S70" s="65">
        <f t="shared" ref="S70:S73" si="98">S69+R70</f>
        <v>5625.9821717992736</v>
      </c>
      <c r="T70" s="65">
        <f t="shared" ref="T70:T73" si="99">IF($J70&gt;L70,$F$5*0.95,0-(($M70-1)*$F$5))</f>
        <v>95</v>
      </c>
      <c r="U70" s="65">
        <f t="shared" ref="U70:U73" si="100">U69+T70</f>
        <v>5733</v>
      </c>
      <c r="V70" s="65">
        <f t="shared" ref="V70:V73" si="101">IF($J70&lt;&gt;1,((W69*$L$2)/($K70-1))*0.95,0-(W69*$L$2))</f>
        <v>7.7442511127243545</v>
      </c>
      <c r="W70" s="65">
        <f t="shared" ref="W70:W73" si="102">W69+V70</f>
        <v>5045.5833960218315</v>
      </c>
      <c r="X70" s="65">
        <f t="shared" ref="X70:X73" si="103">IF($J70&lt;&gt;1,(Y69*$L$3)*0.95,0-(($K70-1)*(Y69*$L$3)))</f>
        <v>90.719558815736363</v>
      </c>
      <c r="Y70" s="65">
        <f t="shared" ref="Y70:Y73" si="104">Y69+X70</f>
        <v>4865.4331806965974</v>
      </c>
      <c r="Z70" s="65">
        <f t="shared" ref="Z70:Z73" si="105">IF($J70&gt;L70,((AA69*$L$4)/($M70-1))*0.95,0-(AA69*$L$4))</f>
        <v>32.329840429123756</v>
      </c>
      <c r="AA70" s="65">
        <f t="shared" ref="AA70:AA73" si="106">AA69+Z70</f>
        <v>5613.4812408252255</v>
      </c>
      <c r="AB70" s="65">
        <f t="shared" ref="AB70:AB73" si="107">IF($J70&gt;L70,(AC69*$L$5)*0.95,0-(($M70-1)*(AC69*$L$5)))</f>
        <v>106.09977905687774</v>
      </c>
      <c r="AC70" s="66">
        <f t="shared" ref="AC70:AC73" si="108">AC69+AB70</f>
        <v>5690.2986767872853</v>
      </c>
    </row>
    <row r="71" spans="2:29" x14ac:dyDescent="0.25">
      <c r="B71" s="60">
        <v>63</v>
      </c>
      <c r="C71" s="61">
        <v>40947</v>
      </c>
      <c r="D71" s="62">
        <v>0.61805555555555503</v>
      </c>
      <c r="E71" s="63" t="s">
        <v>76</v>
      </c>
      <c r="F71" s="69" t="s">
        <v>103</v>
      </c>
      <c r="G71" s="69" t="s">
        <v>108</v>
      </c>
      <c r="H71" s="60">
        <v>13</v>
      </c>
      <c r="I71" s="78" t="s">
        <v>165</v>
      </c>
      <c r="J71" s="60">
        <v>5</v>
      </c>
      <c r="K71" s="64">
        <v>9.8000000000000007</v>
      </c>
      <c r="L71" s="60">
        <v>3</v>
      </c>
      <c r="M71" s="64">
        <v>3</v>
      </c>
      <c r="N71" s="65">
        <f t="shared" si="23"/>
        <v>10.795454545454545</v>
      </c>
      <c r="O71" s="65">
        <f t="shared" si="95"/>
        <v>5067.4348386288966</v>
      </c>
      <c r="P71" s="65">
        <f t="shared" si="24"/>
        <v>95</v>
      </c>
      <c r="Q71" s="65">
        <f t="shared" si="96"/>
        <v>5329</v>
      </c>
      <c r="R71" s="65">
        <f t="shared" si="97"/>
        <v>47.5</v>
      </c>
      <c r="S71" s="65">
        <f t="shared" si="98"/>
        <v>5673.4821717992736</v>
      </c>
      <c r="T71" s="65">
        <f t="shared" si="99"/>
        <v>95</v>
      </c>
      <c r="U71" s="65">
        <f t="shared" si="100"/>
        <v>5828</v>
      </c>
      <c r="V71" s="65">
        <f t="shared" si="101"/>
        <v>10.893873241410772</v>
      </c>
      <c r="W71" s="65">
        <f t="shared" si="102"/>
        <v>5056.4772692632423</v>
      </c>
      <c r="X71" s="65">
        <f t="shared" si="103"/>
        <v>92.443230433235357</v>
      </c>
      <c r="Y71" s="65">
        <f t="shared" si="104"/>
        <v>4957.8764111298324</v>
      </c>
      <c r="Z71" s="65">
        <f t="shared" si="105"/>
        <v>53.32807178783964</v>
      </c>
      <c r="AA71" s="65">
        <f t="shared" si="106"/>
        <v>5666.8093126130652</v>
      </c>
      <c r="AB71" s="65">
        <f t="shared" si="107"/>
        <v>108.11567485895841</v>
      </c>
      <c r="AC71" s="66">
        <f t="shared" si="108"/>
        <v>5798.4143516462436</v>
      </c>
    </row>
    <row r="72" spans="2:29" x14ac:dyDescent="0.25">
      <c r="B72" s="60">
        <v>64</v>
      </c>
      <c r="C72" s="61">
        <v>40947</v>
      </c>
      <c r="D72" s="62">
        <v>0.72916666666666496</v>
      </c>
      <c r="E72" s="63" t="s">
        <v>76</v>
      </c>
      <c r="F72" s="69" t="s">
        <v>103</v>
      </c>
      <c r="G72" s="69" t="s">
        <v>108</v>
      </c>
      <c r="H72" s="60">
        <v>10</v>
      </c>
      <c r="I72" s="78" t="s">
        <v>166</v>
      </c>
      <c r="J72" s="60">
        <v>2</v>
      </c>
      <c r="K72" s="64">
        <v>5.67</v>
      </c>
      <c r="L72" s="60">
        <v>3</v>
      </c>
      <c r="M72" s="64">
        <v>2</v>
      </c>
      <c r="N72" s="65">
        <f t="shared" si="23"/>
        <v>20.342612419700213</v>
      </c>
      <c r="O72" s="65">
        <f t="shared" si="95"/>
        <v>5087.777451048597</v>
      </c>
      <c r="P72" s="65">
        <f t="shared" si="24"/>
        <v>95</v>
      </c>
      <c r="Q72" s="65">
        <f t="shared" si="96"/>
        <v>5424</v>
      </c>
      <c r="R72" s="65">
        <f t="shared" si="97"/>
        <v>-100</v>
      </c>
      <c r="S72" s="65">
        <f t="shared" si="98"/>
        <v>5573.4821717992736</v>
      </c>
      <c r="T72" s="65">
        <f t="shared" si="99"/>
        <v>-100</v>
      </c>
      <c r="U72" s="65">
        <f t="shared" si="100"/>
        <v>5728</v>
      </c>
      <c r="V72" s="65">
        <f t="shared" si="101"/>
        <v>20.57239145952925</v>
      </c>
      <c r="W72" s="65">
        <f t="shared" si="102"/>
        <v>5077.0496607227715</v>
      </c>
      <c r="X72" s="65">
        <f t="shared" si="103"/>
        <v>94.199651811466822</v>
      </c>
      <c r="Y72" s="65">
        <f t="shared" si="104"/>
        <v>5052.0760629412989</v>
      </c>
      <c r="Z72" s="65">
        <f t="shared" si="105"/>
        <v>-113.33618625226131</v>
      </c>
      <c r="AA72" s="65">
        <f t="shared" si="106"/>
        <v>5553.4731263608037</v>
      </c>
      <c r="AB72" s="65">
        <f t="shared" si="107"/>
        <v>-115.96828703292488</v>
      </c>
      <c r="AC72" s="66">
        <f t="shared" si="108"/>
        <v>5682.4460646133184</v>
      </c>
    </row>
    <row r="73" spans="2:29" x14ac:dyDescent="0.25">
      <c r="B73" s="60">
        <v>65</v>
      </c>
      <c r="C73" s="61">
        <v>40948</v>
      </c>
      <c r="D73" s="62">
        <v>0.625</v>
      </c>
      <c r="E73" s="63" t="s">
        <v>25</v>
      </c>
      <c r="F73" s="69" t="s">
        <v>103</v>
      </c>
      <c r="G73" s="69" t="s">
        <v>108</v>
      </c>
      <c r="H73" s="60">
        <v>10</v>
      </c>
      <c r="I73" s="78" t="s">
        <v>167</v>
      </c>
      <c r="J73" s="60">
        <v>5</v>
      </c>
      <c r="K73" s="64">
        <v>4.7</v>
      </c>
      <c r="L73" s="60">
        <v>3</v>
      </c>
      <c r="M73" s="64">
        <v>1.95</v>
      </c>
      <c r="N73" s="65">
        <f t="shared" si="23"/>
        <v>25.675675675675674</v>
      </c>
      <c r="O73" s="65">
        <f t="shared" si="95"/>
        <v>5113.4531267242728</v>
      </c>
      <c r="P73" s="65">
        <f t="shared" si="24"/>
        <v>95</v>
      </c>
      <c r="Q73" s="65">
        <f t="shared" si="96"/>
        <v>5519</v>
      </c>
      <c r="R73" s="65">
        <f t="shared" si="97"/>
        <v>100</v>
      </c>
      <c r="S73" s="65">
        <f t="shared" si="98"/>
        <v>5673.4821717992736</v>
      </c>
      <c r="T73" s="65">
        <f t="shared" si="99"/>
        <v>95</v>
      </c>
      <c r="U73" s="65">
        <f t="shared" si="100"/>
        <v>5823</v>
      </c>
      <c r="V73" s="65">
        <f t="shared" si="101"/>
        <v>26.071336095603417</v>
      </c>
      <c r="W73" s="65">
        <f t="shared" si="102"/>
        <v>5103.1209968183748</v>
      </c>
      <c r="X73" s="65">
        <f t="shared" si="103"/>
        <v>95.98944519588467</v>
      </c>
      <c r="Y73" s="65">
        <f t="shared" si="104"/>
        <v>5148.0655081371833</v>
      </c>
      <c r="Z73" s="65">
        <f t="shared" si="105"/>
        <v>111.06946252721607</v>
      </c>
      <c r="AA73" s="65">
        <f t="shared" si="106"/>
        <v>5664.54258888802</v>
      </c>
      <c r="AB73" s="65">
        <f t="shared" si="107"/>
        <v>107.96647522765304</v>
      </c>
      <c r="AC73" s="66">
        <f t="shared" si="108"/>
        <v>5790.4125398409715</v>
      </c>
    </row>
    <row r="74" spans="2:29" x14ac:dyDescent="0.25">
      <c r="B74" s="60">
        <v>66</v>
      </c>
      <c r="C74" s="61">
        <v>40948</v>
      </c>
      <c r="D74" s="62">
        <v>0.67013888888888895</v>
      </c>
      <c r="E74" s="63" t="s">
        <v>25</v>
      </c>
      <c r="F74" s="69" t="s">
        <v>103</v>
      </c>
      <c r="G74" s="69" t="s">
        <v>108</v>
      </c>
      <c r="H74" s="60">
        <v>11</v>
      </c>
      <c r="I74" s="78" t="s">
        <v>6</v>
      </c>
      <c r="J74" s="60">
        <v>8</v>
      </c>
      <c r="K74" s="64">
        <v>4.58</v>
      </c>
      <c r="L74" s="60">
        <v>3</v>
      </c>
      <c r="M74" s="64">
        <v>1.84</v>
      </c>
      <c r="N74" s="65">
        <f t="shared" si="23"/>
        <v>26.536312849162009</v>
      </c>
      <c r="O74" s="65">
        <f t="shared" ref="O74" si="109">O73+N74</f>
        <v>5139.9894395734345</v>
      </c>
      <c r="P74" s="65">
        <f t="shared" si="24"/>
        <v>95</v>
      </c>
      <c r="Q74" s="65">
        <f t="shared" ref="Q74" si="110">Q73+P74</f>
        <v>5614</v>
      </c>
      <c r="R74" s="65">
        <f t="shared" ref="R74" si="111">IF($J74&gt;L74,($F$4/($M74-1))*0.95,0-$F$4)</f>
        <v>113.09523809523807</v>
      </c>
      <c r="S74" s="65">
        <f t="shared" ref="S74" si="112">S73+R74</f>
        <v>5786.5774098945112</v>
      </c>
      <c r="T74" s="65">
        <f t="shared" ref="T74" si="113">IF($J74&gt;L74,$F$5*0.95,0-(($M74-1)*$F$5))</f>
        <v>95</v>
      </c>
      <c r="U74" s="65">
        <f t="shared" ref="U74" si="114">U73+T74</f>
        <v>5918</v>
      </c>
      <c r="V74" s="65">
        <f t="shared" ref="V74" si="115">IF($J74&lt;&gt;1,((W73*$L$2)/($K74-1))*0.95,0-(W73*$L$2))</f>
        <v>27.083603055739978</v>
      </c>
      <c r="W74" s="65">
        <f t="shared" ref="W74" si="116">W73+V74</f>
        <v>5130.204599874115</v>
      </c>
      <c r="X74" s="65">
        <f t="shared" ref="X74" si="117">IF($J74&lt;&gt;1,(Y73*$L$3)*0.95,0-(($K74-1)*(Y73*$L$3)))</f>
        <v>97.813244654606478</v>
      </c>
      <c r="Y74" s="65">
        <f t="shared" ref="Y74" si="118">Y73+X74</f>
        <v>5245.8787527917902</v>
      </c>
      <c r="Z74" s="65">
        <f t="shared" ref="Z74" si="119">IF($J74&gt;L74,((AA73*$L$4)/($M74-1))*0.95,0-(AA73*$L$4))</f>
        <v>128.12655855818139</v>
      </c>
      <c r="AA74" s="65">
        <f t="shared" ref="AA74" si="120">AA73+Z74</f>
        <v>5792.6691474462014</v>
      </c>
      <c r="AB74" s="65">
        <f t="shared" ref="AB74" si="121">IF($J74&gt;L74,(AC73*$L$5)*0.95,0-(($M74-1)*(AC73*$L$5)))</f>
        <v>110.01783825697846</v>
      </c>
      <c r="AC74" s="66">
        <f t="shared" ref="AC74" si="122">AC73+AB74</f>
        <v>5900.4303780979499</v>
      </c>
    </row>
    <row r="133" spans="86:87" x14ac:dyDescent="0.25">
      <c r="CI133" s="11"/>
    </row>
    <row r="134" spans="86:87" x14ac:dyDescent="0.25">
      <c r="CI134" s="11"/>
    </row>
    <row r="135" spans="86:87" x14ac:dyDescent="0.25">
      <c r="CH135"/>
      <c r="CI135" s="11"/>
    </row>
    <row r="136" spans="86:87" x14ac:dyDescent="0.25">
      <c r="CH136"/>
      <c r="CI136" s="11"/>
    </row>
    <row r="137" spans="86:87" x14ac:dyDescent="0.25">
      <c r="CH137"/>
      <c r="CI137" s="11"/>
    </row>
    <row r="138" spans="86:87" x14ac:dyDescent="0.25">
      <c r="CH138"/>
      <c r="CI138" s="11"/>
    </row>
    <row r="139" spans="86:87" x14ac:dyDescent="0.25">
      <c r="CH139"/>
      <c r="CI139" s="11"/>
    </row>
    <row r="140" spans="86:87" x14ac:dyDescent="0.25">
      <c r="CH140"/>
      <c r="CI140" s="11"/>
    </row>
    <row r="141" spans="86:87" x14ac:dyDescent="0.25">
      <c r="CH141"/>
    </row>
    <row r="142" spans="86:87" x14ac:dyDescent="0.25">
      <c r="CH142"/>
    </row>
    <row r="143" spans="86:87" x14ac:dyDescent="0.25">
      <c r="CH143"/>
      <c r="CI143" s="11"/>
    </row>
    <row r="144" spans="86:87" x14ac:dyDescent="0.25">
      <c r="CH144"/>
      <c r="CI144" s="11"/>
    </row>
    <row r="145" spans="86:87" x14ac:dyDescent="0.25">
      <c r="CH145"/>
      <c r="CI145" s="11"/>
    </row>
    <row r="146" spans="86:87" x14ac:dyDescent="0.25">
      <c r="CH146"/>
      <c r="CI146" s="11"/>
    </row>
    <row r="147" spans="86:87" x14ac:dyDescent="0.25">
      <c r="CH147"/>
      <c r="CI147" s="11"/>
    </row>
    <row r="148" spans="86:87" x14ac:dyDescent="0.25">
      <c r="CH148"/>
      <c r="CI148" s="11"/>
    </row>
    <row r="149" spans="86:87" x14ac:dyDescent="0.25">
      <c r="CH149"/>
      <c r="CI149" s="11"/>
    </row>
    <row r="150" spans="86:87" x14ac:dyDescent="0.25">
      <c r="CH150"/>
      <c r="CI150" s="11"/>
    </row>
    <row r="151" spans="86:87" x14ac:dyDescent="0.25">
      <c r="CH151"/>
      <c r="CI151" s="11"/>
    </row>
    <row r="152" spans="86:87" x14ac:dyDescent="0.25">
      <c r="CH152"/>
      <c r="CI152" s="11"/>
    </row>
    <row r="153" spans="86:87" x14ac:dyDescent="0.25">
      <c r="CH153"/>
      <c r="CI153" s="11"/>
    </row>
    <row r="154" spans="86:87" x14ac:dyDescent="0.25">
      <c r="CH154"/>
      <c r="CI154" s="11"/>
    </row>
    <row r="155" spans="86:87" x14ac:dyDescent="0.25">
      <c r="CH155"/>
      <c r="CI155" s="11"/>
    </row>
    <row r="156" spans="86:87" x14ac:dyDescent="0.25">
      <c r="CH156"/>
      <c r="CI156" s="11"/>
    </row>
    <row r="157" spans="86:87" x14ac:dyDescent="0.25">
      <c r="CH157"/>
      <c r="CI157" s="11"/>
    </row>
    <row r="158" spans="86:87" x14ac:dyDescent="0.25">
      <c r="CH158"/>
      <c r="CI158" s="11"/>
    </row>
    <row r="159" spans="86:87" x14ac:dyDescent="0.25">
      <c r="CH159"/>
      <c r="CI159" s="11"/>
    </row>
    <row r="160" spans="86:87" x14ac:dyDescent="0.25">
      <c r="CH160"/>
      <c r="CI160" s="11"/>
    </row>
    <row r="161" spans="86:87" x14ac:dyDescent="0.25">
      <c r="CH161"/>
      <c r="CI161" s="11"/>
    </row>
    <row r="162" spans="86:87" x14ac:dyDescent="0.25">
      <c r="CH162"/>
      <c r="CI162" s="11"/>
    </row>
    <row r="163" spans="86:87" x14ac:dyDescent="0.25">
      <c r="CH163"/>
      <c r="CI163" s="11"/>
    </row>
    <row r="164" spans="86:87" x14ac:dyDescent="0.25">
      <c r="CH164"/>
      <c r="CI164" s="11"/>
    </row>
    <row r="165" spans="86:87" x14ac:dyDescent="0.25">
      <c r="CH165"/>
      <c r="CI165" s="11"/>
    </row>
    <row r="166" spans="86:87" x14ac:dyDescent="0.25">
      <c r="CH166"/>
      <c r="CI166" s="11"/>
    </row>
    <row r="167" spans="86:87" x14ac:dyDescent="0.25">
      <c r="CH167"/>
      <c r="CI167" s="11"/>
    </row>
    <row r="168" spans="86:87" x14ac:dyDescent="0.25">
      <c r="CH168"/>
      <c r="CI168" s="11"/>
    </row>
    <row r="169" spans="86:87" x14ac:dyDescent="0.25">
      <c r="CH169"/>
      <c r="CI169" s="11"/>
    </row>
    <row r="170" spans="86:87" x14ac:dyDescent="0.25">
      <c r="CH170"/>
      <c r="CI170" s="11"/>
    </row>
    <row r="171" spans="86:87" x14ac:dyDescent="0.25">
      <c r="CH171"/>
      <c r="CI171" s="11"/>
    </row>
    <row r="172" spans="86:87" x14ac:dyDescent="0.25">
      <c r="CH172"/>
      <c r="CI172" s="11"/>
    </row>
    <row r="173" spans="86:87" x14ac:dyDescent="0.25">
      <c r="CH173"/>
      <c r="CI173" s="11"/>
    </row>
    <row r="174" spans="86:87" x14ac:dyDescent="0.25">
      <c r="CH174"/>
      <c r="CI174" s="11"/>
    </row>
    <row r="175" spans="86:87" x14ac:dyDescent="0.25">
      <c r="CH175"/>
      <c r="CI175" s="11"/>
    </row>
    <row r="176" spans="86:87" x14ac:dyDescent="0.25">
      <c r="CH176"/>
      <c r="CI176" s="11"/>
    </row>
    <row r="177" spans="86:87" x14ac:dyDescent="0.25">
      <c r="CH177"/>
      <c r="CI177" s="11"/>
    </row>
    <row r="178" spans="86:87" x14ac:dyDescent="0.25">
      <c r="CH178"/>
      <c r="CI178" s="11"/>
    </row>
    <row r="179" spans="86:87" x14ac:dyDescent="0.25">
      <c r="CH179"/>
      <c r="CI179" s="11"/>
    </row>
    <row r="180" spans="86:87" x14ac:dyDescent="0.25">
      <c r="CH180"/>
      <c r="CI180" s="11"/>
    </row>
    <row r="181" spans="86:87" x14ac:dyDescent="0.25">
      <c r="CH181"/>
      <c r="CI181" s="11"/>
    </row>
    <row r="182" spans="86:87" x14ac:dyDescent="0.25">
      <c r="CH182"/>
      <c r="CI182" s="11"/>
    </row>
    <row r="183" spans="86:87" x14ac:dyDescent="0.25">
      <c r="CH183"/>
      <c r="CI183" s="11"/>
    </row>
    <row r="184" spans="86:87" x14ac:dyDescent="0.25">
      <c r="CH184"/>
      <c r="CI184" s="11"/>
    </row>
    <row r="185" spans="86:87" x14ac:dyDescent="0.25">
      <c r="CH185"/>
      <c r="CI185" s="11"/>
    </row>
    <row r="186" spans="86:87" x14ac:dyDescent="0.25">
      <c r="CH186"/>
      <c r="CI186" s="11"/>
    </row>
    <row r="187" spans="86:87" x14ac:dyDescent="0.25">
      <c r="CH187"/>
      <c r="CI187" s="11"/>
    </row>
    <row r="188" spans="86:87" x14ac:dyDescent="0.25">
      <c r="CH188"/>
      <c r="CI188" s="11"/>
    </row>
    <row r="189" spans="86:87" x14ac:dyDescent="0.25">
      <c r="CH189"/>
      <c r="CI189" s="11"/>
    </row>
    <row r="190" spans="86:87" x14ac:dyDescent="0.25">
      <c r="CH190"/>
      <c r="CI190" s="11"/>
    </row>
    <row r="191" spans="86:87" x14ac:dyDescent="0.25">
      <c r="CH191"/>
      <c r="CI191" s="11"/>
    </row>
    <row r="192" spans="86:87" x14ac:dyDescent="0.25">
      <c r="CH192"/>
      <c r="CI192" s="11"/>
    </row>
    <row r="193" spans="86:87" x14ac:dyDescent="0.25">
      <c r="CI193" s="11"/>
    </row>
    <row r="194" spans="86:87" x14ac:dyDescent="0.25">
      <c r="CI194" s="11"/>
    </row>
    <row r="195" spans="86:87" x14ac:dyDescent="0.25">
      <c r="CI195" s="11"/>
    </row>
    <row r="196" spans="86:87" x14ac:dyDescent="0.25">
      <c r="CI196" s="11"/>
    </row>
    <row r="197" spans="86:87" x14ac:dyDescent="0.25">
      <c r="CI197" s="11"/>
    </row>
    <row r="198" spans="86:87" x14ac:dyDescent="0.25">
      <c r="CI198" s="11"/>
    </row>
    <row r="199" spans="86:87" x14ac:dyDescent="0.25">
      <c r="CI199" s="11"/>
    </row>
    <row r="200" spans="86:87" x14ac:dyDescent="0.25">
      <c r="CI200" s="11"/>
    </row>
    <row r="201" spans="86:87" x14ac:dyDescent="0.25">
      <c r="CI201" s="11"/>
    </row>
    <row r="206" spans="86:87" x14ac:dyDescent="0.25">
      <c r="CH206"/>
      <c r="CI206" s="11"/>
    </row>
    <row r="207" spans="86:87" x14ac:dyDescent="0.25">
      <c r="CH207"/>
      <c r="CI207" s="11"/>
    </row>
    <row r="208" spans="86:87" x14ac:dyDescent="0.25">
      <c r="CH208"/>
      <c r="CI208" s="11"/>
    </row>
    <row r="209" spans="86:87" x14ac:dyDescent="0.25">
      <c r="CH209"/>
      <c r="CI209" s="11"/>
    </row>
    <row r="210" spans="86:87" x14ac:dyDescent="0.25">
      <c r="CH210"/>
      <c r="CI210" s="11"/>
    </row>
    <row r="211" spans="86:87" x14ac:dyDescent="0.25">
      <c r="CH211"/>
      <c r="CI211" s="11"/>
    </row>
    <row r="212" spans="86:87" x14ac:dyDescent="0.25">
      <c r="CH212"/>
      <c r="CI212" s="11"/>
    </row>
    <row r="213" spans="86:87" x14ac:dyDescent="0.25">
      <c r="CH213"/>
      <c r="CI213" s="11"/>
    </row>
    <row r="214" spans="86:87" x14ac:dyDescent="0.25">
      <c r="CH214"/>
      <c r="CI214" s="11"/>
    </row>
    <row r="215" spans="86:87" x14ac:dyDescent="0.25">
      <c r="CH215"/>
      <c r="CI215" s="11"/>
    </row>
    <row r="216" spans="86:87" x14ac:dyDescent="0.25">
      <c r="CH216"/>
      <c r="CI216" s="11"/>
    </row>
    <row r="217" spans="86:87" x14ac:dyDescent="0.25">
      <c r="CH217"/>
      <c r="CI217" s="11"/>
    </row>
    <row r="218" spans="86:87" x14ac:dyDescent="0.25">
      <c r="CH218"/>
      <c r="CI218" s="11"/>
    </row>
    <row r="219" spans="86:87" x14ac:dyDescent="0.25">
      <c r="CH219"/>
      <c r="CI219" s="11"/>
    </row>
    <row r="220" spans="86:87" x14ac:dyDescent="0.25">
      <c r="CH220"/>
      <c r="CI220" s="11"/>
    </row>
    <row r="221" spans="86:87" x14ac:dyDescent="0.25">
      <c r="CH221"/>
      <c r="CI221" s="11"/>
    </row>
    <row r="222" spans="86:87" x14ac:dyDescent="0.25">
      <c r="CH222"/>
      <c r="CI222" s="11"/>
    </row>
    <row r="223" spans="86:87" x14ac:dyDescent="0.25">
      <c r="CH223"/>
      <c r="CI223" s="11"/>
    </row>
    <row r="224" spans="86:87" x14ac:dyDescent="0.25">
      <c r="CH224"/>
      <c r="CI224" s="11"/>
    </row>
    <row r="225" spans="86:87" x14ac:dyDescent="0.25">
      <c r="CH225"/>
      <c r="CI225" s="11"/>
    </row>
    <row r="226" spans="86:87" x14ac:dyDescent="0.25">
      <c r="CH226"/>
      <c r="CI226" s="11"/>
    </row>
    <row r="227" spans="86:87" x14ac:dyDescent="0.25">
      <c r="CH227"/>
      <c r="CI227" s="11"/>
    </row>
    <row r="228" spans="86:87" x14ac:dyDescent="0.25">
      <c r="CH228"/>
      <c r="CI228" s="11"/>
    </row>
    <row r="229" spans="86:87" x14ac:dyDescent="0.25">
      <c r="CH229"/>
      <c r="CI229" s="11"/>
    </row>
    <row r="230" spans="86:87" x14ac:dyDescent="0.25">
      <c r="CH230"/>
      <c r="CI230" s="11"/>
    </row>
    <row r="231" spans="86:87" x14ac:dyDescent="0.25">
      <c r="CH231"/>
      <c r="CI231" s="11"/>
    </row>
    <row r="232" spans="86:87" x14ac:dyDescent="0.25">
      <c r="CH232"/>
      <c r="CI232" s="11"/>
    </row>
    <row r="233" spans="86:87" x14ac:dyDescent="0.25">
      <c r="CH233"/>
      <c r="CI233" s="11"/>
    </row>
    <row r="234" spans="86:87" x14ac:dyDescent="0.25">
      <c r="CH234"/>
      <c r="CI234" s="11"/>
    </row>
    <row r="235" spans="86:87" x14ac:dyDescent="0.25">
      <c r="CH235"/>
      <c r="CI235" s="11"/>
    </row>
    <row r="236" spans="86:87" x14ac:dyDescent="0.25">
      <c r="CH236"/>
      <c r="CI236" s="11"/>
    </row>
    <row r="237" spans="86:87" x14ac:dyDescent="0.25">
      <c r="CH237"/>
      <c r="CI237" s="11"/>
    </row>
    <row r="238" spans="86:87" x14ac:dyDescent="0.25">
      <c r="CH238"/>
      <c r="CI238" s="11"/>
    </row>
    <row r="239" spans="86:87" x14ac:dyDescent="0.25">
      <c r="CH239"/>
      <c r="CI239" s="11"/>
    </row>
    <row r="240" spans="86:87" x14ac:dyDescent="0.25">
      <c r="CH240"/>
      <c r="CI240" s="11"/>
    </row>
    <row r="241" spans="86:87" x14ac:dyDescent="0.25">
      <c r="CH241"/>
      <c r="CI241" s="11"/>
    </row>
    <row r="242" spans="86:87" x14ac:dyDescent="0.25">
      <c r="CH242"/>
      <c r="CI242" s="11"/>
    </row>
    <row r="243" spans="86:87" x14ac:dyDescent="0.25">
      <c r="CH243"/>
      <c r="CI243" s="11"/>
    </row>
    <row r="244" spans="86:87" x14ac:dyDescent="0.25">
      <c r="CH244"/>
      <c r="CI244" s="11"/>
    </row>
    <row r="245" spans="86:87" x14ac:dyDescent="0.25">
      <c r="CH245"/>
      <c r="CI245" s="11"/>
    </row>
    <row r="246" spans="86:87" x14ac:dyDescent="0.25">
      <c r="CH246"/>
      <c r="CI246" s="11"/>
    </row>
    <row r="247" spans="86:87" x14ac:dyDescent="0.25">
      <c r="CH247"/>
      <c r="CI247" s="11"/>
    </row>
    <row r="248" spans="86:87" x14ac:dyDescent="0.25">
      <c r="CH248"/>
      <c r="CI248" s="11"/>
    </row>
    <row r="249" spans="86:87" x14ac:dyDescent="0.25">
      <c r="CH249"/>
      <c r="CI249" s="11"/>
    </row>
    <row r="250" spans="86:87" x14ac:dyDescent="0.25">
      <c r="CH250"/>
      <c r="CI250" s="11"/>
    </row>
    <row r="251" spans="86:87" x14ac:dyDescent="0.25">
      <c r="CH251"/>
      <c r="CI251" s="11"/>
    </row>
    <row r="252" spans="86:87" x14ac:dyDescent="0.25">
      <c r="CH252"/>
      <c r="CI252" s="11"/>
    </row>
    <row r="253" spans="86:87" x14ac:dyDescent="0.25">
      <c r="CH253"/>
      <c r="CI253" s="11"/>
    </row>
    <row r="254" spans="86:87" x14ac:dyDescent="0.25">
      <c r="CH254"/>
      <c r="CI254" s="11"/>
    </row>
    <row r="255" spans="86:87" x14ac:dyDescent="0.25">
      <c r="CH255"/>
      <c r="CI255" s="11"/>
    </row>
    <row r="256" spans="86:87" x14ac:dyDescent="0.25">
      <c r="CH256"/>
      <c r="CI256" s="11"/>
    </row>
    <row r="257" spans="86:87" x14ac:dyDescent="0.25">
      <c r="CH257"/>
      <c r="CI257" s="11"/>
    </row>
    <row r="258" spans="86:87" x14ac:dyDescent="0.25">
      <c r="CH258"/>
      <c r="CI258" s="11"/>
    </row>
    <row r="259" spans="86:87" x14ac:dyDescent="0.25">
      <c r="CH259"/>
      <c r="CI259" s="11"/>
    </row>
    <row r="260" spans="86:87" x14ac:dyDescent="0.25">
      <c r="CH260"/>
      <c r="CI260" s="11"/>
    </row>
    <row r="261" spans="86:87" x14ac:dyDescent="0.25">
      <c r="CH261"/>
      <c r="CI261" s="11"/>
    </row>
    <row r="262" spans="86:87" x14ac:dyDescent="0.25">
      <c r="CH262"/>
      <c r="CI262" s="11"/>
    </row>
    <row r="263" spans="86:87" x14ac:dyDescent="0.25">
      <c r="CH263"/>
      <c r="CI263" s="11"/>
    </row>
    <row r="264" spans="86:87" x14ac:dyDescent="0.25">
      <c r="CI264" s="11"/>
    </row>
    <row r="265" spans="86:87" x14ac:dyDescent="0.25">
      <c r="CI265" s="11"/>
    </row>
    <row r="266" spans="86:87" x14ac:dyDescent="0.25">
      <c r="CI266" s="11"/>
    </row>
    <row r="267" spans="86:87" x14ac:dyDescent="0.25">
      <c r="CI267" s="11"/>
    </row>
    <row r="268" spans="86:87" x14ac:dyDescent="0.25">
      <c r="CI268" s="11"/>
    </row>
    <row r="269" spans="86:87" x14ac:dyDescent="0.25">
      <c r="CI269" s="11"/>
    </row>
    <row r="270" spans="86:87" x14ac:dyDescent="0.25">
      <c r="CI270" s="11"/>
    </row>
    <row r="271" spans="86:87" x14ac:dyDescent="0.25">
      <c r="CI271" s="11"/>
    </row>
    <row r="272" spans="86:87" x14ac:dyDescent="0.25">
      <c r="CI272" s="11"/>
    </row>
    <row r="277" spans="86:87" x14ac:dyDescent="0.25">
      <c r="CH277"/>
      <c r="CI277" s="11"/>
    </row>
    <row r="278" spans="86:87" x14ac:dyDescent="0.25">
      <c r="CH278"/>
      <c r="CI278" s="11"/>
    </row>
    <row r="279" spans="86:87" x14ac:dyDescent="0.25">
      <c r="CH279"/>
      <c r="CI279" s="11"/>
    </row>
    <row r="280" spans="86:87" x14ac:dyDescent="0.25">
      <c r="CH280"/>
      <c r="CI280" s="11"/>
    </row>
    <row r="281" spans="86:87" x14ac:dyDescent="0.25">
      <c r="CH281"/>
      <c r="CI281" s="11"/>
    </row>
    <row r="282" spans="86:87" x14ac:dyDescent="0.25">
      <c r="CH282"/>
      <c r="CI282" s="11"/>
    </row>
    <row r="283" spans="86:87" x14ac:dyDescent="0.25">
      <c r="CH283"/>
      <c r="CI283" s="11"/>
    </row>
    <row r="284" spans="86:87" x14ac:dyDescent="0.25">
      <c r="CH284"/>
      <c r="CI284" s="11"/>
    </row>
    <row r="285" spans="86:87" x14ac:dyDescent="0.25">
      <c r="CH285"/>
      <c r="CI285" s="11"/>
    </row>
    <row r="286" spans="86:87" x14ac:dyDescent="0.25">
      <c r="CH286"/>
      <c r="CI286" s="11"/>
    </row>
    <row r="287" spans="86:87" x14ac:dyDescent="0.25">
      <c r="CH287"/>
      <c r="CI287" s="11"/>
    </row>
    <row r="288" spans="86:87" x14ac:dyDescent="0.25">
      <c r="CH288"/>
      <c r="CI288" s="11"/>
    </row>
    <row r="289" spans="86:87" x14ac:dyDescent="0.25">
      <c r="CH289"/>
      <c r="CI289" s="11"/>
    </row>
    <row r="290" spans="86:87" x14ac:dyDescent="0.25">
      <c r="CH290"/>
      <c r="CI290" s="11"/>
    </row>
    <row r="291" spans="86:87" x14ac:dyDescent="0.25">
      <c r="CH291"/>
      <c r="CI291" s="11"/>
    </row>
    <row r="292" spans="86:87" x14ac:dyDescent="0.25">
      <c r="CH292"/>
      <c r="CI292" s="11"/>
    </row>
    <row r="293" spans="86:87" x14ac:dyDescent="0.25">
      <c r="CH293"/>
      <c r="CI293" s="11"/>
    </row>
    <row r="294" spans="86:87" x14ac:dyDescent="0.25">
      <c r="CH294"/>
      <c r="CI294" s="11"/>
    </row>
    <row r="295" spans="86:87" x14ac:dyDescent="0.25">
      <c r="CH295"/>
      <c r="CI295" s="11"/>
    </row>
    <row r="296" spans="86:87" x14ac:dyDescent="0.25">
      <c r="CH296"/>
      <c r="CI296" s="11"/>
    </row>
    <row r="297" spans="86:87" x14ac:dyDescent="0.25">
      <c r="CH297"/>
      <c r="CI297" s="11"/>
    </row>
    <row r="298" spans="86:87" x14ac:dyDescent="0.25">
      <c r="CH298"/>
      <c r="CI298" s="11"/>
    </row>
    <row r="299" spans="86:87" x14ac:dyDescent="0.25">
      <c r="CH299"/>
      <c r="CI299" s="11"/>
    </row>
    <row r="300" spans="86:87" x14ac:dyDescent="0.25">
      <c r="CH300"/>
      <c r="CI300" s="11"/>
    </row>
    <row r="301" spans="86:87" x14ac:dyDescent="0.25">
      <c r="CH301"/>
      <c r="CI301" s="11"/>
    </row>
    <row r="302" spans="86:87" x14ac:dyDescent="0.25">
      <c r="CH302"/>
      <c r="CI302" s="11"/>
    </row>
    <row r="303" spans="86:87" x14ac:dyDescent="0.25">
      <c r="CH303"/>
      <c r="CI303" s="11"/>
    </row>
    <row r="304" spans="86:87" x14ac:dyDescent="0.25">
      <c r="CH304"/>
      <c r="CI304" s="11"/>
    </row>
    <row r="305" spans="86:87" x14ac:dyDescent="0.25">
      <c r="CH305"/>
      <c r="CI305" s="11"/>
    </row>
    <row r="306" spans="86:87" x14ac:dyDescent="0.25">
      <c r="CH306"/>
      <c r="CI306" s="11"/>
    </row>
    <row r="307" spans="86:87" x14ac:dyDescent="0.25">
      <c r="CH307"/>
      <c r="CI307" s="11"/>
    </row>
    <row r="308" spans="86:87" x14ac:dyDescent="0.25">
      <c r="CH308"/>
      <c r="CI308" s="11"/>
    </row>
    <row r="309" spans="86:87" x14ac:dyDescent="0.25">
      <c r="CH309"/>
      <c r="CI309" s="11"/>
    </row>
    <row r="310" spans="86:87" x14ac:dyDescent="0.25">
      <c r="CH310"/>
      <c r="CI310" s="11"/>
    </row>
    <row r="311" spans="86:87" x14ac:dyDescent="0.25">
      <c r="CH311"/>
      <c r="CI311" s="11"/>
    </row>
    <row r="312" spans="86:87" x14ac:dyDescent="0.25">
      <c r="CH312"/>
      <c r="CI312" s="11"/>
    </row>
    <row r="313" spans="86:87" x14ac:dyDescent="0.25">
      <c r="CH313"/>
      <c r="CI313" s="11"/>
    </row>
    <row r="314" spans="86:87" x14ac:dyDescent="0.25">
      <c r="CH314"/>
      <c r="CI314" s="11"/>
    </row>
    <row r="315" spans="86:87" x14ac:dyDescent="0.25">
      <c r="CH315"/>
      <c r="CI315" s="11"/>
    </row>
    <row r="316" spans="86:87" x14ac:dyDescent="0.25">
      <c r="CH316"/>
      <c r="CI316" s="11"/>
    </row>
    <row r="317" spans="86:87" x14ac:dyDescent="0.25">
      <c r="CH317"/>
      <c r="CI317" s="11"/>
    </row>
    <row r="318" spans="86:87" x14ac:dyDescent="0.25">
      <c r="CH318"/>
      <c r="CI318" s="11"/>
    </row>
    <row r="319" spans="86:87" x14ac:dyDescent="0.25">
      <c r="CH319"/>
      <c r="CI319" s="11"/>
    </row>
    <row r="320" spans="86:87" x14ac:dyDescent="0.25">
      <c r="CH320"/>
      <c r="CI320" s="11"/>
    </row>
    <row r="321" spans="86:87" x14ac:dyDescent="0.25">
      <c r="CH321"/>
      <c r="CI321" s="11"/>
    </row>
    <row r="322" spans="86:87" x14ac:dyDescent="0.25">
      <c r="CH322"/>
      <c r="CI322" s="11"/>
    </row>
    <row r="323" spans="86:87" x14ac:dyDescent="0.25">
      <c r="CH323"/>
      <c r="CI323" s="11"/>
    </row>
    <row r="324" spans="86:87" x14ac:dyDescent="0.25">
      <c r="CH324"/>
      <c r="CI324" s="11"/>
    </row>
    <row r="325" spans="86:87" x14ac:dyDescent="0.25">
      <c r="CH325"/>
      <c r="CI325" s="11"/>
    </row>
    <row r="326" spans="86:87" x14ac:dyDescent="0.25">
      <c r="CH326"/>
      <c r="CI326" s="11"/>
    </row>
    <row r="327" spans="86:87" x14ac:dyDescent="0.25">
      <c r="CH327"/>
      <c r="CI327" s="11"/>
    </row>
    <row r="328" spans="86:87" x14ac:dyDescent="0.25">
      <c r="CH328"/>
      <c r="CI328" s="11"/>
    </row>
    <row r="329" spans="86:87" x14ac:dyDescent="0.25">
      <c r="CH329"/>
      <c r="CI329" s="11"/>
    </row>
    <row r="330" spans="86:87" x14ac:dyDescent="0.25">
      <c r="CH330"/>
      <c r="CI330" s="11"/>
    </row>
    <row r="331" spans="86:87" x14ac:dyDescent="0.25">
      <c r="CH331"/>
      <c r="CI331" s="11"/>
    </row>
    <row r="332" spans="86:87" x14ac:dyDescent="0.25">
      <c r="CH332"/>
      <c r="CI332" s="11"/>
    </row>
    <row r="333" spans="86:87" x14ac:dyDescent="0.25">
      <c r="CH333"/>
      <c r="CI333" s="11"/>
    </row>
    <row r="334" spans="86:87" x14ac:dyDescent="0.25">
      <c r="CH334"/>
      <c r="CI334" s="11"/>
    </row>
    <row r="335" spans="86:87" x14ac:dyDescent="0.25">
      <c r="CI335" s="11"/>
    </row>
    <row r="336" spans="86:87" x14ac:dyDescent="0.25">
      <c r="CI336" s="11"/>
    </row>
    <row r="337" spans="86:87" x14ac:dyDescent="0.25">
      <c r="CI337" s="11"/>
    </row>
    <row r="338" spans="86:87" x14ac:dyDescent="0.25">
      <c r="CI338" s="11"/>
    </row>
    <row r="339" spans="86:87" x14ac:dyDescent="0.25">
      <c r="CI339" s="11"/>
    </row>
    <row r="340" spans="86:87" x14ac:dyDescent="0.25">
      <c r="CI340" s="11"/>
    </row>
    <row r="341" spans="86:87" x14ac:dyDescent="0.25">
      <c r="CI341" s="11"/>
    </row>
    <row r="342" spans="86:87" x14ac:dyDescent="0.25">
      <c r="CI342" s="11"/>
    </row>
    <row r="343" spans="86:87" x14ac:dyDescent="0.25">
      <c r="CI343" s="11"/>
    </row>
    <row r="347" spans="86:87" x14ac:dyDescent="0.25">
      <c r="CH347"/>
      <c r="CI347" s="11"/>
    </row>
    <row r="348" spans="86:87" x14ac:dyDescent="0.25">
      <c r="CH348"/>
      <c r="CI348" s="11"/>
    </row>
    <row r="349" spans="86:87" x14ac:dyDescent="0.25">
      <c r="CH349"/>
      <c r="CI349" s="11"/>
    </row>
    <row r="350" spans="86:87" x14ac:dyDescent="0.25">
      <c r="CH350"/>
      <c r="CI350" s="11"/>
    </row>
    <row r="351" spans="86:87" x14ac:dyDescent="0.25">
      <c r="CH351"/>
      <c r="CI351" s="11"/>
    </row>
    <row r="352" spans="86:87" x14ac:dyDescent="0.25">
      <c r="CH352"/>
      <c r="CI352" s="11"/>
    </row>
    <row r="353" spans="86:87" x14ac:dyDescent="0.25">
      <c r="CH353"/>
      <c r="CI353" s="11"/>
    </row>
    <row r="354" spans="86:87" x14ac:dyDescent="0.25">
      <c r="CH354"/>
      <c r="CI354" s="11"/>
    </row>
    <row r="355" spans="86:87" x14ac:dyDescent="0.25">
      <c r="CH355"/>
      <c r="CI355" s="11"/>
    </row>
    <row r="356" spans="86:87" x14ac:dyDescent="0.25">
      <c r="CH356"/>
      <c r="CI356" s="11"/>
    </row>
    <row r="357" spans="86:87" x14ac:dyDescent="0.25">
      <c r="CH357"/>
      <c r="CI357" s="11"/>
    </row>
    <row r="358" spans="86:87" x14ac:dyDescent="0.25">
      <c r="CH358"/>
      <c r="CI358" s="11"/>
    </row>
    <row r="359" spans="86:87" x14ac:dyDescent="0.25">
      <c r="CH359"/>
      <c r="CI359" s="11"/>
    </row>
    <row r="360" spans="86:87" x14ac:dyDescent="0.25">
      <c r="CH360"/>
      <c r="CI360" s="11"/>
    </row>
    <row r="361" spans="86:87" x14ac:dyDescent="0.25">
      <c r="CH361"/>
      <c r="CI361" s="11"/>
    </row>
    <row r="362" spans="86:87" x14ac:dyDescent="0.25">
      <c r="CH362"/>
      <c r="CI362" s="11"/>
    </row>
    <row r="363" spans="86:87" x14ac:dyDescent="0.25">
      <c r="CH363"/>
      <c r="CI363" s="11"/>
    </row>
    <row r="364" spans="86:87" x14ac:dyDescent="0.25">
      <c r="CH364"/>
      <c r="CI364" s="11"/>
    </row>
    <row r="365" spans="86:87" x14ac:dyDescent="0.25">
      <c r="CH365"/>
      <c r="CI365" s="11"/>
    </row>
    <row r="366" spans="86:87" x14ac:dyDescent="0.25">
      <c r="CH366"/>
      <c r="CI366" s="11"/>
    </row>
    <row r="367" spans="86:87" x14ac:dyDescent="0.25">
      <c r="CH367"/>
      <c r="CI367" s="11"/>
    </row>
    <row r="368" spans="86:87" x14ac:dyDescent="0.25">
      <c r="CH368"/>
      <c r="CI368" s="11"/>
    </row>
    <row r="369" spans="86:87" x14ac:dyDescent="0.25">
      <c r="CH369"/>
      <c r="CI369" s="11"/>
    </row>
    <row r="370" spans="86:87" x14ac:dyDescent="0.25">
      <c r="CH370"/>
      <c r="CI370" s="11"/>
    </row>
    <row r="371" spans="86:87" x14ac:dyDescent="0.25">
      <c r="CH371"/>
      <c r="CI371" s="11"/>
    </row>
    <row r="372" spans="86:87" x14ac:dyDescent="0.25">
      <c r="CH372"/>
      <c r="CI372" s="11"/>
    </row>
    <row r="373" spans="86:87" x14ac:dyDescent="0.25">
      <c r="CH373"/>
      <c r="CI373" s="11"/>
    </row>
    <row r="374" spans="86:87" x14ac:dyDescent="0.25">
      <c r="CH374"/>
      <c r="CI374" s="11"/>
    </row>
    <row r="375" spans="86:87" x14ac:dyDescent="0.25">
      <c r="CH375"/>
      <c r="CI375" s="11"/>
    </row>
    <row r="376" spans="86:87" x14ac:dyDescent="0.25">
      <c r="CH376"/>
      <c r="CI376" s="11"/>
    </row>
    <row r="377" spans="86:87" x14ac:dyDescent="0.25">
      <c r="CH377"/>
      <c r="CI377" s="11"/>
    </row>
    <row r="378" spans="86:87" x14ac:dyDescent="0.25">
      <c r="CH378"/>
      <c r="CI378" s="11"/>
    </row>
    <row r="379" spans="86:87" x14ac:dyDescent="0.25">
      <c r="CH379"/>
      <c r="CI379" s="11"/>
    </row>
    <row r="380" spans="86:87" x14ac:dyDescent="0.25">
      <c r="CH380"/>
      <c r="CI380" s="11"/>
    </row>
    <row r="381" spans="86:87" x14ac:dyDescent="0.25">
      <c r="CH381"/>
      <c r="CI381" s="11"/>
    </row>
    <row r="382" spans="86:87" x14ac:dyDescent="0.25">
      <c r="CH382"/>
      <c r="CI382" s="11"/>
    </row>
    <row r="383" spans="86:87" x14ac:dyDescent="0.25">
      <c r="CH383"/>
      <c r="CI383" s="11"/>
    </row>
    <row r="384" spans="86:87" x14ac:dyDescent="0.25">
      <c r="CH384"/>
      <c r="CI384" s="11"/>
    </row>
    <row r="385" spans="86:87" x14ac:dyDescent="0.25">
      <c r="CH385"/>
      <c r="CI385" s="11"/>
    </row>
    <row r="386" spans="86:87" x14ac:dyDescent="0.25">
      <c r="CH386"/>
      <c r="CI386" s="11"/>
    </row>
    <row r="387" spans="86:87" x14ac:dyDescent="0.25">
      <c r="CH387"/>
      <c r="CI387" s="11"/>
    </row>
    <row r="388" spans="86:87" x14ac:dyDescent="0.25">
      <c r="CH388"/>
      <c r="CI388" s="11"/>
    </row>
    <row r="389" spans="86:87" x14ac:dyDescent="0.25">
      <c r="CH389"/>
      <c r="CI389" s="11"/>
    </row>
    <row r="390" spans="86:87" x14ac:dyDescent="0.25">
      <c r="CH390"/>
      <c r="CI390" s="11"/>
    </row>
    <row r="391" spans="86:87" x14ac:dyDescent="0.25">
      <c r="CH391"/>
      <c r="CI391" s="11"/>
    </row>
    <row r="392" spans="86:87" x14ac:dyDescent="0.25">
      <c r="CH392"/>
      <c r="CI392" s="11"/>
    </row>
    <row r="393" spans="86:87" x14ac:dyDescent="0.25">
      <c r="CH393"/>
      <c r="CI393" s="11"/>
    </row>
    <row r="394" spans="86:87" x14ac:dyDescent="0.25">
      <c r="CH394"/>
      <c r="CI394" s="11"/>
    </row>
    <row r="395" spans="86:87" x14ac:dyDescent="0.25">
      <c r="CH395"/>
      <c r="CI395" s="11"/>
    </row>
    <row r="396" spans="86:87" x14ac:dyDescent="0.25">
      <c r="CH396"/>
      <c r="CI396" s="11"/>
    </row>
    <row r="397" spans="86:87" x14ac:dyDescent="0.25">
      <c r="CH397"/>
      <c r="CI397" s="11"/>
    </row>
    <row r="398" spans="86:87" x14ac:dyDescent="0.25">
      <c r="CH398"/>
      <c r="CI398" s="11"/>
    </row>
    <row r="399" spans="86:87" x14ac:dyDescent="0.25">
      <c r="CH399"/>
      <c r="CI399" s="11"/>
    </row>
    <row r="400" spans="86:87" x14ac:dyDescent="0.25">
      <c r="CH400"/>
      <c r="CI400" s="11"/>
    </row>
    <row r="401" spans="86:87" x14ac:dyDescent="0.25">
      <c r="CH401"/>
      <c r="CI401" s="11"/>
    </row>
    <row r="402" spans="86:87" x14ac:dyDescent="0.25">
      <c r="CH402"/>
      <c r="CI402" s="11"/>
    </row>
    <row r="403" spans="86:87" x14ac:dyDescent="0.25">
      <c r="CH403"/>
      <c r="CI403" s="11"/>
    </row>
    <row r="404" spans="86:87" x14ac:dyDescent="0.25">
      <c r="CH404"/>
      <c r="CI404" s="11"/>
    </row>
    <row r="405" spans="86:87" x14ac:dyDescent="0.25">
      <c r="CI405" s="11"/>
    </row>
    <row r="406" spans="86:87" x14ac:dyDescent="0.25">
      <c r="CI406" s="11"/>
    </row>
    <row r="407" spans="86:87" x14ac:dyDescent="0.25">
      <c r="CI407" s="11"/>
    </row>
    <row r="408" spans="86:87" x14ac:dyDescent="0.25">
      <c r="CI408" s="11"/>
    </row>
    <row r="409" spans="86:87" x14ac:dyDescent="0.25">
      <c r="CI409" s="11"/>
    </row>
    <row r="410" spans="86:87" x14ac:dyDescent="0.25">
      <c r="CI410" s="11"/>
    </row>
    <row r="411" spans="86:87" x14ac:dyDescent="0.25">
      <c r="CI411" s="11"/>
    </row>
    <row r="412" spans="86:87" x14ac:dyDescent="0.25">
      <c r="CI412" s="11"/>
    </row>
    <row r="413" spans="86:87" x14ac:dyDescent="0.25">
      <c r="CI413" s="11"/>
    </row>
    <row r="418" spans="86:87" x14ac:dyDescent="0.25">
      <c r="CH418"/>
      <c r="CI418" s="11"/>
    </row>
    <row r="419" spans="86:87" x14ac:dyDescent="0.25">
      <c r="CH419"/>
      <c r="CI419" s="11"/>
    </row>
    <row r="420" spans="86:87" x14ac:dyDescent="0.25">
      <c r="CH420"/>
      <c r="CI420" s="11"/>
    </row>
    <row r="421" spans="86:87" x14ac:dyDescent="0.25">
      <c r="CH421"/>
      <c r="CI421" s="11"/>
    </row>
    <row r="422" spans="86:87" x14ac:dyDescent="0.25">
      <c r="CH422"/>
      <c r="CI422" s="11"/>
    </row>
    <row r="423" spans="86:87" x14ac:dyDescent="0.25">
      <c r="CH423"/>
      <c r="CI423" s="11"/>
    </row>
    <row r="424" spans="86:87" x14ac:dyDescent="0.25">
      <c r="CH424"/>
      <c r="CI424" s="11"/>
    </row>
    <row r="425" spans="86:87" x14ac:dyDescent="0.25">
      <c r="CH425"/>
      <c r="CI425" s="11"/>
    </row>
    <row r="426" spans="86:87" x14ac:dyDescent="0.25">
      <c r="CH426"/>
      <c r="CI426" s="11"/>
    </row>
    <row r="427" spans="86:87" x14ac:dyDescent="0.25">
      <c r="CH427"/>
      <c r="CI427" s="11"/>
    </row>
    <row r="428" spans="86:87" x14ac:dyDescent="0.25">
      <c r="CH428"/>
      <c r="CI428" s="11"/>
    </row>
    <row r="429" spans="86:87" x14ac:dyDescent="0.25">
      <c r="CH429"/>
      <c r="CI429" s="11"/>
    </row>
    <row r="430" spans="86:87" x14ac:dyDescent="0.25">
      <c r="CH430"/>
      <c r="CI430" s="11"/>
    </row>
    <row r="431" spans="86:87" x14ac:dyDescent="0.25">
      <c r="CH431"/>
      <c r="CI431" s="11"/>
    </row>
    <row r="432" spans="86:87" x14ac:dyDescent="0.25">
      <c r="CH432"/>
      <c r="CI432" s="11"/>
    </row>
    <row r="433" spans="86:87" x14ac:dyDescent="0.25">
      <c r="CH433"/>
      <c r="CI433" s="11"/>
    </row>
    <row r="434" spans="86:87" x14ac:dyDescent="0.25">
      <c r="CH434"/>
      <c r="CI434" s="11"/>
    </row>
    <row r="435" spans="86:87" x14ac:dyDescent="0.25">
      <c r="CH435"/>
      <c r="CI435" s="11"/>
    </row>
    <row r="436" spans="86:87" x14ac:dyDescent="0.25">
      <c r="CH436"/>
      <c r="CI436" s="11"/>
    </row>
    <row r="437" spans="86:87" x14ac:dyDescent="0.25">
      <c r="CH437"/>
      <c r="CI437" s="11"/>
    </row>
    <row r="438" spans="86:87" x14ac:dyDescent="0.25">
      <c r="CH438"/>
      <c r="CI438" s="11"/>
    </row>
    <row r="439" spans="86:87" x14ac:dyDescent="0.25">
      <c r="CH439"/>
      <c r="CI439" s="11"/>
    </row>
    <row r="440" spans="86:87" x14ac:dyDescent="0.25">
      <c r="CH440"/>
      <c r="CI440" s="11"/>
    </row>
    <row r="441" spans="86:87" x14ac:dyDescent="0.25">
      <c r="CH441"/>
      <c r="CI441" s="11"/>
    </row>
    <row r="442" spans="86:87" x14ac:dyDescent="0.25">
      <c r="CH442"/>
      <c r="CI442" s="11"/>
    </row>
    <row r="443" spans="86:87" x14ac:dyDescent="0.25">
      <c r="CH443"/>
      <c r="CI443" s="11"/>
    </row>
    <row r="444" spans="86:87" x14ac:dyDescent="0.25">
      <c r="CH444"/>
      <c r="CI444" s="11"/>
    </row>
    <row r="445" spans="86:87" x14ac:dyDescent="0.25">
      <c r="CH445"/>
      <c r="CI445" s="11"/>
    </row>
    <row r="446" spans="86:87" x14ac:dyDescent="0.25">
      <c r="CH446"/>
      <c r="CI446" s="11"/>
    </row>
    <row r="447" spans="86:87" x14ac:dyDescent="0.25">
      <c r="CH447"/>
      <c r="CI447" s="11"/>
    </row>
    <row r="448" spans="86:87" x14ac:dyDescent="0.25">
      <c r="CH448"/>
      <c r="CI448" s="11"/>
    </row>
    <row r="449" spans="86:87" x14ac:dyDescent="0.25">
      <c r="CH449"/>
      <c r="CI449" s="11"/>
    </row>
    <row r="450" spans="86:87" x14ac:dyDescent="0.25">
      <c r="CH450"/>
      <c r="CI450" s="11"/>
    </row>
    <row r="451" spans="86:87" x14ac:dyDescent="0.25">
      <c r="CH451"/>
      <c r="CI451" s="11"/>
    </row>
    <row r="452" spans="86:87" x14ac:dyDescent="0.25">
      <c r="CH452"/>
      <c r="CI452" s="11"/>
    </row>
    <row r="453" spans="86:87" x14ac:dyDescent="0.25">
      <c r="CH453"/>
      <c r="CI453" s="11"/>
    </row>
    <row r="454" spans="86:87" x14ac:dyDescent="0.25">
      <c r="CH454"/>
      <c r="CI454" s="11"/>
    </row>
    <row r="455" spans="86:87" x14ac:dyDescent="0.25">
      <c r="CH455"/>
      <c r="CI455" s="11"/>
    </row>
    <row r="456" spans="86:87" x14ac:dyDescent="0.25">
      <c r="CH456"/>
      <c r="CI456" s="11"/>
    </row>
    <row r="457" spans="86:87" x14ac:dyDescent="0.25">
      <c r="CH457"/>
      <c r="CI457" s="11"/>
    </row>
    <row r="458" spans="86:87" x14ac:dyDescent="0.25">
      <c r="CH458"/>
      <c r="CI458" s="11"/>
    </row>
    <row r="459" spans="86:87" x14ac:dyDescent="0.25">
      <c r="CH459"/>
      <c r="CI459" s="11"/>
    </row>
    <row r="460" spans="86:87" x14ac:dyDescent="0.25">
      <c r="CH460"/>
      <c r="CI460" s="11"/>
    </row>
    <row r="461" spans="86:87" x14ac:dyDescent="0.25">
      <c r="CH461"/>
      <c r="CI461" s="11"/>
    </row>
    <row r="462" spans="86:87" x14ac:dyDescent="0.25">
      <c r="CH462"/>
      <c r="CI462" s="11"/>
    </row>
    <row r="463" spans="86:87" x14ac:dyDescent="0.25">
      <c r="CH463"/>
      <c r="CI463" s="11"/>
    </row>
    <row r="464" spans="86:87" x14ac:dyDescent="0.25">
      <c r="CH464"/>
      <c r="CI464" s="11"/>
    </row>
    <row r="465" spans="86:87" x14ac:dyDescent="0.25">
      <c r="CH465"/>
      <c r="CI465" s="11"/>
    </row>
    <row r="466" spans="86:87" x14ac:dyDescent="0.25">
      <c r="CH466"/>
      <c r="CI466" s="11"/>
    </row>
    <row r="467" spans="86:87" x14ac:dyDescent="0.25">
      <c r="CH467"/>
      <c r="CI467" s="11"/>
    </row>
    <row r="468" spans="86:87" x14ac:dyDescent="0.25">
      <c r="CH468"/>
      <c r="CI468" s="11"/>
    </row>
    <row r="469" spans="86:87" x14ac:dyDescent="0.25">
      <c r="CH469"/>
      <c r="CI469" s="11"/>
    </row>
    <row r="470" spans="86:87" x14ac:dyDescent="0.25">
      <c r="CH470"/>
      <c r="CI470" s="11"/>
    </row>
    <row r="471" spans="86:87" x14ac:dyDescent="0.25">
      <c r="CH471"/>
      <c r="CI471" s="11"/>
    </row>
    <row r="472" spans="86:87" x14ac:dyDescent="0.25">
      <c r="CH472"/>
      <c r="CI472" s="11"/>
    </row>
    <row r="473" spans="86:87" x14ac:dyDescent="0.25">
      <c r="CH473"/>
      <c r="CI473" s="11"/>
    </row>
    <row r="474" spans="86:87" x14ac:dyDescent="0.25">
      <c r="CH474"/>
      <c r="CI474" s="11"/>
    </row>
    <row r="475" spans="86:87" x14ac:dyDescent="0.25">
      <c r="CH475"/>
      <c r="CI475" s="11"/>
    </row>
    <row r="476" spans="86:87" x14ac:dyDescent="0.25">
      <c r="CI476" s="11"/>
    </row>
    <row r="477" spans="86:87" x14ac:dyDescent="0.25">
      <c r="CI477" s="11"/>
    </row>
    <row r="478" spans="86:87" x14ac:dyDescent="0.25">
      <c r="CI478" s="11"/>
    </row>
    <row r="479" spans="86:87" x14ac:dyDescent="0.25">
      <c r="CI479" s="11"/>
    </row>
    <row r="480" spans="86:87" x14ac:dyDescent="0.25">
      <c r="CI480" s="11"/>
    </row>
    <row r="481" spans="86:87" x14ac:dyDescent="0.25">
      <c r="CI481" s="11"/>
    </row>
    <row r="482" spans="86:87" x14ac:dyDescent="0.25">
      <c r="CI482" s="11"/>
    </row>
    <row r="483" spans="86:87" x14ac:dyDescent="0.25">
      <c r="CI483" s="11"/>
    </row>
    <row r="484" spans="86:87" x14ac:dyDescent="0.25">
      <c r="CI484" s="11"/>
    </row>
    <row r="489" spans="86:87" x14ac:dyDescent="0.25">
      <c r="CH489"/>
      <c r="CI489" s="11"/>
    </row>
    <row r="490" spans="86:87" x14ac:dyDescent="0.25">
      <c r="CH490"/>
      <c r="CI490" s="11"/>
    </row>
    <row r="491" spans="86:87" x14ac:dyDescent="0.25">
      <c r="CH491"/>
      <c r="CI491" s="11"/>
    </row>
    <row r="492" spans="86:87" x14ac:dyDescent="0.25">
      <c r="CH492"/>
      <c r="CI492" s="11"/>
    </row>
    <row r="493" spans="86:87" x14ac:dyDescent="0.25">
      <c r="CH493"/>
      <c r="CI493" s="11"/>
    </row>
    <row r="494" spans="86:87" x14ac:dyDescent="0.25">
      <c r="CH494"/>
      <c r="CI494" s="11"/>
    </row>
    <row r="495" spans="86:87" x14ac:dyDescent="0.25">
      <c r="CH495"/>
      <c r="CI495" s="11"/>
    </row>
    <row r="496" spans="86:87" x14ac:dyDescent="0.25">
      <c r="CH496"/>
      <c r="CI496" s="11"/>
    </row>
    <row r="497" spans="86:87" x14ac:dyDescent="0.25">
      <c r="CH497"/>
      <c r="CI497" s="11"/>
    </row>
    <row r="498" spans="86:87" x14ac:dyDescent="0.25">
      <c r="CH498"/>
      <c r="CI498" s="11"/>
    </row>
    <row r="499" spans="86:87" x14ac:dyDescent="0.25">
      <c r="CH499"/>
      <c r="CI499" s="11"/>
    </row>
    <row r="500" spans="86:87" x14ac:dyDescent="0.25">
      <c r="CH500"/>
      <c r="CI500" s="11"/>
    </row>
    <row r="501" spans="86:87" x14ac:dyDescent="0.25">
      <c r="CH501"/>
      <c r="CI501" s="11"/>
    </row>
    <row r="502" spans="86:87" x14ac:dyDescent="0.25">
      <c r="CH502"/>
      <c r="CI502" s="11"/>
    </row>
    <row r="503" spans="86:87" x14ac:dyDescent="0.25">
      <c r="CH503"/>
      <c r="CI503" s="11"/>
    </row>
    <row r="504" spans="86:87" x14ac:dyDescent="0.25">
      <c r="CH504"/>
      <c r="CI504" s="11"/>
    </row>
    <row r="505" spans="86:87" x14ac:dyDescent="0.25">
      <c r="CH505"/>
      <c r="CI505" s="11"/>
    </row>
    <row r="506" spans="86:87" x14ac:dyDescent="0.25">
      <c r="CH506"/>
      <c r="CI506" s="11"/>
    </row>
    <row r="507" spans="86:87" x14ac:dyDescent="0.25">
      <c r="CH507"/>
      <c r="CI507" s="11"/>
    </row>
    <row r="508" spans="86:87" x14ac:dyDescent="0.25">
      <c r="CH508"/>
      <c r="CI508" s="11"/>
    </row>
    <row r="509" spans="86:87" x14ac:dyDescent="0.25">
      <c r="CH509"/>
      <c r="CI509" s="11"/>
    </row>
    <row r="510" spans="86:87" x14ac:dyDescent="0.25">
      <c r="CH510"/>
      <c r="CI510" s="11"/>
    </row>
    <row r="511" spans="86:87" x14ac:dyDescent="0.25">
      <c r="CH511"/>
      <c r="CI511" s="11"/>
    </row>
    <row r="512" spans="86:87" x14ac:dyDescent="0.25">
      <c r="CH512"/>
      <c r="CI512" s="11"/>
    </row>
    <row r="513" spans="86:87" x14ac:dyDescent="0.25">
      <c r="CH513"/>
      <c r="CI513" s="11"/>
    </row>
    <row r="514" spans="86:87" x14ac:dyDescent="0.25">
      <c r="CH514"/>
      <c r="CI514" s="11"/>
    </row>
    <row r="515" spans="86:87" x14ac:dyDescent="0.25">
      <c r="CH515"/>
      <c r="CI515" s="11"/>
    </row>
    <row r="516" spans="86:87" x14ac:dyDescent="0.25">
      <c r="CH516"/>
      <c r="CI516" s="11"/>
    </row>
    <row r="517" spans="86:87" x14ac:dyDescent="0.25">
      <c r="CH517"/>
      <c r="CI517" s="11"/>
    </row>
    <row r="518" spans="86:87" x14ac:dyDescent="0.25">
      <c r="CH518"/>
      <c r="CI518" s="11"/>
    </row>
    <row r="519" spans="86:87" x14ac:dyDescent="0.25">
      <c r="CH519"/>
      <c r="CI519" s="11"/>
    </row>
    <row r="520" spans="86:87" x14ac:dyDescent="0.25">
      <c r="CH520"/>
      <c r="CI520" s="11"/>
    </row>
    <row r="521" spans="86:87" x14ac:dyDescent="0.25">
      <c r="CH521"/>
      <c r="CI521" s="11"/>
    </row>
    <row r="522" spans="86:87" x14ac:dyDescent="0.25">
      <c r="CH522"/>
      <c r="CI522" s="11"/>
    </row>
    <row r="523" spans="86:87" x14ac:dyDescent="0.25">
      <c r="CH523"/>
      <c r="CI523" s="11"/>
    </row>
    <row r="524" spans="86:87" x14ac:dyDescent="0.25">
      <c r="CH524"/>
      <c r="CI524" s="11"/>
    </row>
    <row r="525" spans="86:87" x14ac:dyDescent="0.25">
      <c r="CH525"/>
      <c r="CI525" s="11"/>
    </row>
    <row r="526" spans="86:87" x14ac:dyDescent="0.25">
      <c r="CH526"/>
      <c r="CI526" s="11"/>
    </row>
    <row r="527" spans="86:87" x14ac:dyDescent="0.25">
      <c r="CH527"/>
      <c r="CI527" s="11"/>
    </row>
    <row r="528" spans="86:87" x14ac:dyDescent="0.25">
      <c r="CH528"/>
      <c r="CI528" s="11"/>
    </row>
    <row r="529" spans="86:87" x14ac:dyDescent="0.25">
      <c r="CH529"/>
      <c r="CI529" s="11"/>
    </row>
    <row r="530" spans="86:87" x14ac:dyDescent="0.25">
      <c r="CH530"/>
      <c r="CI530" s="11"/>
    </row>
    <row r="531" spans="86:87" x14ac:dyDescent="0.25">
      <c r="CH531"/>
      <c r="CI531" s="11"/>
    </row>
    <row r="532" spans="86:87" x14ac:dyDescent="0.25">
      <c r="CH532"/>
      <c r="CI532" s="11"/>
    </row>
    <row r="533" spans="86:87" x14ac:dyDescent="0.25">
      <c r="CH533"/>
      <c r="CI533" s="11"/>
    </row>
    <row r="534" spans="86:87" x14ac:dyDescent="0.25">
      <c r="CH534"/>
      <c r="CI534" s="11"/>
    </row>
    <row r="535" spans="86:87" x14ac:dyDescent="0.25">
      <c r="CH535"/>
      <c r="CI535" s="11"/>
    </row>
    <row r="536" spans="86:87" x14ac:dyDescent="0.25">
      <c r="CH536"/>
      <c r="CI536" s="11"/>
    </row>
    <row r="537" spans="86:87" x14ac:dyDescent="0.25">
      <c r="CH537"/>
      <c r="CI537" s="11"/>
    </row>
    <row r="538" spans="86:87" x14ac:dyDescent="0.25">
      <c r="CH538"/>
      <c r="CI538" s="11"/>
    </row>
    <row r="539" spans="86:87" x14ac:dyDescent="0.25">
      <c r="CH539"/>
      <c r="CI539" s="11"/>
    </row>
    <row r="540" spans="86:87" x14ac:dyDescent="0.25">
      <c r="CH540"/>
      <c r="CI540" s="11"/>
    </row>
    <row r="541" spans="86:87" x14ac:dyDescent="0.25">
      <c r="CH541"/>
      <c r="CI541" s="11"/>
    </row>
    <row r="542" spans="86:87" x14ac:dyDescent="0.25">
      <c r="CH542"/>
      <c r="CI542" s="11"/>
    </row>
    <row r="543" spans="86:87" x14ac:dyDescent="0.25">
      <c r="CH543"/>
      <c r="CI543" s="11"/>
    </row>
    <row r="544" spans="86:87" x14ac:dyDescent="0.25">
      <c r="CH544"/>
      <c r="CI544" s="11"/>
    </row>
    <row r="545" spans="86:87" x14ac:dyDescent="0.25">
      <c r="CH545"/>
      <c r="CI545" s="11"/>
    </row>
    <row r="546" spans="86:87" x14ac:dyDescent="0.25">
      <c r="CH546"/>
      <c r="CI546" s="11"/>
    </row>
    <row r="547" spans="86:87" x14ac:dyDescent="0.25">
      <c r="CI547" s="11"/>
    </row>
    <row r="548" spans="86:87" x14ac:dyDescent="0.25">
      <c r="CI548" s="11"/>
    </row>
    <row r="549" spans="86:87" x14ac:dyDescent="0.25">
      <c r="CI549" s="11"/>
    </row>
    <row r="550" spans="86:87" x14ac:dyDescent="0.25">
      <c r="CI550" s="11"/>
    </row>
    <row r="551" spans="86:87" x14ac:dyDescent="0.25">
      <c r="CI551" s="11"/>
    </row>
    <row r="552" spans="86:87" x14ac:dyDescent="0.25">
      <c r="CI552" s="11"/>
    </row>
    <row r="553" spans="86:87" x14ac:dyDescent="0.25">
      <c r="CI553" s="11"/>
    </row>
    <row r="554" spans="86:87" x14ac:dyDescent="0.25">
      <c r="CI554" s="11"/>
    </row>
    <row r="555" spans="86:87" x14ac:dyDescent="0.25">
      <c r="CI555" s="11"/>
    </row>
    <row r="560" spans="86:87" x14ac:dyDescent="0.25">
      <c r="CH560"/>
      <c r="CI560" s="11"/>
    </row>
    <row r="561" spans="86:87" x14ac:dyDescent="0.25">
      <c r="CH561"/>
      <c r="CI561" s="11"/>
    </row>
    <row r="562" spans="86:87" x14ac:dyDescent="0.25">
      <c r="CH562"/>
      <c r="CI562" s="11"/>
    </row>
    <row r="563" spans="86:87" x14ac:dyDescent="0.25">
      <c r="CH563"/>
      <c r="CI563" s="11"/>
    </row>
    <row r="564" spans="86:87" x14ac:dyDescent="0.25">
      <c r="CH564"/>
      <c r="CI564" s="11"/>
    </row>
    <row r="565" spans="86:87" x14ac:dyDescent="0.25">
      <c r="CH565"/>
      <c r="CI565" s="11"/>
    </row>
    <row r="566" spans="86:87" x14ac:dyDescent="0.25">
      <c r="CH566"/>
      <c r="CI566" s="11"/>
    </row>
    <row r="567" spans="86:87" x14ac:dyDescent="0.25">
      <c r="CH567"/>
      <c r="CI567" s="11"/>
    </row>
    <row r="568" spans="86:87" x14ac:dyDescent="0.25">
      <c r="CH568"/>
      <c r="CI568" s="11"/>
    </row>
    <row r="569" spans="86:87" x14ac:dyDescent="0.25">
      <c r="CH569"/>
      <c r="CI569" s="11"/>
    </row>
    <row r="570" spans="86:87" x14ac:dyDescent="0.25">
      <c r="CH570"/>
      <c r="CI570" s="11"/>
    </row>
    <row r="571" spans="86:87" x14ac:dyDescent="0.25">
      <c r="CH571"/>
      <c r="CI571" s="11"/>
    </row>
    <row r="572" spans="86:87" x14ac:dyDescent="0.25">
      <c r="CH572"/>
      <c r="CI572" s="11"/>
    </row>
    <row r="573" spans="86:87" x14ac:dyDescent="0.25">
      <c r="CH573"/>
      <c r="CI573" s="11"/>
    </row>
    <row r="574" spans="86:87" x14ac:dyDescent="0.25">
      <c r="CH574"/>
      <c r="CI574" s="11"/>
    </row>
    <row r="575" spans="86:87" x14ac:dyDescent="0.25">
      <c r="CH575"/>
      <c r="CI575" s="11"/>
    </row>
    <row r="576" spans="86:87" x14ac:dyDescent="0.25">
      <c r="CH576"/>
      <c r="CI576" s="11"/>
    </row>
    <row r="577" spans="86:87" x14ac:dyDescent="0.25">
      <c r="CH577"/>
      <c r="CI577" s="11"/>
    </row>
    <row r="578" spans="86:87" x14ac:dyDescent="0.25">
      <c r="CH578"/>
      <c r="CI578" s="11"/>
    </row>
    <row r="579" spans="86:87" x14ac:dyDescent="0.25">
      <c r="CH579"/>
      <c r="CI579" s="11"/>
    </row>
    <row r="580" spans="86:87" x14ac:dyDescent="0.25">
      <c r="CH580"/>
      <c r="CI580" s="11"/>
    </row>
    <row r="581" spans="86:87" x14ac:dyDescent="0.25">
      <c r="CH581"/>
      <c r="CI581" s="11"/>
    </row>
    <row r="582" spans="86:87" x14ac:dyDescent="0.25">
      <c r="CH582"/>
      <c r="CI582" s="11"/>
    </row>
    <row r="583" spans="86:87" x14ac:dyDescent="0.25">
      <c r="CH583"/>
      <c r="CI583" s="11"/>
    </row>
    <row r="584" spans="86:87" x14ac:dyDescent="0.25">
      <c r="CH584"/>
      <c r="CI584" s="11"/>
    </row>
    <row r="585" spans="86:87" x14ac:dyDescent="0.25">
      <c r="CH585"/>
      <c r="CI585" s="11"/>
    </row>
    <row r="586" spans="86:87" x14ac:dyDescent="0.25">
      <c r="CH586"/>
      <c r="CI586" s="11"/>
    </row>
    <row r="587" spans="86:87" x14ac:dyDescent="0.25">
      <c r="CH587"/>
      <c r="CI587" s="11"/>
    </row>
    <row r="588" spans="86:87" x14ac:dyDescent="0.25">
      <c r="CH588"/>
      <c r="CI588" s="11"/>
    </row>
    <row r="589" spans="86:87" x14ac:dyDescent="0.25">
      <c r="CH589"/>
      <c r="CI589" s="11"/>
    </row>
    <row r="590" spans="86:87" x14ac:dyDescent="0.25">
      <c r="CH590"/>
      <c r="CI590" s="11"/>
    </row>
    <row r="591" spans="86:87" x14ac:dyDescent="0.25">
      <c r="CH591"/>
      <c r="CI591" s="11"/>
    </row>
    <row r="592" spans="86:87" x14ac:dyDescent="0.25">
      <c r="CH592"/>
      <c r="CI592" s="11"/>
    </row>
    <row r="593" spans="86:87" x14ac:dyDescent="0.25">
      <c r="CH593"/>
      <c r="CI593" s="11"/>
    </row>
    <row r="594" spans="86:87" x14ac:dyDescent="0.25">
      <c r="CH594"/>
      <c r="CI594" s="11"/>
    </row>
    <row r="595" spans="86:87" x14ac:dyDescent="0.25">
      <c r="CH595"/>
      <c r="CI595" s="11"/>
    </row>
    <row r="596" spans="86:87" x14ac:dyDescent="0.25">
      <c r="CH596"/>
      <c r="CI596" s="11"/>
    </row>
    <row r="597" spans="86:87" x14ac:dyDescent="0.25">
      <c r="CH597"/>
      <c r="CI597" s="11"/>
    </row>
    <row r="598" spans="86:87" x14ac:dyDescent="0.25">
      <c r="CH598"/>
      <c r="CI598" s="11"/>
    </row>
    <row r="599" spans="86:87" x14ac:dyDescent="0.25">
      <c r="CH599"/>
      <c r="CI599" s="11"/>
    </row>
    <row r="600" spans="86:87" x14ac:dyDescent="0.25">
      <c r="CH600"/>
      <c r="CI600" s="11"/>
    </row>
    <row r="601" spans="86:87" x14ac:dyDescent="0.25">
      <c r="CH601"/>
      <c r="CI601" s="11"/>
    </row>
    <row r="602" spans="86:87" x14ac:dyDescent="0.25">
      <c r="CH602"/>
      <c r="CI602" s="11"/>
    </row>
    <row r="603" spans="86:87" x14ac:dyDescent="0.25">
      <c r="CH603"/>
      <c r="CI603" s="11"/>
    </row>
    <row r="604" spans="86:87" x14ac:dyDescent="0.25">
      <c r="CH604"/>
      <c r="CI604" s="11"/>
    </row>
    <row r="605" spans="86:87" x14ac:dyDescent="0.25">
      <c r="CH605"/>
      <c r="CI605" s="11"/>
    </row>
    <row r="606" spans="86:87" x14ac:dyDescent="0.25">
      <c r="CH606"/>
      <c r="CI606" s="11"/>
    </row>
    <row r="607" spans="86:87" x14ac:dyDescent="0.25">
      <c r="CH607"/>
      <c r="CI607" s="11"/>
    </row>
    <row r="608" spans="86:87" x14ac:dyDescent="0.25">
      <c r="CH608"/>
      <c r="CI608" s="11"/>
    </row>
    <row r="609" spans="86:87" x14ac:dyDescent="0.25">
      <c r="CH609"/>
      <c r="CI609" s="11"/>
    </row>
    <row r="610" spans="86:87" x14ac:dyDescent="0.25">
      <c r="CH610"/>
      <c r="CI610" s="11"/>
    </row>
    <row r="611" spans="86:87" x14ac:dyDescent="0.25">
      <c r="CH611"/>
      <c r="CI611" s="11"/>
    </row>
    <row r="612" spans="86:87" x14ac:dyDescent="0.25">
      <c r="CH612"/>
      <c r="CI612" s="11"/>
    </row>
    <row r="613" spans="86:87" x14ac:dyDescent="0.25">
      <c r="CH613"/>
      <c r="CI613" s="11"/>
    </row>
    <row r="614" spans="86:87" x14ac:dyDescent="0.25">
      <c r="CH614"/>
      <c r="CI614" s="11"/>
    </row>
    <row r="615" spans="86:87" x14ac:dyDescent="0.25">
      <c r="CH615"/>
      <c r="CI615" s="11"/>
    </row>
    <row r="616" spans="86:87" x14ac:dyDescent="0.25">
      <c r="CH616"/>
      <c r="CI616" s="11"/>
    </row>
    <row r="617" spans="86:87" x14ac:dyDescent="0.25">
      <c r="CH617"/>
      <c r="CI617" s="11"/>
    </row>
    <row r="618" spans="86:87" x14ac:dyDescent="0.25">
      <c r="CI618" s="11"/>
    </row>
    <row r="619" spans="86:87" x14ac:dyDescent="0.25">
      <c r="CI619" s="11"/>
    </row>
    <row r="620" spans="86:87" x14ac:dyDescent="0.25">
      <c r="CI620" s="11"/>
    </row>
    <row r="621" spans="86:87" x14ac:dyDescent="0.25">
      <c r="CI621" s="11"/>
    </row>
    <row r="622" spans="86:87" x14ac:dyDescent="0.25">
      <c r="CI622" s="11"/>
    </row>
    <row r="623" spans="86:87" x14ac:dyDescent="0.25">
      <c r="CI623" s="11"/>
    </row>
    <row r="624" spans="86:87" x14ac:dyDescent="0.25">
      <c r="CI624" s="11"/>
    </row>
    <row r="625" spans="86:87" x14ac:dyDescent="0.25">
      <c r="CI625" s="11"/>
    </row>
    <row r="626" spans="86:87" x14ac:dyDescent="0.25">
      <c r="CI626" s="11"/>
    </row>
    <row r="631" spans="86:87" x14ac:dyDescent="0.25">
      <c r="CH631"/>
      <c r="CI631" s="11"/>
    </row>
    <row r="632" spans="86:87" x14ac:dyDescent="0.25">
      <c r="CH632"/>
      <c r="CI632" s="11"/>
    </row>
    <row r="633" spans="86:87" x14ac:dyDescent="0.25">
      <c r="CH633"/>
      <c r="CI633" s="11"/>
    </row>
    <row r="634" spans="86:87" x14ac:dyDescent="0.25">
      <c r="CH634"/>
      <c r="CI634" s="11"/>
    </row>
    <row r="635" spans="86:87" x14ac:dyDescent="0.25">
      <c r="CH635"/>
      <c r="CI635" s="11"/>
    </row>
    <row r="636" spans="86:87" x14ac:dyDescent="0.25">
      <c r="CH636"/>
      <c r="CI636" s="11"/>
    </row>
    <row r="637" spans="86:87" x14ac:dyDescent="0.25">
      <c r="CH637"/>
      <c r="CI637" s="11"/>
    </row>
    <row r="638" spans="86:87" x14ac:dyDescent="0.25">
      <c r="CH638"/>
      <c r="CI638" s="11"/>
    </row>
    <row r="639" spans="86:87" x14ac:dyDescent="0.25">
      <c r="CH639"/>
      <c r="CI639" s="11"/>
    </row>
    <row r="640" spans="86:87" x14ac:dyDescent="0.25">
      <c r="CH640"/>
      <c r="CI640" s="11"/>
    </row>
    <row r="641" spans="86:87" x14ac:dyDescent="0.25">
      <c r="CH641"/>
      <c r="CI641" s="11"/>
    </row>
    <row r="642" spans="86:87" x14ac:dyDescent="0.25">
      <c r="CH642"/>
      <c r="CI642" s="11"/>
    </row>
    <row r="643" spans="86:87" x14ac:dyDescent="0.25">
      <c r="CH643"/>
      <c r="CI643" s="11"/>
    </row>
    <row r="644" spans="86:87" x14ac:dyDescent="0.25">
      <c r="CH644"/>
      <c r="CI644" s="11"/>
    </row>
    <row r="645" spans="86:87" x14ac:dyDescent="0.25">
      <c r="CH645"/>
      <c r="CI645" s="11"/>
    </row>
    <row r="646" spans="86:87" x14ac:dyDescent="0.25">
      <c r="CH646"/>
      <c r="CI646" s="11"/>
    </row>
    <row r="647" spans="86:87" x14ac:dyDescent="0.25">
      <c r="CH647"/>
      <c r="CI647" s="11"/>
    </row>
    <row r="648" spans="86:87" x14ac:dyDescent="0.25">
      <c r="CH648"/>
      <c r="CI648" s="11"/>
    </row>
    <row r="649" spans="86:87" x14ac:dyDescent="0.25">
      <c r="CH649"/>
      <c r="CI649" s="11"/>
    </row>
    <row r="650" spans="86:87" x14ac:dyDescent="0.25">
      <c r="CH650"/>
      <c r="CI650" s="11"/>
    </row>
    <row r="651" spans="86:87" x14ac:dyDescent="0.25">
      <c r="CH651"/>
      <c r="CI651" s="11"/>
    </row>
    <row r="652" spans="86:87" x14ac:dyDescent="0.25">
      <c r="CH652"/>
      <c r="CI652" s="11"/>
    </row>
    <row r="653" spans="86:87" x14ac:dyDescent="0.25">
      <c r="CH653"/>
      <c r="CI653" s="11"/>
    </row>
    <row r="654" spans="86:87" x14ac:dyDescent="0.25">
      <c r="CH654"/>
      <c r="CI654" s="11"/>
    </row>
    <row r="655" spans="86:87" x14ac:dyDescent="0.25">
      <c r="CH655"/>
      <c r="CI655" s="11"/>
    </row>
    <row r="656" spans="86:87" x14ac:dyDescent="0.25">
      <c r="CH656"/>
      <c r="CI656" s="11"/>
    </row>
    <row r="657" spans="86:87" x14ac:dyDescent="0.25">
      <c r="CH657"/>
      <c r="CI657" s="11"/>
    </row>
    <row r="658" spans="86:87" x14ac:dyDescent="0.25">
      <c r="CH658"/>
      <c r="CI658" s="11"/>
    </row>
    <row r="659" spans="86:87" x14ac:dyDescent="0.25">
      <c r="CH659"/>
      <c r="CI659" s="11"/>
    </row>
    <row r="660" spans="86:87" x14ac:dyDescent="0.25">
      <c r="CH660"/>
      <c r="CI660" s="11"/>
    </row>
    <row r="661" spans="86:87" x14ac:dyDescent="0.25">
      <c r="CH661"/>
      <c r="CI661" s="11"/>
    </row>
    <row r="662" spans="86:87" x14ac:dyDescent="0.25">
      <c r="CH662"/>
      <c r="CI662" s="11"/>
    </row>
    <row r="663" spans="86:87" x14ac:dyDescent="0.25">
      <c r="CH663"/>
      <c r="CI663" s="11"/>
    </row>
    <row r="664" spans="86:87" x14ac:dyDescent="0.25">
      <c r="CH664"/>
      <c r="CI664" s="11"/>
    </row>
    <row r="665" spans="86:87" x14ac:dyDescent="0.25">
      <c r="CH665"/>
      <c r="CI665" s="11"/>
    </row>
    <row r="666" spans="86:87" x14ac:dyDescent="0.25">
      <c r="CH666"/>
      <c r="CI666" s="11"/>
    </row>
    <row r="667" spans="86:87" x14ac:dyDescent="0.25">
      <c r="CH667"/>
      <c r="CI667" s="11"/>
    </row>
    <row r="668" spans="86:87" x14ac:dyDescent="0.25">
      <c r="CH668"/>
      <c r="CI668" s="11"/>
    </row>
    <row r="669" spans="86:87" x14ac:dyDescent="0.25">
      <c r="CH669"/>
      <c r="CI669" s="11"/>
    </row>
    <row r="670" spans="86:87" x14ac:dyDescent="0.25">
      <c r="CH670"/>
      <c r="CI670" s="11"/>
    </row>
    <row r="671" spans="86:87" x14ac:dyDescent="0.25">
      <c r="CH671"/>
      <c r="CI671" s="11"/>
    </row>
    <row r="672" spans="86:87" x14ac:dyDescent="0.25">
      <c r="CH672"/>
      <c r="CI672" s="11"/>
    </row>
    <row r="673" spans="86:87" x14ac:dyDescent="0.25">
      <c r="CH673"/>
      <c r="CI673" s="11"/>
    </row>
    <row r="674" spans="86:87" x14ac:dyDescent="0.25">
      <c r="CH674"/>
      <c r="CI674" s="11"/>
    </row>
    <row r="675" spans="86:87" x14ac:dyDescent="0.25">
      <c r="CH675"/>
      <c r="CI675" s="11"/>
    </row>
    <row r="676" spans="86:87" x14ac:dyDescent="0.25">
      <c r="CH676"/>
      <c r="CI676" s="11"/>
    </row>
    <row r="677" spans="86:87" x14ac:dyDescent="0.25">
      <c r="CH677"/>
      <c r="CI677" s="11"/>
    </row>
    <row r="678" spans="86:87" x14ac:dyDescent="0.25">
      <c r="CH678"/>
      <c r="CI678" s="11"/>
    </row>
    <row r="679" spans="86:87" x14ac:dyDescent="0.25">
      <c r="CH679"/>
      <c r="CI679" s="11"/>
    </row>
    <row r="680" spans="86:87" x14ac:dyDescent="0.25">
      <c r="CH680"/>
      <c r="CI680" s="11"/>
    </row>
    <row r="681" spans="86:87" x14ac:dyDescent="0.25">
      <c r="CH681"/>
      <c r="CI681" s="11"/>
    </row>
    <row r="682" spans="86:87" x14ac:dyDescent="0.25">
      <c r="CH682"/>
      <c r="CI682" s="11"/>
    </row>
    <row r="683" spans="86:87" x14ac:dyDescent="0.25">
      <c r="CH683"/>
      <c r="CI683" s="11"/>
    </row>
    <row r="684" spans="86:87" x14ac:dyDescent="0.25">
      <c r="CH684"/>
      <c r="CI684" s="11"/>
    </row>
    <row r="685" spans="86:87" x14ac:dyDescent="0.25">
      <c r="CH685"/>
      <c r="CI685" s="11"/>
    </row>
    <row r="686" spans="86:87" x14ac:dyDescent="0.25">
      <c r="CH686"/>
      <c r="CI686" s="11"/>
    </row>
    <row r="687" spans="86:87" x14ac:dyDescent="0.25">
      <c r="CH687"/>
      <c r="CI687" s="11"/>
    </row>
    <row r="688" spans="86:87" x14ac:dyDescent="0.25">
      <c r="CH688"/>
      <c r="CI688" s="11"/>
    </row>
    <row r="689" spans="86:87" x14ac:dyDescent="0.25">
      <c r="CI689" s="11"/>
    </row>
    <row r="690" spans="86:87" x14ac:dyDescent="0.25">
      <c r="CI690" s="11"/>
    </row>
    <row r="691" spans="86:87" x14ac:dyDescent="0.25">
      <c r="CI691" s="11"/>
    </row>
    <row r="692" spans="86:87" x14ac:dyDescent="0.25">
      <c r="CI692" s="11"/>
    </row>
    <row r="693" spans="86:87" x14ac:dyDescent="0.25">
      <c r="CI693" s="11"/>
    </row>
    <row r="694" spans="86:87" x14ac:dyDescent="0.25">
      <c r="CI694" s="11"/>
    </row>
    <row r="695" spans="86:87" x14ac:dyDescent="0.25">
      <c r="CI695" s="11"/>
    </row>
    <row r="696" spans="86:87" x14ac:dyDescent="0.25">
      <c r="CI696" s="11"/>
    </row>
    <row r="697" spans="86:87" x14ac:dyDescent="0.25">
      <c r="CI697" s="11"/>
    </row>
    <row r="701" spans="86:87" x14ac:dyDescent="0.25">
      <c r="CH701"/>
      <c r="CI701" s="11"/>
    </row>
    <row r="702" spans="86:87" x14ac:dyDescent="0.25">
      <c r="CH702"/>
      <c r="CI702" s="11"/>
    </row>
    <row r="703" spans="86:87" x14ac:dyDescent="0.25">
      <c r="CH703"/>
      <c r="CI703" s="11"/>
    </row>
    <row r="704" spans="86:87" x14ac:dyDescent="0.25">
      <c r="CH704"/>
      <c r="CI704" s="11"/>
    </row>
    <row r="705" spans="86:87" x14ac:dyDescent="0.25">
      <c r="CH705"/>
      <c r="CI705" s="11"/>
    </row>
    <row r="706" spans="86:87" x14ac:dyDescent="0.25">
      <c r="CH706"/>
      <c r="CI706" s="11"/>
    </row>
    <row r="707" spans="86:87" x14ac:dyDescent="0.25">
      <c r="CH707"/>
      <c r="CI707" s="11"/>
    </row>
    <row r="708" spans="86:87" x14ac:dyDescent="0.25">
      <c r="CH708"/>
      <c r="CI708" s="11"/>
    </row>
    <row r="709" spans="86:87" x14ac:dyDescent="0.25">
      <c r="CH709"/>
      <c r="CI709" s="11"/>
    </row>
    <row r="710" spans="86:87" x14ac:dyDescent="0.25">
      <c r="CH710"/>
      <c r="CI710" s="11"/>
    </row>
    <row r="711" spans="86:87" x14ac:dyDescent="0.25">
      <c r="CH711"/>
      <c r="CI711" s="11"/>
    </row>
    <row r="712" spans="86:87" x14ac:dyDescent="0.25">
      <c r="CH712"/>
      <c r="CI712" s="11"/>
    </row>
    <row r="713" spans="86:87" x14ac:dyDescent="0.25">
      <c r="CH713"/>
      <c r="CI713" s="11"/>
    </row>
    <row r="714" spans="86:87" x14ac:dyDescent="0.25">
      <c r="CH714"/>
      <c r="CI714" s="11"/>
    </row>
    <row r="715" spans="86:87" x14ac:dyDescent="0.25">
      <c r="CH715"/>
      <c r="CI715" s="11"/>
    </row>
    <row r="716" spans="86:87" x14ac:dyDescent="0.25">
      <c r="CH716"/>
      <c r="CI716" s="11"/>
    </row>
    <row r="717" spans="86:87" x14ac:dyDescent="0.25">
      <c r="CH717"/>
      <c r="CI717" s="11"/>
    </row>
    <row r="718" spans="86:87" x14ac:dyDescent="0.25">
      <c r="CH718"/>
      <c r="CI718" s="11"/>
    </row>
    <row r="719" spans="86:87" x14ac:dyDescent="0.25">
      <c r="CH719"/>
      <c r="CI719" s="11"/>
    </row>
    <row r="720" spans="86:87" x14ac:dyDescent="0.25">
      <c r="CH720"/>
      <c r="CI720" s="11"/>
    </row>
    <row r="721" spans="86:87" x14ac:dyDescent="0.25">
      <c r="CH721"/>
      <c r="CI721" s="11"/>
    </row>
    <row r="722" spans="86:87" x14ac:dyDescent="0.25">
      <c r="CH722"/>
      <c r="CI722" s="11"/>
    </row>
    <row r="723" spans="86:87" x14ac:dyDescent="0.25">
      <c r="CH723"/>
      <c r="CI723" s="11"/>
    </row>
    <row r="724" spans="86:87" x14ac:dyDescent="0.25">
      <c r="CH724"/>
      <c r="CI724" s="11"/>
    </row>
    <row r="725" spans="86:87" x14ac:dyDescent="0.25">
      <c r="CH725"/>
      <c r="CI725" s="11"/>
    </row>
    <row r="726" spans="86:87" x14ac:dyDescent="0.25">
      <c r="CH726"/>
      <c r="CI726" s="11"/>
    </row>
    <row r="727" spans="86:87" x14ac:dyDescent="0.25">
      <c r="CH727"/>
      <c r="CI727" s="11"/>
    </row>
    <row r="728" spans="86:87" x14ac:dyDescent="0.25">
      <c r="CH728"/>
      <c r="CI728" s="11"/>
    </row>
    <row r="729" spans="86:87" x14ac:dyDescent="0.25">
      <c r="CH729"/>
      <c r="CI729" s="11"/>
    </row>
    <row r="730" spans="86:87" x14ac:dyDescent="0.25">
      <c r="CH730"/>
      <c r="CI730" s="11"/>
    </row>
    <row r="731" spans="86:87" x14ac:dyDescent="0.25">
      <c r="CH731"/>
      <c r="CI731" s="11"/>
    </row>
    <row r="732" spans="86:87" x14ac:dyDescent="0.25">
      <c r="CH732"/>
      <c r="CI732" s="11"/>
    </row>
    <row r="733" spans="86:87" x14ac:dyDescent="0.25">
      <c r="CH733"/>
      <c r="CI733" s="11"/>
    </row>
    <row r="734" spans="86:87" x14ac:dyDescent="0.25">
      <c r="CH734"/>
      <c r="CI734" s="11"/>
    </row>
    <row r="735" spans="86:87" x14ac:dyDescent="0.25">
      <c r="CH735"/>
      <c r="CI735" s="11"/>
    </row>
    <row r="736" spans="86:87" x14ac:dyDescent="0.25">
      <c r="CH736"/>
      <c r="CI736" s="11"/>
    </row>
    <row r="737" spans="86:87" x14ac:dyDescent="0.25">
      <c r="CH737"/>
      <c r="CI737" s="11"/>
    </row>
    <row r="738" spans="86:87" x14ac:dyDescent="0.25">
      <c r="CH738"/>
      <c r="CI738" s="11"/>
    </row>
    <row r="739" spans="86:87" x14ac:dyDescent="0.25">
      <c r="CH739"/>
      <c r="CI739" s="11"/>
    </row>
    <row r="740" spans="86:87" x14ac:dyDescent="0.25">
      <c r="CH740"/>
      <c r="CI740" s="11"/>
    </row>
    <row r="741" spans="86:87" x14ac:dyDescent="0.25">
      <c r="CH741"/>
      <c r="CI741" s="11"/>
    </row>
    <row r="742" spans="86:87" x14ac:dyDescent="0.25">
      <c r="CH742"/>
      <c r="CI742" s="11"/>
    </row>
    <row r="743" spans="86:87" x14ac:dyDescent="0.25">
      <c r="CH743"/>
      <c r="CI743" s="11"/>
    </row>
    <row r="744" spans="86:87" x14ac:dyDescent="0.25">
      <c r="CH744"/>
      <c r="CI744" s="11"/>
    </row>
    <row r="745" spans="86:87" x14ac:dyDescent="0.25">
      <c r="CH745"/>
      <c r="CI745" s="11"/>
    </row>
    <row r="746" spans="86:87" x14ac:dyDescent="0.25">
      <c r="CH746"/>
      <c r="CI746" s="11"/>
    </row>
    <row r="747" spans="86:87" x14ac:dyDescent="0.25">
      <c r="CH747"/>
      <c r="CI747" s="11"/>
    </row>
    <row r="748" spans="86:87" x14ac:dyDescent="0.25">
      <c r="CH748"/>
      <c r="CI748" s="11"/>
    </row>
    <row r="749" spans="86:87" x14ac:dyDescent="0.25">
      <c r="CH749"/>
      <c r="CI749" s="11"/>
    </row>
    <row r="750" spans="86:87" x14ac:dyDescent="0.25">
      <c r="CH750"/>
      <c r="CI750" s="11"/>
    </row>
    <row r="751" spans="86:87" x14ac:dyDescent="0.25">
      <c r="CH751"/>
      <c r="CI751" s="11"/>
    </row>
    <row r="752" spans="86:87" x14ac:dyDescent="0.25">
      <c r="CH752"/>
      <c r="CI752" s="11"/>
    </row>
    <row r="753" spans="86:87" x14ac:dyDescent="0.25">
      <c r="CH753"/>
      <c r="CI753" s="11"/>
    </row>
    <row r="754" spans="86:87" x14ac:dyDescent="0.25">
      <c r="CH754"/>
      <c r="CI754" s="11"/>
    </row>
    <row r="755" spans="86:87" x14ac:dyDescent="0.25">
      <c r="CH755"/>
      <c r="CI755" s="11"/>
    </row>
    <row r="756" spans="86:87" x14ac:dyDescent="0.25">
      <c r="CH756"/>
      <c r="CI756" s="11"/>
    </row>
    <row r="757" spans="86:87" x14ac:dyDescent="0.25">
      <c r="CH757"/>
      <c r="CI757" s="11"/>
    </row>
    <row r="758" spans="86:87" x14ac:dyDescent="0.25">
      <c r="CH758"/>
      <c r="CI758" s="11"/>
    </row>
    <row r="759" spans="86:87" x14ac:dyDescent="0.25">
      <c r="CI759" s="11"/>
    </row>
    <row r="760" spans="86:87" x14ac:dyDescent="0.25">
      <c r="CI760" s="11"/>
    </row>
    <row r="761" spans="86:87" x14ac:dyDescent="0.25">
      <c r="CI761" s="11"/>
    </row>
    <row r="762" spans="86:87" x14ac:dyDescent="0.25">
      <c r="CI762" s="11"/>
    </row>
    <row r="763" spans="86:87" x14ac:dyDescent="0.25">
      <c r="CI763" s="11"/>
    </row>
    <row r="764" spans="86:87" x14ac:dyDescent="0.25">
      <c r="CI764" s="11"/>
    </row>
    <row r="765" spans="86:87" x14ac:dyDescent="0.25">
      <c r="CI765" s="11"/>
    </row>
    <row r="766" spans="86:87" x14ac:dyDescent="0.25">
      <c r="CI766" s="11"/>
    </row>
    <row r="767" spans="86:87" x14ac:dyDescent="0.25">
      <c r="CI767" s="11"/>
    </row>
    <row r="772" spans="86:87" x14ac:dyDescent="0.25">
      <c r="CH772"/>
      <c r="CI772" s="11"/>
    </row>
    <row r="773" spans="86:87" x14ac:dyDescent="0.25">
      <c r="CH773"/>
      <c r="CI773" s="11"/>
    </row>
    <row r="774" spans="86:87" x14ac:dyDescent="0.25">
      <c r="CH774"/>
      <c r="CI774" s="11"/>
    </row>
    <row r="775" spans="86:87" x14ac:dyDescent="0.25">
      <c r="CH775"/>
      <c r="CI775" s="11"/>
    </row>
    <row r="776" spans="86:87" x14ac:dyDescent="0.25">
      <c r="CH776"/>
      <c r="CI776" s="11"/>
    </row>
    <row r="777" spans="86:87" x14ac:dyDescent="0.25">
      <c r="CH777"/>
      <c r="CI777" s="11"/>
    </row>
    <row r="778" spans="86:87" x14ac:dyDescent="0.25">
      <c r="CH778"/>
      <c r="CI778" s="11"/>
    </row>
    <row r="779" spans="86:87" x14ac:dyDescent="0.25">
      <c r="CH779"/>
      <c r="CI779" s="11"/>
    </row>
    <row r="780" spans="86:87" x14ac:dyDescent="0.25">
      <c r="CH780"/>
      <c r="CI780" s="11"/>
    </row>
    <row r="781" spans="86:87" x14ac:dyDescent="0.25">
      <c r="CH781"/>
      <c r="CI781" s="11"/>
    </row>
    <row r="782" spans="86:87" x14ac:dyDescent="0.25">
      <c r="CH782"/>
      <c r="CI782" s="11"/>
    </row>
    <row r="783" spans="86:87" x14ac:dyDescent="0.25">
      <c r="CH783"/>
      <c r="CI783" s="11"/>
    </row>
    <row r="784" spans="86:87" x14ac:dyDescent="0.25">
      <c r="CH784"/>
      <c r="CI784" s="11"/>
    </row>
    <row r="785" spans="86:87" x14ac:dyDescent="0.25">
      <c r="CH785"/>
      <c r="CI785" s="11"/>
    </row>
    <row r="786" spans="86:87" x14ac:dyDescent="0.25">
      <c r="CH786"/>
      <c r="CI786" s="11"/>
    </row>
    <row r="787" spans="86:87" x14ac:dyDescent="0.25">
      <c r="CH787"/>
      <c r="CI787" s="11"/>
    </row>
    <row r="788" spans="86:87" x14ac:dyDescent="0.25">
      <c r="CH788"/>
      <c r="CI788" s="11"/>
    </row>
    <row r="789" spans="86:87" x14ac:dyDescent="0.25">
      <c r="CH789"/>
      <c r="CI789" s="11"/>
    </row>
    <row r="790" spans="86:87" x14ac:dyDescent="0.25">
      <c r="CH790"/>
      <c r="CI790" s="11"/>
    </row>
    <row r="791" spans="86:87" x14ac:dyDescent="0.25">
      <c r="CH791"/>
      <c r="CI791" s="11"/>
    </row>
    <row r="792" spans="86:87" x14ac:dyDescent="0.25">
      <c r="CH792"/>
      <c r="CI792" s="11"/>
    </row>
    <row r="793" spans="86:87" x14ac:dyDescent="0.25">
      <c r="CH793"/>
      <c r="CI793" s="11"/>
    </row>
    <row r="794" spans="86:87" x14ac:dyDescent="0.25">
      <c r="CH794"/>
      <c r="CI794" s="11"/>
    </row>
    <row r="795" spans="86:87" x14ac:dyDescent="0.25">
      <c r="CH795"/>
      <c r="CI795" s="11"/>
    </row>
    <row r="796" spans="86:87" x14ac:dyDescent="0.25">
      <c r="CH796"/>
      <c r="CI796" s="11"/>
    </row>
    <row r="797" spans="86:87" x14ac:dyDescent="0.25">
      <c r="CH797"/>
      <c r="CI797" s="11"/>
    </row>
    <row r="798" spans="86:87" x14ac:dyDescent="0.25">
      <c r="CH798"/>
      <c r="CI798" s="11"/>
    </row>
    <row r="799" spans="86:87" x14ac:dyDescent="0.25">
      <c r="CH799"/>
      <c r="CI799" s="11"/>
    </row>
    <row r="800" spans="86:87" x14ac:dyDescent="0.25">
      <c r="CH800"/>
      <c r="CI800" s="11"/>
    </row>
    <row r="801" spans="86:87" x14ac:dyDescent="0.25">
      <c r="CH801"/>
      <c r="CI801" s="11"/>
    </row>
    <row r="802" spans="86:87" x14ac:dyDescent="0.25">
      <c r="CH802"/>
      <c r="CI802" s="11"/>
    </row>
    <row r="803" spans="86:87" x14ac:dyDescent="0.25">
      <c r="CH803"/>
      <c r="CI803" s="11"/>
    </row>
    <row r="804" spans="86:87" x14ac:dyDescent="0.25">
      <c r="CH804"/>
      <c r="CI804" s="11"/>
    </row>
    <row r="805" spans="86:87" x14ac:dyDescent="0.25">
      <c r="CH805"/>
      <c r="CI805" s="11"/>
    </row>
    <row r="806" spans="86:87" x14ac:dyDescent="0.25">
      <c r="CH806"/>
      <c r="CI806" s="11"/>
    </row>
    <row r="807" spans="86:87" x14ac:dyDescent="0.25">
      <c r="CH807"/>
      <c r="CI807" s="11"/>
    </row>
    <row r="808" spans="86:87" x14ac:dyDescent="0.25">
      <c r="CH808"/>
      <c r="CI808" s="11"/>
    </row>
    <row r="809" spans="86:87" x14ac:dyDescent="0.25">
      <c r="CH809"/>
      <c r="CI809" s="11"/>
    </row>
    <row r="810" spans="86:87" x14ac:dyDescent="0.25">
      <c r="CH810"/>
      <c r="CI810" s="11"/>
    </row>
    <row r="811" spans="86:87" x14ac:dyDescent="0.25">
      <c r="CH811"/>
      <c r="CI811" s="11"/>
    </row>
    <row r="812" spans="86:87" x14ac:dyDescent="0.25">
      <c r="CH812"/>
      <c r="CI812" s="11"/>
    </row>
    <row r="813" spans="86:87" x14ac:dyDescent="0.25">
      <c r="CH813"/>
      <c r="CI813" s="11"/>
    </row>
    <row r="814" spans="86:87" x14ac:dyDescent="0.25">
      <c r="CH814"/>
      <c r="CI814" s="11"/>
    </row>
    <row r="815" spans="86:87" x14ac:dyDescent="0.25">
      <c r="CH815"/>
      <c r="CI815" s="11"/>
    </row>
    <row r="816" spans="86:87" x14ac:dyDescent="0.25">
      <c r="CH816"/>
      <c r="CI816" s="11"/>
    </row>
    <row r="817" spans="86:87" x14ac:dyDescent="0.25">
      <c r="CH817"/>
      <c r="CI817" s="11"/>
    </row>
    <row r="818" spans="86:87" x14ac:dyDescent="0.25">
      <c r="CH818"/>
      <c r="CI818" s="11"/>
    </row>
    <row r="819" spans="86:87" x14ac:dyDescent="0.25">
      <c r="CH819"/>
      <c r="CI819" s="11"/>
    </row>
    <row r="820" spans="86:87" x14ac:dyDescent="0.25">
      <c r="CH820"/>
      <c r="CI820" s="11"/>
    </row>
    <row r="821" spans="86:87" x14ac:dyDescent="0.25">
      <c r="CH821"/>
      <c r="CI821" s="11"/>
    </row>
    <row r="822" spans="86:87" x14ac:dyDescent="0.25">
      <c r="CH822"/>
      <c r="CI822" s="11"/>
    </row>
    <row r="823" spans="86:87" x14ac:dyDescent="0.25">
      <c r="CH823"/>
      <c r="CI823" s="11"/>
    </row>
    <row r="824" spans="86:87" x14ac:dyDescent="0.25">
      <c r="CH824"/>
      <c r="CI824" s="11"/>
    </row>
    <row r="825" spans="86:87" x14ac:dyDescent="0.25">
      <c r="CH825"/>
      <c r="CI825" s="11"/>
    </row>
    <row r="826" spans="86:87" x14ac:dyDescent="0.25">
      <c r="CH826"/>
      <c r="CI826" s="11"/>
    </row>
    <row r="827" spans="86:87" x14ac:dyDescent="0.25">
      <c r="CH827"/>
      <c r="CI827" s="11"/>
    </row>
    <row r="828" spans="86:87" x14ac:dyDescent="0.25">
      <c r="CH828"/>
      <c r="CI828" s="11"/>
    </row>
    <row r="829" spans="86:87" x14ac:dyDescent="0.25">
      <c r="CH829"/>
      <c r="CI829" s="11"/>
    </row>
    <row r="830" spans="86:87" x14ac:dyDescent="0.25">
      <c r="CI830" s="11"/>
    </row>
    <row r="831" spans="86:87" x14ac:dyDescent="0.25">
      <c r="CI831" s="11"/>
    </row>
    <row r="832" spans="86:87" x14ac:dyDescent="0.25">
      <c r="CI832" s="11"/>
    </row>
    <row r="833" spans="86:87" x14ac:dyDescent="0.25">
      <c r="CI833" s="11"/>
    </row>
    <row r="834" spans="86:87" x14ac:dyDescent="0.25">
      <c r="CI834" s="11"/>
    </row>
    <row r="835" spans="86:87" x14ac:dyDescent="0.25">
      <c r="CI835" s="11"/>
    </row>
    <row r="836" spans="86:87" x14ac:dyDescent="0.25">
      <c r="CI836" s="11"/>
    </row>
    <row r="837" spans="86:87" x14ac:dyDescent="0.25">
      <c r="CI837" s="11"/>
    </row>
    <row r="838" spans="86:87" x14ac:dyDescent="0.25">
      <c r="CI838" s="11"/>
    </row>
    <row r="843" spans="86:87" x14ac:dyDescent="0.25">
      <c r="CH843"/>
      <c r="CI843" s="11"/>
    </row>
    <row r="844" spans="86:87" x14ac:dyDescent="0.25">
      <c r="CH844"/>
      <c r="CI844" s="11"/>
    </row>
    <row r="845" spans="86:87" x14ac:dyDescent="0.25">
      <c r="CH845"/>
      <c r="CI845" s="11"/>
    </row>
    <row r="846" spans="86:87" x14ac:dyDescent="0.25">
      <c r="CH846"/>
      <c r="CI846" s="11"/>
    </row>
    <row r="847" spans="86:87" x14ac:dyDescent="0.25">
      <c r="CH847"/>
      <c r="CI847" s="11"/>
    </row>
    <row r="848" spans="86:87" x14ac:dyDescent="0.25">
      <c r="CH848"/>
      <c r="CI848" s="11"/>
    </row>
    <row r="849" spans="86:87" x14ac:dyDescent="0.25">
      <c r="CH849"/>
      <c r="CI849" s="11"/>
    </row>
    <row r="850" spans="86:87" x14ac:dyDescent="0.25">
      <c r="CH850"/>
      <c r="CI850" s="11"/>
    </row>
    <row r="851" spans="86:87" x14ac:dyDescent="0.25">
      <c r="CH851"/>
      <c r="CI851" s="11"/>
    </row>
    <row r="852" spans="86:87" x14ac:dyDescent="0.25">
      <c r="CH852"/>
      <c r="CI852" s="11"/>
    </row>
    <row r="853" spans="86:87" x14ac:dyDescent="0.25">
      <c r="CH853"/>
      <c r="CI853" s="11"/>
    </row>
    <row r="854" spans="86:87" x14ac:dyDescent="0.25">
      <c r="CH854"/>
      <c r="CI854" s="11"/>
    </row>
    <row r="855" spans="86:87" x14ac:dyDescent="0.25">
      <c r="CH855"/>
      <c r="CI855" s="11"/>
    </row>
    <row r="856" spans="86:87" x14ac:dyDescent="0.25">
      <c r="CH856"/>
      <c r="CI856" s="11"/>
    </row>
    <row r="857" spans="86:87" x14ac:dyDescent="0.25">
      <c r="CH857"/>
      <c r="CI857" s="11"/>
    </row>
    <row r="858" spans="86:87" x14ac:dyDescent="0.25">
      <c r="CH858"/>
      <c r="CI858" s="11"/>
    </row>
    <row r="859" spans="86:87" x14ac:dyDescent="0.25">
      <c r="CH859"/>
      <c r="CI859" s="11"/>
    </row>
    <row r="860" spans="86:87" x14ac:dyDescent="0.25">
      <c r="CH860"/>
      <c r="CI860" s="11"/>
    </row>
    <row r="861" spans="86:87" x14ac:dyDescent="0.25">
      <c r="CH861"/>
      <c r="CI861" s="11"/>
    </row>
    <row r="862" spans="86:87" x14ac:dyDescent="0.25">
      <c r="CH862"/>
      <c r="CI862" s="11"/>
    </row>
    <row r="863" spans="86:87" x14ac:dyDescent="0.25">
      <c r="CH863"/>
      <c r="CI863" s="11"/>
    </row>
    <row r="864" spans="86:87" x14ac:dyDescent="0.25">
      <c r="CH864"/>
      <c r="CI864" s="11"/>
    </row>
    <row r="865" spans="86:87" x14ac:dyDescent="0.25">
      <c r="CH865"/>
      <c r="CI865" s="11"/>
    </row>
    <row r="866" spans="86:87" x14ac:dyDescent="0.25">
      <c r="CH866"/>
      <c r="CI866" s="11"/>
    </row>
    <row r="867" spans="86:87" x14ac:dyDescent="0.25">
      <c r="CH867"/>
      <c r="CI867" s="11"/>
    </row>
    <row r="868" spans="86:87" x14ac:dyDescent="0.25">
      <c r="CH868"/>
      <c r="CI868" s="11"/>
    </row>
    <row r="869" spans="86:87" x14ac:dyDescent="0.25">
      <c r="CH869"/>
      <c r="CI869" s="11"/>
    </row>
    <row r="870" spans="86:87" x14ac:dyDescent="0.25">
      <c r="CH870"/>
      <c r="CI870" s="11"/>
    </row>
    <row r="871" spans="86:87" x14ac:dyDescent="0.25">
      <c r="CH871"/>
      <c r="CI871" s="11"/>
    </row>
    <row r="872" spans="86:87" x14ac:dyDescent="0.25">
      <c r="CH872"/>
      <c r="CI872" s="11"/>
    </row>
    <row r="873" spans="86:87" x14ac:dyDescent="0.25">
      <c r="CH873"/>
      <c r="CI873" s="11"/>
    </row>
    <row r="874" spans="86:87" x14ac:dyDescent="0.25">
      <c r="CH874"/>
      <c r="CI874" s="11"/>
    </row>
    <row r="875" spans="86:87" x14ac:dyDescent="0.25">
      <c r="CH875"/>
      <c r="CI875" s="11"/>
    </row>
    <row r="876" spans="86:87" x14ac:dyDescent="0.25">
      <c r="CH876"/>
      <c r="CI876" s="11"/>
    </row>
    <row r="877" spans="86:87" x14ac:dyDescent="0.25">
      <c r="CH877"/>
      <c r="CI877" s="11"/>
    </row>
    <row r="878" spans="86:87" x14ac:dyDescent="0.25">
      <c r="CH878"/>
      <c r="CI878" s="11"/>
    </row>
    <row r="879" spans="86:87" x14ac:dyDescent="0.25">
      <c r="CH879"/>
      <c r="CI879" s="11"/>
    </row>
    <row r="880" spans="86:87" x14ac:dyDescent="0.25">
      <c r="CH880"/>
      <c r="CI880" s="11"/>
    </row>
    <row r="881" spans="86:87" x14ac:dyDescent="0.25">
      <c r="CH881"/>
      <c r="CI881" s="11"/>
    </row>
    <row r="882" spans="86:87" x14ac:dyDescent="0.25">
      <c r="CH882"/>
      <c r="CI882" s="11"/>
    </row>
    <row r="883" spans="86:87" x14ac:dyDescent="0.25">
      <c r="CH883"/>
      <c r="CI883" s="11"/>
    </row>
    <row r="884" spans="86:87" x14ac:dyDescent="0.25">
      <c r="CH884"/>
      <c r="CI884" s="11"/>
    </row>
    <row r="885" spans="86:87" x14ac:dyDescent="0.25">
      <c r="CH885"/>
      <c r="CI885" s="11"/>
    </row>
    <row r="886" spans="86:87" x14ac:dyDescent="0.25">
      <c r="CH886"/>
      <c r="CI886" s="11"/>
    </row>
    <row r="887" spans="86:87" x14ac:dyDescent="0.25">
      <c r="CH887"/>
      <c r="CI887" s="11"/>
    </row>
    <row r="888" spans="86:87" x14ac:dyDescent="0.25">
      <c r="CH888"/>
      <c r="CI888" s="11"/>
    </row>
    <row r="889" spans="86:87" x14ac:dyDescent="0.25">
      <c r="CH889"/>
      <c r="CI889" s="11"/>
    </row>
    <row r="890" spans="86:87" x14ac:dyDescent="0.25">
      <c r="CH890"/>
      <c r="CI890" s="11"/>
    </row>
    <row r="891" spans="86:87" x14ac:dyDescent="0.25">
      <c r="CH891"/>
      <c r="CI891" s="11"/>
    </row>
    <row r="892" spans="86:87" x14ac:dyDescent="0.25">
      <c r="CH892"/>
      <c r="CI892" s="11"/>
    </row>
    <row r="893" spans="86:87" x14ac:dyDescent="0.25">
      <c r="CH893"/>
      <c r="CI893" s="11"/>
    </row>
    <row r="894" spans="86:87" x14ac:dyDescent="0.25">
      <c r="CH894"/>
      <c r="CI894" s="11"/>
    </row>
    <row r="895" spans="86:87" x14ac:dyDescent="0.25">
      <c r="CH895"/>
      <c r="CI895" s="11"/>
    </row>
    <row r="896" spans="86:87" x14ac:dyDescent="0.25">
      <c r="CH896"/>
      <c r="CI896" s="11"/>
    </row>
    <row r="897" spans="86:87" x14ac:dyDescent="0.25">
      <c r="CH897"/>
      <c r="CI897" s="11"/>
    </row>
    <row r="898" spans="86:87" x14ac:dyDescent="0.25">
      <c r="CH898"/>
      <c r="CI898" s="11"/>
    </row>
    <row r="899" spans="86:87" x14ac:dyDescent="0.25">
      <c r="CH899"/>
      <c r="CI899" s="11"/>
    </row>
    <row r="900" spans="86:87" x14ac:dyDescent="0.25">
      <c r="CH900"/>
      <c r="CI900" s="11"/>
    </row>
    <row r="901" spans="86:87" x14ac:dyDescent="0.25">
      <c r="CI901" s="11"/>
    </row>
    <row r="902" spans="86:87" x14ac:dyDescent="0.25">
      <c r="CI902" s="11"/>
    </row>
    <row r="903" spans="86:87" x14ac:dyDescent="0.25">
      <c r="CI903" s="11"/>
    </row>
    <row r="904" spans="86:87" x14ac:dyDescent="0.25">
      <c r="CI904" s="11"/>
    </row>
    <row r="905" spans="86:87" x14ac:dyDescent="0.25">
      <c r="CI905" s="11"/>
    </row>
    <row r="906" spans="86:87" x14ac:dyDescent="0.25">
      <c r="CI906" s="11"/>
    </row>
    <row r="907" spans="86:87" x14ac:dyDescent="0.25">
      <c r="CI907" s="11"/>
    </row>
    <row r="908" spans="86:87" x14ac:dyDescent="0.25">
      <c r="CI908" s="11"/>
    </row>
    <row r="909" spans="86:87" x14ac:dyDescent="0.25">
      <c r="CI909" s="11"/>
    </row>
    <row r="914" spans="86:87" x14ac:dyDescent="0.25">
      <c r="CH914"/>
      <c r="CI914" s="11"/>
    </row>
    <row r="915" spans="86:87" x14ac:dyDescent="0.25">
      <c r="CH915"/>
      <c r="CI915" s="11"/>
    </row>
    <row r="916" spans="86:87" x14ac:dyDescent="0.25">
      <c r="CH916"/>
      <c r="CI916" s="11"/>
    </row>
    <row r="917" spans="86:87" x14ac:dyDescent="0.25">
      <c r="CH917"/>
      <c r="CI917" s="11"/>
    </row>
    <row r="918" spans="86:87" x14ac:dyDescent="0.25">
      <c r="CH918"/>
      <c r="CI918" s="11"/>
    </row>
    <row r="919" spans="86:87" x14ac:dyDescent="0.25">
      <c r="CH919"/>
      <c r="CI919" s="11"/>
    </row>
    <row r="920" spans="86:87" x14ac:dyDescent="0.25">
      <c r="CH920"/>
      <c r="CI920" s="11"/>
    </row>
    <row r="921" spans="86:87" x14ac:dyDescent="0.25">
      <c r="CH921"/>
      <c r="CI921" s="11"/>
    </row>
    <row r="922" spans="86:87" x14ac:dyDescent="0.25">
      <c r="CH922"/>
      <c r="CI922" s="11"/>
    </row>
    <row r="923" spans="86:87" x14ac:dyDescent="0.25">
      <c r="CH923"/>
      <c r="CI923" s="11"/>
    </row>
    <row r="924" spans="86:87" x14ac:dyDescent="0.25">
      <c r="CH924"/>
      <c r="CI924" s="11"/>
    </row>
    <row r="925" spans="86:87" x14ac:dyDescent="0.25">
      <c r="CH925"/>
      <c r="CI925" s="11"/>
    </row>
    <row r="926" spans="86:87" x14ac:dyDescent="0.25">
      <c r="CH926"/>
      <c r="CI926" s="11"/>
    </row>
    <row r="927" spans="86:87" x14ac:dyDescent="0.25">
      <c r="CH927"/>
      <c r="CI927" s="11"/>
    </row>
    <row r="928" spans="86:87" x14ac:dyDescent="0.25">
      <c r="CH928"/>
      <c r="CI928" s="11"/>
    </row>
    <row r="929" spans="86:87" x14ac:dyDescent="0.25">
      <c r="CH929"/>
      <c r="CI929" s="11"/>
    </row>
    <row r="930" spans="86:87" x14ac:dyDescent="0.25">
      <c r="CH930"/>
      <c r="CI930" s="11"/>
    </row>
    <row r="931" spans="86:87" x14ac:dyDescent="0.25">
      <c r="CH931"/>
      <c r="CI931" s="11"/>
    </row>
    <row r="932" spans="86:87" x14ac:dyDescent="0.25">
      <c r="CH932"/>
      <c r="CI932" s="11"/>
    </row>
    <row r="933" spans="86:87" x14ac:dyDescent="0.25">
      <c r="CH933"/>
      <c r="CI933" s="11"/>
    </row>
    <row r="934" spans="86:87" x14ac:dyDescent="0.25">
      <c r="CH934"/>
      <c r="CI934" s="11"/>
    </row>
    <row r="935" spans="86:87" x14ac:dyDescent="0.25">
      <c r="CH935"/>
      <c r="CI935" s="11"/>
    </row>
    <row r="936" spans="86:87" x14ac:dyDescent="0.25">
      <c r="CH936"/>
      <c r="CI936" s="11"/>
    </row>
    <row r="937" spans="86:87" x14ac:dyDescent="0.25">
      <c r="CH937"/>
      <c r="CI937" s="11"/>
    </row>
    <row r="938" spans="86:87" x14ac:dyDescent="0.25">
      <c r="CH938"/>
      <c r="CI938" s="11"/>
    </row>
    <row r="939" spans="86:87" x14ac:dyDescent="0.25">
      <c r="CH939"/>
      <c r="CI939" s="11"/>
    </row>
    <row r="940" spans="86:87" x14ac:dyDescent="0.25">
      <c r="CH940"/>
      <c r="CI940" s="11"/>
    </row>
    <row r="941" spans="86:87" x14ac:dyDescent="0.25">
      <c r="CH941"/>
      <c r="CI941" s="11"/>
    </row>
    <row r="942" spans="86:87" x14ac:dyDescent="0.25">
      <c r="CH942"/>
      <c r="CI942" s="11"/>
    </row>
    <row r="943" spans="86:87" x14ac:dyDescent="0.25">
      <c r="CH943"/>
      <c r="CI943" s="11"/>
    </row>
    <row r="944" spans="86:87" x14ac:dyDescent="0.25">
      <c r="CH944"/>
      <c r="CI944" s="11"/>
    </row>
    <row r="945" spans="86:87" x14ac:dyDescent="0.25">
      <c r="CH945"/>
      <c r="CI945" s="11"/>
    </row>
    <row r="946" spans="86:87" x14ac:dyDescent="0.25">
      <c r="CH946"/>
      <c r="CI946" s="11"/>
    </row>
    <row r="947" spans="86:87" x14ac:dyDescent="0.25">
      <c r="CH947"/>
      <c r="CI947" s="11"/>
    </row>
    <row r="948" spans="86:87" x14ac:dyDescent="0.25">
      <c r="CH948"/>
      <c r="CI948" s="11"/>
    </row>
    <row r="949" spans="86:87" x14ac:dyDescent="0.25">
      <c r="CH949"/>
      <c r="CI949" s="11"/>
    </row>
    <row r="950" spans="86:87" x14ac:dyDescent="0.25">
      <c r="CH950"/>
      <c r="CI950" s="11"/>
    </row>
    <row r="951" spans="86:87" x14ac:dyDescent="0.25">
      <c r="CH951"/>
      <c r="CI951" s="11"/>
    </row>
    <row r="952" spans="86:87" x14ac:dyDescent="0.25">
      <c r="CH952"/>
      <c r="CI952" s="11"/>
    </row>
    <row r="953" spans="86:87" x14ac:dyDescent="0.25">
      <c r="CH953"/>
      <c r="CI953" s="11"/>
    </row>
    <row r="954" spans="86:87" x14ac:dyDescent="0.25">
      <c r="CH954"/>
      <c r="CI954" s="11"/>
    </row>
    <row r="955" spans="86:87" x14ac:dyDescent="0.25">
      <c r="CH955"/>
      <c r="CI955" s="11"/>
    </row>
    <row r="956" spans="86:87" x14ac:dyDescent="0.25">
      <c r="CH956"/>
      <c r="CI956" s="11"/>
    </row>
    <row r="957" spans="86:87" x14ac:dyDescent="0.25">
      <c r="CH957"/>
      <c r="CI957" s="11"/>
    </row>
    <row r="958" spans="86:87" x14ac:dyDescent="0.25">
      <c r="CH958"/>
      <c r="CI958" s="11"/>
    </row>
    <row r="959" spans="86:87" x14ac:dyDescent="0.25">
      <c r="CH959"/>
      <c r="CI959" s="11"/>
    </row>
    <row r="960" spans="86:87" x14ac:dyDescent="0.25">
      <c r="CH960"/>
      <c r="CI960" s="11"/>
    </row>
    <row r="961" spans="86:87" x14ac:dyDescent="0.25">
      <c r="CH961"/>
      <c r="CI961" s="11"/>
    </row>
    <row r="962" spans="86:87" x14ac:dyDescent="0.25">
      <c r="CH962"/>
      <c r="CI962" s="11"/>
    </row>
    <row r="963" spans="86:87" x14ac:dyDescent="0.25">
      <c r="CH963"/>
      <c r="CI963" s="11"/>
    </row>
    <row r="964" spans="86:87" x14ac:dyDescent="0.25">
      <c r="CH964"/>
      <c r="CI964" s="11"/>
    </row>
    <row r="965" spans="86:87" x14ac:dyDescent="0.25">
      <c r="CH965"/>
      <c r="CI965" s="11"/>
    </row>
    <row r="966" spans="86:87" x14ac:dyDescent="0.25">
      <c r="CH966"/>
      <c r="CI966" s="11"/>
    </row>
    <row r="967" spans="86:87" x14ac:dyDescent="0.25">
      <c r="CH967"/>
      <c r="CI967" s="11"/>
    </row>
    <row r="968" spans="86:87" x14ac:dyDescent="0.25">
      <c r="CH968"/>
      <c r="CI968" s="11"/>
    </row>
    <row r="969" spans="86:87" x14ac:dyDescent="0.25">
      <c r="CH969"/>
      <c r="CI969" s="11"/>
    </row>
    <row r="970" spans="86:87" x14ac:dyDescent="0.25">
      <c r="CH970"/>
      <c r="CI970" s="11"/>
    </row>
    <row r="971" spans="86:87" x14ac:dyDescent="0.25">
      <c r="CH971"/>
      <c r="CI971" s="11"/>
    </row>
    <row r="972" spans="86:87" x14ac:dyDescent="0.25">
      <c r="CI972" s="11"/>
    </row>
    <row r="973" spans="86:87" x14ac:dyDescent="0.25">
      <c r="CI973" s="11"/>
    </row>
    <row r="974" spans="86:87" x14ac:dyDescent="0.25">
      <c r="CI974" s="11"/>
    </row>
    <row r="975" spans="86:87" x14ac:dyDescent="0.25">
      <c r="CI975" s="11"/>
    </row>
    <row r="976" spans="86:87" x14ac:dyDescent="0.25">
      <c r="CI976" s="11"/>
    </row>
    <row r="977" spans="86:87" x14ac:dyDescent="0.25">
      <c r="CI977" s="11"/>
    </row>
    <row r="978" spans="86:87" x14ac:dyDescent="0.25">
      <c r="CI978" s="11"/>
    </row>
    <row r="979" spans="86:87" x14ac:dyDescent="0.25">
      <c r="CI979" s="11"/>
    </row>
    <row r="980" spans="86:87" x14ac:dyDescent="0.25">
      <c r="CI980" s="11"/>
    </row>
    <row r="985" spans="86:87" x14ac:dyDescent="0.25">
      <c r="CH985"/>
      <c r="CI985" s="11"/>
    </row>
    <row r="986" spans="86:87" x14ac:dyDescent="0.25">
      <c r="CH986"/>
      <c r="CI986" s="11"/>
    </row>
    <row r="987" spans="86:87" x14ac:dyDescent="0.25">
      <c r="CH987"/>
      <c r="CI987" s="11"/>
    </row>
    <row r="988" spans="86:87" x14ac:dyDescent="0.25">
      <c r="CH988"/>
      <c r="CI988" s="11"/>
    </row>
    <row r="989" spans="86:87" x14ac:dyDescent="0.25">
      <c r="CH989"/>
      <c r="CI989" s="11"/>
    </row>
    <row r="990" spans="86:87" x14ac:dyDescent="0.25">
      <c r="CH990"/>
      <c r="CI990" s="11"/>
    </row>
    <row r="991" spans="86:87" x14ac:dyDescent="0.25">
      <c r="CH991"/>
      <c r="CI991" s="11"/>
    </row>
    <row r="992" spans="86:87" x14ac:dyDescent="0.25">
      <c r="CH992"/>
      <c r="CI992" s="11"/>
    </row>
    <row r="993" spans="86:87" x14ac:dyDescent="0.25">
      <c r="CH993"/>
      <c r="CI993" s="11"/>
    </row>
    <row r="994" spans="86:87" x14ac:dyDescent="0.25">
      <c r="CH994"/>
      <c r="CI994" s="11"/>
    </row>
    <row r="995" spans="86:87" x14ac:dyDescent="0.25">
      <c r="CH995"/>
      <c r="CI995" s="11"/>
    </row>
    <row r="996" spans="86:87" x14ac:dyDescent="0.25">
      <c r="CH996"/>
      <c r="CI996" s="11"/>
    </row>
    <row r="997" spans="86:87" x14ac:dyDescent="0.25">
      <c r="CH997"/>
      <c r="CI997" s="11"/>
    </row>
    <row r="998" spans="86:87" x14ac:dyDescent="0.25">
      <c r="CH998"/>
      <c r="CI998" s="11"/>
    </row>
    <row r="999" spans="86:87" x14ac:dyDescent="0.25">
      <c r="CH999"/>
      <c r="CI999" s="11"/>
    </row>
    <row r="1000" spans="86:87" x14ac:dyDescent="0.25">
      <c r="CH1000"/>
      <c r="CI1000" s="11"/>
    </row>
    <row r="1001" spans="86:87" x14ac:dyDescent="0.25">
      <c r="CH1001"/>
      <c r="CI1001" s="11"/>
    </row>
    <row r="1002" spans="86:87" x14ac:dyDescent="0.25">
      <c r="CH1002"/>
      <c r="CI1002" s="11"/>
    </row>
    <row r="1003" spans="86:87" x14ac:dyDescent="0.25">
      <c r="CH1003"/>
      <c r="CI1003" s="11"/>
    </row>
    <row r="1004" spans="86:87" x14ac:dyDescent="0.25">
      <c r="CH1004"/>
      <c r="CI1004" s="11"/>
    </row>
    <row r="1005" spans="86:87" x14ac:dyDescent="0.25">
      <c r="CH1005"/>
      <c r="CI1005" s="11"/>
    </row>
    <row r="1006" spans="86:87" x14ac:dyDescent="0.25">
      <c r="CH1006"/>
      <c r="CI1006" s="11"/>
    </row>
    <row r="1007" spans="86:87" x14ac:dyDescent="0.25">
      <c r="CH1007"/>
      <c r="CI1007" s="11"/>
    </row>
    <row r="1008" spans="86:87" x14ac:dyDescent="0.25">
      <c r="CH1008"/>
      <c r="CI1008" s="11"/>
    </row>
    <row r="1009" spans="86:87" x14ac:dyDescent="0.25">
      <c r="CH1009"/>
      <c r="CI1009" s="11"/>
    </row>
    <row r="1010" spans="86:87" x14ac:dyDescent="0.25">
      <c r="CH1010"/>
      <c r="CI1010" s="11"/>
    </row>
    <row r="1011" spans="86:87" x14ac:dyDescent="0.25">
      <c r="CH1011"/>
      <c r="CI1011" s="11"/>
    </row>
    <row r="1012" spans="86:87" x14ac:dyDescent="0.25">
      <c r="CH1012"/>
      <c r="CI1012" s="11"/>
    </row>
    <row r="1013" spans="86:87" x14ac:dyDescent="0.25">
      <c r="CH1013"/>
      <c r="CI1013" s="11"/>
    </row>
    <row r="1014" spans="86:87" x14ac:dyDescent="0.25">
      <c r="CH1014"/>
      <c r="CI1014" s="11"/>
    </row>
    <row r="1015" spans="86:87" x14ac:dyDescent="0.25">
      <c r="CH1015"/>
      <c r="CI1015" s="11"/>
    </row>
    <row r="1016" spans="86:87" x14ac:dyDescent="0.25">
      <c r="CH1016"/>
      <c r="CI1016" s="11"/>
    </row>
    <row r="1017" spans="86:87" x14ac:dyDescent="0.25">
      <c r="CH1017"/>
      <c r="CI1017" s="11"/>
    </row>
    <row r="1018" spans="86:87" x14ac:dyDescent="0.25">
      <c r="CH1018"/>
      <c r="CI1018" s="11"/>
    </row>
    <row r="1019" spans="86:87" x14ac:dyDescent="0.25">
      <c r="CH1019"/>
      <c r="CI1019" s="11"/>
    </row>
    <row r="1020" spans="86:87" x14ac:dyDescent="0.25">
      <c r="CH1020"/>
      <c r="CI1020" s="11"/>
    </row>
    <row r="1021" spans="86:87" x14ac:dyDescent="0.25">
      <c r="CH1021"/>
      <c r="CI1021" s="11"/>
    </row>
    <row r="1022" spans="86:87" x14ac:dyDescent="0.25">
      <c r="CH1022"/>
      <c r="CI1022" s="11"/>
    </row>
    <row r="1023" spans="86:87" x14ac:dyDescent="0.25">
      <c r="CH1023"/>
      <c r="CI1023" s="11"/>
    </row>
    <row r="1024" spans="86:87" x14ac:dyDescent="0.25">
      <c r="CH1024"/>
      <c r="CI1024" s="11"/>
    </row>
    <row r="1025" spans="86:87" x14ac:dyDescent="0.25">
      <c r="CH1025"/>
      <c r="CI1025" s="11"/>
    </row>
    <row r="1026" spans="86:87" x14ac:dyDescent="0.25">
      <c r="CH1026"/>
      <c r="CI1026" s="11"/>
    </row>
    <row r="1027" spans="86:87" x14ac:dyDescent="0.25">
      <c r="CH1027"/>
      <c r="CI1027" s="11"/>
    </row>
    <row r="1028" spans="86:87" x14ac:dyDescent="0.25">
      <c r="CH1028"/>
      <c r="CI1028" s="11"/>
    </row>
    <row r="1029" spans="86:87" x14ac:dyDescent="0.25">
      <c r="CH1029"/>
      <c r="CI1029" s="11"/>
    </row>
    <row r="1030" spans="86:87" x14ac:dyDescent="0.25">
      <c r="CH1030"/>
      <c r="CI1030" s="11"/>
    </row>
    <row r="1031" spans="86:87" x14ac:dyDescent="0.25">
      <c r="CH1031"/>
      <c r="CI1031" s="11"/>
    </row>
    <row r="1032" spans="86:87" x14ac:dyDescent="0.25">
      <c r="CH1032"/>
      <c r="CI1032" s="11"/>
    </row>
    <row r="1033" spans="86:87" x14ac:dyDescent="0.25">
      <c r="CH1033"/>
      <c r="CI1033" s="11"/>
    </row>
    <row r="1034" spans="86:87" x14ac:dyDescent="0.25">
      <c r="CH1034"/>
      <c r="CI1034" s="11"/>
    </row>
    <row r="1035" spans="86:87" x14ac:dyDescent="0.25">
      <c r="CH1035"/>
      <c r="CI1035" s="11"/>
    </row>
    <row r="1036" spans="86:87" x14ac:dyDescent="0.25">
      <c r="CH1036"/>
      <c r="CI1036" s="11"/>
    </row>
    <row r="1037" spans="86:87" x14ac:dyDescent="0.25">
      <c r="CH1037"/>
      <c r="CI1037" s="11"/>
    </row>
    <row r="1038" spans="86:87" x14ac:dyDescent="0.25">
      <c r="CH1038"/>
      <c r="CI1038" s="11"/>
    </row>
    <row r="1039" spans="86:87" x14ac:dyDescent="0.25">
      <c r="CH1039"/>
      <c r="CI1039" s="11"/>
    </row>
    <row r="1040" spans="86:87" x14ac:dyDescent="0.25">
      <c r="CH1040"/>
      <c r="CI1040" s="11"/>
    </row>
    <row r="1041" spans="86:87" x14ac:dyDescent="0.25">
      <c r="CH1041"/>
      <c r="CI1041" s="11"/>
    </row>
    <row r="1042" spans="86:87" x14ac:dyDescent="0.25">
      <c r="CH1042"/>
      <c r="CI1042" s="11"/>
    </row>
    <row r="1043" spans="86:87" x14ac:dyDescent="0.25">
      <c r="CI1043" s="11"/>
    </row>
    <row r="1044" spans="86:87" x14ac:dyDescent="0.25">
      <c r="CI1044" s="11"/>
    </row>
    <row r="1045" spans="86:87" x14ac:dyDescent="0.25">
      <c r="CI1045" s="11"/>
    </row>
    <row r="1046" spans="86:87" x14ac:dyDescent="0.25">
      <c r="CI1046" s="11"/>
    </row>
    <row r="1047" spans="86:87" x14ac:dyDescent="0.25">
      <c r="CI1047" s="11"/>
    </row>
    <row r="1048" spans="86:87" x14ac:dyDescent="0.25">
      <c r="CI1048" s="11"/>
    </row>
    <row r="1049" spans="86:87" x14ac:dyDescent="0.25">
      <c r="CI1049" s="11"/>
    </row>
    <row r="1050" spans="86:87" x14ac:dyDescent="0.25">
      <c r="CI1050" s="11"/>
    </row>
    <row r="1051" spans="86:87" x14ac:dyDescent="0.25">
      <c r="CI1051" s="11"/>
    </row>
    <row r="1055" spans="86:87" x14ac:dyDescent="0.25">
      <c r="CH1055"/>
      <c r="CI1055" s="11"/>
    </row>
    <row r="1056" spans="86:87" x14ac:dyDescent="0.25">
      <c r="CH1056"/>
      <c r="CI1056" s="11"/>
    </row>
    <row r="1057" spans="86:87" x14ac:dyDescent="0.25">
      <c r="CH1057"/>
      <c r="CI1057" s="11"/>
    </row>
    <row r="1058" spans="86:87" x14ac:dyDescent="0.25">
      <c r="CH1058"/>
      <c r="CI1058" s="11"/>
    </row>
    <row r="1059" spans="86:87" x14ac:dyDescent="0.25">
      <c r="CH1059"/>
      <c r="CI1059" s="11"/>
    </row>
    <row r="1060" spans="86:87" x14ac:dyDescent="0.25">
      <c r="CH1060"/>
      <c r="CI1060" s="11"/>
    </row>
    <row r="1061" spans="86:87" x14ac:dyDescent="0.25">
      <c r="CH1061"/>
      <c r="CI1061" s="11"/>
    </row>
    <row r="1062" spans="86:87" x14ac:dyDescent="0.25">
      <c r="CH1062"/>
      <c r="CI1062" s="11"/>
    </row>
    <row r="1063" spans="86:87" x14ac:dyDescent="0.25">
      <c r="CH1063"/>
      <c r="CI1063" s="11"/>
    </row>
    <row r="1064" spans="86:87" x14ac:dyDescent="0.25">
      <c r="CH1064"/>
      <c r="CI1064" s="11"/>
    </row>
    <row r="1065" spans="86:87" x14ac:dyDescent="0.25">
      <c r="CH1065"/>
      <c r="CI1065" s="11"/>
    </row>
    <row r="1066" spans="86:87" x14ac:dyDescent="0.25">
      <c r="CH1066"/>
      <c r="CI1066" s="11"/>
    </row>
    <row r="1067" spans="86:87" x14ac:dyDescent="0.25">
      <c r="CH1067"/>
      <c r="CI1067" s="11"/>
    </row>
    <row r="1068" spans="86:87" x14ac:dyDescent="0.25">
      <c r="CH1068"/>
      <c r="CI1068" s="11"/>
    </row>
    <row r="1069" spans="86:87" x14ac:dyDescent="0.25">
      <c r="CH1069"/>
      <c r="CI1069" s="11"/>
    </row>
    <row r="1070" spans="86:87" x14ac:dyDescent="0.25">
      <c r="CH1070"/>
      <c r="CI1070" s="11"/>
    </row>
    <row r="1071" spans="86:87" x14ac:dyDescent="0.25">
      <c r="CH1071"/>
      <c r="CI1071" s="11"/>
    </row>
    <row r="1072" spans="86:87" x14ac:dyDescent="0.25">
      <c r="CH1072"/>
      <c r="CI1072" s="11"/>
    </row>
    <row r="1073" spans="86:87" x14ac:dyDescent="0.25">
      <c r="CH1073"/>
      <c r="CI1073" s="11"/>
    </row>
    <row r="1074" spans="86:87" x14ac:dyDescent="0.25">
      <c r="CH1074"/>
      <c r="CI1074" s="11"/>
    </row>
    <row r="1075" spans="86:87" x14ac:dyDescent="0.25">
      <c r="CH1075"/>
      <c r="CI1075" s="11"/>
    </row>
    <row r="1076" spans="86:87" x14ac:dyDescent="0.25">
      <c r="CH1076"/>
      <c r="CI1076" s="11"/>
    </row>
    <row r="1077" spans="86:87" x14ac:dyDescent="0.25">
      <c r="CH1077"/>
      <c r="CI1077" s="11"/>
    </row>
    <row r="1078" spans="86:87" x14ac:dyDescent="0.25">
      <c r="CH1078"/>
      <c r="CI1078" s="11"/>
    </row>
    <row r="1079" spans="86:87" x14ac:dyDescent="0.25">
      <c r="CH1079"/>
      <c r="CI1079" s="11"/>
    </row>
    <row r="1080" spans="86:87" x14ac:dyDescent="0.25">
      <c r="CH1080"/>
      <c r="CI1080" s="11"/>
    </row>
    <row r="1081" spans="86:87" x14ac:dyDescent="0.25">
      <c r="CH1081"/>
      <c r="CI1081" s="11"/>
    </row>
    <row r="1082" spans="86:87" x14ac:dyDescent="0.25">
      <c r="CH1082"/>
      <c r="CI1082" s="11"/>
    </row>
    <row r="1083" spans="86:87" x14ac:dyDescent="0.25">
      <c r="CH1083"/>
      <c r="CI1083" s="11"/>
    </row>
    <row r="1084" spans="86:87" x14ac:dyDescent="0.25">
      <c r="CH1084"/>
      <c r="CI1084" s="11"/>
    </row>
    <row r="1085" spans="86:87" x14ac:dyDescent="0.25">
      <c r="CH1085"/>
      <c r="CI1085" s="11"/>
    </row>
    <row r="1086" spans="86:87" x14ac:dyDescent="0.25">
      <c r="CH1086"/>
      <c r="CI1086" s="11"/>
    </row>
    <row r="1087" spans="86:87" x14ac:dyDescent="0.25">
      <c r="CH1087"/>
      <c r="CI1087" s="11"/>
    </row>
    <row r="1088" spans="86:87" x14ac:dyDescent="0.25">
      <c r="CH1088"/>
      <c r="CI1088" s="11"/>
    </row>
    <row r="1089" spans="86:87" x14ac:dyDescent="0.25">
      <c r="CH1089"/>
      <c r="CI1089" s="11"/>
    </row>
    <row r="1090" spans="86:87" x14ac:dyDescent="0.25">
      <c r="CH1090"/>
      <c r="CI1090" s="11"/>
    </row>
    <row r="1091" spans="86:87" x14ac:dyDescent="0.25">
      <c r="CH1091"/>
      <c r="CI1091" s="11"/>
    </row>
    <row r="1092" spans="86:87" x14ac:dyDescent="0.25">
      <c r="CH1092"/>
      <c r="CI1092" s="11"/>
    </row>
    <row r="1093" spans="86:87" x14ac:dyDescent="0.25">
      <c r="CH1093"/>
      <c r="CI1093" s="11"/>
    </row>
    <row r="1094" spans="86:87" x14ac:dyDescent="0.25">
      <c r="CH1094"/>
      <c r="CI1094" s="11"/>
    </row>
    <row r="1095" spans="86:87" x14ac:dyDescent="0.25">
      <c r="CH1095"/>
      <c r="CI1095" s="11"/>
    </row>
    <row r="1096" spans="86:87" x14ac:dyDescent="0.25">
      <c r="CH1096"/>
      <c r="CI1096" s="11"/>
    </row>
    <row r="1097" spans="86:87" x14ac:dyDescent="0.25">
      <c r="CH1097"/>
      <c r="CI1097" s="11"/>
    </row>
    <row r="1098" spans="86:87" x14ac:dyDescent="0.25">
      <c r="CH1098"/>
      <c r="CI1098" s="11"/>
    </row>
    <row r="1099" spans="86:87" x14ac:dyDescent="0.25">
      <c r="CH1099"/>
      <c r="CI1099" s="11"/>
    </row>
    <row r="1100" spans="86:87" x14ac:dyDescent="0.25">
      <c r="CH1100"/>
      <c r="CI1100" s="11"/>
    </row>
    <row r="1101" spans="86:87" x14ac:dyDescent="0.25">
      <c r="CH1101"/>
      <c r="CI1101" s="11"/>
    </row>
    <row r="1102" spans="86:87" x14ac:dyDescent="0.25">
      <c r="CH1102"/>
      <c r="CI1102" s="11"/>
    </row>
    <row r="1103" spans="86:87" x14ac:dyDescent="0.25">
      <c r="CH1103"/>
      <c r="CI1103" s="11"/>
    </row>
    <row r="1104" spans="86:87" x14ac:dyDescent="0.25">
      <c r="CH1104"/>
      <c r="CI1104" s="11"/>
    </row>
    <row r="1105" spans="86:87" x14ac:dyDescent="0.25">
      <c r="CH1105"/>
      <c r="CI1105" s="11"/>
    </row>
    <row r="1106" spans="86:87" x14ac:dyDescent="0.25">
      <c r="CH1106"/>
      <c r="CI1106" s="11"/>
    </row>
    <row r="1107" spans="86:87" x14ac:dyDescent="0.25">
      <c r="CH1107"/>
      <c r="CI1107" s="11"/>
    </row>
    <row r="1108" spans="86:87" x14ac:dyDescent="0.25">
      <c r="CH1108"/>
      <c r="CI1108" s="11"/>
    </row>
    <row r="1109" spans="86:87" x14ac:dyDescent="0.25">
      <c r="CH1109"/>
      <c r="CI1109" s="11"/>
    </row>
    <row r="1110" spans="86:87" x14ac:dyDescent="0.25">
      <c r="CH1110"/>
      <c r="CI1110" s="11"/>
    </row>
    <row r="1111" spans="86:87" x14ac:dyDescent="0.25">
      <c r="CH1111"/>
      <c r="CI1111" s="11"/>
    </row>
    <row r="1112" spans="86:87" x14ac:dyDescent="0.25">
      <c r="CH1112"/>
      <c r="CI1112" s="11"/>
    </row>
    <row r="1113" spans="86:87" x14ac:dyDescent="0.25">
      <c r="CI1113" s="11"/>
    </row>
    <row r="1114" spans="86:87" x14ac:dyDescent="0.25">
      <c r="CI1114" s="11"/>
    </row>
    <row r="1115" spans="86:87" x14ac:dyDescent="0.25">
      <c r="CI1115" s="11"/>
    </row>
    <row r="1116" spans="86:87" x14ac:dyDescent="0.25">
      <c r="CI1116" s="11"/>
    </row>
    <row r="1117" spans="86:87" x14ac:dyDescent="0.25">
      <c r="CI1117" s="11"/>
    </row>
    <row r="1118" spans="86:87" x14ac:dyDescent="0.25">
      <c r="CI1118" s="11"/>
    </row>
    <row r="1119" spans="86:87" x14ac:dyDescent="0.25">
      <c r="CI1119" s="11"/>
    </row>
    <row r="1120" spans="86:87" x14ac:dyDescent="0.25">
      <c r="CI1120" s="11"/>
    </row>
    <row r="1121" spans="86:87" x14ac:dyDescent="0.25">
      <c r="CI1121" s="11"/>
    </row>
    <row r="1126" spans="86:87" x14ac:dyDescent="0.25">
      <c r="CH1126"/>
      <c r="CI1126" s="11"/>
    </row>
    <row r="1127" spans="86:87" x14ac:dyDescent="0.25">
      <c r="CH1127"/>
      <c r="CI1127" s="11"/>
    </row>
    <row r="1128" spans="86:87" x14ac:dyDescent="0.25">
      <c r="CH1128"/>
      <c r="CI1128" s="11"/>
    </row>
    <row r="1129" spans="86:87" x14ac:dyDescent="0.25">
      <c r="CH1129"/>
      <c r="CI1129" s="11"/>
    </row>
    <row r="1130" spans="86:87" x14ac:dyDescent="0.25">
      <c r="CH1130"/>
      <c r="CI1130" s="11"/>
    </row>
    <row r="1131" spans="86:87" x14ac:dyDescent="0.25">
      <c r="CH1131"/>
      <c r="CI1131" s="11"/>
    </row>
    <row r="1132" spans="86:87" x14ac:dyDescent="0.25">
      <c r="CH1132"/>
      <c r="CI1132" s="11"/>
    </row>
    <row r="1133" spans="86:87" x14ac:dyDescent="0.25">
      <c r="CH1133"/>
      <c r="CI1133" s="11"/>
    </row>
    <row r="1134" spans="86:87" x14ac:dyDescent="0.25">
      <c r="CH1134"/>
      <c r="CI1134" s="11"/>
    </row>
    <row r="1135" spans="86:87" x14ac:dyDescent="0.25">
      <c r="CH1135"/>
      <c r="CI1135" s="11"/>
    </row>
    <row r="1136" spans="86:87" x14ac:dyDescent="0.25">
      <c r="CH1136"/>
      <c r="CI1136" s="11"/>
    </row>
    <row r="1137" spans="86:87" x14ac:dyDescent="0.25">
      <c r="CH1137"/>
      <c r="CI1137" s="11"/>
    </row>
    <row r="1138" spans="86:87" x14ac:dyDescent="0.25">
      <c r="CH1138"/>
      <c r="CI1138" s="11"/>
    </row>
    <row r="1139" spans="86:87" x14ac:dyDescent="0.25">
      <c r="CH1139"/>
      <c r="CI1139" s="11"/>
    </row>
    <row r="1140" spans="86:87" x14ac:dyDescent="0.25">
      <c r="CH1140"/>
      <c r="CI1140" s="11"/>
    </row>
    <row r="1141" spans="86:87" x14ac:dyDescent="0.25">
      <c r="CH1141"/>
      <c r="CI1141" s="11"/>
    </row>
    <row r="1142" spans="86:87" x14ac:dyDescent="0.25">
      <c r="CH1142"/>
      <c r="CI1142" s="11"/>
    </row>
    <row r="1143" spans="86:87" x14ac:dyDescent="0.25">
      <c r="CH1143"/>
      <c r="CI1143" s="11"/>
    </row>
    <row r="1144" spans="86:87" x14ac:dyDescent="0.25">
      <c r="CH1144"/>
      <c r="CI1144" s="11"/>
    </row>
    <row r="1145" spans="86:87" x14ac:dyDescent="0.25">
      <c r="CH1145"/>
      <c r="CI1145" s="11"/>
    </row>
    <row r="1146" spans="86:87" x14ac:dyDescent="0.25">
      <c r="CH1146"/>
      <c r="CI1146" s="11"/>
    </row>
    <row r="1147" spans="86:87" x14ac:dyDescent="0.25">
      <c r="CH1147"/>
      <c r="CI1147" s="11"/>
    </row>
    <row r="1148" spans="86:87" x14ac:dyDescent="0.25">
      <c r="CH1148"/>
      <c r="CI1148" s="11"/>
    </row>
    <row r="1149" spans="86:87" x14ac:dyDescent="0.25">
      <c r="CH1149"/>
      <c r="CI1149" s="11"/>
    </row>
    <row r="1150" spans="86:87" x14ac:dyDescent="0.25">
      <c r="CH1150"/>
      <c r="CI1150" s="11"/>
    </row>
    <row r="1151" spans="86:87" x14ac:dyDescent="0.25">
      <c r="CH1151"/>
      <c r="CI1151" s="11"/>
    </row>
    <row r="1152" spans="86:87" x14ac:dyDescent="0.25">
      <c r="CH1152"/>
      <c r="CI1152" s="11"/>
    </row>
    <row r="1153" spans="86:87" x14ac:dyDescent="0.25">
      <c r="CH1153"/>
      <c r="CI1153" s="11"/>
    </row>
    <row r="1154" spans="86:87" x14ac:dyDescent="0.25">
      <c r="CH1154"/>
      <c r="CI1154" s="11"/>
    </row>
    <row r="1155" spans="86:87" x14ac:dyDescent="0.25">
      <c r="CH1155"/>
      <c r="CI1155" s="11"/>
    </row>
    <row r="1156" spans="86:87" x14ac:dyDescent="0.25">
      <c r="CH1156"/>
      <c r="CI1156" s="11"/>
    </row>
    <row r="1157" spans="86:87" x14ac:dyDescent="0.25">
      <c r="CH1157"/>
      <c r="CI1157" s="11"/>
    </row>
    <row r="1158" spans="86:87" x14ac:dyDescent="0.25">
      <c r="CH1158"/>
      <c r="CI1158" s="11"/>
    </row>
    <row r="1159" spans="86:87" x14ac:dyDescent="0.25">
      <c r="CH1159"/>
      <c r="CI1159" s="11"/>
    </row>
    <row r="1160" spans="86:87" x14ac:dyDescent="0.25">
      <c r="CH1160"/>
      <c r="CI1160" s="11"/>
    </row>
    <row r="1161" spans="86:87" x14ac:dyDescent="0.25">
      <c r="CH1161"/>
      <c r="CI1161" s="11"/>
    </row>
    <row r="1162" spans="86:87" x14ac:dyDescent="0.25">
      <c r="CH1162"/>
      <c r="CI1162" s="11"/>
    </row>
    <row r="1163" spans="86:87" x14ac:dyDescent="0.25">
      <c r="CH1163"/>
      <c r="CI1163" s="11"/>
    </row>
    <row r="1164" spans="86:87" x14ac:dyDescent="0.25">
      <c r="CH1164"/>
      <c r="CI1164" s="11"/>
    </row>
    <row r="1165" spans="86:87" x14ac:dyDescent="0.25">
      <c r="CH1165"/>
      <c r="CI1165" s="11"/>
    </row>
    <row r="1166" spans="86:87" x14ac:dyDescent="0.25">
      <c r="CH1166"/>
      <c r="CI1166" s="11"/>
    </row>
    <row r="1167" spans="86:87" x14ac:dyDescent="0.25">
      <c r="CH1167"/>
      <c r="CI1167" s="11"/>
    </row>
    <row r="1168" spans="86:87" x14ac:dyDescent="0.25">
      <c r="CH1168"/>
      <c r="CI1168" s="11"/>
    </row>
    <row r="1169" spans="86:87" x14ac:dyDescent="0.25">
      <c r="CH1169"/>
      <c r="CI1169" s="11"/>
    </row>
    <row r="1170" spans="86:87" x14ac:dyDescent="0.25">
      <c r="CH1170"/>
      <c r="CI1170" s="11"/>
    </row>
    <row r="1171" spans="86:87" x14ac:dyDescent="0.25">
      <c r="CH1171"/>
      <c r="CI1171" s="11"/>
    </row>
    <row r="1172" spans="86:87" x14ac:dyDescent="0.25">
      <c r="CH1172"/>
      <c r="CI1172" s="11"/>
    </row>
    <row r="1173" spans="86:87" x14ac:dyDescent="0.25">
      <c r="CH1173"/>
      <c r="CI1173" s="11"/>
    </row>
    <row r="1174" spans="86:87" x14ac:dyDescent="0.25">
      <c r="CH1174"/>
      <c r="CI1174" s="11"/>
    </row>
    <row r="1175" spans="86:87" x14ac:dyDescent="0.25">
      <c r="CH1175"/>
      <c r="CI1175" s="11"/>
    </row>
    <row r="1176" spans="86:87" x14ac:dyDescent="0.25">
      <c r="CH1176"/>
      <c r="CI1176" s="11"/>
    </row>
    <row r="1177" spans="86:87" x14ac:dyDescent="0.25">
      <c r="CH1177"/>
      <c r="CI1177" s="11"/>
    </row>
    <row r="1178" spans="86:87" x14ac:dyDescent="0.25">
      <c r="CH1178"/>
      <c r="CI1178" s="11"/>
    </row>
    <row r="1179" spans="86:87" x14ac:dyDescent="0.25">
      <c r="CH1179"/>
      <c r="CI1179" s="11"/>
    </row>
    <row r="1180" spans="86:87" x14ac:dyDescent="0.25">
      <c r="CH1180"/>
      <c r="CI1180" s="11"/>
    </row>
    <row r="1181" spans="86:87" x14ac:dyDescent="0.25">
      <c r="CH1181"/>
      <c r="CI1181" s="11"/>
    </row>
    <row r="1182" spans="86:87" x14ac:dyDescent="0.25">
      <c r="CH1182"/>
      <c r="CI1182" s="11"/>
    </row>
    <row r="1183" spans="86:87" x14ac:dyDescent="0.25">
      <c r="CH1183"/>
      <c r="CI1183" s="11"/>
    </row>
    <row r="1184" spans="86:87" x14ac:dyDescent="0.25">
      <c r="CI1184" s="11"/>
    </row>
    <row r="1185" spans="86:87" x14ac:dyDescent="0.25">
      <c r="CI1185" s="11"/>
    </row>
    <row r="1186" spans="86:87" x14ac:dyDescent="0.25">
      <c r="CI1186" s="11"/>
    </row>
    <row r="1187" spans="86:87" x14ac:dyDescent="0.25">
      <c r="CI1187" s="11"/>
    </row>
    <row r="1188" spans="86:87" x14ac:dyDescent="0.25">
      <c r="CI1188" s="11"/>
    </row>
    <row r="1189" spans="86:87" x14ac:dyDescent="0.25">
      <c r="CI1189" s="11"/>
    </row>
    <row r="1190" spans="86:87" x14ac:dyDescent="0.25">
      <c r="CI1190" s="11"/>
    </row>
    <row r="1191" spans="86:87" x14ac:dyDescent="0.25">
      <c r="CI1191" s="11"/>
    </row>
    <row r="1192" spans="86:87" x14ac:dyDescent="0.25">
      <c r="CI1192" s="11"/>
    </row>
    <row r="1197" spans="86:87" x14ac:dyDescent="0.25">
      <c r="CH1197"/>
      <c r="CI1197" s="11"/>
    </row>
    <row r="1198" spans="86:87" x14ac:dyDescent="0.25">
      <c r="CH1198"/>
      <c r="CI1198" s="11"/>
    </row>
    <row r="1199" spans="86:87" x14ac:dyDescent="0.25">
      <c r="CH1199"/>
      <c r="CI1199" s="11"/>
    </row>
    <row r="1200" spans="86:87" x14ac:dyDescent="0.25">
      <c r="CH1200"/>
      <c r="CI1200" s="11"/>
    </row>
    <row r="1201" spans="86:87" x14ac:dyDescent="0.25">
      <c r="CH1201"/>
      <c r="CI1201" s="11"/>
    </row>
    <row r="1202" spans="86:87" x14ac:dyDescent="0.25">
      <c r="CH1202"/>
      <c r="CI1202" s="11"/>
    </row>
    <row r="1203" spans="86:87" x14ac:dyDescent="0.25">
      <c r="CH1203"/>
      <c r="CI1203" s="11"/>
    </row>
    <row r="1204" spans="86:87" x14ac:dyDescent="0.25">
      <c r="CH1204"/>
      <c r="CI1204" s="11"/>
    </row>
    <row r="1205" spans="86:87" x14ac:dyDescent="0.25">
      <c r="CH1205"/>
      <c r="CI1205" s="11"/>
    </row>
    <row r="1206" spans="86:87" x14ac:dyDescent="0.25">
      <c r="CH1206"/>
      <c r="CI1206" s="11"/>
    </row>
    <row r="1207" spans="86:87" x14ac:dyDescent="0.25">
      <c r="CH1207"/>
      <c r="CI1207" s="11"/>
    </row>
    <row r="1208" spans="86:87" x14ac:dyDescent="0.25">
      <c r="CH1208"/>
      <c r="CI1208" s="11"/>
    </row>
    <row r="1209" spans="86:87" x14ac:dyDescent="0.25">
      <c r="CH1209"/>
      <c r="CI1209" s="11"/>
    </row>
    <row r="1210" spans="86:87" x14ac:dyDescent="0.25">
      <c r="CH1210"/>
      <c r="CI1210" s="11"/>
    </row>
    <row r="1211" spans="86:87" x14ac:dyDescent="0.25">
      <c r="CH1211"/>
      <c r="CI1211" s="11"/>
    </row>
    <row r="1212" spans="86:87" x14ac:dyDescent="0.25">
      <c r="CH1212"/>
      <c r="CI1212" s="11"/>
    </row>
    <row r="1213" spans="86:87" x14ac:dyDescent="0.25">
      <c r="CH1213"/>
      <c r="CI1213" s="11"/>
    </row>
    <row r="1214" spans="86:87" x14ac:dyDescent="0.25">
      <c r="CH1214"/>
      <c r="CI1214" s="11"/>
    </row>
    <row r="1215" spans="86:87" x14ac:dyDescent="0.25">
      <c r="CH1215"/>
      <c r="CI1215" s="11"/>
    </row>
    <row r="1216" spans="86:87" x14ac:dyDescent="0.25">
      <c r="CH1216"/>
      <c r="CI1216" s="11"/>
    </row>
    <row r="1217" spans="86:87" x14ac:dyDescent="0.25">
      <c r="CH1217"/>
      <c r="CI1217" s="11"/>
    </row>
    <row r="1218" spans="86:87" x14ac:dyDescent="0.25">
      <c r="CH1218"/>
      <c r="CI1218" s="11"/>
    </row>
    <row r="1219" spans="86:87" x14ac:dyDescent="0.25">
      <c r="CH1219"/>
      <c r="CI1219" s="11"/>
    </row>
    <row r="1220" spans="86:87" x14ac:dyDescent="0.25">
      <c r="CH1220"/>
      <c r="CI1220" s="11"/>
    </row>
    <row r="1221" spans="86:87" x14ac:dyDescent="0.25">
      <c r="CH1221"/>
      <c r="CI1221" s="11"/>
    </row>
    <row r="1222" spans="86:87" x14ac:dyDescent="0.25">
      <c r="CH1222"/>
      <c r="CI1222" s="11"/>
    </row>
    <row r="1223" spans="86:87" x14ac:dyDescent="0.25">
      <c r="CH1223"/>
      <c r="CI1223" s="11"/>
    </row>
    <row r="1224" spans="86:87" x14ac:dyDescent="0.25">
      <c r="CH1224"/>
      <c r="CI1224" s="11"/>
    </row>
    <row r="1225" spans="86:87" x14ac:dyDescent="0.25">
      <c r="CH1225"/>
      <c r="CI1225" s="11"/>
    </row>
    <row r="1226" spans="86:87" x14ac:dyDescent="0.25">
      <c r="CH1226"/>
      <c r="CI1226" s="11"/>
    </row>
    <row r="1227" spans="86:87" x14ac:dyDescent="0.25">
      <c r="CH1227"/>
      <c r="CI1227" s="11"/>
    </row>
    <row r="1228" spans="86:87" x14ac:dyDescent="0.25">
      <c r="CH1228"/>
      <c r="CI1228" s="11"/>
    </row>
    <row r="1229" spans="86:87" x14ac:dyDescent="0.25">
      <c r="CH1229"/>
      <c r="CI1229" s="11"/>
    </row>
    <row r="1230" spans="86:87" x14ac:dyDescent="0.25">
      <c r="CH1230"/>
      <c r="CI1230" s="11"/>
    </row>
    <row r="1231" spans="86:87" x14ac:dyDescent="0.25">
      <c r="CH1231"/>
      <c r="CI1231" s="11"/>
    </row>
    <row r="1232" spans="86:87" x14ac:dyDescent="0.25">
      <c r="CH1232"/>
      <c r="CI1232" s="11"/>
    </row>
    <row r="1233" spans="86:87" x14ac:dyDescent="0.25">
      <c r="CH1233"/>
      <c r="CI1233" s="11"/>
    </row>
    <row r="1234" spans="86:87" x14ac:dyDescent="0.25">
      <c r="CH1234"/>
      <c r="CI1234" s="11"/>
    </row>
    <row r="1235" spans="86:87" x14ac:dyDescent="0.25">
      <c r="CH1235"/>
      <c r="CI1235" s="11"/>
    </row>
    <row r="1236" spans="86:87" x14ac:dyDescent="0.25">
      <c r="CH1236"/>
      <c r="CI1236" s="11"/>
    </row>
    <row r="1237" spans="86:87" x14ac:dyDescent="0.25">
      <c r="CH1237"/>
      <c r="CI1237" s="11"/>
    </row>
    <row r="1238" spans="86:87" x14ac:dyDescent="0.25">
      <c r="CH1238"/>
      <c r="CI1238" s="11"/>
    </row>
    <row r="1239" spans="86:87" x14ac:dyDescent="0.25">
      <c r="CH1239"/>
      <c r="CI1239" s="11"/>
    </row>
    <row r="1240" spans="86:87" x14ac:dyDescent="0.25">
      <c r="CH1240"/>
      <c r="CI1240" s="11"/>
    </row>
    <row r="1241" spans="86:87" x14ac:dyDescent="0.25">
      <c r="CH1241"/>
      <c r="CI1241" s="11"/>
    </row>
    <row r="1242" spans="86:87" x14ac:dyDescent="0.25">
      <c r="CH1242"/>
      <c r="CI1242" s="11"/>
    </row>
    <row r="1243" spans="86:87" x14ac:dyDescent="0.25">
      <c r="CH1243"/>
      <c r="CI1243" s="11"/>
    </row>
    <row r="1244" spans="86:87" x14ac:dyDescent="0.25">
      <c r="CH1244"/>
      <c r="CI1244" s="11"/>
    </row>
    <row r="1245" spans="86:87" x14ac:dyDescent="0.25">
      <c r="CH1245"/>
      <c r="CI1245" s="11"/>
    </row>
    <row r="1246" spans="86:87" x14ac:dyDescent="0.25">
      <c r="CH1246"/>
      <c r="CI1246" s="11"/>
    </row>
    <row r="1247" spans="86:87" x14ac:dyDescent="0.25">
      <c r="CH1247"/>
      <c r="CI1247" s="11"/>
    </row>
    <row r="1248" spans="86:87" x14ac:dyDescent="0.25">
      <c r="CH1248"/>
      <c r="CI1248" s="11"/>
    </row>
    <row r="1249" spans="86:87" x14ac:dyDescent="0.25">
      <c r="CH1249"/>
      <c r="CI1249" s="11"/>
    </row>
    <row r="1250" spans="86:87" x14ac:dyDescent="0.25">
      <c r="CH1250"/>
      <c r="CI1250" s="11"/>
    </row>
    <row r="1251" spans="86:87" x14ac:dyDescent="0.25">
      <c r="CH1251"/>
      <c r="CI1251" s="11"/>
    </row>
    <row r="1252" spans="86:87" x14ac:dyDescent="0.25">
      <c r="CH1252"/>
      <c r="CI1252" s="11"/>
    </row>
    <row r="1253" spans="86:87" x14ac:dyDescent="0.25">
      <c r="CH1253"/>
      <c r="CI1253" s="11"/>
    </row>
    <row r="1254" spans="86:87" x14ac:dyDescent="0.25">
      <c r="CH1254"/>
      <c r="CI1254" s="11"/>
    </row>
    <row r="1255" spans="86:87" x14ac:dyDescent="0.25">
      <c r="CI1255" s="11"/>
    </row>
    <row r="1256" spans="86:87" x14ac:dyDescent="0.25">
      <c r="CI1256" s="11"/>
    </row>
    <row r="1257" spans="86:87" x14ac:dyDescent="0.25">
      <c r="CI1257" s="11"/>
    </row>
    <row r="1258" spans="86:87" x14ac:dyDescent="0.25">
      <c r="CI1258" s="11"/>
    </row>
    <row r="1259" spans="86:87" x14ac:dyDescent="0.25">
      <c r="CI1259" s="11"/>
    </row>
    <row r="1260" spans="86:87" x14ac:dyDescent="0.25">
      <c r="CI1260" s="11"/>
    </row>
    <row r="1261" spans="86:87" x14ac:dyDescent="0.25">
      <c r="CI1261" s="11"/>
    </row>
    <row r="1262" spans="86:87" x14ac:dyDescent="0.25">
      <c r="CI1262" s="11"/>
    </row>
    <row r="1263" spans="86:87" x14ac:dyDescent="0.25">
      <c r="CI1263" s="11"/>
    </row>
    <row r="1268" spans="86:87" x14ac:dyDescent="0.25">
      <c r="CH1268"/>
      <c r="CI1268" s="11"/>
    </row>
    <row r="1269" spans="86:87" x14ac:dyDescent="0.25">
      <c r="CH1269"/>
      <c r="CI1269" s="11"/>
    </row>
    <row r="1270" spans="86:87" x14ac:dyDescent="0.25">
      <c r="CH1270"/>
      <c r="CI1270" s="11"/>
    </row>
    <row r="1271" spans="86:87" x14ac:dyDescent="0.25">
      <c r="CH1271"/>
      <c r="CI1271" s="11"/>
    </row>
    <row r="1272" spans="86:87" x14ac:dyDescent="0.25">
      <c r="CH1272"/>
      <c r="CI1272" s="11"/>
    </row>
    <row r="1273" spans="86:87" x14ac:dyDescent="0.25">
      <c r="CH1273"/>
      <c r="CI1273" s="11"/>
    </row>
    <row r="1274" spans="86:87" x14ac:dyDescent="0.25">
      <c r="CH1274"/>
      <c r="CI1274" s="11"/>
    </row>
    <row r="1275" spans="86:87" x14ac:dyDescent="0.25">
      <c r="CH1275"/>
      <c r="CI1275" s="11"/>
    </row>
    <row r="1276" spans="86:87" x14ac:dyDescent="0.25">
      <c r="CH1276"/>
      <c r="CI1276" s="11"/>
    </row>
    <row r="1277" spans="86:87" x14ac:dyDescent="0.25">
      <c r="CH1277"/>
      <c r="CI1277" s="11"/>
    </row>
    <row r="1278" spans="86:87" x14ac:dyDescent="0.25">
      <c r="CH1278"/>
      <c r="CI1278" s="11"/>
    </row>
    <row r="1279" spans="86:87" x14ac:dyDescent="0.25">
      <c r="CH1279"/>
      <c r="CI1279" s="11"/>
    </row>
    <row r="1280" spans="86:87" x14ac:dyDescent="0.25">
      <c r="CH1280"/>
      <c r="CI1280" s="11"/>
    </row>
    <row r="1281" spans="86:87" x14ac:dyDescent="0.25">
      <c r="CH1281"/>
      <c r="CI1281" s="11"/>
    </row>
    <row r="1282" spans="86:87" x14ac:dyDescent="0.25">
      <c r="CH1282"/>
      <c r="CI1282" s="11"/>
    </row>
    <row r="1283" spans="86:87" x14ac:dyDescent="0.25">
      <c r="CH1283"/>
      <c r="CI1283" s="11"/>
    </row>
    <row r="1284" spans="86:87" x14ac:dyDescent="0.25">
      <c r="CH1284"/>
      <c r="CI1284" s="11"/>
    </row>
    <row r="1285" spans="86:87" x14ac:dyDescent="0.25">
      <c r="CH1285"/>
      <c r="CI1285" s="11"/>
    </row>
    <row r="1286" spans="86:87" x14ac:dyDescent="0.25">
      <c r="CH1286"/>
      <c r="CI1286" s="11"/>
    </row>
    <row r="1287" spans="86:87" x14ac:dyDescent="0.25">
      <c r="CH1287"/>
      <c r="CI1287" s="11"/>
    </row>
    <row r="1288" spans="86:87" x14ac:dyDescent="0.25">
      <c r="CH1288"/>
      <c r="CI1288" s="11"/>
    </row>
    <row r="1289" spans="86:87" x14ac:dyDescent="0.25">
      <c r="CH1289"/>
      <c r="CI1289" s="11"/>
    </row>
    <row r="1290" spans="86:87" x14ac:dyDescent="0.25">
      <c r="CH1290"/>
      <c r="CI1290" s="11"/>
    </row>
    <row r="1291" spans="86:87" x14ac:dyDescent="0.25">
      <c r="CH1291"/>
      <c r="CI1291" s="11"/>
    </row>
    <row r="1292" spans="86:87" x14ac:dyDescent="0.25">
      <c r="CH1292"/>
      <c r="CI1292" s="11"/>
    </row>
    <row r="1293" spans="86:87" x14ac:dyDescent="0.25">
      <c r="CH1293"/>
      <c r="CI1293" s="11"/>
    </row>
    <row r="1294" spans="86:87" x14ac:dyDescent="0.25">
      <c r="CH1294"/>
      <c r="CI1294" s="11"/>
    </row>
    <row r="1295" spans="86:87" x14ac:dyDescent="0.25">
      <c r="CH1295"/>
      <c r="CI1295" s="11"/>
    </row>
    <row r="1296" spans="86:87" x14ac:dyDescent="0.25">
      <c r="CH1296"/>
      <c r="CI1296" s="11"/>
    </row>
    <row r="1297" spans="86:87" x14ac:dyDescent="0.25">
      <c r="CH1297"/>
      <c r="CI1297" s="11"/>
    </row>
    <row r="1298" spans="86:87" x14ac:dyDescent="0.25">
      <c r="CH1298"/>
      <c r="CI1298" s="11"/>
    </row>
    <row r="1299" spans="86:87" x14ac:dyDescent="0.25">
      <c r="CH1299"/>
      <c r="CI1299" s="11"/>
    </row>
    <row r="1300" spans="86:87" x14ac:dyDescent="0.25">
      <c r="CH1300"/>
      <c r="CI1300" s="11"/>
    </row>
    <row r="1301" spans="86:87" x14ac:dyDescent="0.25">
      <c r="CH1301"/>
      <c r="CI1301" s="11"/>
    </row>
    <row r="1302" spans="86:87" x14ac:dyDescent="0.25">
      <c r="CH1302"/>
      <c r="CI1302" s="11"/>
    </row>
    <row r="1303" spans="86:87" x14ac:dyDescent="0.25">
      <c r="CH1303"/>
      <c r="CI1303" s="11"/>
    </row>
    <row r="1304" spans="86:87" x14ac:dyDescent="0.25">
      <c r="CH1304"/>
      <c r="CI1304" s="11"/>
    </row>
    <row r="1305" spans="86:87" x14ac:dyDescent="0.25">
      <c r="CH1305"/>
      <c r="CI1305" s="11"/>
    </row>
    <row r="1306" spans="86:87" x14ac:dyDescent="0.25">
      <c r="CH1306"/>
      <c r="CI1306" s="11"/>
    </row>
    <row r="1307" spans="86:87" x14ac:dyDescent="0.25">
      <c r="CH1307"/>
      <c r="CI1307" s="11"/>
    </row>
    <row r="1308" spans="86:87" x14ac:dyDescent="0.25">
      <c r="CH1308"/>
      <c r="CI1308" s="11"/>
    </row>
    <row r="1309" spans="86:87" x14ac:dyDescent="0.25">
      <c r="CH1309"/>
      <c r="CI1309" s="11"/>
    </row>
    <row r="1310" spans="86:87" x14ac:dyDescent="0.25">
      <c r="CH1310"/>
      <c r="CI1310" s="11"/>
    </row>
    <row r="1311" spans="86:87" x14ac:dyDescent="0.25">
      <c r="CH1311"/>
      <c r="CI1311" s="11"/>
    </row>
    <row r="1312" spans="86:87" x14ac:dyDescent="0.25">
      <c r="CH1312"/>
      <c r="CI1312" s="11"/>
    </row>
    <row r="1313" spans="86:87" x14ac:dyDescent="0.25">
      <c r="CH1313"/>
      <c r="CI1313" s="11"/>
    </row>
    <row r="1314" spans="86:87" x14ac:dyDescent="0.25">
      <c r="CH1314"/>
      <c r="CI1314" s="11"/>
    </row>
    <row r="1315" spans="86:87" x14ac:dyDescent="0.25">
      <c r="CH1315"/>
      <c r="CI1315" s="11"/>
    </row>
    <row r="1316" spans="86:87" x14ac:dyDescent="0.25">
      <c r="CH1316"/>
      <c r="CI1316" s="11"/>
    </row>
    <row r="1317" spans="86:87" x14ac:dyDescent="0.25">
      <c r="CH1317"/>
      <c r="CI1317" s="11"/>
    </row>
    <row r="1318" spans="86:87" x14ac:dyDescent="0.25">
      <c r="CH1318"/>
      <c r="CI1318" s="11"/>
    </row>
    <row r="1319" spans="86:87" x14ac:dyDescent="0.25">
      <c r="CH1319"/>
      <c r="CI1319" s="11"/>
    </row>
    <row r="1320" spans="86:87" x14ac:dyDescent="0.25">
      <c r="CH1320"/>
      <c r="CI1320" s="11"/>
    </row>
    <row r="1321" spans="86:87" x14ac:dyDescent="0.25">
      <c r="CH1321"/>
      <c r="CI1321" s="11"/>
    </row>
    <row r="1322" spans="86:87" x14ac:dyDescent="0.25">
      <c r="CH1322"/>
      <c r="CI1322" s="11"/>
    </row>
    <row r="1323" spans="86:87" x14ac:dyDescent="0.25">
      <c r="CH1323"/>
      <c r="CI1323" s="11"/>
    </row>
    <row r="1324" spans="86:87" x14ac:dyDescent="0.25">
      <c r="CH1324"/>
      <c r="CI1324" s="11"/>
    </row>
    <row r="1325" spans="86:87" x14ac:dyDescent="0.25">
      <c r="CH1325"/>
      <c r="CI1325" s="11"/>
    </row>
    <row r="1326" spans="86:87" x14ac:dyDescent="0.25">
      <c r="CI1326" s="11"/>
    </row>
    <row r="1327" spans="86:87" x14ac:dyDescent="0.25">
      <c r="CI1327" s="11"/>
    </row>
    <row r="1328" spans="86:87" x14ac:dyDescent="0.25">
      <c r="CI1328" s="11"/>
    </row>
    <row r="1329" spans="86:87" x14ac:dyDescent="0.25">
      <c r="CI1329" s="11"/>
    </row>
    <row r="1330" spans="86:87" x14ac:dyDescent="0.25">
      <c r="CI1330" s="11"/>
    </row>
    <row r="1331" spans="86:87" x14ac:dyDescent="0.25">
      <c r="CI1331" s="11"/>
    </row>
    <row r="1332" spans="86:87" x14ac:dyDescent="0.25">
      <c r="CI1332" s="11"/>
    </row>
    <row r="1333" spans="86:87" x14ac:dyDescent="0.25">
      <c r="CI1333" s="11"/>
    </row>
    <row r="1334" spans="86:87" x14ac:dyDescent="0.25">
      <c r="CI1334" s="11"/>
    </row>
    <row r="1339" spans="86:87" x14ac:dyDescent="0.25">
      <c r="CH1339"/>
      <c r="CI1339" s="11"/>
    </row>
    <row r="1340" spans="86:87" x14ac:dyDescent="0.25">
      <c r="CH1340"/>
      <c r="CI1340" s="11"/>
    </row>
    <row r="1341" spans="86:87" x14ac:dyDescent="0.25">
      <c r="CH1341"/>
      <c r="CI1341" s="11"/>
    </row>
    <row r="1342" spans="86:87" x14ac:dyDescent="0.25">
      <c r="CH1342"/>
      <c r="CI1342" s="11"/>
    </row>
    <row r="1343" spans="86:87" x14ac:dyDescent="0.25">
      <c r="CH1343"/>
      <c r="CI1343" s="11"/>
    </row>
    <row r="1344" spans="86:87" x14ac:dyDescent="0.25">
      <c r="CH1344"/>
      <c r="CI1344" s="11"/>
    </row>
    <row r="1345" spans="86:87" x14ac:dyDescent="0.25">
      <c r="CH1345"/>
      <c r="CI1345" s="11"/>
    </row>
    <row r="1346" spans="86:87" x14ac:dyDescent="0.25">
      <c r="CH1346"/>
      <c r="CI1346" s="11"/>
    </row>
    <row r="1347" spans="86:87" x14ac:dyDescent="0.25">
      <c r="CH1347"/>
      <c r="CI1347" s="11"/>
    </row>
    <row r="1348" spans="86:87" x14ac:dyDescent="0.25">
      <c r="CH1348"/>
      <c r="CI1348" s="11"/>
    </row>
    <row r="1349" spans="86:87" x14ac:dyDescent="0.25">
      <c r="CH1349"/>
      <c r="CI1349" s="11"/>
    </row>
    <row r="1350" spans="86:87" x14ac:dyDescent="0.25">
      <c r="CH1350"/>
      <c r="CI1350" s="11"/>
    </row>
    <row r="1351" spans="86:87" x14ac:dyDescent="0.25">
      <c r="CH1351"/>
      <c r="CI1351" s="11"/>
    </row>
    <row r="1352" spans="86:87" x14ac:dyDescent="0.25">
      <c r="CH1352"/>
      <c r="CI1352" s="11"/>
    </row>
    <row r="1353" spans="86:87" x14ac:dyDescent="0.25">
      <c r="CH1353"/>
      <c r="CI1353" s="11"/>
    </row>
    <row r="1354" spans="86:87" x14ac:dyDescent="0.25">
      <c r="CH1354"/>
      <c r="CI1354" s="11"/>
    </row>
    <row r="1355" spans="86:87" x14ac:dyDescent="0.25">
      <c r="CH1355"/>
      <c r="CI1355" s="11"/>
    </row>
    <row r="1356" spans="86:87" x14ac:dyDescent="0.25">
      <c r="CH1356"/>
      <c r="CI1356" s="11"/>
    </row>
    <row r="1357" spans="86:87" x14ac:dyDescent="0.25">
      <c r="CH1357"/>
      <c r="CI1357" s="11"/>
    </row>
    <row r="1358" spans="86:87" x14ac:dyDescent="0.25">
      <c r="CH1358"/>
      <c r="CI1358" s="11"/>
    </row>
    <row r="1359" spans="86:87" x14ac:dyDescent="0.25">
      <c r="CH1359"/>
      <c r="CI1359" s="11"/>
    </row>
    <row r="1360" spans="86:87" x14ac:dyDescent="0.25">
      <c r="CH1360"/>
      <c r="CI1360" s="11"/>
    </row>
    <row r="1361" spans="86:87" x14ac:dyDescent="0.25">
      <c r="CH1361"/>
      <c r="CI1361" s="11"/>
    </row>
    <row r="1362" spans="86:87" x14ac:dyDescent="0.25">
      <c r="CH1362"/>
      <c r="CI1362" s="11"/>
    </row>
    <row r="1363" spans="86:87" x14ac:dyDescent="0.25">
      <c r="CH1363"/>
      <c r="CI1363" s="11"/>
    </row>
    <row r="1364" spans="86:87" x14ac:dyDescent="0.25">
      <c r="CH1364"/>
      <c r="CI1364" s="11"/>
    </row>
    <row r="1365" spans="86:87" x14ac:dyDescent="0.25">
      <c r="CH1365"/>
      <c r="CI1365" s="11"/>
    </row>
    <row r="1366" spans="86:87" x14ac:dyDescent="0.25">
      <c r="CH1366"/>
      <c r="CI1366" s="11"/>
    </row>
    <row r="1367" spans="86:87" x14ac:dyDescent="0.25">
      <c r="CH1367"/>
      <c r="CI1367" s="11"/>
    </row>
    <row r="1368" spans="86:87" x14ac:dyDescent="0.25">
      <c r="CH1368"/>
      <c r="CI1368" s="11"/>
    </row>
    <row r="1369" spans="86:87" x14ac:dyDescent="0.25">
      <c r="CH1369"/>
      <c r="CI1369" s="11"/>
    </row>
    <row r="1370" spans="86:87" x14ac:dyDescent="0.25">
      <c r="CH1370"/>
      <c r="CI1370" s="11"/>
    </row>
    <row r="1371" spans="86:87" x14ac:dyDescent="0.25">
      <c r="CH1371"/>
      <c r="CI1371" s="11"/>
    </row>
    <row r="1372" spans="86:87" x14ac:dyDescent="0.25">
      <c r="CH1372"/>
      <c r="CI1372" s="11"/>
    </row>
    <row r="1373" spans="86:87" x14ac:dyDescent="0.25">
      <c r="CH1373"/>
      <c r="CI1373" s="11"/>
    </row>
    <row r="1374" spans="86:87" x14ac:dyDescent="0.25">
      <c r="CH1374"/>
      <c r="CI1374" s="11"/>
    </row>
    <row r="1375" spans="86:87" x14ac:dyDescent="0.25">
      <c r="CH1375"/>
      <c r="CI1375" s="11"/>
    </row>
    <row r="1376" spans="86:87" x14ac:dyDescent="0.25">
      <c r="CH1376"/>
      <c r="CI1376" s="11"/>
    </row>
    <row r="1377" spans="86:87" x14ac:dyDescent="0.25">
      <c r="CH1377"/>
      <c r="CI1377" s="11"/>
    </row>
    <row r="1378" spans="86:87" x14ac:dyDescent="0.25">
      <c r="CH1378"/>
      <c r="CI1378" s="11"/>
    </row>
    <row r="1379" spans="86:87" x14ac:dyDescent="0.25">
      <c r="CH1379"/>
      <c r="CI1379" s="11"/>
    </row>
    <row r="1380" spans="86:87" x14ac:dyDescent="0.25">
      <c r="CH1380"/>
      <c r="CI1380" s="11"/>
    </row>
    <row r="1381" spans="86:87" x14ac:dyDescent="0.25">
      <c r="CH1381"/>
      <c r="CI1381" s="11"/>
    </row>
    <row r="1382" spans="86:87" x14ac:dyDescent="0.25">
      <c r="CH1382"/>
      <c r="CI1382" s="11"/>
    </row>
    <row r="1383" spans="86:87" x14ac:dyDescent="0.25">
      <c r="CH1383"/>
      <c r="CI1383" s="11"/>
    </row>
    <row r="1384" spans="86:87" x14ac:dyDescent="0.25">
      <c r="CH1384"/>
      <c r="CI1384" s="11"/>
    </row>
    <row r="1385" spans="86:87" x14ac:dyDescent="0.25">
      <c r="CH1385"/>
      <c r="CI1385" s="11"/>
    </row>
    <row r="1386" spans="86:87" x14ac:dyDescent="0.25">
      <c r="CH1386"/>
      <c r="CI1386" s="11"/>
    </row>
    <row r="1387" spans="86:87" x14ac:dyDescent="0.25">
      <c r="CH1387"/>
      <c r="CI1387" s="11"/>
    </row>
    <row r="1388" spans="86:87" x14ac:dyDescent="0.25">
      <c r="CH1388"/>
      <c r="CI1388" s="11"/>
    </row>
    <row r="1389" spans="86:87" x14ac:dyDescent="0.25">
      <c r="CH1389"/>
      <c r="CI1389" s="11"/>
    </row>
    <row r="1390" spans="86:87" x14ac:dyDescent="0.25">
      <c r="CH1390"/>
      <c r="CI1390" s="11"/>
    </row>
    <row r="1391" spans="86:87" x14ac:dyDescent="0.25">
      <c r="CH1391"/>
      <c r="CI1391" s="11"/>
    </row>
    <row r="1392" spans="86:87" x14ac:dyDescent="0.25">
      <c r="CH1392"/>
      <c r="CI1392" s="11"/>
    </row>
    <row r="1393" spans="86:87" x14ac:dyDescent="0.25">
      <c r="CH1393"/>
      <c r="CI1393" s="11"/>
    </row>
    <row r="1394" spans="86:87" x14ac:dyDescent="0.25">
      <c r="CH1394"/>
      <c r="CI1394" s="11"/>
    </row>
    <row r="1395" spans="86:87" x14ac:dyDescent="0.25">
      <c r="CH1395"/>
      <c r="CI1395" s="11"/>
    </row>
    <row r="1396" spans="86:87" x14ac:dyDescent="0.25">
      <c r="CH1396"/>
      <c r="CI1396" s="11"/>
    </row>
    <row r="1397" spans="86:87" x14ac:dyDescent="0.25">
      <c r="CI1397" s="11"/>
    </row>
    <row r="1398" spans="86:87" x14ac:dyDescent="0.25">
      <c r="CI1398" s="11"/>
    </row>
    <row r="1399" spans="86:87" x14ac:dyDescent="0.25">
      <c r="CI1399" s="11"/>
    </row>
    <row r="1400" spans="86:87" x14ac:dyDescent="0.25">
      <c r="CI1400" s="11"/>
    </row>
    <row r="1401" spans="86:87" x14ac:dyDescent="0.25">
      <c r="CI1401" s="11"/>
    </row>
    <row r="1402" spans="86:87" x14ac:dyDescent="0.25">
      <c r="CI1402" s="11"/>
    </row>
    <row r="1403" spans="86:87" x14ac:dyDescent="0.25">
      <c r="CI1403" s="11"/>
    </row>
    <row r="1404" spans="86:87" x14ac:dyDescent="0.25">
      <c r="CI1404" s="11"/>
    </row>
    <row r="1405" spans="86:87" x14ac:dyDescent="0.25">
      <c r="CI1405" s="11"/>
    </row>
  </sheetData>
  <sortState ref="CI1:CI1417">
    <sortCondition ref="CI1"/>
  </sortState>
  <mergeCells count="3">
    <mergeCell ref="B2:C2"/>
    <mergeCell ref="B3:C3"/>
    <mergeCell ref="B5:C6"/>
  </mergeCells>
  <dataValidations count="5">
    <dataValidation type="list" allowBlank="1" showInputMessage="1" showErrorMessage="1" sqref="L9:L74">
      <formula1>$CJ$5:$CM$5</formula1>
    </dataValidation>
    <dataValidation type="list" allowBlank="1" showInputMessage="1" showErrorMessage="1" error="select from the drop down list " sqref="G9:G74">
      <formula1>$CC$5:$CG$5</formula1>
    </dataValidation>
    <dataValidation type="list" allowBlank="1" showInputMessage="1" showErrorMessage="1" errorTitle="Wrong....wrong...wrong!" error="You can only put 'hcp' or 'non' in here.....or use the drop down list." sqref="F9:F74">
      <formula1>$BY$5:$BZ$5</formula1>
    </dataValidation>
    <dataValidation type="list" allowBlank="1" showInputMessage="1" showErrorMessage="1" error="Use the drop down list to select the track....or practice your spelling!" sqref="E9:E74">
      <formula1>$BY$6:$EE$6</formula1>
    </dataValidation>
    <dataValidation type="list" allowBlank="1" showInputMessage="1" showErrorMessage="1" sqref="D9:D74">
      <formula1>$BY$7:$GZ$7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Albin</dc:creator>
  <cp:lastModifiedBy>Alison</cp:lastModifiedBy>
  <dcterms:created xsi:type="dcterms:W3CDTF">2012-02-04T19:23:20Z</dcterms:created>
  <dcterms:modified xsi:type="dcterms:W3CDTF">2012-02-09T23:53:40Z</dcterms:modified>
</cp:coreProperties>
</file>