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results log" sheetId="1" r:id="rId1"/>
    <sheet name="Sheet2" sheetId="2" state="hidden" r:id="rId2"/>
    <sheet name="summary results" sheetId="3" r:id="rId3"/>
    <sheet name="Sheet4" sheetId="4" state="hidden" r:id="rId4"/>
    <sheet name="Sheet5" sheetId="5" state="hidden" r:id="rId5"/>
    <sheet name="Sheet1" sheetId="6" state="hidden" r:id="rId6"/>
  </sheets>
  <definedNames>
    <definedName name="EACHWAY">'Sheet1'!$A$1:$A$2</definedName>
    <definedName name="Excel_BuiltIn__FilterDatabase">#REF!</definedName>
    <definedName name="Excel_BuiltIn__FilterDatabase1">#REF!</definedName>
    <definedName name="FRACTIONS">'Sheet5'!$A$1:$A$4</definedName>
    <definedName name="RESULT">'Sheet4'!$A$1:$A$4</definedName>
  </definedNames>
  <calcPr fullCalcOnLoad="1"/>
</workbook>
</file>

<file path=xl/sharedStrings.xml><?xml version="1.0" encoding="utf-8"?>
<sst xmlns="http://schemas.openxmlformats.org/spreadsheetml/2006/main" count="1510" uniqueCount="483">
  <si>
    <t>Bank</t>
  </si>
  <si>
    <t>1 point</t>
  </si>
  <si>
    <t>Date</t>
  </si>
  <si>
    <t>Pts.</t>
  </si>
  <si>
    <t>Advised price</t>
  </si>
  <si>
    <t>BF Win SP</t>
  </si>
  <si>
    <t>BF Place SP</t>
  </si>
  <si>
    <t>Result</t>
  </si>
  <si>
    <t>New Bank</t>
  </si>
  <si>
    <t>Bets</t>
  </si>
  <si>
    <t>Strike rate(races w/ profit)</t>
  </si>
  <si>
    <t>Wins(races w/ profit)</t>
  </si>
  <si>
    <t>EW odds fraction</t>
  </si>
  <si>
    <t>Commission</t>
  </si>
  <si>
    <t xml:space="preserve">Selection </t>
  </si>
  <si>
    <t>Profit</t>
  </si>
  <si>
    <t>Advised Prices</t>
  </si>
  <si>
    <t>Profit @ Betfair SP</t>
  </si>
  <si>
    <t>Price taken</t>
  </si>
  <si>
    <t>Price taken at exchange?</t>
  </si>
  <si>
    <t>Effective Price obtained</t>
  </si>
  <si>
    <t>Profit @ price taken</t>
  </si>
  <si>
    <t>Profit @ advised price</t>
  </si>
  <si>
    <t>Betfair SP</t>
  </si>
  <si>
    <t>%age bank Growth</t>
  </si>
  <si>
    <t>ROI</t>
  </si>
  <si>
    <t>Points staked</t>
  </si>
  <si>
    <t>WON</t>
  </si>
  <si>
    <t>WON-EW</t>
  </si>
  <si>
    <t>PLACED</t>
  </si>
  <si>
    <t>LOST</t>
  </si>
  <si>
    <t>YES</t>
  </si>
  <si>
    <t>NO</t>
  </si>
  <si>
    <t>Each-Way?</t>
  </si>
  <si>
    <t>Tipster.Me Results Log</t>
  </si>
  <si>
    <t>Prime Picks</t>
  </si>
  <si>
    <t>Extra Picks</t>
  </si>
  <si>
    <t>Bet of the Day</t>
  </si>
  <si>
    <t>Event</t>
  </si>
  <si>
    <t>Bet Type</t>
  </si>
  <si>
    <t>Viborg HK Women v NFH Women</t>
  </si>
  <si>
    <t>Viborg (-1.5)</t>
  </si>
  <si>
    <t>Over 163 points</t>
  </si>
  <si>
    <t>WBC Wels vs Hallmann Vienna</t>
  </si>
  <si>
    <t>Miasto Szkla Krosno vs Turow</t>
  </si>
  <si>
    <t>Under 156 points</t>
  </si>
  <si>
    <t>Under 149.5 points</t>
  </si>
  <si>
    <t>Prime</t>
  </si>
  <si>
    <t>BC Opava vs Kolin</t>
  </si>
  <si>
    <t>Over 163.5 points</t>
  </si>
  <si>
    <t>Sparta Prague U21 vs Slovan Liberec U21</t>
  </si>
  <si>
    <t>Sparta (-1.5) Asian Handicap</t>
  </si>
  <si>
    <t>Frank Dancevic vs Blaz Kavcic</t>
  </si>
  <si>
    <t>Over 21.5 games</t>
  </si>
  <si>
    <t>Over 170.5 points</t>
  </si>
  <si>
    <t>Over 174 points</t>
  </si>
  <si>
    <t>Liaoning Women vs Xinjiang women</t>
  </si>
  <si>
    <t>Khimik Yuzhny vs Kataja</t>
  </si>
  <si>
    <t>Athens vs Dinamo Sassari &amp; Paok vs Asvel Lyon (Double)</t>
  </si>
  <si>
    <t>Over 156.5 points</t>
  </si>
  <si>
    <t>Venezia vs Maccabi Rishon</t>
  </si>
  <si>
    <t>Under 147.5 points</t>
  </si>
  <si>
    <t>Tirol Innsbruckvs- H. Mate Asher</t>
  </si>
  <si>
    <t>Cibona vs Mornar Bar</t>
  </si>
  <si>
    <t>Limburg vs Kormend</t>
  </si>
  <si>
    <t>Mega Leks vs Juventus</t>
  </si>
  <si>
    <t>Under 136.5 points</t>
  </si>
  <si>
    <t>Cedevita vs Nizhny Novgorod &amp; MZT Skopje vs Gran Canaria (Double)</t>
  </si>
  <si>
    <t>Under 176.5 points &amp; Under 173 points</t>
  </si>
  <si>
    <t>Over 147.5 points &amp; Under 154 points</t>
  </si>
  <si>
    <t>Aon Fivers vs Bregenz</t>
  </si>
  <si>
    <t>Under 54.5 goals</t>
  </si>
  <si>
    <t>Milano vs Anadolu Efes</t>
  </si>
  <si>
    <t>Bakken Bears vs Randers</t>
  </si>
  <si>
    <t>Dinamo Bucuresti v HC Odorhei</t>
  </si>
  <si>
    <t>Over 56.5 goals</t>
  </si>
  <si>
    <t>Over 169.5 points</t>
  </si>
  <si>
    <t>Over 177.5 points</t>
  </si>
  <si>
    <t>Izhevsk W vs Adyif W</t>
  </si>
  <si>
    <t>Izhevsk (-2.5)</t>
  </si>
  <si>
    <t>Euroleague Players Performances</t>
  </si>
  <si>
    <t>Qingdao vs Zhejiang Chouzhou</t>
  </si>
  <si>
    <t>Over 223.5 points</t>
  </si>
  <si>
    <t>Kouvot Kouvola vs UU-Korihait</t>
  </si>
  <si>
    <t>Over 169 points</t>
  </si>
  <si>
    <t>Ferlach vs Leoben</t>
  </si>
  <si>
    <t>Over 59.5 goals</t>
  </si>
  <si>
    <t>Nando de Colo (CSKA Moscow) Over 19.5 points</t>
  </si>
  <si>
    <t>Igokea vs Mega Leks &amp; Vechta vs s.Oliver Würzburg (Double)</t>
  </si>
  <si>
    <t>Over 163.5 points &amp; Over 151.5 points</t>
  </si>
  <si>
    <t>**** Igokea vs Mega Leks Over 163.5 odss = 1.74 (advised 1.58)</t>
  </si>
  <si>
    <t>Over 165.5 points</t>
  </si>
  <si>
    <t>Over 40.5 points</t>
  </si>
  <si>
    <t>Brasilia vs Vasco da Gama</t>
  </si>
  <si>
    <t>Over 158 points</t>
  </si>
  <si>
    <t>Prostejov vs Nymburk</t>
  </si>
  <si>
    <t>Castres Olympique vs CA Brive</t>
  </si>
  <si>
    <t>Over 166.5 points</t>
  </si>
  <si>
    <t>Extra</t>
  </si>
  <si>
    <t>Result = 31:23</t>
  </si>
  <si>
    <t xml:space="preserve">Tofas vs Anadolu Efes </t>
  </si>
  <si>
    <t>Sport</t>
  </si>
  <si>
    <t>Handball</t>
  </si>
  <si>
    <t>Basketball</t>
  </si>
  <si>
    <t>Football</t>
  </si>
  <si>
    <t>Rugby Union</t>
  </si>
  <si>
    <t>Result = 4-2</t>
  </si>
  <si>
    <t>Tennis</t>
  </si>
  <si>
    <t>Volley Ball</t>
  </si>
  <si>
    <t>Total points in 2nd game was 173 - but bet was Under 173</t>
  </si>
  <si>
    <t>Score = 26:25</t>
  </si>
  <si>
    <t>Real Madrid vs Tenerife</t>
  </si>
  <si>
    <t>Toulon vs Stade Francais Paris</t>
  </si>
  <si>
    <t>Over 44.5 points</t>
  </si>
  <si>
    <t>VEF Riga vs Saratov</t>
  </si>
  <si>
    <t>Over 175 points</t>
  </si>
  <si>
    <t>Molfetta vs Modena</t>
  </si>
  <si>
    <t>Over 145.5 points</t>
  </si>
  <si>
    <t>Milano vs Sassari &amp; Banvit vs Tofas (Double)</t>
  </si>
  <si>
    <t>Over 159.5 points &amp; Over 155.5 points</t>
  </si>
  <si>
    <t>Liu Jo Nordmeccanica Modena W vs Montichiari W</t>
  </si>
  <si>
    <t>Avtodor-Metar-Chelyabinka W vs Krasnoyarsk W</t>
  </si>
  <si>
    <t>Under 139.5</t>
  </si>
  <si>
    <t>10 points not 15 per email</t>
  </si>
  <si>
    <t>Andy Murray vs Marin Clic</t>
  </si>
  <si>
    <t>Murray (-3.5)</t>
  </si>
  <si>
    <t>Trento vs Torino &amp; Usti nad Labem vs Decin (Double)</t>
  </si>
  <si>
    <t>Over 156.5 points &amp; Over 150.5</t>
  </si>
  <si>
    <t>Milano vs Baskonia</t>
  </si>
  <si>
    <t>Over 174.5 points</t>
  </si>
  <si>
    <t>Erdi W vs Budaors W</t>
  </si>
  <si>
    <t>Erdi W (-11.5)</t>
  </si>
  <si>
    <t>Gyor W vs Kispest W</t>
  </si>
  <si>
    <t>Gyor W (-19.5 )</t>
  </si>
  <si>
    <t>Juventus vs Cibona &amp; Zielona Gora vs Szolnoki Olaj (Double)</t>
  </si>
  <si>
    <t>Over 155.5 points &amp; Under 153 points</t>
  </si>
  <si>
    <t>Villa Lidkoping – Vetlanda</t>
  </si>
  <si>
    <t>Bandy</t>
  </si>
  <si>
    <t>Over 9.5 goals</t>
  </si>
  <si>
    <t>Kataja Basket vs Venezia</t>
  </si>
  <si>
    <t>Under 153.5 points</t>
  </si>
  <si>
    <t>Alpla Hard vs Leoben</t>
  </si>
  <si>
    <t>Alpha Hard (-8.5)</t>
  </si>
  <si>
    <t>Darussfaka vs CSKA Moscow &amp; Zalgiris vs Galatasaray (Double)</t>
  </si>
  <si>
    <t>Over 160.5 &amp; Over 158.5 points</t>
  </si>
  <si>
    <t>Odds at Unibet - 1.46 for each</t>
  </si>
  <si>
    <t>Over 171 points</t>
  </si>
  <si>
    <t>Cedevita vs Gran Canaria</t>
  </si>
  <si>
    <t>Dinamo Bucuresti vs Holstebro</t>
  </si>
  <si>
    <t>Dobrogea Sud vs Turda</t>
  </si>
  <si>
    <t>Over 55.5 goals</t>
  </si>
  <si>
    <t>SCM Craiova W vs Cluj W</t>
  </si>
  <si>
    <t>Under 52.5 goals</t>
  </si>
  <si>
    <t>Over 155.5 points &amp; Baskonia (-2)</t>
  </si>
  <si>
    <t>Odds at Marathonbet</t>
  </si>
  <si>
    <t>CSU Danubius Galati W vs Bistrita W</t>
  </si>
  <si>
    <t>Bistrita to win</t>
  </si>
  <si>
    <t>Darussafaka vs Galatasaray</t>
  </si>
  <si>
    <t>Over 163.5 ponts</t>
  </si>
  <si>
    <t>JL Bourg vs Charleville Mezieres</t>
  </si>
  <si>
    <t>Le Cannet W (-8.5)</t>
  </si>
  <si>
    <t>Baekkelaget vs St. Hallvard</t>
  </si>
  <si>
    <t>Over 54.5 goals</t>
  </si>
  <si>
    <t>Waremme vs Asse-Lennik</t>
  </si>
  <si>
    <t>Under 139.5 points</t>
  </si>
  <si>
    <t>Milano vs Basket Cremona</t>
  </si>
  <si>
    <t>Union Olimpija vs Buducnost</t>
  </si>
  <si>
    <t>Arago de Sete vs ACH Volley Ljubljana</t>
  </si>
  <si>
    <t>Sete (-8.5)</t>
  </si>
  <si>
    <t>Reggio Emilia vs Pesaro &amp; Bremerhaven vs Oldenburg (Double)</t>
  </si>
  <si>
    <t>Over 149 points &amp; Over 158.5 points</t>
  </si>
  <si>
    <t>CSKA Moscow vs Kalev/Cramo</t>
  </si>
  <si>
    <t>CSKA (-16)</t>
  </si>
  <si>
    <t>Dunaferr vs Berettyoujfalu</t>
  </si>
  <si>
    <t>Dunaferr to win</t>
  </si>
  <si>
    <t>Sonderjyske vs Ribe-Esbjerg</t>
  </si>
  <si>
    <t>Darussafaka Dogus vs Ankara Kolejliler</t>
  </si>
  <si>
    <t>Valepa vs Etta</t>
  </si>
  <si>
    <t>Under 142.5 points</t>
  </si>
  <si>
    <t>ZTR Zaporozhye v PGU Kartina Tiraspol</t>
  </si>
  <si>
    <t>ZTR Zaporozhye (-5.5)</t>
  </si>
  <si>
    <t>Redbergslids vs Malmo</t>
  </si>
  <si>
    <t>Under 51.5 goals</t>
  </si>
  <si>
    <t>Over 49.5 goals</t>
  </si>
  <si>
    <t>Real Madrid (-1)</t>
  </si>
  <si>
    <t>Bregenz vs Schwaz</t>
  </si>
  <si>
    <t>Wisla Plock vs Mmts Kwidzyn</t>
  </si>
  <si>
    <t>Sporting Lisbon vs Real Madrid</t>
  </si>
  <si>
    <t>Under 55.5 goals</t>
  </si>
  <si>
    <t>Basketball &amp; Football</t>
  </si>
  <si>
    <t>Under 159 points &amp; Dortmund (-2)</t>
  </si>
  <si>
    <t>Dinamo Sassari vs Ludwigsburg &amp; Borussia Dortmund vs Legia (Double)</t>
  </si>
  <si>
    <t>Nizhny Novgorod vs Gran Canaria</t>
  </si>
  <si>
    <t>Over 172.5 points</t>
  </si>
  <si>
    <t>Kolstad vs Falk</t>
  </si>
  <si>
    <t>Over 51.5 goals</t>
  </si>
  <si>
    <t>Turkey W vs Romania W</t>
  </si>
  <si>
    <t>Under 124.5 points</t>
  </si>
  <si>
    <t>Steaua Bucuresti vs Dinamo Bucuresti</t>
  </si>
  <si>
    <t>Over 57.5 goals</t>
  </si>
  <si>
    <t>Turda vs Dunarea Calarasi</t>
  </si>
  <si>
    <t>Sweden W vs Finland W</t>
  </si>
  <si>
    <t>Under 129.5 points</t>
  </si>
  <si>
    <t>Real Madrid vs Unics Kazan</t>
  </si>
  <si>
    <t>Over 170 points</t>
  </si>
  <si>
    <t>Selfoss vs Fram</t>
  </si>
  <si>
    <t>Over 58.5 goals</t>
  </si>
  <si>
    <t>Aziziye Belediyesi vs Amasya</t>
  </si>
  <si>
    <t>Aziziye Belediyesi (-3.5)</t>
  </si>
  <si>
    <t>Unics Kazan vs Maccabi Tel Aviv &amp; Brose Baskets vs Baskonia Vitoria Gasteiz (Double)</t>
  </si>
  <si>
    <t>Over 151.5 poinr</t>
  </si>
  <si>
    <t>Le Cannet Women vs Paris W</t>
  </si>
  <si>
    <t>Real Madrid vs Gijon</t>
  </si>
  <si>
    <t>Real Madrid (-3)</t>
  </si>
  <si>
    <t>Brno vs Hranice</t>
  </si>
  <si>
    <t>Aon Fivers vs Alpla Hard</t>
  </si>
  <si>
    <t>Under 56.5 goals</t>
  </si>
  <si>
    <t>Oulun NMKY vs Tampereen Pyrinto 2</t>
  </si>
  <si>
    <t>Over 154.5 points</t>
  </si>
  <si>
    <t>Jicin vs Frydek-Mistek</t>
  </si>
  <si>
    <t>Under 53.5 goals</t>
  </si>
  <si>
    <t>Gaziantep vs Banvit &amp; Bayreuth vs Ludwigsburg (Double)</t>
  </si>
  <si>
    <t>Under 159.5 points &amp; Over 151 points</t>
  </si>
  <si>
    <t>Fyllingen vs Baekkelaget</t>
  </si>
  <si>
    <t>Fuenlabrada vs River Andorra</t>
  </si>
  <si>
    <t>Over 167 points</t>
  </si>
  <si>
    <t>Midtjylland vs Dinamo Astrakhan</t>
  </si>
  <si>
    <t>CSKA Moscow vs Nizhny Novgorod</t>
  </si>
  <si>
    <t>Over 177 points</t>
  </si>
  <si>
    <t>Anadolu Efes vs Yesilgiresun &amp; Bonn vs Bremerhaven (Double)</t>
  </si>
  <si>
    <t>Over 158 points &amp; Over 163.5 points</t>
  </si>
  <si>
    <t>Dordrecht vs Jong Ajax</t>
  </si>
  <si>
    <t>Funvic v Montes Claros</t>
  </si>
  <si>
    <t>Funvic (-12.5)</t>
  </si>
  <si>
    <t>Over 3 goals Asian Handicap</t>
  </si>
  <si>
    <t>West Brom U23 - Middlesbrough U23</t>
  </si>
  <si>
    <t>West Brom U23 (-1)</t>
  </si>
  <si>
    <t>Jong Ajax vs Telstar</t>
  </si>
  <si>
    <t>Krems vs Linz</t>
  </si>
  <si>
    <t>Cibona – Zabok</t>
  </si>
  <si>
    <t>Over 164.5 ponts</t>
  </si>
  <si>
    <t>3 goals so stake returned</t>
  </si>
  <si>
    <t>BK Ogre/Kumho Sonora vs Rakvere Tarvas</t>
  </si>
  <si>
    <t>Over 160 points</t>
  </si>
  <si>
    <t>Telekom Veszprem (Hun) vs Gorenje Velenje (Slo)</t>
  </si>
  <si>
    <t>Duzce Belediye vs Gelisim Koleji</t>
  </si>
  <si>
    <t>Over 153.5 points</t>
  </si>
  <si>
    <t> Juventus vs Avellino &amp; Banvit vs Bakken Bears (Double)</t>
  </si>
  <si>
    <t>Over 148 points &amp; Over 149 points</t>
  </si>
  <si>
    <t>Timisoara vs Suceava</t>
  </si>
  <si>
    <t>Stavropol W - Rostov W</t>
  </si>
  <si>
    <t>STAKE RETURNED</t>
  </si>
  <si>
    <t>Kwidzyn +9.5 (Asian)</t>
  </si>
  <si>
    <t>Szczecin vs Siarka</t>
  </si>
  <si>
    <t>Over 167.5 points</t>
  </si>
  <si>
    <t>Celje (Slo) vs Izvidac (Bih)</t>
  </si>
  <si>
    <t>Over 62,5 goals</t>
  </si>
  <si>
    <t>Real Madrid vs Cultural Leonesa</t>
  </si>
  <si>
    <t>Jiangsu Dragons vs Beikong</t>
  </si>
  <si>
    <t>Over 208.5 points</t>
  </si>
  <si>
    <t>Neptunas vs Rosa Radom &amp; Cedevita vs MZT Skopje (Double)</t>
  </si>
  <si>
    <t>Under 148 points &amp; Over 162 points</t>
  </si>
  <si>
    <t>Halkbank W vs Fenerbahce W</t>
  </si>
  <si>
    <t>Gorenje Velenje (+8.5)</t>
  </si>
  <si>
    <t>Suceava (-+5.5)</t>
  </si>
  <si>
    <t>Halkbank (+14.5)</t>
  </si>
  <si>
    <t>Krasnodar vs Belgorod</t>
  </si>
  <si>
    <t>Olsztyn vs KS Espadon Szczecin</t>
  </si>
  <si>
    <t>Over 141.5 points</t>
  </si>
  <si>
    <t>Dinamo Bucuresti vs ABC Braga</t>
  </si>
  <si>
    <t>Over 60.5 goals</t>
  </si>
  <si>
    <t>Unics Kazan vs Milano</t>
  </si>
  <si>
    <t>Keith Langford ( Unics Kazan) over 21.5 points</t>
  </si>
  <si>
    <t>Beijing W vs Henan W</t>
  </si>
  <si>
    <t>Over 155.5 points</t>
  </si>
  <si>
    <t>Tatabanya vs Balatonfuredi</t>
  </si>
  <si>
    <t>Tatabanya (-3.50)</t>
  </si>
  <si>
    <t>Hong Kong Eastern vs Kaohsiung Truth</t>
  </si>
  <si>
    <t>Over 160.5 points</t>
  </si>
  <si>
    <t>Marko Simonovic (Crvena Zvezda ) over 10.5 points</t>
  </si>
  <si>
    <t>Nove Zamky vs Povazska Bystrica</t>
  </si>
  <si>
    <t>Over 223 points</t>
  </si>
  <si>
    <t>Zhejiang Chouzhou vs Jiangsu Tongxi</t>
  </si>
  <si>
    <t>Over 157.5 points</t>
  </si>
  <si>
    <t>Perth Lynx W v Townsville W</t>
  </si>
  <si>
    <t>Gravelines vs Chalon &amp; Baskonia vs Galatasaray (Double)</t>
  </si>
  <si>
    <t>Under 163.5 points &amp; Under 177.5 points</t>
  </si>
  <si>
    <t>Linz vs Ferlach</t>
  </si>
  <si>
    <t>West Ham v Arsenal</t>
  </si>
  <si>
    <t>Over 2.5 goals</t>
  </si>
  <si>
    <t>Schwaz vs Bruck</t>
  </si>
  <si>
    <t>Connacht vs Treviso</t>
  </si>
  <si>
    <t>Connacht (-22.5)</t>
  </si>
  <si>
    <t>Haslum HK vs Arendal</t>
  </si>
  <si>
    <t>Atletico Madrid vs Espanyol &amp; Montpellier vs PSG (Double)</t>
  </si>
  <si>
    <t>Atletico Madrid (-1) &amp; PSG to win</t>
  </si>
  <si>
    <t>Leoben vs Aon Fivers</t>
  </si>
  <si>
    <t>4th December = Day Off</t>
  </si>
  <si>
    <t>Norway W vs Romania W</t>
  </si>
  <si>
    <t>Over 50.5 goals</t>
  </si>
  <si>
    <t>Dep. La Coruna vs Real Sociedad</t>
  </si>
  <si>
    <t>Over 10 corners</t>
  </si>
  <si>
    <t>Both Teams to Score</t>
  </si>
  <si>
    <t>Silkeborg vs Sonderjyske</t>
  </si>
  <si>
    <t>5th December = MO UOR N4 Checkov vs SKIF Krasnodar 2 (Handball : Russia » Reserve League)….. Unable to find on Bwin (per email), oddschecker or oddsportal</t>
  </si>
  <si>
    <t>Ricoh vs Malmo</t>
  </si>
  <si>
    <t>Lavrio vs Panathinaikos</t>
  </si>
  <si>
    <t xml:space="preserve">30th November = reply to query "Any handicap that does not have a minus sign in front of it is +.  The reason this happens is they go into our database as decimals and and with decimals any number that does </t>
  </si>
  <si>
    <t xml:space="preserve">not have a sign is assumed positive and only those with a minus sign are assumed negative. I guess I should write some code so that when the numbers are written to text for emails a plus  sign is added to be </t>
  </si>
  <si>
    <t>super explicit."</t>
  </si>
  <si>
    <t>Lavrio (+23)</t>
  </si>
  <si>
    <t>Hapoel Tel-Aviv vs Hapoel Holo</t>
  </si>
  <si>
    <t>Nevezis vs Atyrau</t>
  </si>
  <si>
    <t>Szeged vs Csurgoi</t>
  </si>
  <si>
    <t>Paris SG vs Ludogorets</t>
  </si>
  <si>
    <t>Paris SG (-2)</t>
  </si>
  <si>
    <t>Spain W vs Serbia W</t>
  </si>
  <si>
    <t>Over 52.5 goals</t>
  </si>
  <si>
    <t>Oostende vs Mornar Bar &amp; Venezia vs Le Mans (Double)</t>
  </si>
  <si>
    <t>Over 144.5 points &amp; Under 150 points</t>
  </si>
  <si>
    <t>Unibet</t>
  </si>
  <si>
    <t>Marathonbet</t>
  </si>
  <si>
    <t>Aon Fivers vs Schwaz</t>
  </si>
  <si>
    <t>BC Nokia vs UU-Korihait</t>
  </si>
  <si>
    <t>Over 168 points</t>
  </si>
  <si>
    <t>Besiktas vs Selcuklu BLD Spor Kulubu</t>
  </si>
  <si>
    <t>Shanxi Zhongyu vs Xinjiang</t>
  </si>
  <si>
    <t>Over 224 points</t>
  </si>
  <si>
    <t>Toulouse vs Chambery Savoie</t>
  </si>
  <si>
    <t>MZT Skopje vs Nizhny Novgorod &amp; Szolnoki Olaj vs AEK Athens (Double)</t>
  </si>
  <si>
    <t>Over 164.5 points &amp; Under 155.5 points</t>
  </si>
  <si>
    <t>Bielsko-Biala W vs Legionowo W</t>
  </si>
  <si>
    <t>Over 140.5 points</t>
  </si>
  <si>
    <t>Result at full time = 78:78 but after OT = 84:92</t>
  </si>
  <si>
    <t>Milano vs CSKA Moscow</t>
  </si>
  <si>
    <t>Over 173 points</t>
  </si>
  <si>
    <t>Betrally</t>
  </si>
  <si>
    <t>Gloucester vs La Rochelle</t>
  </si>
  <si>
    <t>Gloucester (-4.5)</t>
  </si>
  <si>
    <t>Chrobry Glogow vs Stal Mielec</t>
  </si>
  <si>
    <t>Porto vs Maia-Ismai</t>
  </si>
  <si>
    <t>Balmazujvaros vs Oroshazi</t>
  </si>
  <si>
    <t>Chekhovskiye Medvedi vs Perm</t>
  </si>
  <si>
    <t>Under 58.5 goals</t>
  </si>
  <si>
    <t>Batumi RSU vs Cactus Tbilisi</t>
  </si>
  <si>
    <t>Over 161.5 points</t>
  </si>
  <si>
    <t>Dobrogea Sud vs CSM Fagaras</t>
  </si>
  <si>
    <t>Sungul vs Krasnodar</t>
  </si>
  <si>
    <t>Stade Montois vs Union Sportive Oyonnax</t>
  </si>
  <si>
    <t>Stade Montois (-3.5)</t>
  </si>
  <si>
    <t>Over 150.5 points &amp; Over 149 points</t>
  </si>
  <si>
    <t>Panathinaikos vs Galatasaray &amp; Olympiakos vs Unics Kazan (Double)</t>
  </si>
  <si>
    <t>Double</t>
  </si>
  <si>
    <t>Grenoble FC vs Ospreys</t>
  </si>
  <si>
    <t>Grenoble (-24.5)</t>
  </si>
  <si>
    <t>Dinamo Bucuresti vs Turda</t>
  </si>
  <si>
    <t>Over 61.5 goals</t>
  </si>
  <si>
    <t>Baekkelaget vs Lillestrom</t>
  </si>
  <si>
    <t>Jicin vs Karvina</t>
  </si>
  <si>
    <t>Giessen vs Ludwigsburg &amp; Real Madrid vs La Coruna (Double)</t>
  </si>
  <si>
    <t>Over 149 points &amp; Real Madrid (-1.5)</t>
  </si>
  <si>
    <t>Torino vs Juventus</t>
  </si>
  <si>
    <t>Juventus to win</t>
  </si>
  <si>
    <t>Schwaz vs Krems</t>
  </si>
  <si>
    <t>Sora vs Modena</t>
  </si>
  <si>
    <t>New Zealand 7s vs Kenya</t>
  </si>
  <si>
    <t>New Zealand 7s (-10.5)</t>
  </si>
  <si>
    <t>Betis vs Bilbao</t>
  </si>
  <si>
    <t>Over 9.5 corners</t>
  </si>
  <si>
    <t>Saratov vs Stavropol</t>
  </si>
  <si>
    <t>Al Manama vs Al Hala</t>
  </si>
  <si>
    <t>Over 149.5 points</t>
  </si>
  <si>
    <t>Olympiakos (-1)</t>
  </si>
  <si>
    <t>Belgorod (-8.5)</t>
  </si>
  <si>
    <t>Dinamo Astrakhan vs Ufimochka-UGNTU</t>
  </si>
  <si>
    <t>Palayesh Naft Abadan vs Shahrdari Kashan</t>
  </si>
  <si>
    <t>Giannina vs Olympiakos</t>
  </si>
  <si>
    <t>Lugi vs Skovde</t>
  </si>
  <si>
    <t>Belgorod vs Surgut region</t>
  </si>
  <si>
    <t>Nové Veselí vs Zubri</t>
  </si>
  <si>
    <t>Over 214.5 points</t>
  </si>
  <si>
    <t>Minas (-6.5)</t>
  </si>
  <si>
    <t>ACS Poli Timisoara to win</t>
  </si>
  <si>
    <t>Shenzhen vs Zhejiang Chouzhou</t>
  </si>
  <si>
    <t>Krasnodar W vs Volero Zurich W</t>
  </si>
  <si>
    <t>Umea vs Jamtland</t>
  </si>
  <si>
    <t>Minas vs Campo Mourao</t>
  </si>
  <si>
    <t>Afumati vs ACS Poli Timisoara</t>
  </si>
  <si>
    <t xml:space="preserve">Over 159.5 points </t>
  </si>
  <si>
    <t>Over 227.5 points</t>
  </si>
  <si>
    <t xml:space="preserve">Basketball </t>
  </si>
  <si>
    <t>Ammerud vs Asker</t>
  </si>
  <si>
    <t>Atlas vs Dicken</t>
  </si>
  <si>
    <t>Shanxi Zhongyu vs Qingdao</t>
  </si>
  <si>
    <t>Friedrichshafen vs Buhl</t>
  </si>
  <si>
    <t>Cocks vs HIFK</t>
  </si>
  <si>
    <t>Gaziantep vs Sodertalje</t>
  </si>
  <si>
    <t>Over 158.5 points</t>
  </si>
  <si>
    <t>Over 53.5 goals</t>
  </si>
  <si>
    <t>Primeiro d Agosto vs Club Africain</t>
  </si>
  <si>
    <t xml:space="preserve">Euroleague Players Perfomances </t>
  </si>
  <si>
    <t>Keith Langford (Unics Kazan) - Over 22.5 points</t>
  </si>
  <si>
    <t>Marko Simonovic (Crvena Zvezda) - Over 11.5 points</t>
  </si>
  <si>
    <t>Vasillis Spanoulis (Olympiakos) - Over 13.5 points</t>
  </si>
  <si>
    <t>Libolo vs AS Sale</t>
  </si>
  <si>
    <t>Aranas vs Lugi</t>
  </si>
  <si>
    <t>Over 164.5 points</t>
  </si>
  <si>
    <t>PIF (+14.5)</t>
  </si>
  <si>
    <t>Galatasaray vs Olimpia Milano</t>
  </si>
  <si>
    <t>BetVictor</t>
  </si>
  <si>
    <t>Alpla Hard vs Schwaz</t>
  </si>
  <si>
    <t>Krems vs West Wien</t>
  </si>
  <si>
    <t>Aon Fivers vs Ferlach</t>
  </si>
  <si>
    <t>Bruck vs Bregenz</t>
  </si>
  <si>
    <t>PIF vs GrIFK</t>
  </si>
  <si>
    <t>Over 10.5 corners</t>
  </si>
  <si>
    <t>Over 151.5 points &amp; Bamberg (-9)</t>
  </si>
  <si>
    <t>Bjerringbro/Silkeborg vs Sonderjyske</t>
  </si>
  <si>
    <t>Linz vs Leoben</t>
  </si>
  <si>
    <t>Stade Toulousain – Zebre</t>
  </si>
  <si>
    <t>Sevilla vs Malaga</t>
  </si>
  <si>
    <t>Tofas vs Ankara Kolejillier &amp; Brose Bamberg vs Bonn</t>
  </si>
  <si>
    <t>Over 146.5 points</t>
  </si>
  <si>
    <t>Under 162 points &amp; Over 151.5 points</t>
  </si>
  <si>
    <t>Pezinok vs Presov</t>
  </si>
  <si>
    <t>Alpla Hard vs Bregenz</t>
  </si>
  <si>
    <t>Caramuru Volei vs Montes Claros</t>
  </si>
  <si>
    <t>IFK Ystads vs Kristianstad</t>
  </si>
  <si>
    <t>Cremona vs Avellino &amp; Real Betis vs Fuenlabrada</t>
  </si>
  <si>
    <t xml:space="preserve">Under 148 points </t>
  </si>
  <si>
    <t>Torino vs Reggiana</t>
  </si>
  <si>
    <t>Skjern vs Ribe-Esbjerg</t>
  </si>
  <si>
    <t>Budowlani Lodz W vs Pila W</t>
  </si>
  <si>
    <t>Chevakata W vs MBA Moscow W</t>
  </si>
  <si>
    <t>Holstebro vs GOG</t>
  </si>
  <si>
    <t>Al Shamal vs Al Gharafa</t>
  </si>
  <si>
    <t>Septemvri 97 Women vs Neftochimic 2010 Women</t>
  </si>
  <si>
    <t>ABC Braga vs Sao Mamede</t>
  </si>
  <si>
    <t>Anadolu Efes vs Zalgiris</t>
  </si>
  <si>
    <t>Nizhny Novgorod 2 vs Enisey Krasnoyarsk 2</t>
  </si>
  <si>
    <t>Benfica vs Maia-Ismai</t>
  </si>
  <si>
    <t>Topolcany vs SKP Bratislava</t>
  </si>
  <si>
    <t>Only available at Bet365…. Not even listed on Oddsportal</t>
  </si>
  <si>
    <t>Under 57.5 goals</t>
  </si>
  <si>
    <t>Bet 365, BetVictor &amp; Bwin</t>
  </si>
  <si>
    <t>Bayern (-1)</t>
  </si>
  <si>
    <t>Over 178.5 points</t>
  </si>
  <si>
    <t>Over 143.5 points</t>
  </si>
  <si>
    <t>Bayern Munich v RB Leipzig</t>
  </si>
  <si>
    <t>Haslum HK vs Fyllingen</t>
  </si>
  <si>
    <t>H 65 Hoor W vs Savehof W</t>
  </si>
  <si>
    <t>Effector Kielce vs Gdansk</t>
  </si>
  <si>
    <t>Svitavy vs USK Prague</t>
  </si>
  <si>
    <t>Maaseik vs Kedzierzyn-Kozle</t>
  </si>
  <si>
    <t>Over 12.5 points</t>
  </si>
  <si>
    <t>Euroleague Players Perfomances &gt; Thomas Huertel ( Anadolu Efes)</t>
  </si>
  <si>
    <t>Over 161 points</t>
  </si>
  <si>
    <t>Hong Kong Eastern vs Singapore Slingers</t>
  </si>
  <si>
    <t>Rzeszow vs BR Volleys</t>
  </si>
  <si>
    <t>Under 158.5 points</t>
  </si>
  <si>
    <t>Franca vs Minas</t>
  </si>
  <si>
    <t>Topolcany vs Presov</t>
  </si>
  <si>
    <t>Belgorod vs Halkbank</t>
  </si>
  <si>
    <t>Belgorod (-12.5)</t>
  </si>
  <si>
    <t>23rd-26th December = no trialling</t>
  </si>
  <si>
    <t>1..87</t>
  </si>
  <si>
    <t>Latvia (+4.5)</t>
  </si>
  <si>
    <t>Over 142.5 points</t>
  </si>
  <si>
    <t>Stevnsgade vs Bakken Bears</t>
  </si>
  <si>
    <t>Ystads IF vs Kristianstad</t>
  </si>
  <si>
    <t>Latvia vs Belarus</t>
  </si>
  <si>
    <t>Reggio Emilia vs Milano</t>
  </si>
  <si>
    <t>Dynamo Moscow W vs Krasnoyarsk W</t>
  </si>
  <si>
    <t>KK Krka Novo mesto vs Union Olimpija</t>
  </si>
  <si>
    <t>Under 182.5 points</t>
  </si>
  <si>
    <t>Yenisey W (-3.5)</t>
  </si>
  <si>
    <t>Bayi Rockets vs Beijing</t>
  </si>
  <si>
    <t>Bad Wildungen W vs Leipzig W</t>
  </si>
  <si>
    <t>Plymouth Raiders vs Manchester Giants</t>
  </si>
  <si>
    <t>Fuenlabrada vs Ucam Murcia</t>
  </si>
  <si>
    <t>Belarus vs Egypt</t>
  </si>
  <si>
    <t>Yenisey W vs Saratov W</t>
  </si>
  <si>
    <t>19th November = Day off trialling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</si>
</sst>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£#,##0"/>
    <numFmt numFmtId="173" formatCode="[$£-2]\ #,##0.00_);[Red]\([$£-2]\ #,##0.00\)"/>
    <numFmt numFmtId="174" formatCode="\£#,##0.00;[Red]&quot;-£&quot;#,##0.00"/>
    <numFmt numFmtId="175" formatCode="0.00_ ;[Red]\-0.00\ 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  <numFmt numFmtId="179" formatCode="[$€-2]\ #,##0.00_);[Red]\([$€-2]\ #,##0.00\)"/>
    <numFmt numFmtId="180" formatCode="[$£-809]#,##0.00;[Red][$£-809]#,##0.00"/>
    <numFmt numFmtId="181" formatCode="mmm/yyyy"/>
    <numFmt numFmtId="182" formatCode="[$£-452]#,##0.00;[Red][$£-452]#,##0.00"/>
    <numFmt numFmtId="183" formatCode="dd\-m"/>
    <numFmt numFmtId="184" formatCode="[$-809]dd\ mmmm\ yyyy"/>
    <numFmt numFmtId="185" formatCode="hh:mm:ss;@"/>
    <numFmt numFmtId="186" formatCode="00.00"/>
    <numFmt numFmtId="187" formatCode="0.0%"/>
    <numFmt numFmtId="188" formatCode="&quot;£&quot;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mmm\-yyyy"/>
    <numFmt numFmtId="193" formatCode="_-[$£-809]* #,##0.00_-;\-[$£-809]* #,##0.00_-;_-[$£-809]* &quot;-&quot;??_-;_-@_-"/>
  </numFmts>
  <fonts count="4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38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0" fontId="44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188" fontId="0" fillId="33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7" fontId="0" fillId="33" borderId="0" xfId="59" applyNumberForma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16" fontId="2" fillId="33" borderId="0" xfId="0" applyNumberFormat="1" applyFont="1" applyFill="1" applyAlignment="1">
      <alignment horizontal="left" vertical="center"/>
    </xf>
    <xf numFmtId="2" fontId="2" fillId="33" borderId="0" xfId="0" applyNumberFormat="1" applyFont="1" applyFill="1" applyAlignment="1">
      <alignment horizontal="center" vertical="center"/>
    </xf>
    <xf numFmtId="2" fontId="2" fillId="34" borderId="0" xfId="0" applyNumberFormat="1" applyFont="1" applyFill="1" applyAlignment="1">
      <alignment horizontal="center" vertical="center"/>
    </xf>
    <xf numFmtId="173" fontId="2" fillId="34" borderId="0" xfId="0" applyNumberFormat="1" applyFont="1" applyFill="1" applyBorder="1" applyAlignment="1">
      <alignment horizontal="center" vertical="center"/>
    </xf>
    <xf numFmtId="173" fontId="2" fillId="34" borderId="0" xfId="0" applyNumberFormat="1" applyFont="1" applyFill="1" applyAlignment="1">
      <alignment horizontal="center" vertical="center"/>
    </xf>
    <xf numFmtId="0" fontId="0" fillId="35" borderId="12" xfId="0" applyFill="1" applyBorder="1" applyAlignment="1">
      <alignment vertical="center"/>
    </xf>
    <xf numFmtId="2" fontId="2" fillId="3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2" fontId="2" fillId="34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188" fontId="0" fillId="33" borderId="0" xfId="0" applyNumberFormat="1" applyFill="1" applyAlignment="1">
      <alignment horizontal="center" vertical="center"/>
    </xf>
    <xf numFmtId="187" fontId="0" fillId="33" borderId="0" xfId="59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2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2" fontId="2" fillId="34" borderId="0" xfId="0" applyNumberFormat="1" applyFont="1" applyFill="1" applyAlignment="1">
      <alignment horizontal="center" vertical="center"/>
    </xf>
    <xf numFmtId="173" fontId="2" fillId="34" borderId="0" xfId="0" applyNumberFormat="1" applyFont="1" applyFill="1" applyBorder="1" applyAlignment="1">
      <alignment horizontal="center" vertical="center"/>
    </xf>
    <xf numFmtId="173" fontId="2" fillId="34" borderId="0" xfId="0" applyNumberFormat="1" applyFont="1" applyFill="1" applyAlignment="1">
      <alignment horizontal="center" vertical="center"/>
    </xf>
    <xf numFmtId="16" fontId="1" fillId="33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/>
    </xf>
    <xf numFmtId="2" fontId="1" fillId="33" borderId="0" xfId="0" applyNumberFormat="1" applyFont="1" applyFill="1" applyAlignment="1">
      <alignment horizontal="center" vertical="center"/>
    </xf>
    <xf numFmtId="2" fontId="1" fillId="34" borderId="0" xfId="0" applyNumberFormat="1" applyFont="1" applyFill="1" applyAlignment="1">
      <alignment horizontal="center" vertical="center"/>
    </xf>
    <xf numFmtId="173" fontId="1" fillId="34" borderId="0" xfId="0" applyNumberFormat="1" applyFont="1" applyFill="1" applyBorder="1" applyAlignment="1">
      <alignment horizontal="center" vertical="center"/>
    </xf>
    <xf numFmtId="173" fontId="1" fillId="34" borderId="0" xfId="0" applyNumberFormat="1" applyFont="1" applyFill="1" applyAlignment="1">
      <alignment horizontal="center" vertical="center"/>
    </xf>
    <xf numFmtId="193" fontId="0" fillId="0" borderId="0" xfId="44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7:S1007" comment="" totalsRowShown="0">
  <tableColumns count="19">
    <tableColumn id="1" name="Date"/>
    <tableColumn id="3" name="Event"/>
    <tableColumn id="23" name="Sport"/>
    <tableColumn id="4" name="Selection "/>
    <tableColumn id="5" name="Pts."/>
    <tableColumn id="6" name="Advised price"/>
    <tableColumn id="7" name="Price taken"/>
    <tableColumn id="8" name="Price taken at exchange?"/>
    <tableColumn id="9" name="Each-Way?"/>
    <tableColumn id="10" name="EW odds fraction"/>
    <tableColumn id="11" name="BF Win SP"/>
    <tableColumn id="12" name="BF Place SP"/>
    <tableColumn id="13" name="Result"/>
    <tableColumn id="14" name="Effective Price obtained"/>
    <tableColumn id="15" name="Points staked"/>
    <tableColumn id="20" name="Profit @ advised price"/>
    <tableColumn id="16" name="Profit @ price taken"/>
    <tableColumn id="17" name="Profit @ Betfair SP"/>
    <tableColumn id="21" name="Bet Typ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011"/>
  <sheetViews>
    <sheetView tabSelected="1" zoomScale="80" zoomScaleNormal="80" zoomScalePageLayoutView="0" workbookViewId="0" topLeftCell="A1">
      <pane ySplit="7" topLeftCell="A258" activePane="bottomLeft" state="frozen"/>
      <selection pane="topLeft" activeCell="A1" sqref="A1"/>
      <selection pane="bottomLeft" activeCell="A286" sqref="A286"/>
    </sheetView>
  </sheetViews>
  <sheetFormatPr defaultColWidth="9.140625" defaultRowHeight="12.75"/>
  <cols>
    <col min="1" max="1" width="16.421875" style="29" customWidth="1"/>
    <col min="2" max="2" width="47.57421875" style="29" customWidth="1"/>
    <col min="3" max="3" width="19.7109375" style="44" customWidth="1"/>
    <col min="4" max="4" width="37.00390625" style="29" customWidth="1"/>
    <col min="5" max="5" width="7.28125" style="29" customWidth="1"/>
    <col min="6" max="6" width="18.57421875" style="29" customWidth="1"/>
    <col min="7" max="7" width="16.140625" style="29" customWidth="1"/>
    <col min="8" max="8" width="32.28125" style="29" hidden="1" customWidth="1"/>
    <col min="9" max="9" width="17.140625" style="29" hidden="1" customWidth="1"/>
    <col min="10" max="10" width="22.28125" style="29" hidden="1" customWidth="1"/>
    <col min="11" max="11" width="15.421875" style="29" hidden="1" customWidth="1"/>
    <col min="12" max="12" width="17.28125" style="29" hidden="1" customWidth="1"/>
    <col min="13" max="13" width="17.8515625" style="29" customWidth="1"/>
    <col min="14" max="14" width="16.28125" style="17" hidden="1" customWidth="1"/>
    <col min="15" max="15" width="16.140625" style="17" hidden="1" customWidth="1"/>
    <col min="16" max="16" width="28.28125" style="17" customWidth="1"/>
    <col min="17" max="17" width="25.7109375" style="17" customWidth="1"/>
    <col min="18" max="18" width="24.421875" style="17" hidden="1" customWidth="1"/>
    <col min="19" max="19" width="18.421875" style="20" customWidth="1"/>
    <col min="20" max="20" width="0" style="19" hidden="1" customWidth="1"/>
    <col min="21" max="30" width="9.140625" style="19" customWidth="1"/>
    <col min="31" max="31" width="13.57421875" style="19" bestFit="1" customWidth="1"/>
    <col min="32" max="32" width="10.140625" style="19" bestFit="1" customWidth="1"/>
    <col min="33" max="16384" width="9.140625" style="19" customWidth="1"/>
  </cols>
  <sheetData>
    <row r="1" spans="1:18" ht="12.75">
      <c r="A1" s="17" t="s">
        <v>0</v>
      </c>
      <c r="B1" s="18">
        <v>800</v>
      </c>
      <c r="C1" s="4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2.75">
      <c r="A2" s="17" t="s">
        <v>1</v>
      </c>
      <c r="B2" s="18">
        <v>2</v>
      </c>
      <c r="C2" s="4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2.75">
      <c r="A3" s="17" t="s">
        <v>13</v>
      </c>
      <c r="B3" s="21">
        <v>0.05</v>
      </c>
      <c r="C3" s="43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2.75">
      <c r="A4" s="19"/>
      <c r="B4" s="19"/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9" ht="15.75">
      <c r="A5" s="22" t="s">
        <v>34</v>
      </c>
      <c r="B5" s="23"/>
      <c r="C5" s="25"/>
      <c r="D5" s="23"/>
      <c r="E5" s="23"/>
      <c r="F5" s="24"/>
      <c r="G5" s="25"/>
      <c r="H5" s="25"/>
      <c r="I5" s="25"/>
      <c r="J5" s="25"/>
      <c r="K5" s="25"/>
      <c r="L5" s="25"/>
      <c r="M5" s="25"/>
      <c r="N5" s="26"/>
      <c r="Q5" s="27"/>
      <c r="S5" s="28"/>
    </row>
    <row r="6" spans="13:19" ht="19.5" customHeight="1">
      <c r="M6" s="25"/>
      <c r="Q6" s="26"/>
      <c r="R6" s="26"/>
      <c r="S6" s="26"/>
    </row>
    <row r="7" spans="1:35" s="8" customFormat="1" ht="65.25" customHeight="1" thickBot="1">
      <c r="A7" s="13" t="s">
        <v>2</v>
      </c>
      <c r="B7" s="14" t="s">
        <v>38</v>
      </c>
      <c r="C7" s="15" t="s">
        <v>101</v>
      </c>
      <c r="D7" s="14" t="s">
        <v>14</v>
      </c>
      <c r="E7" s="15" t="s">
        <v>3</v>
      </c>
      <c r="F7" s="15" t="s">
        <v>4</v>
      </c>
      <c r="G7" s="15" t="s">
        <v>18</v>
      </c>
      <c r="H7" s="15" t="s">
        <v>19</v>
      </c>
      <c r="I7" s="15" t="s">
        <v>33</v>
      </c>
      <c r="J7" s="15" t="s">
        <v>12</v>
      </c>
      <c r="K7" s="15" t="s">
        <v>5</v>
      </c>
      <c r="L7" s="15" t="s">
        <v>6</v>
      </c>
      <c r="M7" s="15" t="s">
        <v>7</v>
      </c>
      <c r="N7" s="16" t="s">
        <v>20</v>
      </c>
      <c r="O7" s="16" t="s">
        <v>26</v>
      </c>
      <c r="P7" s="16" t="s">
        <v>22</v>
      </c>
      <c r="Q7" s="16" t="s">
        <v>21</v>
      </c>
      <c r="R7" s="16" t="s">
        <v>17</v>
      </c>
      <c r="S7" s="16" t="s">
        <v>39</v>
      </c>
      <c r="AF7" s="8" t="s">
        <v>37</v>
      </c>
      <c r="AG7" s="8" t="s">
        <v>47</v>
      </c>
      <c r="AH7" s="8" t="s">
        <v>98</v>
      </c>
      <c r="AI7" s="8" t="s">
        <v>352</v>
      </c>
    </row>
    <row r="8" spans="1:35" ht="15">
      <c r="A8" s="30">
        <v>42681</v>
      </c>
      <c r="B8" s="23" t="s">
        <v>40</v>
      </c>
      <c r="C8" s="25" t="s">
        <v>102</v>
      </c>
      <c r="D8" s="23" t="s">
        <v>41</v>
      </c>
      <c r="E8" s="31">
        <v>15</v>
      </c>
      <c r="F8" s="31">
        <v>1.72</v>
      </c>
      <c r="G8" s="31">
        <v>1.67</v>
      </c>
      <c r="H8" s="31" t="s">
        <v>32</v>
      </c>
      <c r="I8" s="31" t="s">
        <v>32</v>
      </c>
      <c r="J8" s="31">
        <v>0</v>
      </c>
      <c r="K8" s="31"/>
      <c r="L8" s="31"/>
      <c r="M8" s="25" t="s">
        <v>27</v>
      </c>
      <c r="N8" s="32">
        <f>((G8-1)*(1-(IF(H8="no",0,'results log'!$B$3)))+1)</f>
        <v>1.67</v>
      </c>
      <c r="O8" s="32">
        <f aca="true" t="shared" si="0" ref="O8:O68">E8*IF(I8="yes",2,1)</f>
        <v>15</v>
      </c>
      <c r="P8" s="33">
        <f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f>
        <v>21.599999999999998</v>
      </c>
      <c r="Q8" s="34">
        <f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f>
        <v>20.099999999999998</v>
      </c>
      <c r="R8" s="34">
        <f>IF(ISBLANK(M8),,IF(T8&lt;&gt;1,((IF(M8="WON-EW",(((K8-1)*'results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f>
        <v>0</v>
      </c>
      <c r="S8" s="34" t="s">
        <v>37</v>
      </c>
      <c r="T8" s="19">
        <f>IF(ISBLANK(K8),1,IF(ISBLANK(L8),2,99))</f>
        <v>1</v>
      </c>
      <c r="V8" s="19" t="s">
        <v>99</v>
      </c>
      <c r="AF8" s="19">
        <f>IF(S8="Bet of the Day",Q8,0)</f>
        <v>20.099999999999998</v>
      </c>
      <c r="AG8" s="19">
        <f>IF(S8="Prime",Q8,0)</f>
        <v>0</v>
      </c>
      <c r="AH8" s="19">
        <f>IF(S8="Extra",Q8,0)</f>
        <v>0</v>
      </c>
      <c r="AI8" s="19">
        <f>IF(S8="Double",Q8,0)</f>
        <v>0</v>
      </c>
    </row>
    <row r="9" spans="1:35" ht="15">
      <c r="A9" s="30">
        <v>42681</v>
      </c>
      <c r="B9" s="23" t="s">
        <v>100</v>
      </c>
      <c r="C9" s="25" t="s">
        <v>103</v>
      </c>
      <c r="D9" s="23" t="s">
        <v>42</v>
      </c>
      <c r="E9" s="31">
        <v>10</v>
      </c>
      <c r="F9" s="31">
        <v>1.66</v>
      </c>
      <c r="G9" s="31">
        <v>1.54</v>
      </c>
      <c r="H9" s="31" t="s">
        <v>32</v>
      </c>
      <c r="I9" s="31" t="s">
        <v>32</v>
      </c>
      <c r="J9" s="31">
        <v>0</v>
      </c>
      <c r="K9" s="31"/>
      <c r="L9" s="31"/>
      <c r="M9" s="25" t="s">
        <v>27</v>
      </c>
      <c r="N9" s="32">
        <f>((G9-1)*(1-(IF(H9="no",0,'results log'!$B$3)))+1)</f>
        <v>1.54</v>
      </c>
      <c r="O9" s="32">
        <f t="shared" si="0"/>
        <v>10</v>
      </c>
      <c r="P9" s="33">
        <f>IF(ISBLANK(M9),,IF(ISBLANK(F9),,(IF(M9="WON-EW",((((F9-1)*J9)*'results log'!$B$2)+('results log'!$B$2*(F9-1))),IF(M9="WON",((((F9-1)*J9)*'results log'!$B$2)+('results log'!$B$2*(F9-1))),IF(M9="PLACED",((((F9-1)*J9)*'results log'!$B$2)-'results log'!$B$2),IF(J9=0,-'results log'!$B$2,IF(J9=0,-'results log'!$B$2,-('results log'!$B$2*2)))))))*E9))</f>
        <v>13.2</v>
      </c>
      <c r="Q9" s="34">
        <f>IF(ISBLANK(M9),,IF(ISBLANK(G9),,(IF(M9="WON-EW",((((N9-1)*J9)*'results log'!$B$2)+('results log'!$B$2*(N9-1))),IF(M9="WON",((((N9-1)*J9)*'results log'!$B$2)+('results log'!$B$2*(N9-1))),IF(M9="PLACED",((((N9-1)*J9)*'results log'!$B$2)-'results log'!$B$2),IF(J9=0,-'results log'!$B$2,IF(J9=0,-'results log'!$B$2,-('results log'!$B$2*2)))))))*E9))</f>
        <v>10.8</v>
      </c>
      <c r="R9" s="34">
        <f>IF(ISBLANK(M9),,IF(T9&lt;&gt;1,((IF(M9="WON-EW",(((K9-1)*'results log'!$B$2)*(1-$B$3))+(((L9-1)*'results log'!$B$2)*(1-$B$3)),IF(M9="WON",(((K9-1)*'results log'!$B$2)*(1-$B$3)),IF(M9="PLACED",(((L9-1)*'results log'!$B$2)*(1-$B$3))-'results log'!$B$2,IF(J9=0,-'results log'!$B$2,-('results log'!$B$2*2))))))*E9),0))</f>
        <v>0</v>
      </c>
      <c r="S9" s="34" t="s">
        <v>47</v>
      </c>
      <c r="T9" s="19">
        <f aca="true" t="shared" si="1" ref="T9:T69">IF(ISBLANK(K9),1,IF(ISBLANK(L9),2,99))</f>
        <v>1</v>
      </c>
      <c r="AF9" s="19">
        <f aca="true" t="shared" si="2" ref="AF9:AF72">IF(S9="Bet of the Day",Q9,0)</f>
        <v>0</v>
      </c>
      <c r="AG9" s="19">
        <f aca="true" t="shared" si="3" ref="AG9:AG72">IF(S9="Prime",Q9,0)</f>
        <v>10.8</v>
      </c>
      <c r="AH9" s="19">
        <f aca="true" t="shared" si="4" ref="AH9:AH19">IF(S9="Extra",Q9,0)</f>
        <v>0</v>
      </c>
      <c r="AI9" s="19">
        <f aca="true" t="shared" si="5" ref="AI9:AI19">IF(S9="Double",Q9,0)</f>
        <v>0</v>
      </c>
    </row>
    <row r="10" spans="1:35" ht="15">
      <c r="A10" s="30">
        <v>42681</v>
      </c>
      <c r="B10" s="23" t="s">
        <v>43</v>
      </c>
      <c r="C10" s="25" t="s">
        <v>103</v>
      </c>
      <c r="D10" s="23" t="s">
        <v>46</v>
      </c>
      <c r="E10" s="31">
        <v>10</v>
      </c>
      <c r="F10" s="31">
        <v>1.71</v>
      </c>
      <c r="G10" s="31">
        <v>1.66</v>
      </c>
      <c r="H10" s="31" t="s">
        <v>32</v>
      </c>
      <c r="I10" s="31" t="s">
        <v>32</v>
      </c>
      <c r="J10" s="31">
        <v>0</v>
      </c>
      <c r="K10" s="31"/>
      <c r="L10" s="31"/>
      <c r="M10" s="25" t="s">
        <v>30</v>
      </c>
      <c r="N10" s="32">
        <f>((G10-1)*(1-(IF(H10="no",0,'results log'!$B$3)))+1)</f>
        <v>1.66</v>
      </c>
      <c r="O10" s="32">
        <f t="shared" si="0"/>
        <v>10</v>
      </c>
      <c r="P10" s="33">
        <f>IF(ISBLANK(M10),,IF(ISBLANK(F10),,(IF(M10="WON-EW",((((F10-1)*J10)*'results log'!$B$2)+('results log'!$B$2*(F10-1))),IF(M10="WON",((((F10-1)*J10)*'results log'!$B$2)+('results log'!$B$2*(F10-1))),IF(M10="PLACED",((((F10-1)*J10)*'results log'!$B$2)-'results log'!$B$2),IF(J10=0,-'results log'!$B$2,IF(J10=0,-'results log'!$B$2,-('results log'!$B$2*2)))))))*E10))</f>
        <v>-20</v>
      </c>
      <c r="Q10" s="34">
        <f>IF(ISBLANK(M10),,IF(ISBLANK(G10),,(IF(M10="WON-EW",((((N10-1)*J10)*'results log'!$B$2)+('results log'!$B$2*(N10-1))),IF(M10="WON",((((N10-1)*J10)*'results log'!$B$2)+('results log'!$B$2*(N10-1))),IF(M10="PLACED",((((N10-1)*J10)*'results log'!$B$2)-'results log'!$B$2),IF(J10=0,-'results log'!$B$2,IF(J10=0,-'results log'!$B$2,-('results log'!$B$2*2)))))))*E10))</f>
        <v>-20</v>
      </c>
      <c r="R10" s="34">
        <f>IF(ISBLANK(M10),,IF(T10&lt;&gt;1,((IF(M10="WON-EW",(((K10-1)*'results log'!$B$2)*(1-$B$3))+(((L10-1)*'results log'!$B$2)*(1-$B$3)),IF(M10="WON",(((K10-1)*'results log'!$B$2)*(1-$B$3)),IF(M10="PLACED",(((L10-1)*'results log'!$B$2)*(1-$B$3))-'results log'!$B$2,IF(J10=0,-'results log'!$B$2,-('results log'!$B$2*2))))))*E10),0))</f>
        <v>0</v>
      </c>
      <c r="S10" s="34" t="s">
        <v>47</v>
      </c>
      <c r="T10" s="19">
        <f t="shared" si="1"/>
        <v>1</v>
      </c>
      <c r="AF10" s="19">
        <f t="shared" si="2"/>
        <v>0</v>
      </c>
      <c r="AG10" s="19">
        <f t="shared" si="3"/>
        <v>-20</v>
      </c>
      <c r="AH10" s="19">
        <f t="shared" si="4"/>
        <v>0</v>
      </c>
      <c r="AI10" s="19">
        <f t="shared" si="5"/>
        <v>0</v>
      </c>
    </row>
    <row r="11" spans="1:35" ht="15">
      <c r="A11" s="30">
        <v>42681</v>
      </c>
      <c r="B11" s="23" t="s">
        <v>44</v>
      </c>
      <c r="C11" s="25" t="s">
        <v>103</v>
      </c>
      <c r="D11" s="23" t="s">
        <v>45</v>
      </c>
      <c r="E11" s="31">
        <v>10</v>
      </c>
      <c r="F11" s="31">
        <v>1.71</v>
      </c>
      <c r="G11" s="31">
        <v>1.66</v>
      </c>
      <c r="H11" s="31" t="s">
        <v>32</v>
      </c>
      <c r="I11" s="31" t="s">
        <v>32</v>
      </c>
      <c r="J11" s="31">
        <v>0</v>
      </c>
      <c r="K11" s="31"/>
      <c r="L11" s="31"/>
      <c r="M11" s="25" t="s">
        <v>30</v>
      </c>
      <c r="N11" s="32">
        <f>((G11-1)*(1-(IF(H11="no",0,'results log'!$B$3)))+1)</f>
        <v>1.66</v>
      </c>
      <c r="O11" s="32">
        <f t="shared" si="0"/>
        <v>10</v>
      </c>
      <c r="P11" s="33">
        <f>IF(ISBLANK(M11),,IF(ISBLANK(F11),,(IF(M11="WON-EW",((((F11-1)*J11)*'results log'!$B$2)+('results log'!$B$2*(F11-1))),IF(M11="WON",((((F11-1)*J11)*'results log'!$B$2)+('results log'!$B$2*(F11-1))),IF(M11="PLACED",((((F11-1)*J11)*'results log'!$B$2)-'results log'!$B$2),IF(J11=0,-'results log'!$B$2,IF(J11=0,-'results log'!$B$2,-('results log'!$B$2*2)))))))*E11))</f>
        <v>-20</v>
      </c>
      <c r="Q11" s="34">
        <f>IF(ISBLANK(M11),,IF(ISBLANK(G11),,(IF(M11="WON-EW",((((N11-1)*J11)*'results log'!$B$2)+('results log'!$B$2*(N11-1))),IF(M11="WON",((((N11-1)*J11)*'results log'!$B$2)+('results log'!$B$2*(N11-1))),IF(M11="PLACED",((((N11-1)*J11)*'results log'!$B$2)-'results log'!$B$2),IF(J11=0,-'results log'!$B$2,IF(J11=0,-'results log'!$B$2,-('results log'!$B$2*2)))))))*E11))</f>
        <v>-20</v>
      </c>
      <c r="R11" s="34">
        <f>IF(ISBLANK(M11),,IF(T11&lt;&gt;1,((IF(M11="WON-EW",(((K11-1)*'results log'!$B$2)*(1-$B$3))+(((L11-1)*'results log'!$B$2)*(1-$B$3)),IF(M11="WON",(((K11-1)*'results log'!$B$2)*(1-$B$3)),IF(M11="PLACED",(((L11-1)*'results log'!$B$2)*(1-$B$3))-'results log'!$B$2,IF(J11=0,-'results log'!$B$2,-('results log'!$B$2*2))))))*E11),0))</f>
        <v>0</v>
      </c>
      <c r="S11" s="34" t="s">
        <v>47</v>
      </c>
      <c r="T11" s="19">
        <f t="shared" si="1"/>
        <v>1</v>
      </c>
      <c r="AF11" s="19">
        <f t="shared" si="2"/>
        <v>0</v>
      </c>
      <c r="AG11" s="19">
        <f t="shared" si="3"/>
        <v>-20</v>
      </c>
      <c r="AH11" s="19">
        <f t="shared" si="4"/>
        <v>0</v>
      </c>
      <c r="AI11" s="19">
        <f t="shared" si="5"/>
        <v>0</v>
      </c>
    </row>
    <row r="12" spans="1:35" ht="15">
      <c r="A12" s="30">
        <v>42681</v>
      </c>
      <c r="B12" s="23" t="s">
        <v>48</v>
      </c>
      <c r="C12" s="25" t="s">
        <v>103</v>
      </c>
      <c r="D12" s="23" t="s">
        <v>49</v>
      </c>
      <c r="E12" s="31">
        <v>5</v>
      </c>
      <c r="F12" s="31">
        <v>1.83</v>
      </c>
      <c r="G12" s="31">
        <v>1.9</v>
      </c>
      <c r="H12" s="31" t="s">
        <v>32</v>
      </c>
      <c r="I12" s="31" t="s">
        <v>32</v>
      </c>
      <c r="J12" s="31">
        <v>0</v>
      </c>
      <c r="K12" s="31"/>
      <c r="L12" s="31"/>
      <c r="M12" s="25" t="s">
        <v>27</v>
      </c>
      <c r="N12" s="32">
        <f>((G12-1)*(1-(IF(H12="no",0,'results log'!$B$3)))+1)</f>
        <v>1.9</v>
      </c>
      <c r="O12" s="32">
        <f t="shared" si="0"/>
        <v>5</v>
      </c>
      <c r="P12" s="33">
        <f>IF(ISBLANK(M12),,IF(ISBLANK(F12),,(IF(M12="WON-EW",((((F12-1)*J12)*'results log'!$B$2)+('results log'!$B$2*(F12-1))),IF(M12="WON",((((F12-1)*J12)*'results log'!$B$2)+('results log'!$B$2*(F12-1))),IF(M12="PLACED",((((F12-1)*J12)*'results log'!$B$2)-'results log'!$B$2),IF(J12=0,-'results log'!$B$2,IF(J12=0,-'results log'!$B$2,-('results log'!$B$2*2)))))))*E12))</f>
        <v>8.3</v>
      </c>
      <c r="Q12" s="34">
        <f>IF(ISBLANK(M12),,IF(ISBLANK(G12),,(IF(M12="WON-EW",((((N12-1)*J12)*'results log'!$B$2)+('results log'!$B$2*(N12-1))),IF(M12="WON",((((N12-1)*J12)*'results log'!$B$2)+('results log'!$B$2*(N12-1))),IF(M12="PLACED",((((N12-1)*J12)*'results log'!$B$2)-'results log'!$B$2),IF(J12=0,-'results log'!$B$2,IF(J12=0,-'results log'!$B$2,-('results log'!$B$2*2)))))))*E12))</f>
        <v>9</v>
      </c>
      <c r="R12" s="34">
        <f>IF(ISBLANK(M12),,IF(T12&lt;&gt;1,((IF(M12="WON-EW",(((K12-1)*'results log'!$B$2)*(1-$B$3))+(((L12-1)*'results log'!$B$2)*(1-$B$3)),IF(M12="WON",(((K12-1)*'results log'!$B$2)*(1-$B$3)),IF(M12="PLACED",(((L12-1)*'results log'!$B$2)*(1-$B$3))-'results log'!$B$2,IF(J12=0,-'results log'!$B$2,-('results log'!$B$2*2))))))*E12),0))</f>
        <v>0</v>
      </c>
      <c r="S12" s="34" t="s">
        <v>98</v>
      </c>
      <c r="T12" s="19">
        <f t="shared" si="1"/>
        <v>1</v>
      </c>
      <c r="AF12" s="19">
        <f t="shared" si="2"/>
        <v>0</v>
      </c>
      <c r="AG12" s="19">
        <f t="shared" si="3"/>
        <v>0</v>
      </c>
      <c r="AH12" s="19">
        <f t="shared" si="4"/>
        <v>9</v>
      </c>
      <c r="AI12" s="19">
        <f t="shared" si="5"/>
        <v>0</v>
      </c>
    </row>
    <row r="13" spans="1:35" ht="15">
      <c r="A13" s="30">
        <v>42681</v>
      </c>
      <c r="B13" s="23" t="s">
        <v>50</v>
      </c>
      <c r="C13" s="25" t="s">
        <v>104</v>
      </c>
      <c r="D13" s="23" t="s">
        <v>51</v>
      </c>
      <c r="E13" s="31">
        <v>5</v>
      </c>
      <c r="F13" s="31">
        <v>1.95</v>
      </c>
      <c r="G13" s="31">
        <v>2.38</v>
      </c>
      <c r="H13" s="31" t="s">
        <v>32</v>
      </c>
      <c r="I13" s="31" t="s">
        <v>32</v>
      </c>
      <c r="J13" s="31">
        <v>0</v>
      </c>
      <c r="K13" s="31"/>
      <c r="L13" s="31"/>
      <c r="M13" s="25" t="s">
        <v>27</v>
      </c>
      <c r="N13" s="32">
        <f>((G13-1)*(1-(IF(H13="no",0,'results log'!$B$3)))+1)</f>
        <v>2.38</v>
      </c>
      <c r="O13" s="32">
        <f t="shared" si="0"/>
        <v>5</v>
      </c>
      <c r="P13" s="33">
        <f>IF(ISBLANK(M13),,IF(ISBLANK(F13),,(IF(M13="WON-EW",((((F13-1)*J13)*'results log'!$B$2)+('results log'!$B$2*(F13-1))),IF(M13="WON",((((F13-1)*J13)*'results log'!$B$2)+('results log'!$B$2*(F13-1))),IF(M13="PLACED",((((F13-1)*J13)*'results log'!$B$2)-'results log'!$B$2),IF(J13=0,-'results log'!$B$2,IF(J13=0,-'results log'!$B$2,-('results log'!$B$2*2)))))))*E13))</f>
        <v>9.5</v>
      </c>
      <c r="Q13" s="34">
        <f>IF(ISBLANK(M13),,IF(ISBLANK(G13),,(IF(M13="WON-EW",((((N13-1)*J13)*'results log'!$B$2)+('results log'!$B$2*(N13-1))),IF(M13="WON",((((N13-1)*J13)*'results log'!$B$2)+('results log'!$B$2*(N13-1))),IF(M13="PLACED",((((N13-1)*J13)*'results log'!$B$2)-'results log'!$B$2),IF(J13=0,-'results log'!$B$2,IF(J13=0,-'results log'!$B$2,-('results log'!$B$2*2)))))))*E13))</f>
        <v>13.799999999999999</v>
      </c>
      <c r="R13" s="34">
        <f>IF(ISBLANK(M13),,IF(T13&lt;&gt;1,((IF(M13="WON-EW",(((K13-1)*'results log'!$B$2)*(1-$B$3))+(((L13-1)*'results log'!$B$2)*(1-$B$3)),IF(M13="WON",(((K13-1)*'results log'!$B$2)*(1-$B$3)),IF(M13="PLACED",(((L13-1)*'results log'!$B$2)*(1-$B$3))-'results log'!$B$2,IF(J13=0,-'results log'!$B$2,-('results log'!$B$2*2))))))*E13),0))</f>
        <v>0</v>
      </c>
      <c r="S13" s="34" t="s">
        <v>98</v>
      </c>
      <c r="T13" s="19">
        <f t="shared" si="1"/>
        <v>1</v>
      </c>
      <c r="V13" s="19" t="s">
        <v>106</v>
      </c>
      <c r="AF13" s="19">
        <f t="shared" si="2"/>
        <v>0</v>
      </c>
      <c r="AG13" s="19">
        <f t="shared" si="3"/>
        <v>0</v>
      </c>
      <c r="AH13" s="19">
        <f t="shared" si="4"/>
        <v>13.799999999999999</v>
      </c>
      <c r="AI13" s="19">
        <f t="shared" si="5"/>
        <v>0</v>
      </c>
    </row>
    <row r="14" spans="1:35" ht="15">
      <c r="A14" s="30">
        <v>42681</v>
      </c>
      <c r="B14" s="23" t="s">
        <v>52</v>
      </c>
      <c r="C14" s="25" t="s">
        <v>107</v>
      </c>
      <c r="D14" s="23" t="s">
        <v>53</v>
      </c>
      <c r="E14" s="31">
        <v>5</v>
      </c>
      <c r="F14" s="31">
        <v>1.8</v>
      </c>
      <c r="G14" s="31">
        <v>1.8</v>
      </c>
      <c r="H14" s="31" t="s">
        <v>32</v>
      </c>
      <c r="I14" s="31" t="s">
        <v>32</v>
      </c>
      <c r="J14" s="31">
        <v>0</v>
      </c>
      <c r="K14" s="31"/>
      <c r="L14" s="31"/>
      <c r="M14" s="25" t="s">
        <v>27</v>
      </c>
      <c r="N14" s="32">
        <f>((G14-1)*(1-(IF(H14="no",0,'results log'!$B$3)))+1)</f>
        <v>1.8</v>
      </c>
      <c r="O14" s="32">
        <f t="shared" si="0"/>
        <v>5</v>
      </c>
      <c r="P14" s="33">
        <f>IF(ISBLANK(M14),,IF(ISBLANK(F14),,(IF(M14="WON-EW",((((F14-1)*J14)*'results log'!$B$2)+('results log'!$B$2*(F14-1))),IF(M14="WON",((((F14-1)*J14)*'results log'!$B$2)+('results log'!$B$2*(F14-1))),IF(M14="PLACED",((((F14-1)*J14)*'results log'!$B$2)-'results log'!$B$2),IF(J14=0,-'results log'!$B$2,IF(J14=0,-'results log'!$B$2,-('results log'!$B$2*2)))))))*E14))</f>
        <v>8</v>
      </c>
      <c r="Q14" s="34">
        <f>IF(ISBLANK(M14),,IF(ISBLANK(G14),,(IF(M14="WON-EW",((((N14-1)*J14)*'results log'!$B$2)+('results log'!$B$2*(N14-1))),IF(M14="WON",((((N14-1)*J14)*'results log'!$B$2)+('results log'!$B$2*(N14-1))),IF(M14="PLACED",((((N14-1)*J14)*'results log'!$B$2)-'results log'!$B$2),IF(J14=0,-'results log'!$B$2,IF(J14=0,-'results log'!$B$2,-('results log'!$B$2*2)))))))*E14))</f>
        <v>8</v>
      </c>
      <c r="R14" s="34">
        <f>IF(ISBLANK(M14),,IF(T14&lt;&gt;1,((IF(M14="WON-EW",(((K14-1)*'results log'!$B$2)*(1-$B$3))+(((L14-1)*'results log'!$B$2)*(1-$B$3)),IF(M14="WON",(((K14-1)*'results log'!$B$2)*(1-$B$3)),IF(M14="PLACED",(((L14-1)*'results log'!$B$2)*(1-$B$3))-'results log'!$B$2,IF(J14=0,-'results log'!$B$2,-('results log'!$B$2*2))))))*E14),0))</f>
        <v>0</v>
      </c>
      <c r="S14" s="34" t="s">
        <v>98</v>
      </c>
      <c r="T14" s="19">
        <f t="shared" si="1"/>
        <v>1</v>
      </c>
      <c r="AF14" s="19">
        <f t="shared" si="2"/>
        <v>0</v>
      </c>
      <c r="AG14" s="19">
        <f t="shared" si="3"/>
        <v>0</v>
      </c>
      <c r="AH14" s="19">
        <f t="shared" si="4"/>
        <v>8</v>
      </c>
      <c r="AI14" s="19">
        <f t="shared" si="5"/>
        <v>0</v>
      </c>
    </row>
    <row r="15" spans="1:35" ht="15">
      <c r="A15" s="30">
        <v>42682</v>
      </c>
      <c r="B15" s="23" t="s">
        <v>65</v>
      </c>
      <c r="C15" s="25" t="s">
        <v>103</v>
      </c>
      <c r="D15" s="23" t="s">
        <v>54</v>
      </c>
      <c r="E15" s="31">
        <v>15</v>
      </c>
      <c r="F15" s="31">
        <v>1.71</v>
      </c>
      <c r="G15" s="31">
        <v>1.71</v>
      </c>
      <c r="H15" s="31" t="s">
        <v>32</v>
      </c>
      <c r="I15" s="31" t="s">
        <v>32</v>
      </c>
      <c r="J15" s="31">
        <v>0</v>
      </c>
      <c r="K15" s="31"/>
      <c r="L15" s="31"/>
      <c r="M15" s="25" t="s">
        <v>30</v>
      </c>
      <c r="N15" s="32">
        <f>((G15-1)*(1-(IF(H15="no",0,'results log'!$B$3)))+1)</f>
        <v>1.71</v>
      </c>
      <c r="O15" s="32">
        <f t="shared" si="0"/>
        <v>15</v>
      </c>
      <c r="P15" s="33">
        <f>IF(ISBLANK(M15),,IF(ISBLANK(F15),,(IF(M15="WON-EW",((((F15-1)*J15)*'results log'!$B$2)+('results log'!$B$2*(F15-1))),IF(M15="WON",((((F15-1)*J15)*'results log'!$B$2)+('results log'!$B$2*(F15-1))),IF(M15="PLACED",((((F15-1)*J15)*'results log'!$B$2)-'results log'!$B$2),IF(J15=0,-'results log'!$B$2,IF(J15=0,-'results log'!$B$2,-('results log'!$B$2*2)))))))*E15))</f>
        <v>-30</v>
      </c>
      <c r="Q15" s="34">
        <f>IF(ISBLANK(M15),,IF(ISBLANK(G15),,(IF(M15="WON-EW",((((N15-1)*J15)*'results log'!$B$2)+('results log'!$B$2*(N15-1))),IF(M15="WON",((((N15-1)*J15)*'results log'!$B$2)+('results log'!$B$2*(N15-1))),IF(M15="PLACED",((((N15-1)*J15)*'results log'!$B$2)-'results log'!$B$2),IF(J15=0,-'results log'!$B$2,IF(J15=0,-'results log'!$B$2,-('results log'!$B$2*2)))))))*E15))</f>
        <v>-30</v>
      </c>
      <c r="R15" s="34">
        <f>IF(ISBLANK(M15),,IF(T15&lt;&gt;1,((IF(M15="WON-EW",(((K15-1)*'results log'!$B$2)*(1-$B$3))+(((L15-1)*'results log'!$B$2)*(1-$B$3)),IF(M15="WON",(((K15-1)*'results log'!$B$2)*(1-$B$3)),IF(M15="PLACED",(((L15-1)*'results log'!$B$2)*(1-$B$3))-'results log'!$B$2,IF(J15=0,-'results log'!$B$2,-('results log'!$B$2*2))))))*E15),0))</f>
        <v>0</v>
      </c>
      <c r="S15" s="34" t="s">
        <v>37</v>
      </c>
      <c r="T15" s="19">
        <f t="shared" si="1"/>
        <v>1</v>
      </c>
      <c r="AF15" s="19">
        <f t="shared" si="2"/>
        <v>-30</v>
      </c>
      <c r="AG15" s="19">
        <f t="shared" si="3"/>
        <v>0</v>
      </c>
      <c r="AH15" s="19">
        <f t="shared" si="4"/>
        <v>0</v>
      </c>
      <c r="AI15" s="19">
        <f t="shared" si="5"/>
        <v>0</v>
      </c>
    </row>
    <row r="16" spans="1:35" ht="15">
      <c r="A16" s="30">
        <v>42682</v>
      </c>
      <c r="B16" s="23" t="s">
        <v>64</v>
      </c>
      <c r="C16" s="25" t="s">
        <v>103</v>
      </c>
      <c r="D16" s="23" t="s">
        <v>55</v>
      </c>
      <c r="E16" s="31">
        <v>10</v>
      </c>
      <c r="F16" s="31">
        <v>1.83</v>
      </c>
      <c r="G16" s="31">
        <v>1.86</v>
      </c>
      <c r="H16" s="31" t="s">
        <v>32</v>
      </c>
      <c r="I16" s="31" t="s">
        <v>32</v>
      </c>
      <c r="J16" s="31">
        <v>0</v>
      </c>
      <c r="K16" s="31"/>
      <c r="L16" s="31"/>
      <c r="M16" s="25" t="s">
        <v>30</v>
      </c>
      <c r="N16" s="32">
        <f>((G16-1)*(1-(IF(H16="no",0,'results log'!$B$3)))+1)</f>
        <v>1.86</v>
      </c>
      <c r="O16" s="32">
        <f t="shared" si="0"/>
        <v>10</v>
      </c>
      <c r="P16" s="33">
        <f>IF(ISBLANK(M16),,IF(ISBLANK(F16),,(IF(M16="WON-EW",((((F16-1)*J16)*'results log'!$B$2)+('results log'!$B$2*(F16-1))),IF(M16="WON",((((F16-1)*J16)*'results log'!$B$2)+('results log'!$B$2*(F16-1))),IF(M16="PLACED",((((F16-1)*J16)*'results log'!$B$2)-'results log'!$B$2),IF(J16=0,-'results log'!$B$2,IF(J16=0,-'results log'!$B$2,-('results log'!$B$2*2)))))))*E16))</f>
        <v>-20</v>
      </c>
      <c r="Q16" s="34">
        <f>IF(ISBLANK(M16),,IF(ISBLANK(G16),,(IF(M16="WON-EW",((((N16-1)*J16)*'results log'!$B$2)+('results log'!$B$2*(N16-1))),IF(M16="WON",((((N16-1)*J16)*'results log'!$B$2)+('results log'!$B$2*(N16-1))),IF(M16="PLACED",((((N16-1)*J16)*'results log'!$B$2)-'results log'!$B$2),IF(J16=0,-'results log'!$B$2,IF(J16=0,-'results log'!$B$2,-('results log'!$B$2*2)))))))*E16))</f>
        <v>-20</v>
      </c>
      <c r="R16" s="34">
        <f>IF(ISBLANK(M16),,IF(T16&lt;&gt;1,((IF(M16="WON-EW",(((K16-1)*'results log'!$B$2)*(1-$B$3))+(((L16-1)*'results log'!$B$2)*(1-$B$3)),IF(M16="WON",(((K16-1)*'results log'!$B$2)*(1-$B$3)),IF(M16="PLACED",(((L16-1)*'results log'!$B$2)*(1-$B$3))-'results log'!$B$2,IF(J16=0,-'results log'!$B$2,-('results log'!$B$2*2))))))*E16),0))</f>
        <v>0</v>
      </c>
      <c r="S16" s="34" t="s">
        <v>47</v>
      </c>
      <c r="T16" s="19">
        <f t="shared" si="1"/>
        <v>1</v>
      </c>
      <c r="AF16" s="19">
        <f t="shared" si="2"/>
        <v>0</v>
      </c>
      <c r="AG16" s="19">
        <f t="shared" si="3"/>
        <v>-20</v>
      </c>
      <c r="AH16" s="19">
        <f t="shared" si="4"/>
        <v>0</v>
      </c>
      <c r="AI16" s="19">
        <f t="shared" si="5"/>
        <v>0</v>
      </c>
    </row>
    <row r="17" spans="1:35" ht="15">
      <c r="A17" s="30">
        <v>42682</v>
      </c>
      <c r="B17" s="23" t="s">
        <v>56</v>
      </c>
      <c r="C17" s="25" t="s">
        <v>103</v>
      </c>
      <c r="D17" s="23" t="s">
        <v>59</v>
      </c>
      <c r="E17" s="31">
        <v>10</v>
      </c>
      <c r="F17" s="31">
        <v>1.83</v>
      </c>
      <c r="G17" s="31">
        <v>1.95</v>
      </c>
      <c r="H17" s="31" t="s">
        <v>32</v>
      </c>
      <c r="I17" s="31" t="s">
        <v>32</v>
      </c>
      <c r="J17" s="31">
        <v>0</v>
      </c>
      <c r="K17" s="31"/>
      <c r="L17" s="31"/>
      <c r="M17" s="25" t="s">
        <v>30</v>
      </c>
      <c r="N17" s="32">
        <f>((G17-1)*(1-(IF(H17="no",0,'results log'!$B$3)))+1)</f>
        <v>1.95</v>
      </c>
      <c r="O17" s="32">
        <f t="shared" si="0"/>
        <v>10</v>
      </c>
      <c r="P17" s="33">
        <f>IF(ISBLANK(M17),,IF(ISBLANK(F17),,(IF(M17="WON-EW",((((F17-1)*J17)*'results log'!$B$2)+('results log'!$B$2*(F17-1))),IF(M17="WON",((((F17-1)*J17)*'results log'!$B$2)+('results log'!$B$2*(F17-1))),IF(M17="PLACED",((((F17-1)*J17)*'results log'!$B$2)-'results log'!$B$2),IF(J17=0,-'results log'!$B$2,IF(J17=0,-'results log'!$B$2,-('results log'!$B$2*2)))))))*E17))</f>
        <v>-20</v>
      </c>
      <c r="Q17" s="34">
        <f>IF(ISBLANK(M17),,IF(ISBLANK(G17),,(IF(M17="WON-EW",((((N17-1)*J17)*'results log'!$B$2)+('results log'!$B$2*(N17-1))),IF(M17="WON",((((N17-1)*J17)*'results log'!$B$2)+('results log'!$B$2*(N17-1))),IF(M17="PLACED",((((N17-1)*J17)*'results log'!$B$2)-'results log'!$B$2),IF(J17=0,-'results log'!$B$2,IF(J17=0,-'results log'!$B$2,-('results log'!$B$2*2)))))))*E17))</f>
        <v>-20</v>
      </c>
      <c r="R17" s="34">
        <f>IF(ISBLANK(M17),,IF(T17&lt;&gt;1,((IF(M17="WON-EW",(((K17-1)*'results log'!$B$2)*(1-$B$3))+(((L17-1)*'results log'!$B$2)*(1-$B$3)),IF(M17="WON",(((K17-1)*'results log'!$B$2)*(1-$B$3)),IF(M17="PLACED",(((L17-1)*'results log'!$B$2)*(1-$B$3))-'results log'!$B$2,IF(J17=0,-'results log'!$B$2,-('results log'!$B$2*2))))))*E17),0))</f>
        <v>0</v>
      </c>
      <c r="S17" s="34" t="s">
        <v>47</v>
      </c>
      <c r="T17" s="19">
        <f t="shared" si="1"/>
        <v>1</v>
      </c>
      <c r="AF17" s="19">
        <f t="shared" si="2"/>
        <v>0</v>
      </c>
      <c r="AG17" s="19">
        <f t="shared" si="3"/>
        <v>-20</v>
      </c>
      <c r="AH17" s="19">
        <f t="shared" si="4"/>
        <v>0</v>
      </c>
      <c r="AI17" s="19">
        <f t="shared" si="5"/>
        <v>0</v>
      </c>
    </row>
    <row r="18" spans="1:35" ht="15">
      <c r="A18" s="30">
        <v>42682</v>
      </c>
      <c r="B18" s="23" t="s">
        <v>57</v>
      </c>
      <c r="C18" s="25" t="s">
        <v>103</v>
      </c>
      <c r="D18" s="23" t="s">
        <v>46</v>
      </c>
      <c r="E18" s="31">
        <v>10</v>
      </c>
      <c r="F18" s="31">
        <v>1.71</v>
      </c>
      <c r="G18" s="31">
        <v>1.71</v>
      </c>
      <c r="H18" s="31" t="s">
        <v>32</v>
      </c>
      <c r="I18" s="31" t="s">
        <v>32</v>
      </c>
      <c r="J18" s="31">
        <v>0</v>
      </c>
      <c r="K18" s="31"/>
      <c r="L18" s="31"/>
      <c r="M18" s="25" t="s">
        <v>30</v>
      </c>
      <c r="N18" s="32">
        <f>((G18-1)*(1-(IF(H18="no",0,'results log'!$B$3)))+1)</f>
        <v>1.71</v>
      </c>
      <c r="O18" s="32">
        <f t="shared" si="0"/>
        <v>10</v>
      </c>
      <c r="P18" s="33">
        <f>IF(ISBLANK(M18),,IF(ISBLANK(F18),,(IF(M18="WON-EW",((((F18-1)*J18)*'results log'!$B$2)+('results log'!$B$2*(F18-1))),IF(M18="WON",((((F18-1)*J18)*'results log'!$B$2)+('results log'!$B$2*(F18-1))),IF(M18="PLACED",((((F18-1)*J18)*'results log'!$B$2)-'results log'!$B$2),IF(J18=0,-'results log'!$B$2,IF(J18=0,-'results log'!$B$2,-('results log'!$B$2*2)))))))*E18))</f>
        <v>-20</v>
      </c>
      <c r="Q18" s="34">
        <f>IF(ISBLANK(M18),,IF(ISBLANK(G18),,(IF(M18="WON-EW",((((N18-1)*J18)*'results log'!$B$2)+('results log'!$B$2*(N18-1))),IF(M18="WON",((((N18-1)*J18)*'results log'!$B$2)+('results log'!$B$2*(N18-1))),IF(M18="PLACED",((((N18-1)*J18)*'results log'!$B$2)-'results log'!$B$2),IF(J18=0,-'results log'!$B$2,IF(J18=0,-'results log'!$B$2,-('results log'!$B$2*2)))))))*E18))</f>
        <v>-20</v>
      </c>
      <c r="R18" s="34">
        <f>IF(ISBLANK(M18),,IF(T18&lt;&gt;1,((IF(M18="WON-EW",(((K18-1)*'results log'!$B$2)*(1-$B$3))+(((L18-1)*'results log'!$B$2)*(1-$B$3)),IF(M18="WON",(((K18-1)*'results log'!$B$2)*(1-$B$3)),IF(M18="PLACED",(((L18-1)*'results log'!$B$2)*(1-$B$3))-'results log'!$B$2,IF(J18=0,-'results log'!$B$2,-('results log'!$B$2*2))))))*E18),0))</f>
        <v>0</v>
      </c>
      <c r="S18" s="34" t="s">
        <v>47</v>
      </c>
      <c r="T18" s="19">
        <f t="shared" si="1"/>
        <v>1</v>
      </c>
      <c r="AF18" s="19">
        <f t="shared" si="2"/>
        <v>0</v>
      </c>
      <c r="AG18" s="19">
        <f t="shared" si="3"/>
        <v>-20</v>
      </c>
      <c r="AH18" s="19">
        <f t="shared" si="4"/>
        <v>0</v>
      </c>
      <c r="AI18" s="19">
        <f t="shared" si="5"/>
        <v>0</v>
      </c>
    </row>
    <row r="19" spans="1:35" ht="30">
      <c r="A19" s="30">
        <v>42682</v>
      </c>
      <c r="B19" s="41" t="s">
        <v>58</v>
      </c>
      <c r="C19" s="45" t="s">
        <v>103</v>
      </c>
      <c r="D19" s="41" t="s">
        <v>69</v>
      </c>
      <c r="E19" s="31">
        <v>10</v>
      </c>
      <c r="F19" s="31">
        <v>1.99</v>
      </c>
      <c r="G19" s="31">
        <v>1.99</v>
      </c>
      <c r="H19" s="31" t="s">
        <v>32</v>
      </c>
      <c r="I19" s="31" t="s">
        <v>32</v>
      </c>
      <c r="J19" s="31">
        <v>0</v>
      </c>
      <c r="K19" s="31"/>
      <c r="L19" s="31"/>
      <c r="M19" s="25" t="s">
        <v>30</v>
      </c>
      <c r="N19" s="32">
        <f>((G19-1)*(1-(IF(H19="no",0,'results log'!$B$3)))+1)</f>
        <v>1.99</v>
      </c>
      <c r="O19" s="32">
        <f t="shared" si="0"/>
        <v>10</v>
      </c>
      <c r="P19" s="33">
        <f>IF(ISBLANK(M19),,IF(ISBLANK(F19),,(IF(M19="WON-EW",((((F19-1)*J19)*'results log'!$B$2)+('results log'!$B$2*(F19-1))),IF(M19="WON",((((F19-1)*J19)*'results log'!$B$2)+('results log'!$B$2*(F19-1))),IF(M19="PLACED",((((F19-1)*J19)*'results log'!$B$2)-'results log'!$B$2),IF(J19=0,-'results log'!$B$2,IF(J19=0,-'results log'!$B$2,-('results log'!$B$2*2)))))))*E19))</f>
        <v>-20</v>
      </c>
      <c r="Q19" s="34">
        <f>IF(ISBLANK(M19),,IF(ISBLANK(G19),,(IF(M19="WON-EW",((((N19-1)*J19)*'results log'!$B$2)+('results log'!$B$2*(N19-1))),IF(M19="WON",((((N19-1)*J19)*'results log'!$B$2)+('results log'!$B$2*(N19-1))),IF(M19="PLACED",((((N19-1)*J19)*'results log'!$B$2)-'results log'!$B$2),IF(J19=0,-'results log'!$B$2,IF(J19=0,-'results log'!$B$2,-('results log'!$B$2*2)))))))*E19))</f>
        <v>-20</v>
      </c>
      <c r="R19" s="34">
        <f>IF(ISBLANK(M19),,IF(T19&lt;&gt;1,((IF(M19="WON-EW",(((K19-1)*'results log'!$B$2)*(1-$B$3))+(((L19-1)*'results log'!$B$2)*(1-$B$3)),IF(M19="WON",(((K19-1)*'results log'!$B$2)*(1-$B$3)),IF(M19="PLACED",(((L19-1)*'results log'!$B$2)*(1-$B$3))-'results log'!$B$2,IF(J19=0,-'results log'!$B$2,-('results log'!$B$2*2))))))*E19),0))</f>
        <v>0</v>
      </c>
      <c r="S19" s="34" t="s">
        <v>352</v>
      </c>
      <c r="T19" s="19">
        <f t="shared" si="1"/>
        <v>1</v>
      </c>
      <c r="AF19" s="19">
        <f t="shared" si="2"/>
        <v>0</v>
      </c>
      <c r="AG19" s="19">
        <f t="shared" si="3"/>
        <v>0</v>
      </c>
      <c r="AH19" s="19">
        <f t="shared" si="4"/>
        <v>0</v>
      </c>
      <c r="AI19" s="19">
        <f t="shared" si="5"/>
        <v>-20</v>
      </c>
    </row>
    <row r="20" spans="1:35" ht="15">
      <c r="A20" s="30">
        <v>42683</v>
      </c>
      <c r="B20" s="23" t="s">
        <v>63</v>
      </c>
      <c r="C20" s="25" t="s">
        <v>103</v>
      </c>
      <c r="D20" s="23" t="s">
        <v>59</v>
      </c>
      <c r="E20" s="31">
        <v>15</v>
      </c>
      <c r="F20" s="31">
        <v>1.71</v>
      </c>
      <c r="G20" s="31">
        <v>1.71</v>
      </c>
      <c r="H20" s="31" t="s">
        <v>32</v>
      </c>
      <c r="I20" s="31" t="s">
        <v>32</v>
      </c>
      <c r="J20" s="31">
        <v>0</v>
      </c>
      <c r="K20" s="31"/>
      <c r="L20" s="31"/>
      <c r="M20" s="25" t="s">
        <v>27</v>
      </c>
      <c r="N20" s="32">
        <f>((G20-1)*(1-(IF(H20="no",0,'results log'!$B$3)))+1)</f>
        <v>1.71</v>
      </c>
      <c r="O20" s="32">
        <f t="shared" si="0"/>
        <v>15</v>
      </c>
      <c r="P20" s="33">
        <f>IF(ISBLANK(M20),,IF(ISBLANK(F20),,(IF(M20="WON-EW",((((F20-1)*J20)*'results log'!$B$2)+('results log'!$B$2*(F20-1))),IF(M20="WON",((((F20-1)*J20)*'results log'!$B$2)+('results log'!$B$2*(F20-1))),IF(M20="PLACED",((((F20-1)*J20)*'results log'!$B$2)-'results log'!$B$2),IF(J20=0,-'results log'!$B$2,IF(J20=0,-'results log'!$B$2,-('results log'!$B$2*2)))))))*E20))</f>
        <v>21.299999999999997</v>
      </c>
      <c r="Q20" s="34">
        <f>IF(ISBLANK(M20),,IF(ISBLANK(G20),,(IF(M20="WON-EW",((((N20-1)*J20)*'results log'!$B$2)+('results log'!$B$2*(N20-1))),IF(M20="WON",((((N20-1)*J20)*'results log'!$B$2)+('results log'!$B$2*(N20-1))),IF(M20="PLACED",((((N20-1)*J20)*'results log'!$B$2)-'results log'!$B$2),IF(J20=0,-'results log'!$B$2,IF(J20=0,-'results log'!$B$2,-('results log'!$B$2*2)))))))*E20))</f>
        <v>21.299999999999997</v>
      </c>
      <c r="R20" s="34">
        <f>IF(ISBLANK(M20),,IF(T20&lt;&gt;1,((IF(M20="WON-EW",(((K20-1)*'results log'!$B$2)*(1-$B$3))+(((L20-1)*'results log'!$B$2)*(1-$B$3)),IF(M20="WON",(((K20-1)*'results log'!$B$2)*(1-$B$3)),IF(M20="PLACED",(((L20-1)*'results log'!$B$2)*(1-$B$3))-'results log'!$B$2,IF(J20=0,-'results log'!$B$2,-('results log'!$B$2*2))))))*E20),0))</f>
        <v>0</v>
      </c>
      <c r="S20" s="34" t="s">
        <v>37</v>
      </c>
      <c r="T20" s="19">
        <f t="shared" si="1"/>
        <v>1</v>
      </c>
      <c r="AF20" s="19">
        <f t="shared" si="2"/>
        <v>21.299999999999997</v>
      </c>
      <c r="AG20" s="19">
        <f t="shared" si="3"/>
        <v>0</v>
      </c>
      <c r="AH20" s="19">
        <f aca="true" t="shared" si="6" ref="AH20:AH83">IF(S20="Extra",Q20,0)</f>
        <v>0</v>
      </c>
      <c r="AI20" s="19">
        <f aca="true" t="shared" si="7" ref="AI20:AI83">IF(S20="Double",Q20,0)</f>
        <v>0</v>
      </c>
    </row>
    <row r="21" spans="1:35" ht="15">
      <c r="A21" s="30">
        <v>42683</v>
      </c>
      <c r="B21" s="23" t="s">
        <v>60</v>
      </c>
      <c r="C21" s="25" t="s">
        <v>103</v>
      </c>
      <c r="D21" s="23" t="s">
        <v>61</v>
      </c>
      <c r="E21" s="31">
        <v>10</v>
      </c>
      <c r="F21" s="31">
        <v>1.71</v>
      </c>
      <c r="G21" s="31">
        <v>1.71</v>
      </c>
      <c r="H21" s="31" t="s">
        <v>32</v>
      </c>
      <c r="I21" s="31" t="s">
        <v>32</v>
      </c>
      <c r="J21" s="31">
        <v>0</v>
      </c>
      <c r="K21" s="31"/>
      <c r="L21" s="31"/>
      <c r="M21" s="25" t="s">
        <v>27</v>
      </c>
      <c r="N21" s="32">
        <f>((G21-1)*(1-(IF(H21="no",0,'results log'!$B$3)))+1)</f>
        <v>1.71</v>
      </c>
      <c r="O21" s="32">
        <f t="shared" si="0"/>
        <v>10</v>
      </c>
      <c r="P21" s="33">
        <f>IF(ISBLANK(M21),,IF(ISBLANK(F21),,(IF(M21="WON-EW",((((F21-1)*J21)*'results log'!$B$2)+('results log'!$B$2*(F21-1))),IF(M21="WON",((((F21-1)*J21)*'results log'!$B$2)+('results log'!$B$2*(F21-1))),IF(M21="PLACED",((((F21-1)*J21)*'results log'!$B$2)-'results log'!$B$2),IF(J21=0,-'results log'!$B$2,IF(J21=0,-'results log'!$B$2,-('results log'!$B$2*2)))))))*E21))</f>
        <v>14.2</v>
      </c>
      <c r="Q21" s="34">
        <f>IF(ISBLANK(M21),,IF(ISBLANK(G21),,(IF(M21="WON-EW",((((N21-1)*J21)*'results log'!$B$2)+('results log'!$B$2*(N21-1))),IF(M21="WON",((((N21-1)*J21)*'results log'!$B$2)+('results log'!$B$2*(N21-1))),IF(M21="PLACED",((((N21-1)*J21)*'results log'!$B$2)-'results log'!$B$2),IF(J21=0,-'results log'!$B$2,IF(J21=0,-'results log'!$B$2,-('results log'!$B$2*2)))))))*E21))</f>
        <v>14.2</v>
      </c>
      <c r="R21" s="34">
        <f>IF(ISBLANK(M21),,IF(T21&lt;&gt;1,((IF(M21="WON-EW",(((K21-1)*'results log'!$B$2)*(1-$B$3))+(((L21-1)*'results log'!$B$2)*(1-$B$3)),IF(M21="WON",(((K21-1)*'results log'!$B$2)*(1-$B$3)),IF(M21="PLACED",(((L21-1)*'results log'!$B$2)*(1-$B$3))-'results log'!$B$2,IF(J21=0,-'results log'!$B$2,-('results log'!$B$2*2))))))*E21),0))</f>
        <v>0</v>
      </c>
      <c r="S21" s="34" t="s">
        <v>47</v>
      </c>
      <c r="T21" s="19">
        <f t="shared" si="1"/>
        <v>1</v>
      </c>
      <c r="AF21" s="19">
        <f t="shared" si="2"/>
        <v>0</v>
      </c>
      <c r="AG21" s="19">
        <f t="shared" si="3"/>
        <v>14.2</v>
      </c>
      <c r="AH21" s="19">
        <f t="shared" si="6"/>
        <v>0</v>
      </c>
      <c r="AI21" s="19">
        <f t="shared" si="7"/>
        <v>0</v>
      </c>
    </row>
    <row r="22" spans="1:35" ht="15">
      <c r="A22" s="30">
        <v>42683</v>
      </c>
      <c r="B22" s="23" t="s">
        <v>62</v>
      </c>
      <c r="C22" s="25" t="s">
        <v>108</v>
      </c>
      <c r="D22" s="23" t="s">
        <v>66</v>
      </c>
      <c r="E22" s="31">
        <v>10</v>
      </c>
      <c r="F22" s="31">
        <v>1.86</v>
      </c>
      <c r="G22" s="31">
        <v>1.86</v>
      </c>
      <c r="H22" s="31" t="s">
        <v>32</v>
      </c>
      <c r="I22" s="31" t="s">
        <v>32</v>
      </c>
      <c r="J22" s="31">
        <v>0</v>
      </c>
      <c r="K22" s="31"/>
      <c r="L22" s="31"/>
      <c r="M22" s="25" t="s">
        <v>27</v>
      </c>
      <c r="N22" s="32">
        <f>((G22-1)*(1-(IF(H22="no",0,'results log'!$B$3)))+1)</f>
        <v>1.86</v>
      </c>
      <c r="O22" s="32">
        <f t="shared" si="0"/>
        <v>10</v>
      </c>
      <c r="P22" s="33">
        <f>IF(ISBLANK(M22),,IF(ISBLANK(F22),,(IF(M22="WON-EW",((((F22-1)*J22)*'results log'!$B$2)+('results log'!$B$2*(F22-1))),IF(M22="WON",((((F22-1)*J22)*'results log'!$B$2)+('results log'!$B$2*(F22-1))),IF(M22="PLACED",((((F22-1)*J22)*'results log'!$B$2)-'results log'!$B$2),IF(J22=0,-'results log'!$B$2,IF(J22=0,-'results log'!$B$2,-('results log'!$B$2*2)))))))*E22))</f>
        <v>17.200000000000003</v>
      </c>
      <c r="Q22" s="34">
        <f>IF(ISBLANK(M22),,IF(ISBLANK(G22),,(IF(M22="WON-EW",((((N22-1)*J22)*'results log'!$B$2)+('results log'!$B$2*(N22-1))),IF(M22="WON",((((N22-1)*J22)*'results log'!$B$2)+('results log'!$B$2*(N22-1))),IF(M22="PLACED",((((N22-1)*J22)*'results log'!$B$2)-'results log'!$B$2),IF(J22=0,-'results log'!$B$2,IF(J22=0,-'results log'!$B$2,-('results log'!$B$2*2)))))))*E22))</f>
        <v>17.200000000000003</v>
      </c>
      <c r="R22" s="34">
        <f>IF(ISBLANK(M22),,IF(T22&lt;&gt;1,((IF(M22="WON-EW",(((K22-1)*'results log'!$B$2)*(1-$B$3))+(((L22-1)*'results log'!$B$2)*(1-$B$3)),IF(M22="WON",(((K22-1)*'results log'!$B$2)*(1-$B$3)),IF(M22="PLACED",(((L22-1)*'results log'!$B$2)*(1-$B$3))-'results log'!$B$2,IF(J22=0,-'results log'!$B$2,-('results log'!$B$2*2))))))*E22),0))</f>
        <v>0</v>
      </c>
      <c r="S22" s="34" t="s">
        <v>47</v>
      </c>
      <c r="T22" s="19">
        <f t="shared" si="1"/>
        <v>1</v>
      </c>
      <c r="AF22" s="19">
        <f t="shared" si="2"/>
        <v>0</v>
      </c>
      <c r="AG22" s="19">
        <f t="shared" si="3"/>
        <v>17.200000000000003</v>
      </c>
      <c r="AH22" s="19">
        <f t="shared" si="6"/>
        <v>0</v>
      </c>
      <c r="AI22" s="19">
        <f t="shared" si="7"/>
        <v>0</v>
      </c>
    </row>
    <row r="23" spans="1:35" ht="30">
      <c r="A23" s="30">
        <v>42683</v>
      </c>
      <c r="B23" s="41" t="s">
        <v>67</v>
      </c>
      <c r="C23" s="45" t="s">
        <v>103</v>
      </c>
      <c r="D23" s="41" t="s">
        <v>68</v>
      </c>
      <c r="E23" s="31">
        <v>10</v>
      </c>
      <c r="F23" s="31">
        <v>2.03</v>
      </c>
      <c r="G23" s="31">
        <v>2.03</v>
      </c>
      <c r="H23" s="31" t="s">
        <v>32</v>
      </c>
      <c r="I23" s="31" t="s">
        <v>32</v>
      </c>
      <c r="J23" s="31">
        <v>0</v>
      </c>
      <c r="K23" s="31"/>
      <c r="L23" s="31"/>
      <c r="M23" s="25" t="s">
        <v>30</v>
      </c>
      <c r="N23" s="32">
        <f>((G23-1)*(1-(IF(H23="no",0,'results log'!$B$3)))+1)</f>
        <v>2.03</v>
      </c>
      <c r="O23" s="32">
        <f t="shared" si="0"/>
        <v>10</v>
      </c>
      <c r="P23" s="33">
        <f>IF(ISBLANK(M23),,IF(ISBLANK(F23),,(IF(M23="WON-EW",((((F23-1)*J23)*'results log'!$B$2)+('results log'!$B$2*(F23-1))),IF(M23="WON",((((F23-1)*J23)*'results log'!$B$2)+('results log'!$B$2*(F23-1))),IF(M23="PLACED",((((F23-1)*J23)*'results log'!$B$2)-'results log'!$B$2),IF(J23=0,-'results log'!$B$2,IF(J23=0,-'results log'!$B$2,-('results log'!$B$2*2)))))))*E23))</f>
        <v>-20</v>
      </c>
      <c r="Q23" s="34">
        <f>IF(ISBLANK(M23),,IF(ISBLANK(G23),,(IF(M23="WON-EW",((((N23-1)*J23)*'results log'!$B$2)+('results log'!$B$2*(N23-1))),IF(M23="WON",((((N23-1)*J23)*'results log'!$B$2)+('results log'!$B$2*(N23-1))),IF(M23="PLACED",((((N23-1)*J23)*'results log'!$B$2)-'results log'!$B$2),IF(J23=0,-'results log'!$B$2,IF(J23=0,-'results log'!$B$2,-('results log'!$B$2*2)))))))*E23))</f>
        <v>-20</v>
      </c>
      <c r="R23" s="34">
        <f>IF(ISBLANK(M23),,IF(T23&lt;&gt;1,((IF(M23="WON-EW",(((K23-1)*'results log'!$B$2)*(1-$B$3))+(((L23-1)*'results log'!$B$2)*(1-$B$3)),IF(M23="WON",(((K23-1)*'results log'!$B$2)*(1-$B$3)),IF(M23="PLACED",(((L23-1)*'results log'!$B$2)*(1-$B$3))-'results log'!$B$2,IF(J23=0,-'results log'!$B$2,-('results log'!$B$2*2))))))*E23),0))</f>
        <v>0</v>
      </c>
      <c r="S23" s="34" t="s">
        <v>352</v>
      </c>
      <c r="T23" s="19">
        <f t="shared" si="1"/>
        <v>1</v>
      </c>
      <c r="V23" s="19" t="s">
        <v>109</v>
      </c>
      <c r="AF23" s="19">
        <f t="shared" si="2"/>
        <v>0</v>
      </c>
      <c r="AG23" s="19">
        <f t="shared" si="3"/>
        <v>0</v>
      </c>
      <c r="AH23" s="19">
        <f t="shared" si="6"/>
        <v>0</v>
      </c>
      <c r="AI23" s="19">
        <f t="shared" si="7"/>
        <v>-20</v>
      </c>
    </row>
    <row r="24" spans="1:35" ht="15">
      <c r="A24" s="30">
        <v>42683</v>
      </c>
      <c r="B24" s="23" t="s">
        <v>70</v>
      </c>
      <c r="C24" s="25" t="s">
        <v>102</v>
      </c>
      <c r="D24" s="23" t="s">
        <v>71</v>
      </c>
      <c r="E24" s="31">
        <v>5</v>
      </c>
      <c r="F24" s="31">
        <v>1.85</v>
      </c>
      <c r="G24" s="31">
        <v>1.9</v>
      </c>
      <c r="H24" s="31" t="s">
        <v>32</v>
      </c>
      <c r="I24" s="31" t="s">
        <v>32</v>
      </c>
      <c r="J24" s="31">
        <v>0</v>
      </c>
      <c r="K24" s="31"/>
      <c r="L24" s="31"/>
      <c r="M24" s="25" t="s">
        <v>27</v>
      </c>
      <c r="N24" s="32">
        <f>((G24-1)*(1-(IF(H24="no",0,'results log'!$B$3)))+1)</f>
        <v>1.9</v>
      </c>
      <c r="O24" s="32">
        <f t="shared" si="0"/>
        <v>5</v>
      </c>
      <c r="P24" s="33">
        <f>IF(ISBLANK(M24),,IF(ISBLANK(F24),,(IF(M24="WON-EW",((((F24-1)*J24)*'results log'!$B$2)+('results log'!$B$2*(F24-1))),IF(M24="WON",((((F24-1)*J24)*'results log'!$B$2)+('results log'!$B$2*(F24-1))),IF(M24="PLACED",((((F24-1)*J24)*'results log'!$B$2)-'results log'!$B$2),IF(J24=0,-'results log'!$B$2,IF(J24=0,-'results log'!$B$2,-('results log'!$B$2*2)))))))*E24))</f>
        <v>8.5</v>
      </c>
      <c r="Q24" s="34">
        <f>IF(ISBLANK(M24),,IF(ISBLANK(G24),,(IF(M24="WON-EW",((((N24-1)*J24)*'results log'!$B$2)+('results log'!$B$2*(N24-1))),IF(M24="WON",((((N24-1)*J24)*'results log'!$B$2)+('results log'!$B$2*(N24-1))),IF(M24="PLACED",((((N24-1)*J24)*'results log'!$B$2)-'results log'!$B$2),IF(J24=0,-'results log'!$B$2,IF(J24=0,-'results log'!$B$2,-('results log'!$B$2*2)))))))*E24))</f>
        <v>9</v>
      </c>
      <c r="R24" s="34">
        <f>IF(ISBLANK(M24),,IF(T24&lt;&gt;1,((IF(M24="WON-EW",(((K24-1)*'results log'!$B$2)*(1-$B$3))+(((L24-1)*'results log'!$B$2)*(1-$B$3)),IF(M24="WON",(((K24-1)*'results log'!$B$2)*(1-$B$3)),IF(M24="PLACED",(((L24-1)*'results log'!$B$2)*(1-$B$3))-'results log'!$B$2,IF(J24=0,-'results log'!$B$2,-('results log'!$B$2*2))))))*E24),0))</f>
        <v>0</v>
      </c>
      <c r="S24" s="34" t="s">
        <v>98</v>
      </c>
      <c r="T24" s="19">
        <f t="shared" si="1"/>
        <v>1</v>
      </c>
      <c r="AF24" s="19">
        <f t="shared" si="2"/>
        <v>0</v>
      </c>
      <c r="AG24" s="19">
        <f t="shared" si="3"/>
        <v>0</v>
      </c>
      <c r="AH24" s="19">
        <f t="shared" si="6"/>
        <v>9</v>
      </c>
      <c r="AI24" s="19">
        <f t="shared" si="7"/>
        <v>0</v>
      </c>
    </row>
    <row r="25" spans="1:35" ht="15">
      <c r="A25" s="30">
        <v>42684</v>
      </c>
      <c r="B25" s="23" t="s">
        <v>72</v>
      </c>
      <c r="C25" s="25" t="s">
        <v>103</v>
      </c>
      <c r="D25" s="23" t="s">
        <v>76</v>
      </c>
      <c r="E25" s="31">
        <v>15</v>
      </c>
      <c r="F25" s="31">
        <v>1.73</v>
      </c>
      <c r="G25" s="31">
        <v>1.61</v>
      </c>
      <c r="H25" s="31" t="s">
        <v>32</v>
      </c>
      <c r="I25" s="31" t="s">
        <v>32</v>
      </c>
      <c r="J25" s="31">
        <v>0</v>
      </c>
      <c r="K25" s="31"/>
      <c r="L25" s="31"/>
      <c r="M25" s="25" t="s">
        <v>27</v>
      </c>
      <c r="N25" s="32">
        <f>((G25-1)*(1-(IF(H25="no",0,'results log'!$B$3)))+1)</f>
        <v>1.61</v>
      </c>
      <c r="O25" s="32">
        <f t="shared" si="0"/>
        <v>15</v>
      </c>
      <c r="P25" s="33">
        <f>IF(ISBLANK(M25),,IF(ISBLANK(F25),,(IF(M25="WON-EW",((((F25-1)*J25)*'results log'!$B$2)+('results log'!$B$2*(F25-1))),IF(M25="WON",((((F25-1)*J25)*'results log'!$B$2)+('results log'!$B$2*(F25-1))),IF(M25="PLACED",((((F25-1)*J25)*'results log'!$B$2)-'results log'!$B$2),IF(J25=0,-'results log'!$B$2,IF(J25=0,-'results log'!$B$2,-('results log'!$B$2*2)))))))*E25))</f>
        <v>21.9</v>
      </c>
      <c r="Q25" s="34">
        <f>IF(ISBLANK(M25),,IF(ISBLANK(G25),,(IF(M25="WON-EW",((((N25-1)*J25)*'results log'!$B$2)+('results log'!$B$2*(N25-1))),IF(M25="WON",((((N25-1)*J25)*'results log'!$B$2)+('results log'!$B$2*(N25-1))),IF(M25="PLACED",((((N25-1)*J25)*'results log'!$B$2)-'results log'!$B$2),IF(J25=0,-'results log'!$B$2,IF(J25=0,-'results log'!$B$2,-('results log'!$B$2*2)))))))*E25))</f>
        <v>18.300000000000004</v>
      </c>
      <c r="R25" s="34">
        <f>IF(ISBLANK(M25),,IF(T25&lt;&gt;1,((IF(M25="WON-EW",(((K25-1)*'results log'!$B$2)*(1-$B$3))+(((L25-1)*'results log'!$B$2)*(1-$B$3)),IF(M25="WON",(((K25-1)*'results log'!$B$2)*(1-$B$3)),IF(M25="PLACED",(((L25-1)*'results log'!$B$2)*(1-$B$3))-'results log'!$B$2,IF(J25=0,-'results log'!$B$2,-('results log'!$B$2*2))))))*E25),0))</f>
        <v>0</v>
      </c>
      <c r="S25" s="34" t="s">
        <v>37</v>
      </c>
      <c r="T25" s="19">
        <f t="shared" si="1"/>
        <v>1</v>
      </c>
      <c r="AF25" s="19">
        <f t="shared" si="2"/>
        <v>18.300000000000004</v>
      </c>
      <c r="AG25" s="19">
        <f t="shared" si="3"/>
        <v>0</v>
      </c>
      <c r="AH25" s="19">
        <f t="shared" si="6"/>
        <v>0</v>
      </c>
      <c r="AI25" s="19">
        <f t="shared" si="7"/>
        <v>0</v>
      </c>
    </row>
    <row r="26" spans="1:92" s="35" customFormat="1" ht="15">
      <c r="A26" s="30">
        <v>42684</v>
      </c>
      <c r="B26" s="23" t="s">
        <v>73</v>
      </c>
      <c r="C26" s="25" t="s">
        <v>103</v>
      </c>
      <c r="D26" s="23" t="s">
        <v>77</v>
      </c>
      <c r="E26" s="31">
        <v>10</v>
      </c>
      <c r="F26" s="31">
        <v>1.83</v>
      </c>
      <c r="G26" s="31">
        <v>1.83</v>
      </c>
      <c r="H26" s="31" t="s">
        <v>32</v>
      </c>
      <c r="I26" s="31" t="s">
        <v>32</v>
      </c>
      <c r="J26" s="31">
        <v>0</v>
      </c>
      <c r="K26" s="31"/>
      <c r="L26" s="31"/>
      <c r="M26" s="25" t="s">
        <v>27</v>
      </c>
      <c r="N26" s="32">
        <f>((G26-1)*(1-(IF(H26="no",0,'results log'!$B$3)))+1)</f>
        <v>1.83</v>
      </c>
      <c r="O26" s="32">
        <f t="shared" si="0"/>
        <v>10</v>
      </c>
      <c r="P26" s="33">
        <f>IF(ISBLANK(M26),,IF(ISBLANK(F26),,(IF(M26="WON-EW",((((F26-1)*J26)*'results log'!$B$2)+('results log'!$B$2*(F26-1))),IF(M26="WON",((((F26-1)*J26)*'results log'!$B$2)+('results log'!$B$2*(F26-1))),IF(M26="PLACED",((((F26-1)*J26)*'results log'!$B$2)-'results log'!$B$2),IF(J26=0,-'results log'!$B$2,IF(J26=0,-'results log'!$B$2,-('results log'!$B$2*2)))))))*E26))</f>
        <v>16.6</v>
      </c>
      <c r="Q26" s="34">
        <f>IF(ISBLANK(M26),,IF(ISBLANK(G26),,(IF(M26="WON-EW",((((N26-1)*J26)*'results log'!$B$2)+('results log'!$B$2*(N26-1))),IF(M26="WON",((((N26-1)*J26)*'results log'!$B$2)+('results log'!$B$2*(N26-1))),IF(M26="PLACED",((((N26-1)*J26)*'results log'!$B$2)-'results log'!$B$2),IF(J26=0,-'results log'!$B$2,IF(J26=0,-'results log'!$B$2,-('results log'!$B$2*2)))))))*E26))</f>
        <v>16.6</v>
      </c>
      <c r="R26" s="34">
        <f>IF(ISBLANK(M26),,IF(T26&lt;&gt;1,((IF(M26="WON-EW",(((K26-1)*'results log'!$B$2)*(1-$B$3))+(((L26-1)*'results log'!$B$2)*(1-$B$3)),IF(M26="WON",(((K26-1)*'results log'!$B$2)*(1-$B$3)),IF(M26="PLACED",(((L26-1)*'results log'!$B$2)*(1-$B$3))-'results log'!$B$2,IF(J26=0,-'results log'!$B$2,-('results log'!$B$2*2))))))*E26),0))</f>
        <v>0</v>
      </c>
      <c r="S26" s="34" t="s">
        <v>47</v>
      </c>
      <c r="T26" s="19">
        <f t="shared" si="1"/>
        <v>1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>
        <f t="shared" si="2"/>
        <v>0</v>
      </c>
      <c r="AG26" s="19">
        <f t="shared" si="3"/>
        <v>16.6</v>
      </c>
      <c r="AH26" s="19">
        <f t="shared" si="6"/>
        <v>0</v>
      </c>
      <c r="AI26" s="19">
        <f t="shared" si="7"/>
        <v>0</v>
      </c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</row>
    <row r="27" spans="1:35" ht="15">
      <c r="A27" s="30">
        <v>42684</v>
      </c>
      <c r="B27" s="23" t="s">
        <v>74</v>
      </c>
      <c r="C27" s="25" t="s">
        <v>102</v>
      </c>
      <c r="D27" s="23" t="s">
        <v>75</v>
      </c>
      <c r="E27" s="31">
        <v>10</v>
      </c>
      <c r="F27" s="31">
        <v>1.85</v>
      </c>
      <c r="G27" s="31">
        <v>1.72</v>
      </c>
      <c r="H27" s="31" t="s">
        <v>32</v>
      </c>
      <c r="I27" s="31" t="s">
        <v>32</v>
      </c>
      <c r="J27" s="31">
        <v>0</v>
      </c>
      <c r="K27" s="31"/>
      <c r="L27" s="31"/>
      <c r="M27" s="25" t="s">
        <v>30</v>
      </c>
      <c r="N27" s="32">
        <f>((G27-1)*(1-(IF(H27="no",0,'results log'!$B$3)))+1)</f>
        <v>1.72</v>
      </c>
      <c r="O27" s="32">
        <f t="shared" si="0"/>
        <v>10</v>
      </c>
      <c r="P27" s="33">
        <f>IF(ISBLANK(M27),,IF(ISBLANK(F27),,(IF(M27="WON-EW",((((F27-1)*J27)*'results log'!$B$2)+('results log'!$B$2*(F27-1))),IF(M27="WON",((((F27-1)*J27)*'results log'!$B$2)+('results log'!$B$2*(F27-1))),IF(M27="PLACED",((((F27-1)*J27)*'results log'!$B$2)-'results log'!$B$2),IF(J27=0,-'results log'!$B$2,IF(J27=0,-'results log'!$B$2,-('results log'!$B$2*2)))))))*E27))</f>
        <v>-20</v>
      </c>
      <c r="Q27" s="34">
        <f>IF(ISBLANK(M27),,IF(ISBLANK(G27),,(IF(M27="WON-EW",((((N27-1)*J27)*'results log'!$B$2)+('results log'!$B$2*(N27-1))),IF(M27="WON",((((N27-1)*J27)*'results log'!$B$2)+('results log'!$B$2*(N27-1))),IF(M27="PLACED",((((N27-1)*J27)*'results log'!$B$2)-'results log'!$B$2),IF(J27=0,-'results log'!$B$2,IF(J27=0,-'results log'!$B$2,-('results log'!$B$2*2)))))))*E27))</f>
        <v>-20</v>
      </c>
      <c r="R27" s="34">
        <f>IF(ISBLANK(M27),,IF(T27&lt;&gt;1,((IF(M27="WON-EW",(((K27-1)*'results log'!$B$2)*(1-$B$3))+(((L27-1)*'results log'!$B$2)*(1-$B$3)),IF(M27="WON",(((K27-1)*'results log'!$B$2)*(1-$B$3)),IF(M27="PLACED",(((L27-1)*'results log'!$B$2)*(1-$B$3))-'results log'!$B$2,IF(J27=0,-'results log'!$B$2,-('results log'!$B$2*2))))))*E27),0))</f>
        <v>0</v>
      </c>
      <c r="S27" s="34" t="s">
        <v>47</v>
      </c>
      <c r="T27" s="19">
        <f t="shared" si="1"/>
        <v>1</v>
      </c>
      <c r="AF27" s="19">
        <f t="shared" si="2"/>
        <v>0</v>
      </c>
      <c r="AG27" s="19">
        <f t="shared" si="3"/>
        <v>-20</v>
      </c>
      <c r="AH27" s="19">
        <f t="shared" si="6"/>
        <v>0</v>
      </c>
      <c r="AI27" s="19">
        <f t="shared" si="7"/>
        <v>0</v>
      </c>
    </row>
    <row r="28" spans="1:35" ht="15">
      <c r="A28" s="30">
        <v>42684</v>
      </c>
      <c r="B28" s="23" t="s">
        <v>78</v>
      </c>
      <c r="C28" s="25" t="s">
        <v>102</v>
      </c>
      <c r="D28" s="23" t="s">
        <v>79</v>
      </c>
      <c r="E28" s="31">
        <v>10</v>
      </c>
      <c r="F28" s="31">
        <v>1.85</v>
      </c>
      <c r="G28" s="31">
        <v>1.71</v>
      </c>
      <c r="H28" s="31" t="s">
        <v>32</v>
      </c>
      <c r="I28" s="31" t="s">
        <v>32</v>
      </c>
      <c r="J28" s="31">
        <v>0</v>
      </c>
      <c r="M28" s="25" t="s">
        <v>30</v>
      </c>
      <c r="N28" s="32">
        <f>((G28-1)*(1-(IF(H28="no",0,'results log'!$B$3)))+1)</f>
        <v>1.71</v>
      </c>
      <c r="O28" s="32">
        <f t="shared" si="0"/>
        <v>10</v>
      </c>
      <c r="P28" s="33">
        <f>IF(ISBLANK(M28),,IF(ISBLANK(F28),,(IF(M28="WON-EW",((((F28-1)*J28)*'results log'!$B$2)+('results log'!$B$2*(F28-1))),IF(M28="WON",((((F28-1)*J28)*'results log'!$B$2)+('results log'!$B$2*(F28-1))),IF(M28="PLACED",((((F28-1)*J28)*'results log'!$B$2)-'results log'!$B$2),IF(J28=0,-'results log'!$B$2,IF(J28=0,-'results log'!$B$2,-('results log'!$B$2*2)))))))*E28))</f>
        <v>-20</v>
      </c>
      <c r="Q28" s="34">
        <f>IF(ISBLANK(M28),,IF(ISBLANK(G28),,(IF(M28="WON-EW",((((N28-1)*J28)*'results log'!$B$2)+('results log'!$B$2*(N28-1))),IF(M28="WON",((((N28-1)*J28)*'results log'!$B$2)+('results log'!$B$2*(N28-1))),IF(M28="PLACED",((((N28-1)*J28)*'results log'!$B$2)-'results log'!$B$2),IF(J28=0,-'results log'!$B$2,IF(J28=0,-'results log'!$B$2,-('results log'!$B$2*2)))))))*E28))</f>
        <v>-20</v>
      </c>
      <c r="R28" s="34">
        <f>IF(ISBLANK(M28),,IF(T28&lt;&gt;1,((IF(M28="WON-EW",(((K28-1)*'results log'!$B$2)*(1-$B$3))+(((L28-1)*'results log'!$B$2)*(1-$B$3)),IF(M28="WON",(((K28-1)*'results log'!$B$2)*(1-$B$3)),IF(M28="PLACED",(((L28-1)*'results log'!$B$2)*(1-$B$3))-'results log'!$B$2,IF(J28=0,-'results log'!$B$2,-('results log'!$B$2*2))))))*E28),0))</f>
        <v>0</v>
      </c>
      <c r="S28" s="34" t="s">
        <v>47</v>
      </c>
      <c r="T28" s="19">
        <f t="shared" si="1"/>
        <v>1</v>
      </c>
      <c r="V28" s="19" t="s">
        <v>110</v>
      </c>
      <c r="AF28" s="19">
        <f t="shared" si="2"/>
        <v>0</v>
      </c>
      <c r="AG28" s="19">
        <f t="shared" si="3"/>
        <v>-20</v>
      </c>
      <c r="AH28" s="19">
        <f t="shared" si="6"/>
        <v>0</v>
      </c>
      <c r="AI28" s="19">
        <f t="shared" si="7"/>
        <v>0</v>
      </c>
    </row>
    <row r="29" spans="1:35" ht="15">
      <c r="A29" s="30">
        <v>42685</v>
      </c>
      <c r="B29" s="23" t="s">
        <v>83</v>
      </c>
      <c r="C29" s="25" t="s">
        <v>103</v>
      </c>
      <c r="D29" s="41" t="s">
        <v>84</v>
      </c>
      <c r="E29" s="31">
        <v>15</v>
      </c>
      <c r="F29" s="31">
        <v>1.83</v>
      </c>
      <c r="G29" s="31">
        <v>1.83</v>
      </c>
      <c r="H29" s="31" t="s">
        <v>32</v>
      </c>
      <c r="I29" s="31" t="s">
        <v>32</v>
      </c>
      <c r="J29" s="31">
        <v>0</v>
      </c>
      <c r="M29" s="25" t="s">
        <v>30</v>
      </c>
      <c r="N29" s="32">
        <f>((G29-1)*(1-(IF(H29="no",0,'results log'!$B$3)))+1)</f>
        <v>1.83</v>
      </c>
      <c r="O29" s="32">
        <f>E29*IF(I29="yes",2,1)</f>
        <v>15</v>
      </c>
      <c r="P29" s="33">
        <f>IF(ISBLANK(M29),,IF(ISBLANK(F29),,(IF(M29="WON-EW",((((F29-1)*J29)*'results log'!$B$2)+('results log'!$B$2*(F29-1))),IF(M29="WON",((((F29-1)*J29)*'results log'!$B$2)+('results log'!$B$2*(F29-1))),IF(M29="PLACED",((((F29-1)*J29)*'results log'!$B$2)-'results log'!$B$2),IF(J29=0,-'results log'!$B$2,IF(J29=0,-'results log'!$B$2,-('results log'!$B$2*2)))))))*E29))</f>
        <v>-30</v>
      </c>
      <c r="Q29" s="34">
        <f>IF(ISBLANK(M29),,IF(ISBLANK(G29),,(IF(M29="WON-EW",((((N29-1)*J29)*'results log'!$B$2)+('results log'!$B$2*(N29-1))),IF(M29="WON",((((N29-1)*J29)*'results log'!$B$2)+('results log'!$B$2*(N29-1))),IF(M29="PLACED",((((N29-1)*J29)*'results log'!$B$2)-'results log'!$B$2),IF(J29=0,-'results log'!$B$2,IF(J29=0,-'results log'!$B$2,-('results log'!$B$2*2)))))))*E29))</f>
        <v>-30</v>
      </c>
      <c r="R29" s="34">
        <f>IF(ISBLANK(M29),,IF(T29&lt;&gt;1,((IF(M29="WON-EW",(((K29-1)*'results log'!$B$2)*(1-$B$3))+(((L29-1)*'results log'!$B$2)*(1-$B$3)),IF(M29="WON",(((K29-1)*'results log'!$B$2)*(1-$B$3)),IF(M29="PLACED",(((L29-1)*'results log'!$B$2)*(1-$B$3))-'results log'!$B$2,IF(J29=0,-'results log'!$B$2,-('results log'!$B$2*2))))))*E29),0))</f>
        <v>0</v>
      </c>
      <c r="S29" s="34" t="s">
        <v>37</v>
      </c>
      <c r="T29" s="19">
        <f t="shared" si="1"/>
        <v>1</v>
      </c>
      <c r="AF29" s="19">
        <f t="shared" si="2"/>
        <v>-30</v>
      </c>
      <c r="AG29" s="19">
        <f t="shared" si="3"/>
        <v>0</v>
      </c>
      <c r="AH29" s="19">
        <f t="shared" si="6"/>
        <v>0</v>
      </c>
      <c r="AI29" s="19">
        <f t="shared" si="7"/>
        <v>0</v>
      </c>
    </row>
    <row r="30" spans="1:35" ht="15">
      <c r="A30" s="30">
        <v>42685</v>
      </c>
      <c r="B30" s="23" t="s">
        <v>81</v>
      </c>
      <c r="C30" s="25" t="s">
        <v>103</v>
      </c>
      <c r="D30" s="23" t="s">
        <v>82</v>
      </c>
      <c r="E30" s="31">
        <v>10</v>
      </c>
      <c r="F30" s="31">
        <v>1.86</v>
      </c>
      <c r="G30" s="31">
        <v>1.86</v>
      </c>
      <c r="H30" s="31" t="s">
        <v>32</v>
      </c>
      <c r="I30" s="31" t="s">
        <v>32</v>
      </c>
      <c r="J30" s="31">
        <v>0</v>
      </c>
      <c r="M30" s="25" t="s">
        <v>30</v>
      </c>
      <c r="N30" s="32">
        <f>((G30-1)*(1-(IF(H30="no",0,'results log'!$B$3)))+1)</f>
        <v>1.86</v>
      </c>
      <c r="O30" s="32">
        <f>E30*IF(I30="yes",2,1)</f>
        <v>10</v>
      </c>
      <c r="P30" s="33">
        <f>IF(ISBLANK(M30),,IF(ISBLANK(F30),,(IF(M30="WON-EW",((((F30-1)*J30)*'results log'!$B$2)+('results log'!$B$2*(F30-1))),IF(M30="WON",((((F30-1)*J30)*'results log'!$B$2)+('results log'!$B$2*(F30-1))),IF(M30="PLACED",((((F30-1)*J30)*'results log'!$B$2)-'results log'!$B$2),IF(J30=0,-'results log'!$B$2,IF(J30=0,-'results log'!$B$2,-('results log'!$B$2*2)))))))*E30))</f>
        <v>-20</v>
      </c>
      <c r="Q30" s="34">
        <f>IF(ISBLANK(M30),,IF(ISBLANK(G30),,(IF(M30="WON-EW",((((N30-1)*J30)*'results log'!$B$2)+('results log'!$B$2*(N30-1))),IF(M30="WON",((((N30-1)*J30)*'results log'!$B$2)+('results log'!$B$2*(N30-1))),IF(M30="PLACED",((((N30-1)*J30)*'results log'!$B$2)-'results log'!$B$2),IF(J30=0,-'results log'!$B$2,IF(J30=0,-'results log'!$B$2,-('results log'!$B$2*2)))))))*E30))</f>
        <v>-20</v>
      </c>
      <c r="R30" s="34">
        <f>IF(ISBLANK(M30),,IF(T30&lt;&gt;1,((IF(M30="WON-EW",(((K30-1)*'results log'!$B$2)*(1-$B$3))+(((L30-1)*'results log'!$B$2)*(1-$B$3)),IF(M30="WON",(((K30-1)*'results log'!$B$2)*(1-$B$3)),IF(M30="PLACED",(((L30-1)*'results log'!$B$2)*(1-$B$3))-'results log'!$B$2,IF(J30=0,-'results log'!$B$2,-('results log'!$B$2*2))))))*E30),0))</f>
        <v>0</v>
      </c>
      <c r="S30" s="34" t="s">
        <v>47</v>
      </c>
      <c r="T30" s="19">
        <f t="shared" si="1"/>
        <v>1</v>
      </c>
      <c r="AF30" s="19">
        <f t="shared" si="2"/>
        <v>0</v>
      </c>
      <c r="AG30" s="19">
        <f t="shared" si="3"/>
        <v>-20</v>
      </c>
      <c r="AH30" s="19">
        <f t="shared" si="6"/>
        <v>0</v>
      </c>
      <c r="AI30" s="19">
        <f t="shared" si="7"/>
        <v>0</v>
      </c>
    </row>
    <row r="31" spans="1:35" ht="15">
      <c r="A31" s="30">
        <v>42685</v>
      </c>
      <c r="B31" s="23" t="s">
        <v>85</v>
      </c>
      <c r="C31" s="25" t="s">
        <v>102</v>
      </c>
      <c r="D31" s="23" t="s">
        <v>86</v>
      </c>
      <c r="E31" s="31">
        <v>10</v>
      </c>
      <c r="F31" s="31">
        <v>1.85</v>
      </c>
      <c r="G31" s="31">
        <v>1.9</v>
      </c>
      <c r="H31" s="31" t="s">
        <v>32</v>
      </c>
      <c r="I31" s="31" t="s">
        <v>32</v>
      </c>
      <c r="J31" s="31">
        <v>0</v>
      </c>
      <c r="M31" s="25" t="s">
        <v>30</v>
      </c>
      <c r="N31" s="32">
        <f>((G31-1)*(1-(IF(H31="no",0,'results log'!$B$3)))+1)</f>
        <v>1.9</v>
      </c>
      <c r="O31" s="32">
        <f t="shared" si="0"/>
        <v>10</v>
      </c>
      <c r="P31" s="33">
        <f>IF(ISBLANK(M31),,IF(ISBLANK(F31),,(IF(M31="WON-EW",((((F31-1)*J31)*'results log'!$B$2)+('results log'!$B$2*(F31-1))),IF(M31="WON",((((F31-1)*J31)*'results log'!$B$2)+('results log'!$B$2*(F31-1))),IF(M31="PLACED",((((F31-1)*J31)*'results log'!$B$2)-'results log'!$B$2),IF(J31=0,-'results log'!$B$2,IF(J31=0,-'results log'!$B$2,-('results log'!$B$2*2)))))))*E31))</f>
        <v>-20</v>
      </c>
      <c r="Q31" s="34">
        <f>IF(ISBLANK(M31),,IF(ISBLANK(G31),,(IF(M31="WON-EW",((((N31-1)*J31)*'results log'!$B$2)+('results log'!$B$2*(N31-1))),IF(M31="WON",((((N31-1)*J31)*'results log'!$B$2)+('results log'!$B$2*(N31-1))),IF(M31="PLACED",((((N31-1)*J31)*'results log'!$B$2)-'results log'!$B$2),IF(J31=0,-'results log'!$B$2,IF(J31=0,-'results log'!$B$2,-('results log'!$B$2*2)))))))*E31))</f>
        <v>-20</v>
      </c>
      <c r="R31" s="34">
        <f>IF(ISBLANK(M31),,IF(T31&lt;&gt;1,((IF(M31="WON-EW",(((K31-1)*'results log'!$B$2)*(1-$B$3))+(((L31-1)*'results log'!$B$2)*(1-$B$3)),IF(M31="WON",(((K31-1)*'results log'!$B$2)*(1-$B$3)),IF(M31="PLACED",(((L31-1)*'results log'!$B$2)*(1-$B$3))-'results log'!$B$2,IF(J31=0,-'results log'!$B$2,-('results log'!$B$2*2))))))*E31),0))</f>
        <v>0</v>
      </c>
      <c r="S31" s="34" t="s">
        <v>47</v>
      </c>
      <c r="T31" s="19">
        <f t="shared" si="1"/>
        <v>1</v>
      </c>
      <c r="AF31" s="19">
        <f t="shared" si="2"/>
        <v>0</v>
      </c>
      <c r="AG31" s="19">
        <f t="shared" si="3"/>
        <v>-20</v>
      </c>
      <c r="AH31" s="19">
        <f t="shared" si="6"/>
        <v>0</v>
      </c>
      <c r="AI31" s="19">
        <f t="shared" si="7"/>
        <v>0</v>
      </c>
    </row>
    <row r="32" spans="1:35" ht="30">
      <c r="A32" s="30">
        <v>42685</v>
      </c>
      <c r="B32" s="23" t="s">
        <v>80</v>
      </c>
      <c r="C32" s="25" t="s">
        <v>103</v>
      </c>
      <c r="D32" s="41" t="s">
        <v>87</v>
      </c>
      <c r="E32" s="31">
        <v>10</v>
      </c>
      <c r="F32" s="31">
        <v>1.83</v>
      </c>
      <c r="G32" s="31">
        <v>1.6</v>
      </c>
      <c r="H32" s="31" t="s">
        <v>32</v>
      </c>
      <c r="I32" s="31" t="s">
        <v>32</v>
      </c>
      <c r="J32" s="31">
        <v>0</v>
      </c>
      <c r="M32" s="25" t="s">
        <v>27</v>
      </c>
      <c r="N32" s="32">
        <f>((G32-1)*(1-(IF(H32="no",0,'results log'!$B$3)))+1)</f>
        <v>1.6</v>
      </c>
      <c r="O32" s="32">
        <f t="shared" si="0"/>
        <v>10</v>
      </c>
      <c r="P32" s="33">
        <f>IF(ISBLANK(M32),,IF(ISBLANK(F32),,(IF(M32="WON-EW",((((F32-1)*J32)*'results log'!$B$2)+('results log'!$B$2*(F32-1))),IF(M32="WON",((((F32-1)*J32)*'results log'!$B$2)+('results log'!$B$2*(F32-1))),IF(M32="PLACED",((((F32-1)*J32)*'results log'!$B$2)-'results log'!$B$2),IF(J32=0,-'results log'!$B$2,IF(J32=0,-'results log'!$B$2,-('results log'!$B$2*2)))))))*E32))</f>
        <v>16.6</v>
      </c>
      <c r="Q32" s="34">
        <f>IF(ISBLANK(M32),,IF(ISBLANK(G32),,(IF(M32="WON-EW",((((N32-1)*J32)*'results log'!$B$2)+('results log'!$B$2*(N32-1))),IF(M32="WON",((((N32-1)*J32)*'results log'!$B$2)+('results log'!$B$2*(N32-1))),IF(M32="PLACED",((((N32-1)*J32)*'results log'!$B$2)-'results log'!$B$2),IF(J32=0,-'results log'!$B$2,IF(J32=0,-'results log'!$B$2,-('results log'!$B$2*2)))))))*E32))</f>
        <v>12.000000000000002</v>
      </c>
      <c r="R32" s="34">
        <f>IF(ISBLANK(M32),,IF(T32&lt;&gt;1,((IF(M32="WON-EW",(((K32-1)*'results log'!$B$2)*(1-$B$3))+(((L32-1)*'results log'!$B$2)*(1-$B$3)),IF(M32="WON",(((K32-1)*'results log'!$B$2)*(1-$B$3)),IF(M32="PLACED",(((L32-1)*'results log'!$B$2)*(1-$B$3))-'results log'!$B$2,IF(J32=0,-'results log'!$B$2,-('results log'!$B$2*2))))))*E32),0))</f>
        <v>0</v>
      </c>
      <c r="S32" s="34" t="s">
        <v>47</v>
      </c>
      <c r="T32" s="19">
        <f t="shared" si="1"/>
        <v>1</v>
      </c>
      <c r="AF32" s="19">
        <f t="shared" si="2"/>
        <v>0</v>
      </c>
      <c r="AG32" s="19">
        <f t="shared" si="3"/>
        <v>12.000000000000002</v>
      </c>
      <c r="AH32" s="19">
        <f t="shared" si="6"/>
        <v>0</v>
      </c>
      <c r="AI32" s="19">
        <f t="shared" si="7"/>
        <v>0</v>
      </c>
    </row>
    <row r="33" spans="1:35" ht="30">
      <c r="A33" s="30">
        <v>42685</v>
      </c>
      <c r="B33" s="41" t="s">
        <v>88</v>
      </c>
      <c r="C33" s="45" t="s">
        <v>103</v>
      </c>
      <c r="D33" s="41" t="s">
        <v>89</v>
      </c>
      <c r="E33" s="31">
        <v>10</v>
      </c>
      <c r="F33" s="31">
        <v>2.21</v>
      </c>
      <c r="G33" s="31">
        <v>2.44</v>
      </c>
      <c r="H33" s="31" t="s">
        <v>32</v>
      </c>
      <c r="I33" s="31" t="s">
        <v>32</v>
      </c>
      <c r="J33" s="31">
        <v>0</v>
      </c>
      <c r="M33" s="25" t="s">
        <v>30</v>
      </c>
      <c r="N33" s="32">
        <f>((G33-1)*(1-(IF(H33="no",0,'results log'!$B$3)))+1)</f>
        <v>2.44</v>
      </c>
      <c r="O33" s="32">
        <f t="shared" si="0"/>
        <v>10</v>
      </c>
      <c r="P33" s="33">
        <f>IF(ISBLANK(M33),,IF(ISBLANK(F33),,(IF(M33="WON-EW",((((F33-1)*J33)*'results log'!$B$2)+('results log'!$B$2*(F33-1))),IF(M33="WON",((((F33-1)*J33)*'results log'!$B$2)+('results log'!$B$2*(F33-1))),IF(M33="PLACED",((((F33-1)*J33)*'results log'!$B$2)-'results log'!$B$2),IF(J33=0,-'results log'!$B$2,IF(J33=0,-'results log'!$B$2,-('results log'!$B$2*2)))))))*E33))</f>
        <v>-20</v>
      </c>
      <c r="Q33" s="34">
        <f>IF(ISBLANK(M33),,IF(ISBLANK(G33),,(IF(M33="WON-EW",((((N33-1)*J33)*'results log'!$B$2)+('results log'!$B$2*(N33-1))),IF(M33="WON",((((N33-1)*J33)*'results log'!$B$2)+('results log'!$B$2*(N33-1))),IF(M33="PLACED",((((N33-1)*J33)*'results log'!$B$2)-'results log'!$B$2),IF(J33=0,-'results log'!$B$2,IF(J33=0,-'results log'!$B$2,-('results log'!$B$2*2)))))))*E33))</f>
        <v>-20</v>
      </c>
      <c r="R33" s="34">
        <f>IF(ISBLANK(M33),,IF(T33&lt;&gt;1,((IF(M33="WON-EW",(((K33-1)*'results log'!$B$2)*(1-$B$3))+(((L33-1)*'results log'!$B$2)*(1-$B$3)),IF(M33="WON",(((K33-1)*'results log'!$B$2)*(1-$B$3)),IF(M33="PLACED",(((L33-1)*'results log'!$B$2)*(1-$B$3))-'results log'!$B$2,IF(J33=0,-'results log'!$B$2,-('results log'!$B$2*2))))))*E33),0))</f>
        <v>0</v>
      </c>
      <c r="S33" s="34" t="s">
        <v>352</v>
      </c>
      <c r="T33" s="19">
        <f t="shared" si="1"/>
        <v>1</v>
      </c>
      <c r="W33" s="19" t="s">
        <v>90</v>
      </c>
      <c r="AF33" s="19">
        <f t="shared" si="2"/>
        <v>0</v>
      </c>
      <c r="AG33" s="19">
        <f t="shared" si="3"/>
        <v>0</v>
      </c>
      <c r="AH33" s="19">
        <f t="shared" si="6"/>
        <v>0</v>
      </c>
      <c r="AI33" s="19">
        <f t="shared" si="7"/>
        <v>-20</v>
      </c>
    </row>
    <row r="34" spans="1:35" ht="15">
      <c r="A34" s="30">
        <v>42686</v>
      </c>
      <c r="B34" s="41" t="s">
        <v>95</v>
      </c>
      <c r="C34" s="45" t="s">
        <v>103</v>
      </c>
      <c r="D34" s="23" t="s">
        <v>91</v>
      </c>
      <c r="E34" s="31">
        <v>15</v>
      </c>
      <c r="F34" s="31">
        <v>1.83</v>
      </c>
      <c r="G34" s="31">
        <v>1.85</v>
      </c>
      <c r="H34" s="31" t="s">
        <v>32</v>
      </c>
      <c r="I34" s="31" t="s">
        <v>32</v>
      </c>
      <c r="J34" s="31">
        <v>0</v>
      </c>
      <c r="M34" s="25" t="s">
        <v>27</v>
      </c>
      <c r="N34" s="32">
        <f>((G34-1)*(1-(IF(H34="no",0,'results log'!$B$3)))+1)</f>
        <v>1.85</v>
      </c>
      <c r="O34" s="32">
        <f t="shared" si="0"/>
        <v>15</v>
      </c>
      <c r="P34" s="33">
        <f>IF(ISBLANK(M34),,IF(ISBLANK(F34),,(IF(M34="WON-EW",((((F34-1)*J34)*'results log'!$B$2)+('results log'!$B$2*(F34-1))),IF(M34="WON",((((F34-1)*J34)*'results log'!$B$2)+('results log'!$B$2*(F34-1))),IF(M34="PLACED",((((F34-1)*J34)*'results log'!$B$2)-'results log'!$B$2),IF(J34=0,-'results log'!$B$2,IF(J34=0,-'results log'!$B$2,-('results log'!$B$2*2)))))))*E34))</f>
        <v>24.900000000000002</v>
      </c>
      <c r="Q34" s="34">
        <f>IF(ISBLANK(M34),,IF(ISBLANK(G34),,(IF(M34="WON-EW",((((N34-1)*J34)*'results log'!$B$2)+('results log'!$B$2*(N34-1))),IF(M34="WON",((((N34-1)*J34)*'results log'!$B$2)+('results log'!$B$2*(N34-1))),IF(M34="PLACED",((((N34-1)*J34)*'results log'!$B$2)-'results log'!$B$2),IF(J34=0,-'results log'!$B$2,IF(J34=0,-'results log'!$B$2,-('results log'!$B$2*2)))))))*E34))</f>
        <v>25.500000000000004</v>
      </c>
      <c r="R34" s="34">
        <f>IF(ISBLANK(M34),,IF(T34&lt;&gt;1,((IF(M34="WON-EW",(((K34-1)*'results log'!$B$2)*(1-$B$3))+(((L34-1)*'results log'!$B$2)*(1-$B$3)),IF(M34="WON",(((K34-1)*'results log'!$B$2)*(1-$B$3)),IF(M34="PLACED",(((L34-1)*'results log'!$B$2)*(1-$B$3))-'results log'!$B$2,IF(J34=0,-'results log'!$B$2,-('results log'!$B$2*2))))))*E34),0))</f>
        <v>0</v>
      </c>
      <c r="S34" s="34" t="s">
        <v>37</v>
      </c>
      <c r="T34" s="19">
        <f t="shared" si="1"/>
        <v>1</v>
      </c>
      <c r="AF34" s="19">
        <f t="shared" si="2"/>
        <v>25.500000000000004</v>
      </c>
      <c r="AG34" s="19">
        <f t="shared" si="3"/>
        <v>0</v>
      </c>
      <c r="AH34" s="19">
        <f t="shared" si="6"/>
        <v>0</v>
      </c>
      <c r="AI34" s="19">
        <f t="shared" si="7"/>
        <v>0</v>
      </c>
    </row>
    <row r="35" spans="1:35" ht="15">
      <c r="A35" s="30">
        <v>42686</v>
      </c>
      <c r="B35" s="41" t="s">
        <v>93</v>
      </c>
      <c r="C35" s="45" t="s">
        <v>103</v>
      </c>
      <c r="D35" s="23" t="s">
        <v>94</v>
      </c>
      <c r="E35" s="31">
        <v>10</v>
      </c>
      <c r="F35" s="31">
        <v>1.83</v>
      </c>
      <c r="G35" s="31">
        <v>1.83</v>
      </c>
      <c r="H35" s="31" t="s">
        <v>32</v>
      </c>
      <c r="I35" s="31" t="s">
        <v>32</v>
      </c>
      <c r="J35" s="31">
        <v>0</v>
      </c>
      <c r="M35" s="25" t="s">
        <v>27</v>
      </c>
      <c r="N35" s="32">
        <f>((G35-1)*(1-(IF(H35="no",0,'results log'!$B$3)))+1)</f>
        <v>1.83</v>
      </c>
      <c r="O35" s="32">
        <f t="shared" si="0"/>
        <v>10</v>
      </c>
      <c r="P35" s="33">
        <f>IF(ISBLANK(M35),,IF(ISBLANK(F35),,(IF(M35="WON-EW",((((F35-1)*J35)*'results log'!$B$2)+('results log'!$B$2*(F35-1))),IF(M35="WON",((((F35-1)*J35)*'results log'!$B$2)+('results log'!$B$2*(F35-1))),IF(M35="PLACED",((((F35-1)*J35)*'results log'!$B$2)-'results log'!$B$2),IF(J35=0,-'results log'!$B$2,IF(J35=0,-'results log'!$B$2,-('results log'!$B$2*2)))))))*E35))</f>
        <v>16.6</v>
      </c>
      <c r="Q35" s="34">
        <f>IF(ISBLANK(M35),,IF(ISBLANK(G35),,(IF(M35="WON-EW",((((N35-1)*J35)*'results log'!$B$2)+('results log'!$B$2*(N35-1))),IF(M35="WON",((((N35-1)*J35)*'results log'!$B$2)+('results log'!$B$2*(N35-1))),IF(M35="PLACED",((((N35-1)*J35)*'results log'!$B$2)-'results log'!$B$2),IF(J35=0,-'results log'!$B$2,IF(J35=0,-'results log'!$B$2,-('results log'!$B$2*2)))))))*E35))</f>
        <v>16.6</v>
      </c>
      <c r="R35" s="34">
        <f>IF(ISBLANK(M35),,IF(T35&lt;&gt;1,((IF(M35="WON-EW",(((K35-1)*'results log'!$B$2)*(1-$B$3))+(((L35-1)*'results log'!$B$2)*(1-$B$3)),IF(M35="WON",(((K35-1)*'results log'!$B$2)*(1-$B$3)),IF(M35="PLACED",(((L35-1)*'results log'!$B$2)*(1-$B$3))-'results log'!$B$2,IF(J35=0,-'results log'!$B$2,-('results log'!$B$2*2))))))*E35),0))</f>
        <v>0</v>
      </c>
      <c r="S35" s="34" t="s">
        <v>47</v>
      </c>
      <c r="T35" s="19">
        <f t="shared" si="1"/>
        <v>1</v>
      </c>
      <c r="AF35" s="19">
        <f t="shared" si="2"/>
        <v>0</v>
      </c>
      <c r="AG35" s="19">
        <f t="shared" si="3"/>
        <v>16.6</v>
      </c>
      <c r="AH35" s="19">
        <f t="shared" si="6"/>
        <v>0</v>
      </c>
      <c r="AI35" s="19">
        <f t="shared" si="7"/>
        <v>0</v>
      </c>
    </row>
    <row r="36" spans="1:35" ht="15">
      <c r="A36" s="30">
        <v>42686</v>
      </c>
      <c r="B36" s="41" t="s">
        <v>96</v>
      </c>
      <c r="C36" s="45" t="s">
        <v>105</v>
      </c>
      <c r="D36" s="23" t="s">
        <v>92</v>
      </c>
      <c r="E36" s="31">
        <v>10</v>
      </c>
      <c r="F36" s="31">
        <v>1.83</v>
      </c>
      <c r="G36" s="31">
        <v>1.86</v>
      </c>
      <c r="H36" s="31" t="s">
        <v>32</v>
      </c>
      <c r="I36" s="31" t="s">
        <v>32</v>
      </c>
      <c r="J36" s="31">
        <v>0</v>
      </c>
      <c r="M36" s="25" t="s">
        <v>27</v>
      </c>
      <c r="N36" s="32">
        <f>((G36-1)*(1-(IF(H36="no",0,'results log'!$B$3)))+1)</f>
        <v>1.86</v>
      </c>
      <c r="O36" s="32">
        <f t="shared" si="0"/>
        <v>10</v>
      </c>
      <c r="P36" s="33">
        <f>IF(ISBLANK(M36),,IF(ISBLANK(F36),,(IF(M36="WON-EW",((((F36-1)*J36)*'results log'!$B$2)+('results log'!$B$2*(F36-1))),IF(M36="WON",((((F36-1)*J36)*'results log'!$B$2)+('results log'!$B$2*(F36-1))),IF(M36="PLACED",((((F36-1)*J36)*'results log'!$B$2)-'results log'!$B$2),IF(J36=0,-'results log'!$B$2,IF(J36=0,-'results log'!$B$2,-('results log'!$B$2*2)))))))*E36))</f>
        <v>16.6</v>
      </c>
      <c r="Q36" s="34">
        <f>IF(ISBLANK(M36),,IF(ISBLANK(G36),,(IF(M36="WON-EW",((((N36-1)*J36)*'results log'!$B$2)+('results log'!$B$2*(N36-1))),IF(M36="WON",((((N36-1)*J36)*'results log'!$B$2)+('results log'!$B$2*(N36-1))),IF(M36="PLACED",((((N36-1)*J36)*'results log'!$B$2)-'results log'!$B$2),IF(J36=0,-'results log'!$B$2,IF(J36=0,-'results log'!$B$2,-('results log'!$B$2*2)))))))*E36))</f>
        <v>17.200000000000003</v>
      </c>
      <c r="R36" s="34">
        <f>IF(ISBLANK(M36),,IF(T36&lt;&gt;1,((IF(M36="WON-EW",(((K36-1)*'results log'!$B$2)*(1-$B$3))+(((L36-1)*'results log'!$B$2)*(1-$B$3)),IF(M36="WON",(((K36-1)*'results log'!$B$2)*(1-$B$3)),IF(M36="PLACED",(((L36-1)*'results log'!$B$2)*(1-$B$3))-'results log'!$B$2,IF(J36=0,-'results log'!$B$2,-('results log'!$B$2*2))))))*E36),0))</f>
        <v>0</v>
      </c>
      <c r="S36" s="34" t="s">
        <v>47</v>
      </c>
      <c r="T36" s="19">
        <f t="shared" si="1"/>
        <v>1</v>
      </c>
      <c r="AF36" s="19">
        <f t="shared" si="2"/>
        <v>0</v>
      </c>
      <c r="AG36" s="19">
        <f t="shared" si="3"/>
        <v>17.200000000000003</v>
      </c>
      <c r="AH36" s="19">
        <f t="shared" si="6"/>
        <v>0</v>
      </c>
      <c r="AI36" s="19">
        <f t="shared" si="7"/>
        <v>0</v>
      </c>
    </row>
    <row r="37" spans="1:35" ht="30">
      <c r="A37" s="30">
        <v>42686</v>
      </c>
      <c r="B37" s="41" t="s">
        <v>120</v>
      </c>
      <c r="C37" s="45" t="s">
        <v>108</v>
      </c>
      <c r="D37" s="23" t="s">
        <v>97</v>
      </c>
      <c r="E37" s="31">
        <v>10</v>
      </c>
      <c r="F37" s="31">
        <v>1.86</v>
      </c>
      <c r="G37" s="31">
        <v>1.86</v>
      </c>
      <c r="H37" s="31" t="s">
        <v>32</v>
      </c>
      <c r="I37" s="31" t="s">
        <v>32</v>
      </c>
      <c r="J37" s="31">
        <v>0</v>
      </c>
      <c r="M37" s="25" t="s">
        <v>30</v>
      </c>
      <c r="N37" s="32">
        <f>((G37-1)*(1-(IF(H37="no",0,'results log'!$B$3)))+1)</f>
        <v>1.86</v>
      </c>
      <c r="O37" s="32">
        <f t="shared" si="0"/>
        <v>10</v>
      </c>
      <c r="P37" s="33">
        <f>IF(ISBLANK(M37),,IF(ISBLANK(F37),,(IF(M37="WON-EW",((((F37-1)*J37)*'results log'!$B$2)+('results log'!$B$2*(F37-1))),IF(M37="WON",((((F37-1)*J37)*'results log'!$B$2)+('results log'!$B$2*(F37-1))),IF(M37="PLACED",((((F37-1)*J37)*'results log'!$B$2)-'results log'!$B$2),IF(J37=0,-'results log'!$B$2,IF(J37=0,-'results log'!$B$2,-('results log'!$B$2*2)))))))*E37))</f>
        <v>-20</v>
      </c>
      <c r="Q37" s="34">
        <f>IF(ISBLANK(M37),,IF(ISBLANK(G37),,(IF(M37="WON-EW",((((N37-1)*J37)*'results log'!$B$2)+('results log'!$B$2*(N37-1))),IF(M37="WON",((((N37-1)*J37)*'results log'!$B$2)+('results log'!$B$2*(N37-1))),IF(M37="PLACED",((((N37-1)*J37)*'results log'!$B$2)-'results log'!$B$2),IF(J37=0,-'results log'!$B$2,IF(J37=0,-'results log'!$B$2,-('results log'!$B$2*2)))))))*E37))</f>
        <v>-20</v>
      </c>
      <c r="R37" s="34">
        <f>IF(ISBLANK(M37),,IF(T37&lt;&gt;1,((IF(M37="WON-EW",(((K37-1)*'results log'!$B$2)*(1-$B$3))+(((L37-1)*'results log'!$B$2)*(1-$B$3)),IF(M37="WON",(((K37-1)*'results log'!$B$2)*(1-$B$3)),IF(M37="PLACED",(((L37-1)*'results log'!$B$2)*(1-$B$3))-'results log'!$B$2,IF(J37=0,-'results log'!$B$2,-('results log'!$B$2*2))))))*E37),0))</f>
        <v>0</v>
      </c>
      <c r="S37" s="34" t="s">
        <v>47</v>
      </c>
      <c r="T37" s="19">
        <f t="shared" si="1"/>
        <v>1</v>
      </c>
      <c r="AF37" s="19">
        <f t="shared" si="2"/>
        <v>0</v>
      </c>
      <c r="AG37" s="19">
        <f t="shared" si="3"/>
        <v>-20</v>
      </c>
      <c r="AH37" s="19">
        <f t="shared" si="6"/>
        <v>0</v>
      </c>
      <c r="AI37" s="19">
        <f t="shared" si="7"/>
        <v>0</v>
      </c>
    </row>
    <row r="38" spans="1:35" ht="15">
      <c r="A38" s="30">
        <v>42687</v>
      </c>
      <c r="B38" s="41" t="s">
        <v>111</v>
      </c>
      <c r="C38" s="45" t="s">
        <v>103</v>
      </c>
      <c r="D38" s="23" t="s">
        <v>55</v>
      </c>
      <c r="E38" s="31">
        <v>15</v>
      </c>
      <c r="F38" s="31">
        <v>1.71</v>
      </c>
      <c r="G38" s="31">
        <v>1.71</v>
      </c>
      <c r="H38" s="31" t="s">
        <v>32</v>
      </c>
      <c r="I38" s="31" t="s">
        <v>32</v>
      </c>
      <c r="J38" s="31">
        <v>0</v>
      </c>
      <c r="K38" s="31"/>
      <c r="L38" s="31"/>
      <c r="M38" s="25" t="s">
        <v>30</v>
      </c>
      <c r="N38" s="32">
        <f>((G38-1)*(1-(IF(H38="no",0,'results log'!$B$3)))+1)</f>
        <v>1.71</v>
      </c>
      <c r="O38" s="32">
        <f t="shared" si="0"/>
        <v>15</v>
      </c>
      <c r="P38" s="33">
        <f>IF(ISBLANK(M38),,IF(ISBLANK(F38),,(IF(M38="WON-EW",((((F38-1)*J38)*'results log'!$B$2)+('results log'!$B$2*(F38-1))),IF(M38="WON",((((F38-1)*J38)*'results log'!$B$2)+('results log'!$B$2*(F38-1))),IF(M38="PLACED",((((F38-1)*J38)*'results log'!$B$2)-'results log'!$B$2),IF(J38=0,-'results log'!$B$2,IF(J38=0,-'results log'!$B$2,-('results log'!$B$2*2)))))))*E38))</f>
        <v>-30</v>
      </c>
      <c r="Q38" s="34">
        <f>IF(ISBLANK(M38),,IF(ISBLANK(G38),,(IF(M38="WON-EW",((((N38-1)*J38)*'results log'!$B$2)+('results log'!$B$2*(N38-1))),IF(M38="WON",((((N38-1)*J38)*'results log'!$B$2)+('results log'!$B$2*(N38-1))),IF(M38="PLACED",((((N38-1)*J38)*'results log'!$B$2)-'results log'!$B$2),IF(J38=0,-'results log'!$B$2,IF(J38=0,-'results log'!$B$2,-('results log'!$B$2*2)))))))*E38))</f>
        <v>-30</v>
      </c>
      <c r="R38" s="34">
        <f>IF(ISBLANK(M38),,IF(T38&lt;&gt;1,((IF(M38="WON-EW",(((K38-1)*'results log'!$B$2)*(1-$B$3))+(((L38-1)*'results log'!$B$2)*(1-$B$3)),IF(M38="WON",(((K38-1)*'results log'!$B$2)*(1-$B$3)),IF(M38="PLACED",(((L38-1)*'results log'!$B$2)*(1-$B$3))-'results log'!$B$2,IF(J38=0,-'results log'!$B$2,-('results log'!$B$2*2))))))*E38),0))</f>
        <v>0</v>
      </c>
      <c r="S38" s="34" t="s">
        <v>37</v>
      </c>
      <c r="T38" s="19">
        <f t="shared" si="1"/>
        <v>1</v>
      </c>
      <c r="AF38" s="19">
        <f t="shared" si="2"/>
        <v>-30</v>
      </c>
      <c r="AG38" s="19">
        <f t="shared" si="3"/>
        <v>0</v>
      </c>
      <c r="AH38" s="19">
        <f t="shared" si="6"/>
        <v>0</v>
      </c>
      <c r="AI38" s="19">
        <f t="shared" si="7"/>
        <v>0</v>
      </c>
    </row>
    <row r="39" spans="1:35" ht="15">
      <c r="A39" s="30">
        <v>42687</v>
      </c>
      <c r="B39" s="41" t="s">
        <v>112</v>
      </c>
      <c r="C39" s="45" t="s">
        <v>105</v>
      </c>
      <c r="D39" s="23" t="s">
        <v>113</v>
      </c>
      <c r="E39" s="31">
        <v>10</v>
      </c>
      <c r="F39" s="31">
        <v>1.86</v>
      </c>
      <c r="G39" s="31">
        <v>1.89</v>
      </c>
      <c r="H39" s="31" t="s">
        <v>32</v>
      </c>
      <c r="I39" s="31" t="s">
        <v>32</v>
      </c>
      <c r="J39" s="31">
        <v>0</v>
      </c>
      <c r="K39" s="31"/>
      <c r="L39" s="31"/>
      <c r="M39" s="25" t="s">
        <v>30</v>
      </c>
      <c r="N39" s="32">
        <f>((G39-1)*(1-(IF(H39="no",0,'results log'!$B$3)))+1)</f>
        <v>1.89</v>
      </c>
      <c r="O39" s="32">
        <f t="shared" si="0"/>
        <v>10</v>
      </c>
      <c r="P39" s="33">
        <f>IF(ISBLANK(M39),,IF(ISBLANK(F39),,(IF(M39="WON-EW",((((F39-1)*J39)*'results log'!$B$2)+('results log'!$B$2*(F39-1))),IF(M39="WON",((((F39-1)*J39)*'results log'!$B$2)+('results log'!$B$2*(F39-1))),IF(M39="PLACED",((((F39-1)*J39)*'results log'!$B$2)-'results log'!$B$2),IF(J39=0,-'results log'!$B$2,IF(J39=0,-'results log'!$B$2,-('results log'!$B$2*2)))))))*E39))</f>
        <v>-20</v>
      </c>
      <c r="Q39" s="34">
        <f>IF(ISBLANK(M39),,IF(ISBLANK(G39),,(IF(M39="WON-EW",((((N39-1)*J39)*'results log'!$B$2)+('results log'!$B$2*(N39-1))),IF(M39="WON",((((N39-1)*J39)*'results log'!$B$2)+('results log'!$B$2*(N39-1))),IF(M39="PLACED",((((N39-1)*J39)*'results log'!$B$2)-'results log'!$B$2),IF(J39=0,-'results log'!$B$2,IF(J39=0,-'results log'!$B$2,-('results log'!$B$2*2)))))))*E39))</f>
        <v>-20</v>
      </c>
      <c r="R39" s="34">
        <f>IF(ISBLANK(M39),,IF(T39&lt;&gt;1,((IF(M39="WON-EW",(((K39-1)*'results log'!$B$2)*(1-$B$3))+(((L39-1)*'results log'!$B$2)*(1-$B$3)),IF(M39="WON",(((K39-1)*'results log'!$B$2)*(1-$B$3)),IF(M39="PLACED",(((L39-1)*'results log'!$B$2)*(1-$B$3))-'results log'!$B$2,IF(J39=0,-'results log'!$B$2,-('results log'!$B$2*2))))))*E39),0))</f>
        <v>0</v>
      </c>
      <c r="S39" s="34" t="s">
        <v>47</v>
      </c>
      <c r="T39" s="19">
        <f t="shared" si="1"/>
        <v>1</v>
      </c>
      <c r="AF39" s="19">
        <f t="shared" si="2"/>
        <v>0</v>
      </c>
      <c r="AG39" s="19">
        <f t="shared" si="3"/>
        <v>-20</v>
      </c>
      <c r="AH39" s="19">
        <f t="shared" si="6"/>
        <v>0</v>
      </c>
      <c r="AI39" s="19">
        <f t="shared" si="7"/>
        <v>0</v>
      </c>
    </row>
    <row r="40" spans="1:35" ht="15">
      <c r="A40" s="30">
        <v>42687</v>
      </c>
      <c r="B40" s="41" t="s">
        <v>114</v>
      </c>
      <c r="C40" s="45" t="s">
        <v>103</v>
      </c>
      <c r="D40" s="23" t="s">
        <v>115</v>
      </c>
      <c r="E40" s="31">
        <v>10</v>
      </c>
      <c r="F40" s="31">
        <v>1.83</v>
      </c>
      <c r="G40" s="31">
        <v>1.79</v>
      </c>
      <c r="H40" s="31" t="s">
        <v>32</v>
      </c>
      <c r="I40" s="31" t="s">
        <v>32</v>
      </c>
      <c r="J40" s="31">
        <v>0</v>
      </c>
      <c r="K40" s="31"/>
      <c r="L40" s="31"/>
      <c r="M40" s="25" t="s">
        <v>30</v>
      </c>
      <c r="N40" s="32">
        <f>((G40-1)*(1-(IF(H40="no",0,'results log'!$B$3)))+1)</f>
        <v>1.79</v>
      </c>
      <c r="O40" s="32">
        <f t="shared" si="0"/>
        <v>10</v>
      </c>
      <c r="P40" s="33">
        <f>IF(ISBLANK(M40),,IF(ISBLANK(F40),,(IF(M40="WON-EW",((((F40-1)*J40)*'results log'!$B$2)+('results log'!$B$2*(F40-1))),IF(M40="WON",((((F40-1)*J40)*'results log'!$B$2)+('results log'!$B$2*(F40-1))),IF(M40="PLACED",((((F40-1)*J40)*'results log'!$B$2)-'results log'!$B$2),IF(J40=0,-'results log'!$B$2,IF(J40=0,-'results log'!$B$2,-('results log'!$B$2*2)))))))*E40))</f>
        <v>-20</v>
      </c>
      <c r="Q40" s="34">
        <f>IF(ISBLANK(M40),,IF(ISBLANK(G40),,(IF(M40="WON-EW",((((N40-1)*J40)*'results log'!$B$2)+('results log'!$B$2*(N40-1))),IF(M40="WON",((((N40-1)*J40)*'results log'!$B$2)+('results log'!$B$2*(N40-1))),IF(M40="PLACED",((((N40-1)*J40)*'results log'!$B$2)-'results log'!$B$2),IF(J40=0,-'results log'!$B$2,IF(J40=0,-'results log'!$B$2,-('results log'!$B$2*2)))))))*E40))</f>
        <v>-20</v>
      </c>
      <c r="R40" s="34">
        <f>IF(ISBLANK(M40),,IF(T40&lt;&gt;1,((IF(M40="WON-EW",(((K40-1)*'results log'!$B$2)*(1-$B$3))+(((L40-1)*'results log'!$B$2)*(1-$B$3)),IF(M40="WON",(((K40-1)*'results log'!$B$2)*(1-$B$3)),IF(M40="PLACED",(((L40-1)*'results log'!$B$2)*(1-$B$3))-'results log'!$B$2,IF(J40=0,-'results log'!$B$2,-('results log'!$B$2*2))))))*E40),0))</f>
        <v>0</v>
      </c>
      <c r="S40" s="34" t="s">
        <v>47</v>
      </c>
      <c r="T40" s="19">
        <f t="shared" si="1"/>
        <v>1</v>
      </c>
      <c r="AF40" s="19">
        <f t="shared" si="2"/>
        <v>0</v>
      </c>
      <c r="AG40" s="19">
        <f t="shared" si="3"/>
        <v>-20</v>
      </c>
      <c r="AH40" s="19">
        <f t="shared" si="6"/>
        <v>0</v>
      </c>
      <c r="AI40" s="19">
        <f t="shared" si="7"/>
        <v>0</v>
      </c>
    </row>
    <row r="41" spans="1:35" ht="15">
      <c r="A41" s="30">
        <v>42687</v>
      </c>
      <c r="B41" s="41" t="s">
        <v>116</v>
      </c>
      <c r="C41" s="45" t="s">
        <v>108</v>
      </c>
      <c r="D41" s="23" t="s">
        <v>117</v>
      </c>
      <c r="E41" s="31">
        <v>10</v>
      </c>
      <c r="F41" s="31">
        <v>1.71</v>
      </c>
      <c r="G41" s="31">
        <v>1.71</v>
      </c>
      <c r="H41" s="31" t="s">
        <v>32</v>
      </c>
      <c r="I41" s="31" t="s">
        <v>32</v>
      </c>
      <c r="J41" s="31">
        <v>0</v>
      </c>
      <c r="K41" s="31"/>
      <c r="L41" s="31"/>
      <c r="M41" s="25" t="s">
        <v>27</v>
      </c>
      <c r="N41" s="32">
        <f>((G41-1)*(1-(IF(H41="no",0,'results log'!$B$3)))+1)</f>
        <v>1.71</v>
      </c>
      <c r="O41" s="32">
        <f t="shared" si="0"/>
        <v>10</v>
      </c>
      <c r="P41" s="33">
        <f>IF(ISBLANK(M41),,IF(ISBLANK(F41),,(IF(M41="WON-EW",((((F41-1)*J41)*'results log'!$B$2)+('results log'!$B$2*(F41-1))),IF(M41="WON",((((F41-1)*J41)*'results log'!$B$2)+('results log'!$B$2*(F41-1))),IF(M41="PLACED",((((F41-1)*J41)*'results log'!$B$2)-'results log'!$B$2),IF(J41=0,-'results log'!$B$2,IF(J41=0,-'results log'!$B$2,-('results log'!$B$2*2)))))))*E41))</f>
        <v>14.2</v>
      </c>
      <c r="Q41" s="34">
        <f>IF(ISBLANK(M41),,IF(ISBLANK(G41),,(IF(M41="WON-EW",((((N41-1)*J41)*'results log'!$B$2)+('results log'!$B$2*(N41-1))),IF(M41="WON",((((N41-1)*J41)*'results log'!$B$2)+('results log'!$B$2*(N41-1))),IF(M41="PLACED",((((N41-1)*J41)*'results log'!$B$2)-'results log'!$B$2),IF(J41=0,-'results log'!$B$2,IF(J41=0,-'results log'!$B$2,-('results log'!$B$2*2)))))))*E41))</f>
        <v>14.2</v>
      </c>
      <c r="R41" s="34">
        <f>IF(ISBLANK(M41),,IF(T41&lt;&gt;1,((IF(M41="WON-EW",(((K41-1)*'results log'!$B$2)*(1-$B$3))+(((L41-1)*'results log'!$B$2)*(1-$B$3)),IF(M41="WON",(((K41-1)*'results log'!$B$2)*(1-$B$3)),IF(M41="PLACED",(((L41-1)*'results log'!$B$2)*(1-$B$3))-'results log'!$B$2,IF(J41=0,-'results log'!$B$2,-('results log'!$B$2*2))))))*E41),0))</f>
        <v>0</v>
      </c>
      <c r="S41" s="34" t="s">
        <v>47</v>
      </c>
      <c r="T41" s="19">
        <f t="shared" si="1"/>
        <v>1</v>
      </c>
      <c r="AF41" s="19">
        <f t="shared" si="2"/>
        <v>0</v>
      </c>
      <c r="AG41" s="19">
        <f t="shared" si="3"/>
        <v>14.2</v>
      </c>
      <c r="AH41" s="19">
        <f t="shared" si="6"/>
        <v>0</v>
      </c>
      <c r="AI41" s="19">
        <f t="shared" si="7"/>
        <v>0</v>
      </c>
    </row>
    <row r="42" spans="1:35" ht="30">
      <c r="A42" s="30">
        <v>42687</v>
      </c>
      <c r="B42" s="41" t="s">
        <v>118</v>
      </c>
      <c r="C42" s="45" t="s">
        <v>103</v>
      </c>
      <c r="D42" s="41" t="s">
        <v>119</v>
      </c>
      <c r="E42" s="31">
        <v>10</v>
      </c>
      <c r="F42" s="31">
        <v>2</v>
      </c>
      <c r="G42" s="31">
        <v>2</v>
      </c>
      <c r="H42" s="31" t="s">
        <v>32</v>
      </c>
      <c r="I42" s="31" t="s">
        <v>32</v>
      </c>
      <c r="J42" s="31">
        <v>0</v>
      </c>
      <c r="K42" s="31"/>
      <c r="L42" s="31"/>
      <c r="M42" s="25" t="s">
        <v>30</v>
      </c>
      <c r="N42" s="32">
        <f>((G42-1)*(1-(IF(H42="no",0,'results log'!$B$3)))+1)</f>
        <v>2</v>
      </c>
      <c r="O42" s="32">
        <f t="shared" si="0"/>
        <v>10</v>
      </c>
      <c r="P42" s="33">
        <f>IF(ISBLANK(M42),,IF(ISBLANK(F42),,(IF(M42="WON-EW",((((F42-1)*J42)*'results log'!$B$2)+('results log'!$B$2*(F42-1))),IF(M42="WON",((((F42-1)*J42)*'results log'!$B$2)+('results log'!$B$2*(F42-1))),IF(M42="PLACED",((((F42-1)*J42)*'results log'!$B$2)-'results log'!$B$2),IF(J42=0,-'results log'!$B$2,IF(J42=0,-'results log'!$B$2,-('results log'!$B$2*2)))))))*E42))</f>
        <v>-20</v>
      </c>
      <c r="Q42" s="34">
        <f>IF(ISBLANK(M42),,IF(ISBLANK(G42),,(IF(M42="WON-EW",((((N42-1)*J42)*'results log'!$B$2)+('results log'!$B$2*(N42-1))),IF(M42="WON",((((N42-1)*J42)*'results log'!$B$2)+('results log'!$B$2*(N42-1))),IF(M42="PLACED",((((N42-1)*J42)*'results log'!$B$2)-'results log'!$B$2),IF(J42=0,-'results log'!$B$2,IF(J42=0,-'results log'!$B$2,-('results log'!$B$2*2)))))))*E42))</f>
        <v>-20</v>
      </c>
      <c r="R42" s="34">
        <f>IF(ISBLANK(M42),,IF(T42&lt;&gt;1,((IF(M42="WON-EW",(((K42-1)*'results log'!$B$2)*(1-$B$3))+(((L42-1)*'results log'!$B$2)*(1-$B$3)),IF(M42="WON",(((K42-1)*'results log'!$B$2)*(1-$B$3)),IF(M42="PLACED",(((L42-1)*'results log'!$B$2)*(1-$B$3))-'results log'!$B$2,IF(J42=0,-'results log'!$B$2,-('results log'!$B$2*2))))))*E42),0))</f>
        <v>0</v>
      </c>
      <c r="S42" s="34" t="s">
        <v>352</v>
      </c>
      <c r="T42" s="19">
        <f t="shared" si="1"/>
        <v>1</v>
      </c>
      <c r="AF42" s="19">
        <f t="shared" si="2"/>
        <v>0</v>
      </c>
      <c r="AG42" s="19">
        <f t="shared" si="3"/>
        <v>0</v>
      </c>
      <c r="AH42" s="19">
        <f t="shared" si="6"/>
        <v>0</v>
      </c>
      <c r="AI42" s="19">
        <f t="shared" si="7"/>
        <v>-20</v>
      </c>
    </row>
    <row r="43" spans="1:35" ht="15">
      <c r="A43" s="30">
        <v>42688</v>
      </c>
      <c r="B43" s="23" t="s">
        <v>121</v>
      </c>
      <c r="C43" s="45" t="s">
        <v>108</v>
      </c>
      <c r="D43" s="23" t="s">
        <v>122</v>
      </c>
      <c r="E43" s="31">
        <v>10</v>
      </c>
      <c r="F43" s="31">
        <v>1.83</v>
      </c>
      <c r="G43" s="31">
        <v>1.83</v>
      </c>
      <c r="H43" s="31" t="s">
        <v>32</v>
      </c>
      <c r="I43" s="31" t="s">
        <v>32</v>
      </c>
      <c r="J43" s="31">
        <v>0</v>
      </c>
      <c r="K43" s="31"/>
      <c r="L43" s="31"/>
      <c r="M43" s="25" t="s">
        <v>27</v>
      </c>
      <c r="N43" s="32">
        <f>((G43-1)*(1-(IF(H43="no",0,'results log'!$B$3)))+1)</f>
        <v>1.83</v>
      </c>
      <c r="O43" s="32">
        <f t="shared" si="0"/>
        <v>10</v>
      </c>
      <c r="P43" s="33">
        <f>IF(ISBLANK(M43),,IF(ISBLANK(F43),,(IF(M43="WON-EW",((((F43-1)*J43)*'results log'!$B$2)+('results log'!$B$2*(F43-1))),IF(M43="WON",((((F43-1)*J43)*'results log'!$B$2)+('results log'!$B$2*(F43-1))),IF(M43="PLACED",((((F43-1)*J43)*'results log'!$B$2)-'results log'!$B$2),IF(J43=0,-'results log'!$B$2,IF(J43=0,-'results log'!$B$2,-('results log'!$B$2*2)))))))*E43))</f>
        <v>16.6</v>
      </c>
      <c r="Q43" s="34">
        <f>IF(ISBLANK(M43),,IF(ISBLANK(G43),,(IF(M43="WON-EW",((((N43-1)*J43)*'results log'!$B$2)+('results log'!$B$2*(N43-1))),IF(M43="WON",((((N43-1)*J43)*'results log'!$B$2)+('results log'!$B$2*(N43-1))),IF(M43="PLACED",((((N43-1)*J43)*'results log'!$B$2)-'results log'!$B$2),IF(J43=0,-'results log'!$B$2,IF(J43=0,-'results log'!$B$2,-('results log'!$B$2*2)))))))*E43))</f>
        <v>16.6</v>
      </c>
      <c r="R43" s="34">
        <f>IF(ISBLANK(M43),,IF(T43&lt;&gt;1,((IF(M43="WON-EW",(((K43-1)*'results log'!$B$2)*(1-$B$3))+(((L43-1)*'results log'!$B$2)*(1-$B$3)),IF(M43="WON",(((K43-1)*'results log'!$B$2)*(1-$B$3)),IF(M43="PLACED",(((L43-1)*'results log'!$B$2)*(1-$B$3))-'results log'!$B$2,IF(J43=0,-'results log'!$B$2,-('results log'!$B$2*2))))))*E43),0))</f>
        <v>0</v>
      </c>
      <c r="S43" s="34" t="s">
        <v>37</v>
      </c>
      <c r="T43" s="19">
        <f t="shared" si="1"/>
        <v>1</v>
      </c>
      <c r="V43" s="19" t="s">
        <v>123</v>
      </c>
      <c r="AF43" s="19">
        <f t="shared" si="2"/>
        <v>16.6</v>
      </c>
      <c r="AG43" s="19">
        <f t="shared" si="3"/>
        <v>0</v>
      </c>
      <c r="AH43" s="19">
        <f t="shared" si="6"/>
        <v>0</v>
      </c>
      <c r="AI43" s="19">
        <f t="shared" si="7"/>
        <v>0</v>
      </c>
    </row>
    <row r="44" spans="1:35" ht="15">
      <c r="A44" s="30">
        <v>42688</v>
      </c>
      <c r="B44" s="41" t="s">
        <v>124</v>
      </c>
      <c r="C44" s="45" t="s">
        <v>107</v>
      </c>
      <c r="D44" s="23" t="s">
        <v>125</v>
      </c>
      <c r="E44" s="31">
        <v>10</v>
      </c>
      <c r="F44" s="31">
        <v>1.72</v>
      </c>
      <c r="G44" s="31">
        <v>1.67</v>
      </c>
      <c r="H44" s="31" t="s">
        <v>32</v>
      </c>
      <c r="I44" s="31" t="s">
        <v>32</v>
      </c>
      <c r="J44" s="31">
        <v>0</v>
      </c>
      <c r="K44" s="31"/>
      <c r="L44" s="31"/>
      <c r="M44" s="25" t="s">
        <v>27</v>
      </c>
      <c r="N44" s="32">
        <f>((G44-1)*(1-(IF(H44="no",0,'results log'!$B$3)))+1)</f>
        <v>1.67</v>
      </c>
      <c r="O44" s="32">
        <f t="shared" si="0"/>
        <v>10</v>
      </c>
      <c r="P44" s="33">
        <f>IF(ISBLANK(M44),,IF(ISBLANK(F44),,(IF(M44="WON-EW",((((F44-1)*J44)*'results log'!$B$2)+('results log'!$B$2*(F44-1))),IF(M44="WON",((((F44-1)*J44)*'results log'!$B$2)+('results log'!$B$2*(F44-1))),IF(M44="PLACED",((((F44-1)*J44)*'results log'!$B$2)-'results log'!$B$2),IF(J44=0,-'results log'!$B$2,IF(J44=0,-'results log'!$B$2,-('results log'!$B$2*2)))))))*E44))</f>
        <v>14.399999999999999</v>
      </c>
      <c r="Q44" s="34">
        <f>IF(ISBLANK(M44),,IF(ISBLANK(G44),,(IF(M44="WON-EW",((((N44-1)*J44)*'results log'!$B$2)+('results log'!$B$2*(N44-1))),IF(M44="WON",((((N44-1)*J44)*'results log'!$B$2)+('results log'!$B$2*(N44-1))),IF(M44="PLACED",((((N44-1)*J44)*'results log'!$B$2)-'results log'!$B$2),IF(J44=0,-'results log'!$B$2,IF(J44=0,-'results log'!$B$2,-('results log'!$B$2*2)))))))*E44))</f>
        <v>13.399999999999999</v>
      </c>
      <c r="R44" s="34">
        <f>IF(ISBLANK(M44),,IF(T44&lt;&gt;1,((IF(M44="WON-EW",(((K44-1)*'results log'!$B$2)*(1-$B$3))+(((L44-1)*'results log'!$B$2)*(1-$B$3)),IF(M44="WON",(((K44-1)*'results log'!$B$2)*(1-$B$3)),IF(M44="PLACED",(((L44-1)*'results log'!$B$2)*(1-$B$3))-'results log'!$B$2,IF(J44=0,-'results log'!$B$2,-('results log'!$B$2*2))))))*E44),0))</f>
        <v>0</v>
      </c>
      <c r="S44" s="34" t="s">
        <v>47</v>
      </c>
      <c r="T44" s="19">
        <f t="shared" si="1"/>
        <v>1</v>
      </c>
      <c r="AF44" s="19">
        <f t="shared" si="2"/>
        <v>0</v>
      </c>
      <c r="AG44" s="19">
        <f t="shared" si="3"/>
        <v>13.399999999999999</v>
      </c>
      <c r="AH44" s="19">
        <f t="shared" si="6"/>
        <v>0</v>
      </c>
      <c r="AI44" s="19">
        <f t="shared" si="7"/>
        <v>0</v>
      </c>
    </row>
    <row r="45" spans="1:35" ht="30">
      <c r="A45" s="30">
        <v>42688</v>
      </c>
      <c r="B45" s="41" t="s">
        <v>126</v>
      </c>
      <c r="C45" s="45" t="s">
        <v>103</v>
      </c>
      <c r="D45" s="41" t="s">
        <v>127</v>
      </c>
      <c r="E45" s="31">
        <v>10</v>
      </c>
      <c r="F45" s="31">
        <v>2.21</v>
      </c>
      <c r="G45" s="31">
        <v>2.15</v>
      </c>
      <c r="H45" s="31" t="s">
        <v>32</v>
      </c>
      <c r="I45" s="31" t="s">
        <v>32</v>
      </c>
      <c r="J45" s="31">
        <v>0</v>
      </c>
      <c r="K45" s="31"/>
      <c r="L45" s="31"/>
      <c r="M45" s="25" t="s">
        <v>30</v>
      </c>
      <c r="N45" s="32">
        <f>((G45-1)*(1-(IF(H45="no",0,'results log'!$B$3)))+1)</f>
        <v>2.15</v>
      </c>
      <c r="O45" s="32">
        <f t="shared" si="0"/>
        <v>10</v>
      </c>
      <c r="P45" s="33">
        <f>IF(ISBLANK(M45),,IF(ISBLANK(F45),,(IF(M45="WON-EW",((((F45-1)*J45)*'results log'!$B$2)+('results log'!$B$2*(F45-1))),IF(M45="WON",((((F45-1)*J45)*'results log'!$B$2)+('results log'!$B$2*(F45-1))),IF(M45="PLACED",((((F45-1)*J45)*'results log'!$B$2)-'results log'!$B$2),IF(J45=0,-'results log'!$B$2,IF(J45=0,-'results log'!$B$2,-('results log'!$B$2*2)))))))*E45))</f>
        <v>-20</v>
      </c>
      <c r="Q45" s="34">
        <f>IF(ISBLANK(M45),,IF(ISBLANK(G45),,(IF(M45="WON-EW",((((N45-1)*J45)*'results log'!$B$2)+('results log'!$B$2*(N45-1))),IF(M45="WON",((((N45-1)*J45)*'results log'!$B$2)+('results log'!$B$2*(N45-1))),IF(M45="PLACED",((((N45-1)*J45)*'results log'!$B$2)-'results log'!$B$2),IF(J45=0,-'results log'!$B$2,IF(J45=0,-'results log'!$B$2,-('results log'!$B$2*2)))))))*E45))</f>
        <v>-20</v>
      </c>
      <c r="R45" s="34">
        <f>IF(ISBLANK(M45),,IF(T45&lt;&gt;1,((IF(M45="WON-EW",(((K45-1)*'results log'!$B$2)*(1-$B$3))+(((L45-1)*'results log'!$B$2)*(1-$B$3)),IF(M45="WON",(((K45-1)*'results log'!$B$2)*(1-$B$3)),IF(M45="PLACED",(((L45-1)*'results log'!$B$2)*(1-$B$3))-'results log'!$B$2,IF(J45=0,-'results log'!$B$2,-('results log'!$B$2*2))))))*E45),0))</f>
        <v>0</v>
      </c>
      <c r="S45" s="34" t="s">
        <v>352</v>
      </c>
      <c r="T45" s="19">
        <f t="shared" si="1"/>
        <v>1</v>
      </c>
      <c r="AF45" s="19">
        <f t="shared" si="2"/>
        <v>0</v>
      </c>
      <c r="AG45" s="19">
        <f t="shared" si="3"/>
        <v>0</v>
      </c>
      <c r="AH45" s="19">
        <f t="shared" si="6"/>
        <v>0</v>
      </c>
      <c r="AI45" s="19">
        <f t="shared" si="7"/>
        <v>-20</v>
      </c>
    </row>
    <row r="46" spans="1:35" ht="15">
      <c r="A46" s="30">
        <v>42689</v>
      </c>
      <c r="B46" s="41" t="s">
        <v>128</v>
      </c>
      <c r="C46" s="45" t="s">
        <v>103</v>
      </c>
      <c r="D46" s="23" t="s">
        <v>129</v>
      </c>
      <c r="E46" s="31">
        <v>15</v>
      </c>
      <c r="F46" s="31">
        <v>1.71</v>
      </c>
      <c r="G46" s="31">
        <v>1.68</v>
      </c>
      <c r="H46" s="31" t="s">
        <v>32</v>
      </c>
      <c r="I46" s="31" t="s">
        <v>32</v>
      </c>
      <c r="J46" s="31">
        <v>0</v>
      </c>
      <c r="K46" s="31"/>
      <c r="L46" s="31"/>
      <c r="M46" s="25" t="s">
        <v>30</v>
      </c>
      <c r="N46" s="32">
        <f>((G46-1)*(1-(IF(H46="no",0,'results log'!$B$3)))+1)</f>
        <v>1.68</v>
      </c>
      <c r="O46" s="32">
        <f t="shared" si="0"/>
        <v>15</v>
      </c>
      <c r="P46" s="33">
        <f>IF(ISBLANK(M46),,IF(ISBLANK(F46),,(IF(M46="WON-EW",((((F46-1)*J46)*'results log'!$B$2)+('results log'!$B$2*(F46-1))),IF(M46="WON",((((F46-1)*J46)*'results log'!$B$2)+('results log'!$B$2*(F46-1))),IF(M46="PLACED",((((F46-1)*J46)*'results log'!$B$2)-'results log'!$B$2),IF(J46=0,-'results log'!$B$2,IF(J46=0,-'results log'!$B$2,-('results log'!$B$2*2)))))))*E46))</f>
        <v>-30</v>
      </c>
      <c r="Q46" s="34">
        <f>IF(ISBLANK(M46),,IF(ISBLANK(G46),,(IF(M46="WON-EW",((((N46-1)*J46)*'results log'!$B$2)+('results log'!$B$2*(N46-1))),IF(M46="WON",((((N46-1)*J46)*'results log'!$B$2)+('results log'!$B$2*(N46-1))),IF(M46="PLACED",((((N46-1)*J46)*'results log'!$B$2)-'results log'!$B$2),IF(J46=0,-'results log'!$B$2,IF(J46=0,-'results log'!$B$2,-('results log'!$B$2*2)))))))*E46))</f>
        <v>-30</v>
      </c>
      <c r="R46" s="34">
        <f>IF(ISBLANK(M46),,IF(T46&lt;&gt;1,((IF(M46="WON-EW",(((K46-1)*'results log'!$B$2)*(1-$B$3))+(((L46-1)*'results log'!$B$2)*(1-$B$3)),IF(M46="WON",(((K46-1)*'results log'!$B$2)*(1-$B$3)),IF(M46="PLACED",(((L46-1)*'results log'!$B$2)*(1-$B$3))-'results log'!$B$2,IF(J46=0,-'results log'!$B$2,-('results log'!$B$2*2))))))*E46),0))</f>
        <v>0</v>
      </c>
      <c r="S46" s="34" t="s">
        <v>37</v>
      </c>
      <c r="T46" s="19">
        <f t="shared" si="1"/>
        <v>1</v>
      </c>
      <c r="AF46" s="19">
        <f t="shared" si="2"/>
        <v>-30</v>
      </c>
      <c r="AG46" s="19">
        <f t="shared" si="3"/>
        <v>0</v>
      </c>
      <c r="AH46" s="19">
        <f t="shared" si="6"/>
        <v>0</v>
      </c>
      <c r="AI46" s="19">
        <f t="shared" si="7"/>
        <v>0</v>
      </c>
    </row>
    <row r="47" spans="1:35" ht="15">
      <c r="A47" s="30">
        <v>42689</v>
      </c>
      <c r="B47" s="41" t="s">
        <v>250</v>
      </c>
      <c r="C47" s="45" t="s">
        <v>102</v>
      </c>
      <c r="D47" s="23" t="s">
        <v>86</v>
      </c>
      <c r="E47" s="31">
        <v>10</v>
      </c>
      <c r="F47" s="31">
        <v>1.85</v>
      </c>
      <c r="G47" s="31">
        <v>1.95</v>
      </c>
      <c r="H47" s="31" t="s">
        <v>32</v>
      </c>
      <c r="I47" s="31" t="s">
        <v>32</v>
      </c>
      <c r="J47" s="31">
        <v>0</v>
      </c>
      <c r="K47" s="31"/>
      <c r="L47" s="31"/>
      <c r="M47" s="25" t="s">
        <v>27</v>
      </c>
      <c r="N47" s="32">
        <f>((G47-1)*(1-(IF(H47="no",0,'results log'!$B$3)))+1)</f>
        <v>1.95</v>
      </c>
      <c r="O47" s="32">
        <f t="shared" si="0"/>
        <v>10</v>
      </c>
      <c r="P47" s="33">
        <f>IF(ISBLANK(M47),,IF(ISBLANK(F47),,(IF(M47="WON-EW",((((F47-1)*J47)*'results log'!$B$2)+('results log'!$B$2*(F47-1))),IF(M47="WON",((((F47-1)*J47)*'results log'!$B$2)+('results log'!$B$2*(F47-1))),IF(M47="PLACED",((((F47-1)*J47)*'results log'!$B$2)-'results log'!$B$2),IF(J47=0,-'results log'!$B$2,IF(J47=0,-'results log'!$B$2,-('results log'!$B$2*2)))))))*E47))</f>
        <v>17</v>
      </c>
      <c r="Q47" s="34">
        <f>IF(ISBLANK(M47),,IF(ISBLANK(G47),,(IF(M47="WON-EW",((((N47-1)*J47)*'results log'!$B$2)+('results log'!$B$2*(N47-1))),IF(M47="WON",((((N47-1)*J47)*'results log'!$B$2)+('results log'!$B$2*(N47-1))),IF(M47="PLACED",((((N47-1)*J47)*'results log'!$B$2)-'results log'!$B$2),IF(J47=0,-'results log'!$B$2,IF(J47=0,-'results log'!$B$2,-('results log'!$B$2*2)))))))*E47))</f>
        <v>19</v>
      </c>
      <c r="R47" s="34">
        <f>IF(ISBLANK(M47),,IF(T47&lt;&gt;1,((IF(M47="WON-EW",(((K47-1)*'results log'!$B$2)*(1-$B$3))+(((L47-1)*'results log'!$B$2)*(1-$B$3)),IF(M47="WON",(((K47-1)*'results log'!$B$2)*(1-$B$3)),IF(M47="PLACED",(((L47-1)*'results log'!$B$2)*(1-$B$3))-'results log'!$B$2,IF(J47=0,-'results log'!$B$2,-('results log'!$B$2*2))))))*E47),0))</f>
        <v>0</v>
      </c>
      <c r="S47" s="34" t="s">
        <v>47</v>
      </c>
      <c r="T47" s="19">
        <f t="shared" si="1"/>
        <v>1</v>
      </c>
      <c r="AF47" s="19">
        <f t="shared" si="2"/>
        <v>0</v>
      </c>
      <c r="AG47" s="19">
        <f t="shared" si="3"/>
        <v>19</v>
      </c>
      <c r="AH47" s="19">
        <f t="shared" si="6"/>
        <v>0</v>
      </c>
      <c r="AI47" s="19">
        <f t="shared" si="7"/>
        <v>0</v>
      </c>
    </row>
    <row r="48" spans="1:35" ht="15">
      <c r="A48" s="30">
        <v>42689</v>
      </c>
      <c r="B48" s="41" t="s">
        <v>130</v>
      </c>
      <c r="C48" s="45" t="s">
        <v>102</v>
      </c>
      <c r="D48" s="23" t="s">
        <v>131</v>
      </c>
      <c r="E48" s="31">
        <v>10</v>
      </c>
      <c r="F48" s="31">
        <v>1.8</v>
      </c>
      <c r="G48" s="31">
        <v>1.8</v>
      </c>
      <c r="H48" s="31" t="s">
        <v>32</v>
      </c>
      <c r="I48" s="31" t="s">
        <v>32</v>
      </c>
      <c r="J48" s="31">
        <v>0</v>
      </c>
      <c r="K48" s="31"/>
      <c r="L48" s="31"/>
      <c r="M48" s="25" t="s">
        <v>30</v>
      </c>
      <c r="N48" s="32">
        <f>((G48-1)*(1-(IF(H48="no",0,'results log'!$B$3)))+1)</f>
        <v>1.8</v>
      </c>
      <c r="O48" s="32">
        <f t="shared" si="0"/>
        <v>10</v>
      </c>
      <c r="P48" s="33">
        <f>IF(ISBLANK(M48),,IF(ISBLANK(F48),,(IF(M48="WON-EW",((((F48-1)*J48)*'results log'!$B$2)+('results log'!$B$2*(F48-1))),IF(M48="WON",((((F48-1)*J48)*'results log'!$B$2)+('results log'!$B$2*(F48-1))),IF(M48="PLACED",((((F48-1)*J48)*'results log'!$B$2)-'results log'!$B$2),IF(J48=0,-'results log'!$B$2,IF(J48=0,-'results log'!$B$2,-('results log'!$B$2*2)))))))*E48))</f>
        <v>-20</v>
      </c>
      <c r="Q48" s="34">
        <f>IF(ISBLANK(M48),,IF(ISBLANK(G48),,(IF(M48="WON-EW",((((N48-1)*J48)*'results log'!$B$2)+('results log'!$B$2*(N48-1))),IF(M48="WON",((((N48-1)*J48)*'results log'!$B$2)+('results log'!$B$2*(N48-1))),IF(M48="PLACED",((((N48-1)*J48)*'results log'!$B$2)-'results log'!$B$2),IF(J48=0,-'results log'!$B$2,IF(J48=0,-'results log'!$B$2,-('results log'!$B$2*2)))))))*E48))</f>
        <v>-20</v>
      </c>
      <c r="R48" s="34">
        <f>IF(ISBLANK(M48),,IF(T48&lt;&gt;1,((IF(M48="WON-EW",(((K48-1)*'results log'!$B$2)*(1-$B$3))+(((L48-1)*'results log'!$B$2)*(1-$B$3)),IF(M48="WON",(((K48-1)*'results log'!$B$2)*(1-$B$3)),IF(M48="PLACED",(((L48-1)*'results log'!$B$2)*(1-$B$3))-'results log'!$B$2,IF(J48=0,-'results log'!$B$2,-('results log'!$B$2*2))))))*E48),0))</f>
        <v>0</v>
      </c>
      <c r="S48" s="34" t="s">
        <v>47</v>
      </c>
      <c r="T48" s="19">
        <f t="shared" si="1"/>
        <v>1</v>
      </c>
      <c r="AF48" s="19">
        <f t="shared" si="2"/>
        <v>0</v>
      </c>
      <c r="AG48" s="19">
        <f t="shared" si="3"/>
        <v>-20</v>
      </c>
      <c r="AH48" s="19">
        <f t="shared" si="6"/>
        <v>0</v>
      </c>
      <c r="AI48" s="19">
        <f t="shared" si="7"/>
        <v>0</v>
      </c>
    </row>
    <row r="49" spans="1:35" ht="15">
      <c r="A49" s="30">
        <v>42689</v>
      </c>
      <c r="B49" s="41" t="s">
        <v>132</v>
      </c>
      <c r="C49" s="45" t="s">
        <v>102</v>
      </c>
      <c r="D49" s="23" t="s">
        <v>133</v>
      </c>
      <c r="E49" s="31">
        <v>10</v>
      </c>
      <c r="F49" s="36">
        <v>1.75</v>
      </c>
      <c r="G49" s="36">
        <v>1.85</v>
      </c>
      <c r="H49" s="31" t="s">
        <v>32</v>
      </c>
      <c r="I49" s="31" t="s">
        <v>32</v>
      </c>
      <c r="J49" s="31">
        <v>0</v>
      </c>
      <c r="K49" s="31"/>
      <c r="L49" s="31"/>
      <c r="M49" s="25" t="s">
        <v>27</v>
      </c>
      <c r="N49" s="32">
        <f>((G49-1)*(1-(IF(H49="no",0,'results log'!$B$3)))+1)</f>
        <v>1.85</v>
      </c>
      <c r="O49" s="32">
        <f t="shared" si="0"/>
        <v>10</v>
      </c>
      <c r="P49" s="33">
        <f>IF(ISBLANK(M49),,IF(ISBLANK(F49),,(IF(M49="WON-EW",((((F49-1)*J49)*'results log'!$B$2)+('results log'!$B$2*(F49-1))),IF(M49="WON",((((F49-1)*J49)*'results log'!$B$2)+('results log'!$B$2*(F49-1))),IF(M49="PLACED",((((F49-1)*J49)*'results log'!$B$2)-'results log'!$B$2),IF(J49=0,-'results log'!$B$2,IF(J49=0,-'results log'!$B$2,-('results log'!$B$2*2)))))))*E49))</f>
        <v>15</v>
      </c>
      <c r="Q49" s="34">
        <f>IF(ISBLANK(M49),,IF(ISBLANK(G49),,(IF(M49="WON-EW",((((N49-1)*J49)*'results log'!$B$2)+('results log'!$B$2*(N49-1))),IF(M49="WON",((((N49-1)*J49)*'results log'!$B$2)+('results log'!$B$2*(N49-1))),IF(M49="PLACED",((((N49-1)*J49)*'results log'!$B$2)-'results log'!$B$2),IF(J49=0,-'results log'!$B$2,IF(J49=0,-'results log'!$B$2,-('results log'!$B$2*2)))))))*E49))</f>
        <v>17</v>
      </c>
      <c r="R49" s="34">
        <f>IF(ISBLANK(M49),,IF(T49&lt;&gt;1,((IF(M49="WON-EW",(((K49-1)*'results log'!$B$2)*(1-$B$3))+(((L49-1)*'results log'!$B$2)*(1-$B$3)),IF(M49="WON",(((K49-1)*'results log'!$B$2)*(1-$B$3)),IF(M49="PLACED",(((L49-1)*'results log'!$B$2)*(1-$B$3))-'results log'!$B$2,IF(J49=0,-'results log'!$B$2,-('results log'!$B$2*2))))))*E49),0))</f>
        <v>0</v>
      </c>
      <c r="S49" s="34" t="s">
        <v>47</v>
      </c>
      <c r="T49" s="19">
        <f t="shared" si="1"/>
        <v>1</v>
      </c>
      <c r="AF49" s="19">
        <f t="shared" si="2"/>
        <v>0</v>
      </c>
      <c r="AG49" s="19">
        <f t="shared" si="3"/>
        <v>17</v>
      </c>
      <c r="AH49" s="19">
        <f t="shared" si="6"/>
        <v>0</v>
      </c>
      <c r="AI49" s="19">
        <f t="shared" si="7"/>
        <v>0</v>
      </c>
    </row>
    <row r="50" spans="1:35" ht="30">
      <c r="A50" s="30">
        <v>42689</v>
      </c>
      <c r="B50" s="41" t="s">
        <v>134</v>
      </c>
      <c r="C50" s="45" t="s">
        <v>103</v>
      </c>
      <c r="D50" s="41" t="s">
        <v>135</v>
      </c>
      <c r="E50" s="31">
        <v>10</v>
      </c>
      <c r="F50" s="31">
        <v>2.02</v>
      </c>
      <c r="G50" s="31">
        <v>2.02</v>
      </c>
      <c r="H50" s="31" t="s">
        <v>32</v>
      </c>
      <c r="I50" s="31" t="s">
        <v>32</v>
      </c>
      <c r="J50" s="31">
        <v>0</v>
      </c>
      <c r="K50" s="31"/>
      <c r="L50" s="31"/>
      <c r="M50" s="25" t="s">
        <v>27</v>
      </c>
      <c r="N50" s="32">
        <f>((G50-1)*(1-(IF(H50="no",0,'results log'!$B$3)))+1)</f>
        <v>2.02</v>
      </c>
      <c r="O50" s="32">
        <f t="shared" si="0"/>
        <v>10</v>
      </c>
      <c r="P50" s="33">
        <f>IF(ISBLANK(M50),,IF(ISBLANK(F50),,(IF(M50="WON-EW",((((F50-1)*J50)*'results log'!$B$2)+('results log'!$B$2*(F50-1))),IF(M50="WON",((((F50-1)*J50)*'results log'!$B$2)+('results log'!$B$2*(F50-1))),IF(M50="PLACED",((((F50-1)*J50)*'results log'!$B$2)-'results log'!$B$2),IF(J50=0,-'results log'!$B$2,IF(J50=0,-'results log'!$B$2,-('results log'!$B$2*2)))))))*E50))</f>
        <v>20.4</v>
      </c>
      <c r="Q50" s="34">
        <f>IF(ISBLANK(M50),,IF(ISBLANK(G50),,(IF(M50="WON-EW",((((N50-1)*J50)*'results log'!$B$2)+('results log'!$B$2*(N50-1))),IF(M50="WON",((((N50-1)*J50)*'results log'!$B$2)+('results log'!$B$2*(N50-1))),IF(M50="PLACED",((((N50-1)*J50)*'results log'!$B$2)-'results log'!$B$2),IF(J50=0,-'results log'!$B$2,IF(J50=0,-'results log'!$B$2,-('results log'!$B$2*2)))))))*E50))</f>
        <v>20.4</v>
      </c>
      <c r="R50" s="34">
        <f>IF(ISBLANK(M50),,IF(T50&lt;&gt;1,((IF(M50="WON-EW",(((K50-1)*'results log'!$B$2)*(1-$B$3))+(((L50-1)*'results log'!$B$2)*(1-$B$3)),IF(M50="WON",(((K50-1)*'results log'!$B$2)*(1-$B$3)),IF(M50="PLACED",(((L50-1)*'results log'!$B$2)*(1-$B$3))-'results log'!$B$2,IF(J50=0,-'results log'!$B$2,-('results log'!$B$2*2))))))*E50),0))</f>
        <v>0</v>
      </c>
      <c r="S50" s="34" t="s">
        <v>352</v>
      </c>
      <c r="T50" s="19">
        <f t="shared" si="1"/>
        <v>1</v>
      </c>
      <c r="AF50" s="19">
        <f t="shared" si="2"/>
        <v>0</v>
      </c>
      <c r="AG50" s="19">
        <f t="shared" si="3"/>
        <v>0</v>
      </c>
      <c r="AH50" s="19">
        <f t="shared" si="6"/>
        <v>0</v>
      </c>
      <c r="AI50" s="19">
        <f t="shared" si="7"/>
        <v>20.4</v>
      </c>
    </row>
    <row r="51" spans="1:35" ht="15">
      <c r="A51" s="30">
        <v>42690</v>
      </c>
      <c r="B51" s="41" t="s">
        <v>136</v>
      </c>
      <c r="C51" s="45" t="s">
        <v>137</v>
      </c>
      <c r="D51" s="23" t="s">
        <v>138</v>
      </c>
      <c r="E51" s="31">
        <v>15</v>
      </c>
      <c r="F51" s="31">
        <v>1.9</v>
      </c>
      <c r="G51" s="31">
        <v>1.94</v>
      </c>
      <c r="H51" s="31" t="s">
        <v>32</v>
      </c>
      <c r="I51" s="31" t="s">
        <v>32</v>
      </c>
      <c r="J51" s="31">
        <v>0</v>
      </c>
      <c r="K51" s="31"/>
      <c r="L51" s="31"/>
      <c r="M51" s="25" t="s">
        <v>30</v>
      </c>
      <c r="N51" s="32">
        <f>((G51-1)*(1-(IF(H51="no",0,'results log'!$B$3)))+1)</f>
        <v>1.94</v>
      </c>
      <c r="O51" s="32">
        <f t="shared" si="0"/>
        <v>15</v>
      </c>
      <c r="P51" s="33">
        <f>IF(ISBLANK(M51),,IF(ISBLANK(F51),,(IF(M51="WON-EW",((((F51-1)*J51)*'results log'!$B$2)+('results log'!$B$2*(F51-1))),IF(M51="WON",((((F51-1)*J51)*'results log'!$B$2)+('results log'!$B$2*(F51-1))),IF(M51="PLACED",((((F51-1)*J51)*'results log'!$B$2)-'results log'!$B$2),IF(J51=0,-'results log'!$B$2,IF(J51=0,-'results log'!$B$2,-('results log'!$B$2*2)))))))*E51))</f>
        <v>-30</v>
      </c>
      <c r="Q51" s="34">
        <f>IF(ISBLANK(M51),,IF(ISBLANK(G51),,(IF(M51="WON-EW",((((N51-1)*J51)*'results log'!$B$2)+('results log'!$B$2*(N51-1))),IF(M51="WON",((((N51-1)*J51)*'results log'!$B$2)+('results log'!$B$2*(N51-1))),IF(M51="PLACED",((((N51-1)*J51)*'results log'!$B$2)-'results log'!$B$2),IF(J51=0,-'results log'!$B$2,IF(J51=0,-'results log'!$B$2,-('results log'!$B$2*2)))))))*E51))</f>
        <v>-30</v>
      </c>
      <c r="R51" s="34">
        <f>IF(ISBLANK(M51),,IF(T51&lt;&gt;1,((IF(M51="WON-EW",(((K51-1)*'results log'!$B$2)*(1-$B$3))+(((L51-1)*'results log'!$B$2)*(1-$B$3)),IF(M51="WON",(((K51-1)*'results log'!$B$2)*(1-$B$3)),IF(M51="PLACED",(((L51-1)*'results log'!$B$2)*(1-$B$3))-'results log'!$B$2,IF(J51=0,-'results log'!$B$2,-('results log'!$B$2*2))))))*E51),0))</f>
        <v>0</v>
      </c>
      <c r="S51" s="34" t="s">
        <v>37</v>
      </c>
      <c r="T51" s="19">
        <f t="shared" si="1"/>
        <v>1</v>
      </c>
      <c r="AF51" s="19">
        <f t="shared" si="2"/>
        <v>-30</v>
      </c>
      <c r="AG51" s="19">
        <f t="shared" si="3"/>
        <v>0</v>
      </c>
      <c r="AH51" s="19">
        <f t="shared" si="6"/>
        <v>0</v>
      </c>
      <c r="AI51" s="19">
        <f t="shared" si="7"/>
        <v>0</v>
      </c>
    </row>
    <row r="52" spans="1:35" ht="15">
      <c r="A52" s="30">
        <v>42690</v>
      </c>
      <c r="B52" s="41" t="s">
        <v>139</v>
      </c>
      <c r="C52" s="45" t="s">
        <v>103</v>
      </c>
      <c r="D52" s="23" t="s">
        <v>140</v>
      </c>
      <c r="E52" s="31">
        <v>10</v>
      </c>
      <c r="F52" s="31">
        <v>1.9</v>
      </c>
      <c r="G52" s="31">
        <v>1.9</v>
      </c>
      <c r="H52" s="31" t="s">
        <v>32</v>
      </c>
      <c r="I52" s="31" t="s">
        <v>32</v>
      </c>
      <c r="J52" s="31">
        <v>0</v>
      </c>
      <c r="K52" s="31"/>
      <c r="L52" s="31"/>
      <c r="M52" s="25" t="s">
        <v>30</v>
      </c>
      <c r="N52" s="32">
        <f>((G52-1)*(1-(IF(H52="no",0,'results log'!$B$3)))+1)</f>
        <v>1.9</v>
      </c>
      <c r="O52" s="32">
        <f t="shared" si="0"/>
        <v>10</v>
      </c>
      <c r="P52" s="33">
        <f>IF(ISBLANK(M52),,IF(ISBLANK(F52),,(IF(M52="WON-EW",((((F52-1)*J52)*'results log'!$B$2)+('results log'!$B$2*(F52-1))),IF(M52="WON",((((F52-1)*J52)*'results log'!$B$2)+('results log'!$B$2*(F52-1))),IF(M52="PLACED",((((F52-1)*J52)*'results log'!$B$2)-'results log'!$B$2),IF(J52=0,-'results log'!$B$2,IF(J52=0,-'results log'!$B$2,-('results log'!$B$2*2)))))))*E52))</f>
        <v>-20</v>
      </c>
      <c r="Q52" s="34">
        <f>IF(ISBLANK(M52),,IF(ISBLANK(G52),,(IF(M52="WON-EW",((((N52-1)*J52)*'results log'!$B$2)+('results log'!$B$2*(N52-1))),IF(M52="WON",((((N52-1)*J52)*'results log'!$B$2)+('results log'!$B$2*(N52-1))),IF(M52="PLACED",((((N52-1)*J52)*'results log'!$B$2)-'results log'!$B$2),IF(J52=0,-'results log'!$B$2,IF(J52=0,-'results log'!$B$2,-('results log'!$B$2*2)))))))*E52))</f>
        <v>-20</v>
      </c>
      <c r="R52" s="34">
        <f>IF(ISBLANK(M52),,IF(T52&lt;&gt;1,((IF(M52="WON-EW",(((K52-1)*'results log'!$B$2)*(1-$B$3))+(((L52-1)*'results log'!$B$2)*(1-$B$3)),IF(M52="WON",(((K52-1)*'results log'!$B$2)*(1-$B$3)),IF(M52="PLACED",(((L52-1)*'results log'!$B$2)*(1-$B$3))-'results log'!$B$2,IF(J52=0,-'results log'!$B$2,-('results log'!$B$2*2))))))*E52),0))</f>
        <v>0</v>
      </c>
      <c r="S52" s="34" t="s">
        <v>47</v>
      </c>
      <c r="T52" s="19">
        <f t="shared" si="1"/>
        <v>1</v>
      </c>
      <c r="AF52" s="19">
        <f t="shared" si="2"/>
        <v>0</v>
      </c>
      <c r="AG52" s="19">
        <f t="shared" si="3"/>
        <v>-20</v>
      </c>
      <c r="AH52" s="19">
        <f t="shared" si="6"/>
        <v>0</v>
      </c>
      <c r="AI52" s="19">
        <f t="shared" si="7"/>
        <v>0</v>
      </c>
    </row>
    <row r="53" spans="1:35" s="37" customFormat="1" ht="15">
      <c r="A53" s="30">
        <v>42690</v>
      </c>
      <c r="B53" s="41" t="s">
        <v>141</v>
      </c>
      <c r="C53" s="45" t="s">
        <v>102</v>
      </c>
      <c r="D53" s="23" t="s">
        <v>142</v>
      </c>
      <c r="E53" s="31">
        <v>10</v>
      </c>
      <c r="F53" s="31">
        <v>1.85</v>
      </c>
      <c r="G53" s="31">
        <v>1.9</v>
      </c>
      <c r="H53" s="31" t="s">
        <v>32</v>
      </c>
      <c r="I53" s="31" t="s">
        <v>32</v>
      </c>
      <c r="J53" s="31">
        <v>0</v>
      </c>
      <c r="K53" s="31"/>
      <c r="L53" s="31"/>
      <c r="M53" s="25" t="s">
        <v>30</v>
      </c>
      <c r="N53" s="32">
        <f>((G53-1)*(1-(IF(H53="no",0,'results log'!$B$3)))+1)</f>
        <v>1.9</v>
      </c>
      <c r="O53" s="32">
        <f t="shared" si="0"/>
        <v>10</v>
      </c>
      <c r="P53" s="33">
        <f>IF(ISBLANK(M53),,IF(ISBLANK(F53),,(IF(M53="WON-EW",((((F53-1)*J53)*'results log'!$B$2)+('results log'!$B$2*(F53-1))),IF(M53="WON",((((F53-1)*J53)*'results log'!$B$2)+('results log'!$B$2*(F53-1))),IF(M53="PLACED",((((F53-1)*J53)*'results log'!$B$2)-'results log'!$B$2),IF(J53=0,-'results log'!$B$2,IF(J53=0,-'results log'!$B$2,-('results log'!$B$2*2)))))))*E53))</f>
        <v>-20</v>
      </c>
      <c r="Q53" s="34">
        <f>IF(ISBLANK(M53),,IF(ISBLANK(G53),,(IF(M53="WON-EW",((((N53-1)*J53)*'results log'!$B$2)+('results log'!$B$2*(N53-1))),IF(M53="WON",((((N53-1)*J53)*'results log'!$B$2)+('results log'!$B$2*(N53-1))),IF(M53="PLACED",((((N53-1)*J53)*'results log'!$B$2)-'results log'!$B$2),IF(J53=0,-'results log'!$B$2,IF(J53=0,-'results log'!$B$2,-('results log'!$B$2*2)))))))*E53))</f>
        <v>-20</v>
      </c>
      <c r="R53" s="34">
        <f>IF(ISBLANK(M53),,IF(T53&lt;&gt;1,((IF(M53="WON-EW",(((K53-1)*'results log'!$B$2)*(1-$B$3))+(((L53-1)*'results log'!$B$2)*(1-$B$3)),IF(M53="WON",(((K53-1)*'results log'!$B$2)*(1-$B$3)),IF(M53="PLACED",(((L53-1)*'results log'!$B$2)*(1-$B$3))-'results log'!$B$2,IF(J53=0,-'results log'!$B$2,-('results log'!$B$2*2))))))*E53),0))</f>
        <v>0</v>
      </c>
      <c r="S53" s="34" t="s">
        <v>47</v>
      </c>
      <c r="T53" s="19">
        <f t="shared" si="1"/>
        <v>1</v>
      </c>
      <c r="U53" s="19"/>
      <c r="AF53" s="19">
        <f t="shared" si="2"/>
        <v>0</v>
      </c>
      <c r="AG53" s="19">
        <f t="shared" si="3"/>
        <v>-20</v>
      </c>
      <c r="AH53" s="19">
        <f t="shared" si="6"/>
        <v>0</v>
      </c>
      <c r="AI53" s="19">
        <f t="shared" si="7"/>
        <v>0</v>
      </c>
    </row>
    <row r="54" spans="1:35" s="37" customFormat="1" ht="30">
      <c r="A54" s="30">
        <v>42690</v>
      </c>
      <c r="B54" s="41" t="s">
        <v>143</v>
      </c>
      <c r="C54" s="45" t="s">
        <v>103</v>
      </c>
      <c r="D54" s="41" t="s">
        <v>144</v>
      </c>
      <c r="E54" s="31">
        <v>10</v>
      </c>
      <c r="F54" s="31">
        <v>2.03</v>
      </c>
      <c r="G54" s="31">
        <v>2.13</v>
      </c>
      <c r="H54" s="31" t="s">
        <v>32</v>
      </c>
      <c r="I54" s="31" t="s">
        <v>32</v>
      </c>
      <c r="J54" s="31">
        <v>0</v>
      </c>
      <c r="K54" s="31"/>
      <c r="L54" s="31"/>
      <c r="M54" s="25" t="s">
        <v>27</v>
      </c>
      <c r="N54" s="32">
        <f>((G54-1)*(1-(IF(H54="no",0,'results log'!$B$3)))+1)</f>
        <v>2.13</v>
      </c>
      <c r="O54" s="32">
        <f t="shared" si="0"/>
        <v>10</v>
      </c>
      <c r="P54" s="33">
        <f>IF(ISBLANK(M54),,IF(ISBLANK(F54),,(IF(M54="WON-EW",((((F54-1)*J54)*'results log'!$B$2)+('results log'!$B$2*(F54-1))),IF(M54="WON",((((F54-1)*J54)*'results log'!$B$2)+('results log'!$B$2*(F54-1))),IF(M54="PLACED",((((F54-1)*J54)*'results log'!$B$2)-'results log'!$B$2),IF(J54=0,-'results log'!$B$2,IF(J54=0,-'results log'!$B$2,-('results log'!$B$2*2)))))))*E54))</f>
        <v>20.599999999999994</v>
      </c>
      <c r="Q54" s="34">
        <f>IF(ISBLANK(M54),,IF(ISBLANK(G54),,(IF(M54="WON-EW",((((N54-1)*J54)*'results log'!$B$2)+('results log'!$B$2*(N54-1))),IF(M54="WON",((((N54-1)*J54)*'results log'!$B$2)+('results log'!$B$2*(N54-1))),IF(M54="PLACED",((((N54-1)*J54)*'results log'!$B$2)-'results log'!$B$2),IF(J54=0,-'results log'!$B$2,IF(J54=0,-'results log'!$B$2,-('results log'!$B$2*2)))))))*E54))</f>
        <v>22.599999999999998</v>
      </c>
      <c r="R54" s="34">
        <f>IF(ISBLANK(M54),,IF(T54&lt;&gt;1,((IF(M54="WON-EW",(((K54-1)*'results log'!$B$2)*(1-$B$3))+(((L54-1)*'results log'!$B$2)*(1-$B$3)),IF(M54="WON",(((K54-1)*'results log'!$B$2)*(1-$B$3)),IF(M54="PLACED",(((L54-1)*'results log'!$B$2)*(1-$B$3))-'results log'!$B$2,IF(J54=0,-'results log'!$B$2,-('results log'!$B$2*2))))))*E54),0))</f>
        <v>0</v>
      </c>
      <c r="S54" s="34" t="s">
        <v>352</v>
      </c>
      <c r="T54" s="19">
        <f t="shared" si="1"/>
        <v>1</v>
      </c>
      <c r="U54" s="19"/>
      <c r="V54" s="38" t="s">
        <v>145</v>
      </c>
      <c r="AF54" s="19">
        <f t="shared" si="2"/>
        <v>0</v>
      </c>
      <c r="AG54" s="19">
        <f t="shared" si="3"/>
        <v>0</v>
      </c>
      <c r="AH54" s="19">
        <f t="shared" si="6"/>
        <v>0</v>
      </c>
      <c r="AI54" s="19">
        <f t="shared" si="7"/>
        <v>22.599999999999998</v>
      </c>
    </row>
    <row r="55" spans="1:35" s="38" customFormat="1" ht="15">
      <c r="A55" s="30">
        <v>42690</v>
      </c>
      <c r="B55" s="41" t="s">
        <v>147</v>
      </c>
      <c r="C55" s="45" t="s">
        <v>103</v>
      </c>
      <c r="D55" s="23" t="s">
        <v>146</v>
      </c>
      <c r="E55" s="31">
        <v>5</v>
      </c>
      <c r="F55" s="31">
        <v>1.9</v>
      </c>
      <c r="G55" s="31">
        <v>1.83</v>
      </c>
      <c r="H55" s="31" t="s">
        <v>32</v>
      </c>
      <c r="I55" s="31" t="s">
        <v>32</v>
      </c>
      <c r="J55" s="31">
        <v>0</v>
      </c>
      <c r="K55" s="31"/>
      <c r="L55" s="31"/>
      <c r="M55" s="25" t="s">
        <v>27</v>
      </c>
      <c r="N55" s="32">
        <f>((G55-1)*(1-(IF(H55="no",0,'results log'!$B$3)))+1)</f>
        <v>1.83</v>
      </c>
      <c r="O55" s="32">
        <f t="shared" si="0"/>
        <v>5</v>
      </c>
      <c r="P55" s="33">
        <f>IF(ISBLANK(M55),,IF(ISBLANK(F55),,(IF(M55="WON-EW",((((F55-1)*J55)*'results log'!$B$2)+('results log'!$B$2*(F55-1))),IF(M55="WON",((((F55-1)*J55)*'results log'!$B$2)+('results log'!$B$2*(F55-1))),IF(M55="PLACED",((((F55-1)*J55)*'results log'!$B$2)-'results log'!$B$2),IF(J55=0,-'results log'!$B$2,IF(J55=0,-'results log'!$B$2,-('results log'!$B$2*2)))))))*E55))</f>
        <v>9</v>
      </c>
      <c r="Q55" s="34">
        <f>IF(ISBLANK(M55),,IF(ISBLANK(G55),,(IF(M55="WON-EW",((((N55-1)*J55)*'results log'!$B$2)+('results log'!$B$2*(N55-1))),IF(M55="WON",((((N55-1)*J55)*'results log'!$B$2)+('results log'!$B$2*(N55-1))),IF(M55="PLACED",((((N55-1)*J55)*'results log'!$B$2)-'results log'!$B$2),IF(J55=0,-'results log'!$B$2,IF(J55=0,-'results log'!$B$2,-('results log'!$B$2*2)))))))*E55))</f>
        <v>8.3</v>
      </c>
      <c r="R55" s="34">
        <f>IF(ISBLANK(M55),,IF(T55&lt;&gt;1,((IF(M55="WON-EW",(((K55-1)*'results log'!$B$2)*(1-$B$3))+(((L55-1)*'results log'!$B$2)*(1-$B$3)),IF(M55="WON",(((K55-1)*'results log'!$B$2)*(1-$B$3)),IF(M55="PLACED",(((L55-1)*'results log'!$B$2)*(1-$B$3))-'results log'!$B$2,IF(J55=0,-'results log'!$B$2,-('results log'!$B$2*2))))))*E55),0))</f>
        <v>0</v>
      </c>
      <c r="S55" s="34" t="s">
        <v>98</v>
      </c>
      <c r="T55" s="19">
        <f t="shared" si="1"/>
        <v>1</v>
      </c>
      <c r="U55" s="19"/>
      <c r="AF55" s="19">
        <f t="shared" si="2"/>
        <v>0</v>
      </c>
      <c r="AG55" s="19">
        <f t="shared" si="3"/>
        <v>0</v>
      </c>
      <c r="AH55" s="19">
        <f t="shared" si="6"/>
        <v>8.3</v>
      </c>
      <c r="AI55" s="19">
        <f t="shared" si="7"/>
        <v>0</v>
      </c>
    </row>
    <row r="56" spans="1:35" ht="15">
      <c r="A56" s="30">
        <v>42691</v>
      </c>
      <c r="B56" s="23" t="s">
        <v>148</v>
      </c>
      <c r="C56" s="45" t="s">
        <v>102</v>
      </c>
      <c r="D56" s="23" t="s">
        <v>86</v>
      </c>
      <c r="E56" s="31">
        <v>15</v>
      </c>
      <c r="F56" s="31">
        <v>1.71</v>
      </c>
      <c r="G56" s="31">
        <v>1.85</v>
      </c>
      <c r="H56" s="31" t="s">
        <v>32</v>
      </c>
      <c r="I56" s="31" t="s">
        <v>32</v>
      </c>
      <c r="J56" s="31">
        <v>0</v>
      </c>
      <c r="K56" s="31"/>
      <c r="L56" s="31"/>
      <c r="M56" s="25" t="s">
        <v>30</v>
      </c>
      <c r="N56" s="32">
        <f>((G56-1)*(1-(IF(H56="no",0,'results log'!$B$3)))+1)</f>
        <v>1.85</v>
      </c>
      <c r="O56" s="32">
        <f t="shared" si="0"/>
        <v>15</v>
      </c>
      <c r="P56" s="33">
        <f>IF(ISBLANK(M56),,IF(ISBLANK(F56),,(IF(M56="WON-EW",((((F56-1)*J56)*'results log'!$B$2)+('results log'!$B$2*(F56-1))),IF(M56="WON",((((F56-1)*J56)*'results log'!$B$2)+('results log'!$B$2*(F56-1))),IF(M56="PLACED",((((F56-1)*J56)*'results log'!$B$2)-'results log'!$B$2),IF(J56=0,-'results log'!$B$2,IF(J56=0,-'results log'!$B$2,-('results log'!$B$2*2)))))))*E56))</f>
        <v>-30</v>
      </c>
      <c r="Q56" s="34">
        <f>IF(ISBLANK(M56),,IF(ISBLANK(G56),,(IF(M56="WON-EW",((((N56-1)*J56)*'results log'!$B$2)+('results log'!$B$2*(N56-1))),IF(M56="WON",((((N56-1)*J56)*'results log'!$B$2)+('results log'!$B$2*(N56-1))),IF(M56="PLACED",((((N56-1)*J56)*'results log'!$B$2)-'results log'!$B$2),IF(J56=0,-'results log'!$B$2,IF(J56=0,-'results log'!$B$2,-('results log'!$B$2*2)))))))*E56))</f>
        <v>-30</v>
      </c>
      <c r="R56" s="34">
        <f>IF(ISBLANK(M56),,IF(T56&lt;&gt;1,((IF(M56="WON-EW",(((K56-1)*'results log'!$B$2)*(1-$B$3))+(((L56-1)*'results log'!$B$2)*(1-$B$3)),IF(M56="WON",(((K56-1)*'results log'!$B$2)*(1-$B$3)),IF(M56="PLACED",(((L56-1)*'results log'!$B$2)*(1-$B$3))-'results log'!$B$2,IF(J56=0,-'results log'!$B$2,-('results log'!$B$2*2))))))*E56),0))</f>
        <v>0</v>
      </c>
      <c r="S56" s="34" t="s">
        <v>37</v>
      </c>
      <c r="T56" s="19">
        <f t="shared" si="1"/>
        <v>1</v>
      </c>
      <c r="AF56" s="19">
        <f t="shared" si="2"/>
        <v>-30</v>
      </c>
      <c r="AG56" s="19">
        <f t="shared" si="3"/>
        <v>0</v>
      </c>
      <c r="AH56" s="19">
        <f t="shared" si="6"/>
        <v>0</v>
      </c>
      <c r="AI56" s="19">
        <f t="shared" si="7"/>
        <v>0</v>
      </c>
    </row>
    <row r="57" spans="1:35" ht="15">
      <c r="A57" s="30">
        <v>42691</v>
      </c>
      <c r="B57" s="23" t="s">
        <v>149</v>
      </c>
      <c r="C57" s="45" t="s">
        <v>102</v>
      </c>
      <c r="D57" s="23" t="s">
        <v>150</v>
      </c>
      <c r="E57" s="31">
        <v>10</v>
      </c>
      <c r="F57" s="31">
        <v>1.85</v>
      </c>
      <c r="G57" s="31">
        <v>1.85</v>
      </c>
      <c r="H57" s="31" t="s">
        <v>32</v>
      </c>
      <c r="I57" s="31" t="s">
        <v>32</v>
      </c>
      <c r="J57" s="31">
        <v>0</v>
      </c>
      <c r="K57" s="25"/>
      <c r="L57" s="25"/>
      <c r="M57" s="25" t="s">
        <v>27</v>
      </c>
      <c r="N57" s="32">
        <f>((G57-1)*(1-(IF(H57="no",0,'results log'!$B$3)))+1)</f>
        <v>1.85</v>
      </c>
      <c r="O57" s="32">
        <f t="shared" si="0"/>
        <v>10</v>
      </c>
      <c r="P57" s="33">
        <f>IF(ISBLANK(M57),,IF(ISBLANK(F57),,(IF(M57="WON-EW",((((F57-1)*J57)*'results log'!$B$2)+('results log'!$B$2*(F57-1))),IF(M57="WON",((((F57-1)*J57)*'results log'!$B$2)+('results log'!$B$2*(F57-1))),IF(M57="PLACED",((((F57-1)*J57)*'results log'!$B$2)-'results log'!$B$2),IF(J57=0,-'results log'!$B$2,IF(J57=0,-'results log'!$B$2,-('results log'!$B$2*2)))))))*E57))</f>
        <v>17</v>
      </c>
      <c r="Q57" s="34">
        <f>IF(ISBLANK(M57),,IF(ISBLANK(G57),,(IF(M57="WON-EW",((((N57-1)*J57)*'results log'!$B$2)+('results log'!$B$2*(N57-1))),IF(M57="WON",((((N57-1)*J57)*'results log'!$B$2)+('results log'!$B$2*(N57-1))),IF(M57="PLACED",((((N57-1)*J57)*'results log'!$B$2)-'results log'!$B$2),IF(J57=0,-'results log'!$B$2,IF(J57=0,-'results log'!$B$2,-('results log'!$B$2*2)))))))*E57))</f>
        <v>17</v>
      </c>
      <c r="R57" s="34">
        <f>IF(ISBLANK(M57),,IF(T57&lt;&gt;1,((IF(M57="WON-EW",(((K57-1)*'results log'!$B$2)*(1-$B$3))+(((L57-1)*'results log'!$B$2)*(1-$B$3)),IF(M57="WON",(((K57-1)*'results log'!$B$2)*(1-$B$3)),IF(M57="PLACED",(((L57-1)*'results log'!$B$2)*(1-$B$3))-'results log'!$B$2,IF(J57=0,-'results log'!$B$2,-('results log'!$B$2*2))))))*E57),0))</f>
        <v>0</v>
      </c>
      <c r="S57" s="34" t="s">
        <v>47</v>
      </c>
      <c r="T57" s="19">
        <f t="shared" si="1"/>
        <v>1</v>
      </c>
      <c r="AF57" s="19">
        <f t="shared" si="2"/>
        <v>0</v>
      </c>
      <c r="AG57" s="19">
        <f t="shared" si="3"/>
        <v>17</v>
      </c>
      <c r="AH57" s="19">
        <f t="shared" si="6"/>
        <v>0</v>
      </c>
      <c r="AI57" s="19">
        <f t="shared" si="7"/>
        <v>0</v>
      </c>
    </row>
    <row r="58" spans="1:35" ht="15">
      <c r="A58" s="30">
        <v>42691</v>
      </c>
      <c r="B58" s="23" t="s">
        <v>151</v>
      </c>
      <c r="C58" s="45" t="s">
        <v>102</v>
      </c>
      <c r="D58" s="23" t="s">
        <v>152</v>
      </c>
      <c r="E58" s="31">
        <v>10</v>
      </c>
      <c r="F58" s="31">
        <v>1.85</v>
      </c>
      <c r="G58" s="31">
        <v>1.85</v>
      </c>
      <c r="H58" s="31" t="s">
        <v>32</v>
      </c>
      <c r="I58" s="31" t="s">
        <v>32</v>
      </c>
      <c r="J58" s="31">
        <v>0</v>
      </c>
      <c r="K58" s="25"/>
      <c r="L58" s="25"/>
      <c r="M58" s="25" t="s">
        <v>27</v>
      </c>
      <c r="N58" s="32">
        <f>((G58-1)*(1-(IF(H58="no",0,'results log'!$B$3)))+1)</f>
        <v>1.85</v>
      </c>
      <c r="O58" s="32">
        <f t="shared" si="0"/>
        <v>10</v>
      </c>
      <c r="P58" s="33">
        <f>IF(ISBLANK(M58),,IF(ISBLANK(F58),,(IF(M58="WON-EW",((((F58-1)*J58)*'results log'!$B$2)+('results log'!$B$2*(F58-1))),IF(M58="WON",((((F58-1)*J58)*'results log'!$B$2)+('results log'!$B$2*(F58-1))),IF(M58="PLACED",((((F58-1)*J58)*'results log'!$B$2)-'results log'!$B$2),IF(J58=0,-'results log'!$B$2,IF(J58=0,-'results log'!$B$2,-('results log'!$B$2*2)))))))*E58))</f>
        <v>17</v>
      </c>
      <c r="Q58" s="34">
        <f>IF(ISBLANK(M58),,IF(ISBLANK(G58),,(IF(M58="WON-EW",((((N58-1)*J58)*'results log'!$B$2)+('results log'!$B$2*(N58-1))),IF(M58="WON",((((N58-1)*J58)*'results log'!$B$2)+('results log'!$B$2*(N58-1))),IF(M58="PLACED",((((N58-1)*J58)*'results log'!$B$2)-'results log'!$B$2),IF(J58=0,-'results log'!$B$2,IF(J58=0,-'results log'!$B$2,-('results log'!$B$2*2)))))))*E58))</f>
        <v>17</v>
      </c>
      <c r="R58" s="34">
        <f>IF(ISBLANK(M58),,IF(T58&lt;&gt;1,((IF(M58="WON-EW",(((K58-1)*'results log'!$B$2)*(1-$B$3))+(((L58-1)*'results log'!$B$2)*(1-$B$3)),IF(M58="WON",(((K58-1)*'results log'!$B$2)*(1-$B$3)),IF(M58="PLACED",(((L58-1)*'results log'!$B$2)*(1-$B$3))-'results log'!$B$2,IF(J58=0,-'results log'!$B$2,-('results log'!$B$2*2))))))*E58),0))</f>
        <v>0</v>
      </c>
      <c r="S58" s="34" t="s">
        <v>47</v>
      </c>
      <c r="T58" s="19">
        <f t="shared" si="1"/>
        <v>1</v>
      </c>
      <c r="AF58" s="19">
        <f t="shared" si="2"/>
        <v>0</v>
      </c>
      <c r="AG58" s="19">
        <f t="shared" si="3"/>
        <v>17</v>
      </c>
      <c r="AH58" s="19">
        <f t="shared" si="6"/>
        <v>0</v>
      </c>
      <c r="AI58" s="19">
        <f t="shared" si="7"/>
        <v>0</v>
      </c>
    </row>
    <row r="59" spans="1:35" ht="45">
      <c r="A59" s="30">
        <v>42691</v>
      </c>
      <c r="B59" s="41" t="s">
        <v>209</v>
      </c>
      <c r="C59" s="25" t="s">
        <v>103</v>
      </c>
      <c r="D59" s="41" t="s">
        <v>153</v>
      </c>
      <c r="E59" s="31">
        <v>10</v>
      </c>
      <c r="F59" s="31">
        <v>2.02</v>
      </c>
      <c r="G59" s="31">
        <v>2.13</v>
      </c>
      <c r="H59" s="31" t="s">
        <v>32</v>
      </c>
      <c r="I59" s="31" t="s">
        <v>32</v>
      </c>
      <c r="J59" s="31">
        <v>0</v>
      </c>
      <c r="K59" s="25"/>
      <c r="L59" s="25"/>
      <c r="M59" s="25" t="s">
        <v>30</v>
      </c>
      <c r="N59" s="32">
        <f>((G59-1)*(1-(IF(H59="no",0,'results log'!$B$3)))+1)</f>
        <v>2.13</v>
      </c>
      <c r="O59" s="32">
        <f t="shared" si="0"/>
        <v>10</v>
      </c>
      <c r="P59" s="33">
        <f>IF(ISBLANK(M59),,IF(ISBLANK(F59),,(IF(M59="WON-EW",((((F59-1)*J59)*'results log'!$B$2)+('results log'!$B$2*(F59-1))),IF(M59="WON",((((F59-1)*J59)*'results log'!$B$2)+('results log'!$B$2*(F59-1))),IF(M59="PLACED",((((F59-1)*J59)*'results log'!$B$2)-'results log'!$B$2),IF(J59=0,-'results log'!$B$2,IF(J59=0,-'results log'!$B$2,-('results log'!$B$2*2)))))))*E59))</f>
        <v>-20</v>
      </c>
      <c r="Q59" s="34">
        <f>IF(ISBLANK(M59),,IF(ISBLANK(G59),,(IF(M59="WON-EW",((((N59-1)*J59)*'results log'!$B$2)+('results log'!$B$2*(N59-1))),IF(M59="WON",((((N59-1)*J59)*'results log'!$B$2)+('results log'!$B$2*(N59-1))),IF(M59="PLACED",((((N59-1)*J59)*'results log'!$B$2)-'results log'!$B$2),IF(J59=0,-'results log'!$B$2,IF(J59=0,-'results log'!$B$2,-('results log'!$B$2*2)))))))*E59))</f>
        <v>-20</v>
      </c>
      <c r="R59" s="34">
        <f>IF(ISBLANK(M59),,IF(T59&lt;&gt;1,((IF(M59="WON-EW",(((K59-1)*'results log'!$B$2)*(1-$B$3))+(((L59-1)*'results log'!$B$2)*(1-$B$3)),IF(M59="WON",(((K59-1)*'results log'!$B$2)*(1-$B$3)),IF(M59="PLACED",(((L59-1)*'results log'!$B$2)*(1-$B$3))-'results log'!$B$2,IF(J59=0,-'results log'!$B$2,-('results log'!$B$2*2))))))*E59),0))</f>
        <v>0</v>
      </c>
      <c r="S59" s="34" t="s">
        <v>352</v>
      </c>
      <c r="T59" s="19">
        <f t="shared" si="1"/>
        <v>1</v>
      </c>
      <c r="V59" s="19" t="s">
        <v>154</v>
      </c>
      <c r="AF59" s="19">
        <f t="shared" si="2"/>
        <v>0</v>
      </c>
      <c r="AG59" s="19">
        <f t="shared" si="3"/>
        <v>0</v>
      </c>
      <c r="AH59" s="19">
        <f t="shared" si="6"/>
        <v>0</v>
      </c>
      <c r="AI59" s="19">
        <f t="shared" si="7"/>
        <v>-20</v>
      </c>
    </row>
    <row r="60" spans="1:35" ht="15">
      <c r="A60" s="30">
        <v>42691</v>
      </c>
      <c r="B60" s="23" t="s">
        <v>155</v>
      </c>
      <c r="C60" s="25" t="s">
        <v>102</v>
      </c>
      <c r="D60" s="23" t="s">
        <v>156</v>
      </c>
      <c r="E60" s="31">
        <v>5</v>
      </c>
      <c r="F60" s="31">
        <v>1.8</v>
      </c>
      <c r="G60" s="31">
        <v>1.8</v>
      </c>
      <c r="H60" s="31" t="s">
        <v>32</v>
      </c>
      <c r="I60" s="31" t="s">
        <v>32</v>
      </c>
      <c r="J60" s="31">
        <v>0</v>
      </c>
      <c r="K60" s="25"/>
      <c r="L60" s="25"/>
      <c r="M60" s="25" t="s">
        <v>30</v>
      </c>
      <c r="N60" s="32">
        <f>((G60-1)*(1-(IF(H60="no",0,'results log'!$B$3)))+1)</f>
        <v>1.8</v>
      </c>
      <c r="O60" s="32">
        <f t="shared" si="0"/>
        <v>5</v>
      </c>
      <c r="P60" s="33">
        <f>IF(ISBLANK(M60),,IF(ISBLANK(F60),,(IF(M60="WON-EW",((((F60-1)*J60)*'results log'!$B$2)+('results log'!$B$2*(F60-1))),IF(M60="WON",((((F60-1)*J60)*'results log'!$B$2)+('results log'!$B$2*(F60-1))),IF(M60="PLACED",((((F60-1)*J60)*'results log'!$B$2)-'results log'!$B$2),IF(J60=0,-'results log'!$B$2,IF(J60=0,-'results log'!$B$2,-('results log'!$B$2*2)))))))*E60))</f>
        <v>-10</v>
      </c>
      <c r="Q60" s="34">
        <f>IF(ISBLANK(M60),,IF(ISBLANK(G60),,(IF(M60="WON-EW",((((N60-1)*J60)*'results log'!$B$2)+('results log'!$B$2*(N60-1))),IF(M60="WON",((((N60-1)*J60)*'results log'!$B$2)+('results log'!$B$2*(N60-1))),IF(M60="PLACED",((((N60-1)*J60)*'results log'!$B$2)-'results log'!$B$2),IF(J60=0,-'results log'!$B$2,IF(J60=0,-'results log'!$B$2,-('results log'!$B$2*2)))))))*E60))</f>
        <v>-10</v>
      </c>
      <c r="R60" s="34">
        <f>IF(ISBLANK(M60),,IF(T60&lt;&gt;1,((IF(M60="WON-EW",(((K60-1)*'results log'!$B$2)*(1-$B$3))+(((L60-1)*'results log'!$B$2)*(1-$B$3)),IF(M60="WON",(((K60-1)*'results log'!$B$2)*(1-$B$3)),IF(M60="PLACED",(((L60-1)*'results log'!$B$2)*(1-$B$3))-'results log'!$B$2,IF(J60=0,-'results log'!$B$2,-('results log'!$B$2*2))))))*E60),0))</f>
        <v>0</v>
      </c>
      <c r="S60" s="34" t="s">
        <v>98</v>
      </c>
      <c r="T60" s="19">
        <f t="shared" si="1"/>
        <v>1</v>
      </c>
      <c r="AF60" s="19">
        <f t="shared" si="2"/>
        <v>0</v>
      </c>
      <c r="AG60" s="19">
        <f t="shared" si="3"/>
        <v>0</v>
      </c>
      <c r="AH60" s="19">
        <f t="shared" si="6"/>
        <v>-10</v>
      </c>
      <c r="AI60" s="19">
        <f t="shared" si="7"/>
        <v>0</v>
      </c>
    </row>
    <row r="61" spans="1:35" ht="15">
      <c r="A61" s="30">
        <v>42692</v>
      </c>
      <c r="B61" s="23" t="s">
        <v>157</v>
      </c>
      <c r="C61" s="25" t="s">
        <v>103</v>
      </c>
      <c r="D61" s="23" t="s">
        <v>158</v>
      </c>
      <c r="E61" s="31">
        <v>15</v>
      </c>
      <c r="F61" s="31">
        <v>1.81</v>
      </c>
      <c r="G61" s="31">
        <v>1.75</v>
      </c>
      <c r="H61" s="31" t="s">
        <v>32</v>
      </c>
      <c r="I61" s="31" t="s">
        <v>32</v>
      </c>
      <c r="J61" s="31">
        <v>0</v>
      </c>
      <c r="K61" s="25"/>
      <c r="L61" s="25"/>
      <c r="M61" s="25" t="s">
        <v>27</v>
      </c>
      <c r="N61" s="32">
        <f>((G61-1)*(1-(IF(H61="no",0,'results log'!$B$3)))+1)</f>
        <v>1.75</v>
      </c>
      <c r="O61" s="32">
        <f t="shared" si="0"/>
        <v>15</v>
      </c>
      <c r="P61" s="33">
        <f>IF(ISBLANK(M61),,IF(ISBLANK(F61),,(IF(M61="WON-EW",((((F61-1)*J61)*'results log'!$B$2)+('results log'!$B$2*(F61-1))),IF(M61="WON",((((F61-1)*J61)*'results log'!$B$2)+('results log'!$B$2*(F61-1))),IF(M61="PLACED",((((F61-1)*J61)*'results log'!$B$2)-'results log'!$B$2),IF(J61=0,-'results log'!$B$2,IF(J61=0,-'results log'!$B$2,-('results log'!$B$2*2)))))))*E61))</f>
        <v>24.3</v>
      </c>
      <c r="Q61" s="34">
        <f>IF(ISBLANK(M61),,IF(ISBLANK(G61),,(IF(M61="WON-EW",((((N61-1)*J61)*'results log'!$B$2)+('results log'!$B$2*(N61-1))),IF(M61="WON",((((N61-1)*J61)*'results log'!$B$2)+('results log'!$B$2*(N61-1))),IF(M61="PLACED",((((N61-1)*J61)*'results log'!$B$2)-'results log'!$B$2),IF(J61=0,-'results log'!$B$2,IF(J61=0,-'results log'!$B$2,-('results log'!$B$2*2)))))))*E61))</f>
        <v>22.5</v>
      </c>
      <c r="R61" s="34">
        <f>IF(ISBLANK(M61),,IF(T61&lt;&gt;1,((IF(M61="WON-EW",(((K61-1)*'results log'!$B$2)*(1-$B$3))+(((L61-1)*'results log'!$B$2)*(1-$B$3)),IF(M61="WON",(((K61-1)*'results log'!$B$2)*(1-$B$3)),IF(M61="PLACED",(((L61-1)*'results log'!$B$2)*(1-$B$3))-'results log'!$B$2,IF(J61=0,-'results log'!$B$2,-('results log'!$B$2*2))))))*E61),0))</f>
        <v>0</v>
      </c>
      <c r="S61" s="34" t="s">
        <v>37</v>
      </c>
      <c r="T61" s="19">
        <f t="shared" si="1"/>
        <v>1</v>
      </c>
      <c r="AF61" s="19">
        <f t="shared" si="2"/>
        <v>22.5</v>
      </c>
      <c r="AG61" s="19">
        <f t="shared" si="3"/>
        <v>0</v>
      </c>
      <c r="AH61" s="19">
        <f t="shared" si="6"/>
        <v>0</v>
      </c>
      <c r="AI61" s="19">
        <f t="shared" si="7"/>
        <v>0</v>
      </c>
    </row>
    <row r="62" spans="1:35" ht="15">
      <c r="A62" s="30">
        <v>42692</v>
      </c>
      <c r="B62" s="23" t="s">
        <v>159</v>
      </c>
      <c r="C62" s="25" t="s">
        <v>103</v>
      </c>
      <c r="D62" s="23" t="s">
        <v>210</v>
      </c>
      <c r="E62" s="31">
        <v>10</v>
      </c>
      <c r="F62" s="31">
        <v>1.85</v>
      </c>
      <c r="G62" s="31">
        <v>1.81</v>
      </c>
      <c r="H62" s="31" t="s">
        <v>32</v>
      </c>
      <c r="I62" s="31" t="s">
        <v>32</v>
      </c>
      <c r="J62" s="31">
        <v>0</v>
      </c>
      <c r="M62" s="25" t="s">
        <v>27</v>
      </c>
      <c r="N62" s="32">
        <f>((G62-1)*(1-(IF(H62="no",0,'results log'!$B$3)))+1)</f>
        <v>1.81</v>
      </c>
      <c r="O62" s="32">
        <f t="shared" si="0"/>
        <v>10</v>
      </c>
      <c r="P62" s="33">
        <f>IF(ISBLANK(M62),,IF(ISBLANK(F62),,(IF(M62="WON-EW",((((F62-1)*J62)*'results log'!$B$2)+('results log'!$B$2*(F62-1))),IF(M62="WON",((((F62-1)*J62)*'results log'!$B$2)+('results log'!$B$2*(F62-1))),IF(M62="PLACED",((((F62-1)*J62)*'results log'!$B$2)-'results log'!$B$2),IF(J62=0,-'results log'!$B$2,IF(J62=0,-'results log'!$B$2,-('results log'!$B$2*2)))))))*E62))</f>
        <v>17</v>
      </c>
      <c r="Q62" s="34">
        <f>IF(ISBLANK(M62),,IF(ISBLANK(G62),,(IF(M62="WON-EW",((((N62-1)*J62)*'results log'!$B$2)+('results log'!$B$2*(N62-1))),IF(M62="WON",((((N62-1)*J62)*'results log'!$B$2)+('results log'!$B$2*(N62-1))),IF(M62="PLACED",((((N62-1)*J62)*'results log'!$B$2)-'results log'!$B$2),IF(J62=0,-'results log'!$B$2,IF(J62=0,-'results log'!$B$2,-('results log'!$B$2*2)))))))*E62))</f>
        <v>16.200000000000003</v>
      </c>
      <c r="R62" s="34">
        <f>IF(ISBLANK(M62),,IF(T62&lt;&gt;1,((IF(M62="WON-EW",(((K62-1)*'results log'!$B$2)*(1-$B$3))+(((L62-1)*'results log'!$B$2)*(1-$B$3)),IF(M62="WON",(((K62-1)*'results log'!$B$2)*(1-$B$3)),IF(M62="PLACED",(((L62-1)*'results log'!$B$2)*(1-$B$3))-'results log'!$B$2,IF(J62=0,-'results log'!$B$2,-('results log'!$B$2*2))))))*E62),0))</f>
        <v>0</v>
      </c>
      <c r="S62" s="34" t="s">
        <v>47</v>
      </c>
      <c r="T62" s="19">
        <f t="shared" si="1"/>
        <v>1</v>
      </c>
      <c r="AF62" s="19">
        <f t="shared" si="2"/>
        <v>0</v>
      </c>
      <c r="AG62" s="19">
        <f t="shared" si="3"/>
        <v>16.200000000000003</v>
      </c>
      <c r="AH62" s="19">
        <f t="shared" si="6"/>
        <v>0</v>
      </c>
      <c r="AI62" s="19">
        <f t="shared" si="7"/>
        <v>0</v>
      </c>
    </row>
    <row r="63" spans="1:35" ht="15">
      <c r="A63" s="30">
        <v>42692</v>
      </c>
      <c r="B63" s="23" t="s">
        <v>211</v>
      </c>
      <c r="C63" s="25" t="s">
        <v>108</v>
      </c>
      <c r="D63" s="23" t="s">
        <v>160</v>
      </c>
      <c r="E63" s="31">
        <v>10</v>
      </c>
      <c r="F63" s="31">
        <v>1.8</v>
      </c>
      <c r="G63" s="31">
        <v>1.85</v>
      </c>
      <c r="H63" s="31" t="s">
        <v>32</v>
      </c>
      <c r="I63" s="31" t="s">
        <v>32</v>
      </c>
      <c r="J63" s="31">
        <v>0</v>
      </c>
      <c r="M63" s="25" t="s">
        <v>30</v>
      </c>
      <c r="N63" s="32">
        <f>((G63-1)*(1-(IF(H63="no",0,'results log'!$B$3)))+1)</f>
        <v>1.85</v>
      </c>
      <c r="O63" s="32">
        <f t="shared" si="0"/>
        <v>10</v>
      </c>
      <c r="P63" s="33">
        <f>IF(ISBLANK(M63),,IF(ISBLANK(F63),,(IF(M63="WON-EW",((((F63-1)*J63)*'results log'!$B$2)+('results log'!$B$2*(F63-1))),IF(M63="WON",((((F63-1)*J63)*'results log'!$B$2)+('results log'!$B$2*(F63-1))),IF(M63="PLACED",((((F63-1)*J63)*'results log'!$B$2)-'results log'!$B$2),IF(J63=0,-'results log'!$B$2,IF(J63=0,-'results log'!$B$2,-('results log'!$B$2*2)))))))*E63))</f>
        <v>-20</v>
      </c>
      <c r="Q63" s="34">
        <f>IF(ISBLANK(M63),,IF(ISBLANK(G63),,(IF(M63="WON-EW",((((N63-1)*J63)*'results log'!$B$2)+('results log'!$B$2*(N63-1))),IF(M63="WON",((((N63-1)*J63)*'results log'!$B$2)+('results log'!$B$2*(N63-1))),IF(M63="PLACED",((((N63-1)*J63)*'results log'!$B$2)-'results log'!$B$2),IF(J63=0,-'results log'!$B$2,IF(J63=0,-'results log'!$B$2,-('results log'!$B$2*2)))))))*E63))</f>
        <v>-20</v>
      </c>
      <c r="R63" s="34">
        <f>IF(ISBLANK(M63),,IF(T63&lt;&gt;1,((IF(M63="WON-EW",(((K63-1)*'results log'!$B$2)*(1-$B$3))+(((L63-1)*'results log'!$B$2)*(1-$B$3)),IF(M63="WON",(((K63-1)*'results log'!$B$2)*(1-$B$3)),IF(M63="PLACED",(((L63-1)*'results log'!$B$2)*(1-$B$3))-'results log'!$B$2,IF(J63=0,-'results log'!$B$2,-('results log'!$B$2*2))))))*E63),0))</f>
        <v>0</v>
      </c>
      <c r="S63" s="34" t="s">
        <v>47</v>
      </c>
      <c r="T63" s="19">
        <f t="shared" si="1"/>
        <v>1</v>
      </c>
      <c r="AF63" s="19">
        <f t="shared" si="2"/>
        <v>0</v>
      </c>
      <c r="AG63" s="19">
        <f t="shared" si="3"/>
        <v>-20</v>
      </c>
      <c r="AH63" s="19">
        <f t="shared" si="6"/>
        <v>0</v>
      </c>
      <c r="AI63" s="19">
        <f t="shared" si="7"/>
        <v>0</v>
      </c>
    </row>
    <row r="64" spans="1:35" ht="15">
      <c r="A64" s="30">
        <v>42694</v>
      </c>
      <c r="B64" s="23" t="s">
        <v>161</v>
      </c>
      <c r="C64" s="25" t="s">
        <v>102</v>
      </c>
      <c r="D64" s="23" t="s">
        <v>162</v>
      </c>
      <c r="E64" s="31">
        <v>15</v>
      </c>
      <c r="F64" s="31">
        <v>1.85</v>
      </c>
      <c r="G64" s="31">
        <v>1.85</v>
      </c>
      <c r="H64" s="31" t="s">
        <v>32</v>
      </c>
      <c r="I64" s="31" t="s">
        <v>32</v>
      </c>
      <c r="J64" s="31">
        <v>0</v>
      </c>
      <c r="M64" s="25" t="s">
        <v>27</v>
      </c>
      <c r="N64" s="32">
        <f>((G64-1)*(1-(IF(H64="no",0,'results log'!$B$3)))+1)</f>
        <v>1.85</v>
      </c>
      <c r="O64" s="32">
        <f t="shared" si="0"/>
        <v>15</v>
      </c>
      <c r="P64" s="33">
        <f>IF(ISBLANK(M64),,IF(ISBLANK(F64),,(IF(M64="WON-EW",((((F64-1)*J64)*'results log'!$B$2)+('results log'!$B$2*(F64-1))),IF(M64="WON",((((F64-1)*J64)*'results log'!$B$2)+('results log'!$B$2*(F64-1))),IF(M64="PLACED",((((F64-1)*J64)*'results log'!$B$2)-'results log'!$B$2),IF(J64=0,-'results log'!$B$2,IF(J64=0,-'results log'!$B$2,-('results log'!$B$2*2)))))))*E64))</f>
        <v>25.500000000000004</v>
      </c>
      <c r="Q64" s="34">
        <f>IF(ISBLANK(M64),,IF(ISBLANK(G64),,(IF(M64="WON-EW",((((N64-1)*J64)*'results log'!$B$2)+('results log'!$B$2*(N64-1))),IF(M64="WON",((((N64-1)*J64)*'results log'!$B$2)+('results log'!$B$2*(N64-1))),IF(M64="PLACED",((((N64-1)*J64)*'results log'!$B$2)-'results log'!$B$2),IF(J64=0,-'results log'!$B$2,IF(J64=0,-'results log'!$B$2,-('results log'!$B$2*2)))))))*E64))</f>
        <v>25.500000000000004</v>
      </c>
      <c r="R64" s="34">
        <f>IF(ISBLANK(M64),,IF(T64&lt;&gt;1,((IF(M64="WON-EW",(((K64-1)*'results log'!$B$2)*(1-$B$3))+(((L64-1)*'results log'!$B$2)*(1-$B$3)),IF(M64="WON",(((K64-1)*'results log'!$B$2)*(1-$B$3)),IF(M64="PLACED",(((L64-1)*'results log'!$B$2)*(1-$B$3))-'results log'!$B$2,IF(J64=0,-'results log'!$B$2,-('results log'!$B$2*2))))))*E64),0))</f>
        <v>0</v>
      </c>
      <c r="S64" s="34" t="s">
        <v>37</v>
      </c>
      <c r="T64" s="19">
        <f t="shared" si="1"/>
        <v>1</v>
      </c>
      <c r="AF64" s="19">
        <f t="shared" si="2"/>
        <v>25.500000000000004</v>
      </c>
      <c r="AG64" s="19">
        <f t="shared" si="3"/>
        <v>0</v>
      </c>
      <c r="AH64" s="19">
        <f t="shared" si="6"/>
        <v>0</v>
      </c>
      <c r="AI64" s="19">
        <f t="shared" si="7"/>
        <v>0</v>
      </c>
    </row>
    <row r="65" spans="1:35" ht="15">
      <c r="A65" s="30">
        <v>42694</v>
      </c>
      <c r="B65" s="23" t="s">
        <v>163</v>
      </c>
      <c r="C65" s="25" t="s">
        <v>108</v>
      </c>
      <c r="D65" s="23" t="s">
        <v>164</v>
      </c>
      <c r="E65" s="31">
        <v>10</v>
      </c>
      <c r="F65" s="31">
        <v>1.83</v>
      </c>
      <c r="G65" s="31">
        <v>1.83</v>
      </c>
      <c r="H65" s="31" t="s">
        <v>32</v>
      </c>
      <c r="I65" s="31" t="s">
        <v>32</v>
      </c>
      <c r="J65" s="31">
        <v>0</v>
      </c>
      <c r="M65" s="25" t="s">
        <v>30</v>
      </c>
      <c r="N65" s="32">
        <f>((G65-1)*(1-(IF(H65="no",0,'results log'!$B$3)))+1)</f>
        <v>1.83</v>
      </c>
      <c r="O65" s="32">
        <f t="shared" si="0"/>
        <v>10</v>
      </c>
      <c r="P65" s="33">
        <f>IF(ISBLANK(M65),,IF(ISBLANK(F65),,(IF(M65="WON-EW",((((F65-1)*J65)*'results log'!$B$2)+('results log'!$B$2*(F65-1))),IF(M65="WON",((((F65-1)*J65)*'results log'!$B$2)+('results log'!$B$2*(F65-1))),IF(M65="PLACED",((((F65-1)*J65)*'results log'!$B$2)-'results log'!$B$2),IF(J65=0,-'results log'!$B$2,IF(J65=0,-'results log'!$B$2,-('results log'!$B$2*2)))))))*E65))</f>
        <v>-20</v>
      </c>
      <c r="Q65" s="34">
        <f>IF(ISBLANK(M65),,IF(ISBLANK(G65),,(IF(M65="WON-EW",((((N65-1)*J65)*'results log'!$B$2)+('results log'!$B$2*(N65-1))),IF(M65="WON",((((N65-1)*J65)*'results log'!$B$2)+('results log'!$B$2*(N65-1))),IF(M65="PLACED",((((N65-1)*J65)*'results log'!$B$2)-'results log'!$B$2),IF(J65=0,-'results log'!$B$2,IF(J65=0,-'results log'!$B$2,-('results log'!$B$2*2)))))))*E65))</f>
        <v>-20</v>
      </c>
      <c r="R65" s="34">
        <f>IF(ISBLANK(M65),,IF(T65&lt;&gt;1,((IF(M65="WON-EW",(((K65-1)*'results log'!$B$2)*(1-$B$3))+(((L65-1)*'results log'!$B$2)*(1-$B$3)),IF(M65="WON",(((K65-1)*'results log'!$B$2)*(1-$B$3)),IF(M65="PLACED",(((L65-1)*'results log'!$B$2)*(1-$B$3))-'results log'!$B$2,IF(J65=0,-'results log'!$B$2,-('results log'!$B$2*2))))))*E65),0))</f>
        <v>0</v>
      </c>
      <c r="S65" s="34" t="s">
        <v>47</v>
      </c>
      <c r="T65" s="19">
        <f t="shared" si="1"/>
        <v>1</v>
      </c>
      <c r="AF65" s="19">
        <f t="shared" si="2"/>
        <v>0</v>
      </c>
      <c r="AG65" s="19">
        <f t="shared" si="3"/>
        <v>-20</v>
      </c>
      <c r="AH65" s="19">
        <f t="shared" si="6"/>
        <v>0</v>
      </c>
      <c r="AI65" s="19">
        <f t="shared" si="7"/>
        <v>0</v>
      </c>
    </row>
    <row r="66" spans="1:35" ht="15">
      <c r="A66" s="30">
        <v>42694</v>
      </c>
      <c r="B66" s="23" t="s">
        <v>165</v>
      </c>
      <c r="C66" s="25" t="s">
        <v>103</v>
      </c>
      <c r="D66" s="23" t="s">
        <v>97</v>
      </c>
      <c r="E66" s="31">
        <v>10</v>
      </c>
      <c r="F66" s="31">
        <v>1.9</v>
      </c>
      <c r="G66" s="31">
        <v>1.87</v>
      </c>
      <c r="H66" s="31" t="s">
        <v>32</v>
      </c>
      <c r="I66" s="31" t="s">
        <v>32</v>
      </c>
      <c r="J66" s="31">
        <v>0</v>
      </c>
      <c r="M66" s="25" t="s">
        <v>30</v>
      </c>
      <c r="N66" s="32">
        <f>((G66-1)*(1-(IF(H66="no",0,'results log'!$B$3)))+1)</f>
        <v>1.87</v>
      </c>
      <c r="O66" s="32">
        <f t="shared" si="0"/>
        <v>10</v>
      </c>
      <c r="P66" s="33">
        <f>IF(ISBLANK(M66),,IF(ISBLANK(F66),,(IF(M66="WON-EW",((((F66-1)*J66)*'results log'!$B$2)+('results log'!$B$2*(F66-1))),IF(M66="WON",((((F66-1)*J66)*'results log'!$B$2)+('results log'!$B$2*(F66-1))),IF(M66="PLACED",((((F66-1)*J66)*'results log'!$B$2)-'results log'!$B$2),IF(J66=0,-'results log'!$B$2,IF(J66=0,-'results log'!$B$2,-('results log'!$B$2*2)))))))*E66))</f>
        <v>-20</v>
      </c>
      <c r="Q66" s="34">
        <f>IF(ISBLANK(M66),,IF(ISBLANK(G66),,(IF(M66="WON-EW",((((N66-1)*J66)*'results log'!$B$2)+('results log'!$B$2*(N66-1))),IF(M66="WON",((((N66-1)*J66)*'results log'!$B$2)+('results log'!$B$2*(N66-1))),IF(M66="PLACED",((((N66-1)*J66)*'results log'!$B$2)-'results log'!$B$2),IF(J66=0,-'results log'!$B$2,IF(J66=0,-'results log'!$B$2,-('results log'!$B$2*2)))))))*E66))</f>
        <v>-20</v>
      </c>
      <c r="R66" s="34">
        <f>IF(ISBLANK(M66),,IF(T66&lt;&gt;1,((IF(M66="WON-EW",(((K66-1)*'results log'!$B$2)*(1-$B$3))+(((L66-1)*'results log'!$B$2)*(1-$B$3)),IF(M66="WON",(((K66-1)*'results log'!$B$2)*(1-$B$3)),IF(M66="PLACED",(((L66-1)*'results log'!$B$2)*(1-$B$3))-'results log'!$B$2,IF(J66=0,-'results log'!$B$2,-('results log'!$B$2*2))))))*E66),0))</f>
        <v>0</v>
      </c>
      <c r="S66" s="34" t="s">
        <v>47</v>
      </c>
      <c r="T66" s="19">
        <f t="shared" si="1"/>
        <v>1</v>
      </c>
      <c r="AF66" s="19">
        <f t="shared" si="2"/>
        <v>0</v>
      </c>
      <c r="AG66" s="19">
        <f t="shared" si="3"/>
        <v>-20</v>
      </c>
      <c r="AH66" s="19">
        <f t="shared" si="6"/>
        <v>0</v>
      </c>
      <c r="AI66" s="19">
        <f t="shared" si="7"/>
        <v>0</v>
      </c>
    </row>
    <row r="67" spans="1:35" ht="15">
      <c r="A67" s="30">
        <v>42694</v>
      </c>
      <c r="B67" s="23" t="s">
        <v>166</v>
      </c>
      <c r="C67" s="25" t="s">
        <v>103</v>
      </c>
      <c r="D67" s="23" t="s">
        <v>59</v>
      </c>
      <c r="E67" s="31">
        <v>10</v>
      </c>
      <c r="F67" s="31">
        <v>1.83</v>
      </c>
      <c r="G67" s="31">
        <v>1.85</v>
      </c>
      <c r="H67" s="31" t="s">
        <v>32</v>
      </c>
      <c r="I67" s="31" t="s">
        <v>32</v>
      </c>
      <c r="J67" s="31">
        <v>0</v>
      </c>
      <c r="M67" s="25" t="s">
        <v>27</v>
      </c>
      <c r="N67" s="32">
        <f>((G67-1)*(1-(IF(H67="no",0,'results log'!$B$3)))+1)</f>
        <v>1.85</v>
      </c>
      <c r="O67" s="32">
        <f t="shared" si="0"/>
        <v>10</v>
      </c>
      <c r="P67" s="33">
        <f>IF(ISBLANK(M67),,IF(ISBLANK(F67),,(IF(M67="WON-EW",((((F67-1)*J67)*'results log'!$B$2)+('results log'!$B$2*(F67-1))),IF(M67="WON",((((F67-1)*J67)*'results log'!$B$2)+('results log'!$B$2*(F67-1))),IF(M67="PLACED",((((F67-1)*J67)*'results log'!$B$2)-'results log'!$B$2),IF(J67=0,-'results log'!$B$2,IF(J67=0,-'results log'!$B$2,-('results log'!$B$2*2)))))))*E67))</f>
        <v>16.6</v>
      </c>
      <c r="Q67" s="34">
        <f>IF(ISBLANK(M67),,IF(ISBLANK(G67),,(IF(M67="WON-EW",((((N67-1)*J67)*'results log'!$B$2)+('results log'!$B$2*(N67-1))),IF(M67="WON",((((N67-1)*J67)*'results log'!$B$2)+('results log'!$B$2*(N67-1))),IF(M67="PLACED",((((N67-1)*J67)*'results log'!$B$2)-'results log'!$B$2),IF(J67=0,-'results log'!$B$2,IF(J67=0,-'results log'!$B$2,-('results log'!$B$2*2)))))))*E67))</f>
        <v>17</v>
      </c>
      <c r="R67" s="34">
        <f>IF(ISBLANK(M67),,IF(T67&lt;&gt;1,((IF(M67="WON-EW",(((K67-1)*'results log'!$B$2)*(1-$B$3))+(((L67-1)*'results log'!$B$2)*(1-$B$3)),IF(M67="WON",(((K67-1)*'results log'!$B$2)*(1-$B$3)),IF(M67="PLACED",(((L67-1)*'results log'!$B$2)*(1-$B$3))-'results log'!$B$2,IF(J67=0,-'results log'!$B$2,-('results log'!$B$2*2))))))*E67),0))</f>
        <v>0</v>
      </c>
      <c r="S67" s="34" t="s">
        <v>47</v>
      </c>
      <c r="T67" s="19">
        <f t="shared" si="1"/>
        <v>1</v>
      </c>
      <c r="AF67" s="19">
        <f t="shared" si="2"/>
        <v>0</v>
      </c>
      <c r="AG67" s="19">
        <f t="shared" si="3"/>
        <v>17</v>
      </c>
      <c r="AH67" s="19">
        <f t="shared" si="6"/>
        <v>0</v>
      </c>
      <c r="AI67" s="19">
        <f t="shared" si="7"/>
        <v>0</v>
      </c>
    </row>
    <row r="68" spans="1:35" ht="15">
      <c r="A68" s="30">
        <v>42694</v>
      </c>
      <c r="B68" s="23" t="s">
        <v>167</v>
      </c>
      <c r="C68" s="25" t="s">
        <v>108</v>
      </c>
      <c r="D68" s="23" t="s">
        <v>168</v>
      </c>
      <c r="E68" s="31">
        <v>10</v>
      </c>
      <c r="F68" s="31">
        <v>1.72</v>
      </c>
      <c r="G68" s="31">
        <v>1.75</v>
      </c>
      <c r="H68" s="31" t="s">
        <v>32</v>
      </c>
      <c r="I68" s="31" t="s">
        <v>32</v>
      </c>
      <c r="J68" s="31">
        <v>0</v>
      </c>
      <c r="M68" s="25" t="s">
        <v>30</v>
      </c>
      <c r="N68" s="32">
        <f>((G68-1)*(1-(IF(H68="no",0,'results log'!$B$3)))+1)</f>
        <v>1.75</v>
      </c>
      <c r="O68" s="32">
        <f t="shared" si="0"/>
        <v>10</v>
      </c>
      <c r="P68" s="33">
        <f>IF(ISBLANK(M68),,IF(ISBLANK(F68),,(IF(M68="WON-EW",((((F68-1)*J68)*'results log'!$B$2)+('results log'!$B$2*(F68-1))),IF(M68="WON",((((F68-1)*J68)*'results log'!$B$2)+('results log'!$B$2*(F68-1))),IF(M68="PLACED",((((F68-1)*J68)*'results log'!$B$2)-'results log'!$B$2),IF(J68=0,-'results log'!$B$2,IF(J68=0,-'results log'!$B$2,-('results log'!$B$2*2)))))))*E68))</f>
        <v>-20</v>
      </c>
      <c r="Q68" s="34">
        <f>IF(ISBLANK(M68),,IF(ISBLANK(G68),,(IF(M68="WON-EW",((((N68-1)*J68)*'results log'!$B$2)+('results log'!$B$2*(N68-1))),IF(M68="WON",((((N68-1)*J68)*'results log'!$B$2)+('results log'!$B$2*(N68-1))),IF(M68="PLACED",((((N68-1)*J68)*'results log'!$B$2)-'results log'!$B$2),IF(J68=0,-'results log'!$B$2,IF(J68=0,-'results log'!$B$2,-('results log'!$B$2*2)))))))*E68))</f>
        <v>-20</v>
      </c>
      <c r="R68" s="34">
        <f>IF(ISBLANK(M68),,IF(T68&lt;&gt;1,((IF(M68="WON-EW",(((K68-1)*'results log'!$B$2)*(1-$B$3))+(((L68-1)*'results log'!$B$2)*(1-$B$3)),IF(M68="WON",(((K68-1)*'results log'!$B$2)*(1-$B$3)),IF(M68="PLACED",(((L68-1)*'results log'!$B$2)*(1-$B$3))-'results log'!$B$2,IF(J68=0,-'results log'!$B$2,-('results log'!$B$2*2))))))*E68),0))</f>
        <v>0</v>
      </c>
      <c r="S68" s="34" t="s">
        <v>47</v>
      </c>
      <c r="T68" s="19">
        <f t="shared" si="1"/>
        <v>1</v>
      </c>
      <c r="AF68" s="19">
        <f t="shared" si="2"/>
        <v>0</v>
      </c>
      <c r="AG68" s="19">
        <f t="shared" si="3"/>
        <v>-20</v>
      </c>
      <c r="AH68" s="19">
        <f t="shared" si="6"/>
        <v>0</v>
      </c>
      <c r="AI68" s="19">
        <f t="shared" si="7"/>
        <v>0</v>
      </c>
    </row>
    <row r="69" spans="1:35" ht="30">
      <c r="A69" s="30">
        <v>42694</v>
      </c>
      <c r="B69" s="41" t="s">
        <v>169</v>
      </c>
      <c r="C69" s="25" t="s">
        <v>103</v>
      </c>
      <c r="D69" s="41" t="s">
        <v>170</v>
      </c>
      <c r="E69" s="31">
        <v>10</v>
      </c>
      <c r="F69" s="31">
        <v>2.02</v>
      </c>
      <c r="G69" s="31">
        <v>2.02</v>
      </c>
      <c r="H69" s="31" t="s">
        <v>32</v>
      </c>
      <c r="I69" s="31" t="s">
        <v>32</v>
      </c>
      <c r="J69" s="31">
        <v>0</v>
      </c>
      <c r="M69" s="25" t="s">
        <v>27</v>
      </c>
      <c r="N69" s="32">
        <f>((G69-1)*(1-(IF(H69="no",0,'results log'!$B$3)))+1)</f>
        <v>2.02</v>
      </c>
      <c r="O69" s="32">
        <f aca="true" t="shared" si="8" ref="O69:O132">E69*IF(I69="yes",2,1)</f>
        <v>10</v>
      </c>
      <c r="P69" s="33">
        <f>IF(ISBLANK(M69),,IF(ISBLANK(F69),,(IF(M69="WON-EW",((((F69-1)*J69)*'results log'!$B$2)+('results log'!$B$2*(F69-1))),IF(M69="WON",((((F69-1)*J69)*'results log'!$B$2)+('results log'!$B$2*(F69-1))),IF(M69="PLACED",((((F69-1)*J69)*'results log'!$B$2)-'results log'!$B$2),IF(J69=0,-'results log'!$B$2,IF(J69=0,-'results log'!$B$2,-('results log'!$B$2*2)))))))*E69))</f>
        <v>20.4</v>
      </c>
      <c r="Q69" s="34">
        <f>IF(ISBLANK(M69),,IF(ISBLANK(G69),,(IF(M69="WON-EW",((((N69-1)*J69)*'results log'!$B$2)+('results log'!$B$2*(N69-1))),IF(M69="WON",((((N69-1)*J69)*'results log'!$B$2)+('results log'!$B$2*(N69-1))),IF(M69="PLACED",((((N69-1)*J69)*'results log'!$B$2)-'results log'!$B$2),IF(J69=0,-'results log'!$B$2,IF(J69=0,-'results log'!$B$2,-('results log'!$B$2*2)))))))*E69))</f>
        <v>20.4</v>
      </c>
      <c r="R69" s="34">
        <f>IF(ISBLANK(M69),,IF(T69&lt;&gt;1,((IF(M69="WON-EW",(((K69-1)*'results log'!$B$2)*(1-$B$3))+(((L69-1)*'results log'!$B$2)*(1-$B$3)),IF(M69="WON",(((K69-1)*'results log'!$B$2)*(1-$B$3)),IF(M69="PLACED",(((L69-1)*'results log'!$B$2)*(1-$B$3))-'results log'!$B$2,IF(J69=0,-'results log'!$B$2,-('results log'!$B$2*2))))))*E69),0))</f>
        <v>0</v>
      </c>
      <c r="S69" s="34" t="s">
        <v>352</v>
      </c>
      <c r="T69" s="19">
        <f t="shared" si="1"/>
        <v>1</v>
      </c>
      <c r="AF69" s="19">
        <f t="shared" si="2"/>
        <v>0</v>
      </c>
      <c r="AG69" s="19">
        <f t="shared" si="3"/>
        <v>0</v>
      </c>
      <c r="AH69" s="19">
        <f t="shared" si="6"/>
        <v>0</v>
      </c>
      <c r="AI69" s="19">
        <f t="shared" si="7"/>
        <v>20.4</v>
      </c>
    </row>
    <row r="70" spans="1:35" ht="15">
      <c r="A70" s="30">
        <v>42695</v>
      </c>
      <c r="B70" s="23" t="s">
        <v>171</v>
      </c>
      <c r="C70" s="25" t="s">
        <v>103</v>
      </c>
      <c r="D70" s="41" t="s">
        <v>172</v>
      </c>
      <c r="E70" s="31">
        <v>15</v>
      </c>
      <c r="F70" s="31">
        <v>1.71</v>
      </c>
      <c r="G70" s="31">
        <v>1.71</v>
      </c>
      <c r="H70" s="31" t="s">
        <v>32</v>
      </c>
      <c r="I70" s="31" t="s">
        <v>32</v>
      </c>
      <c r="J70" s="31">
        <v>0</v>
      </c>
      <c r="M70" s="25" t="s">
        <v>27</v>
      </c>
      <c r="N70" s="32">
        <f>((G70-1)*(1-(IF(H70="no",0,'results log'!$B$3)))+1)</f>
        <v>1.71</v>
      </c>
      <c r="O70" s="32">
        <f t="shared" si="8"/>
        <v>15</v>
      </c>
      <c r="P70" s="33">
        <f>IF(ISBLANK(M70),,IF(ISBLANK(F70),,(IF(M70="WON-EW",((((F70-1)*J70)*'results log'!$B$2)+('results log'!$B$2*(F70-1))),IF(M70="WON",((((F70-1)*J70)*'results log'!$B$2)+('results log'!$B$2*(F70-1))),IF(M70="PLACED",((((F70-1)*J70)*'results log'!$B$2)-'results log'!$B$2),IF(J70=0,-'results log'!$B$2,IF(J70=0,-'results log'!$B$2,-('results log'!$B$2*2)))))))*E70))</f>
        <v>21.299999999999997</v>
      </c>
      <c r="Q70" s="34">
        <f>IF(ISBLANK(M70),,IF(ISBLANK(G70),,(IF(M70="WON-EW",((((N70-1)*J70)*'results log'!$B$2)+('results log'!$B$2*(N70-1))),IF(M70="WON",((((N70-1)*J70)*'results log'!$B$2)+('results log'!$B$2*(N70-1))),IF(M70="PLACED",((((N70-1)*J70)*'results log'!$B$2)-'results log'!$B$2),IF(J70=0,-'results log'!$B$2,IF(J70=0,-'results log'!$B$2,-('results log'!$B$2*2)))))))*E70))</f>
        <v>21.299999999999997</v>
      </c>
      <c r="R70" s="34">
        <f>IF(ISBLANK(M70),,IF(T70&lt;&gt;1,((IF(M70="WON-EW",(((K70-1)*'results log'!$B$2)*(1-$B$3))+(((L70-1)*'results log'!$B$2)*(1-$B$3)),IF(M70="WON",(((K70-1)*'results log'!$B$2)*(1-$B$3)),IF(M70="PLACED",(((L70-1)*'results log'!$B$2)*(1-$B$3))-'results log'!$B$2,IF(J70=0,-'results log'!$B$2,-('results log'!$B$2*2))))))*E70),0))</f>
        <v>0</v>
      </c>
      <c r="S70" s="34" t="s">
        <v>37</v>
      </c>
      <c r="T70" s="19">
        <f aca="true" t="shared" si="9" ref="T70:T133">IF(ISBLANK(K70),1,IF(ISBLANK(L70),2,99))</f>
        <v>1</v>
      </c>
      <c r="AF70" s="19">
        <f t="shared" si="2"/>
        <v>21.299999999999997</v>
      </c>
      <c r="AG70" s="19">
        <f t="shared" si="3"/>
        <v>0</v>
      </c>
      <c r="AH70" s="19">
        <f t="shared" si="6"/>
        <v>0</v>
      </c>
      <c r="AI70" s="19">
        <f t="shared" si="7"/>
        <v>0</v>
      </c>
    </row>
    <row r="71" spans="1:35" ht="15">
      <c r="A71" s="30">
        <v>42695</v>
      </c>
      <c r="B71" s="23" t="s">
        <v>173</v>
      </c>
      <c r="C71" s="25" t="s">
        <v>104</v>
      </c>
      <c r="D71" s="41" t="s">
        <v>174</v>
      </c>
      <c r="E71" s="31">
        <v>10</v>
      </c>
      <c r="F71" s="31">
        <v>1.57</v>
      </c>
      <c r="G71" s="31">
        <v>1.57</v>
      </c>
      <c r="H71" s="31" t="s">
        <v>32</v>
      </c>
      <c r="I71" s="31" t="s">
        <v>32</v>
      </c>
      <c r="J71" s="31">
        <v>0</v>
      </c>
      <c r="M71" s="25" t="s">
        <v>27</v>
      </c>
      <c r="N71" s="32">
        <f>((G71-1)*(1-(IF(H71="no",0,'results log'!$B$3)))+1)</f>
        <v>1.57</v>
      </c>
      <c r="O71" s="32">
        <f t="shared" si="8"/>
        <v>10</v>
      </c>
      <c r="P71" s="33">
        <f>IF(ISBLANK(M71),,IF(ISBLANK(F71),,(IF(M71="WON-EW",((((F71-1)*J71)*'results log'!$B$2)+('results log'!$B$2*(F71-1))),IF(M71="WON",((((F71-1)*J71)*'results log'!$B$2)+('results log'!$B$2*(F71-1))),IF(M71="PLACED",((((F71-1)*J71)*'results log'!$B$2)-'results log'!$B$2),IF(J71=0,-'results log'!$B$2,IF(J71=0,-'results log'!$B$2,-('results log'!$B$2*2)))))))*E71))</f>
        <v>11.400000000000002</v>
      </c>
      <c r="Q71" s="34">
        <f>IF(ISBLANK(M71),,IF(ISBLANK(G71),,(IF(M71="WON-EW",((((N71-1)*J71)*'results log'!$B$2)+('results log'!$B$2*(N71-1))),IF(M71="WON",((((N71-1)*J71)*'results log'!$B$2)+('results log'!$B$2*(N71-1))),IF(M71="PLACED",((((N71-1)*J71)*'results log'!$B$2)-'results log'!$B$2),IF(J71=0,-'results log'!$B$2,IF(J71=0,-'results log'!$B$2,-('results log'!$B$2*2)))))))*E71))</f>
        <v>11.400000000000002</v>
      </c>
      <c r="R71" s="34">
        <f>IF(ISBLANK(M71),,IF(T71&lt;&gt;1,((IF(M71="WON-EW",(((K71-1)*'results log'!$B$2)*(1-$B$3))+(((L71-1)*'results log'!$B$2)*(1-$B$3)),IF(M71="WON",(((K71-1)*'results log'!$B$2)*(1-$B$3)),IF(M71="PLACED",(((L71-1)*'results log'!$B$2)*(1-$B$3))-'results log'!$B$2,IF(J71=0,-'results log'!$B$2,-('results log'!$B$2*2))))))*E71),0))</f>
        <v>0</v>
      </c>
      <c r="S71" s="34" t="s">
        <v>47</v>
      </c>
      <c r="T71" s="19">
        <f t="shared" si="9"/>
        <v>1</v>
      </c>
      <c r="AF71" s="19">
        <f t="shared" si="2"/>
        <v>0</v>
      </c>
      <c r="AG71" s="19">
        <f t="shared" si="3"/>
        <v>11.400000000000002</v>
      </c>
      <c r="AH71" s="19">
        <f t="shared" si="6"/>
        <v>0</v>
      </c>
      <c r="AI71" s="19">
        <f t="shared" si="7"/>
        <v>0</v>
      </c>
    </row>
    <row r="72" spans="1:35" ht="15">
      <c r="A72" s="30">
        <v>42695</v>
      </c>
      <c r="B72" s="23" t="s">
        <v>175</v>
      </c>
      <c r="C72" s="25" t="s">
        <v>102</v>
      </c>
      <c r="D72" s="41" t="s">
        <v>183</v>
      </c>
      <c r="E72" s="31">
        <v>10</v>
      </c>
      <c r="F72" s="31">
        <v>1.78</v>
      </c>
      <c r="G72" s="31">
        <v>1.85</v>
      </c>
      <c r="H72" s="31" t="s">
        <v>32</v>
      </c>
      <c r="I72" s="31" t="s">
        <v>32</v>
      </c>
      <c r="J72" s="31">
        <v>0</v>
      </c>
      <c r="M72" s="25" t="s">
        <v>27</v>
      </c>
      <c r="N72" s="32">
        <f>((G72-1)*(1-(IF(H72="no",0,'results log'!$B$3)))+1)</f>
        <v>1.85</v>
      </c>
      <c r="O72" s="32">
        <f t="shared" si="8"/>
        <v>10</v>
      </c>
      <c r="P72" s="33">
        <f>IF(ISBLANK(M72),,IF(ISBLANK(F72),,(IF(M72="WON-EW",((((F72-1)*J72)*'results log'!$B$2)+('results log'!$B$2*(F72-1))),IF(M72="WON",((((F72-1)*J72)*'results log'!$B$2)+('results log'!$B$2*(F72-1))),IF(M72="PLACED",((((F72-1)*J72)*'results log'!$B$2)-'results log'!$B$2),IF(J72=0,-'results log'!$B$2,IF(J72=0,-'results log'!$B$2,-('results log'!$B$2*2)))))))*E72))</f>
        <v>15.600000000000001</v>
      </c>
      <c r="Q72" s="34">
        <f>IF(ISBLANK(M72),,IF(ISBLANK(G72),,(IF(M72="WON-EW",((((N72-1)*J72)*'results log'!$B$2)+('results log'!$B$2*(N72-1))),IF(M72="WON",((((N72-1)*J72)*'results log'!$B$2)+('results log'!$B$2*(N72-1))),IF(M72="PLACED",((((N72-1)*J72)*'results log'!$B$2)-'results log'!$B$2),IF(J72=0,-'results log'!$B$2,IF(J72=0,-'results log'!$B$2,-('results log'!$B$2*2)))))))*E72))</f>
        <v>17</v>
      </c>
      <c r="R72" s="34">
        <f>IF(ISBLANK(M72),,IF(T72&lt;&gt;1,((IF(M72="WON-EW",(((K72-1)*'results log'!$B$2)*(1-$B$3))+(((L72-1)*'results log'!$B$2)*(1-$B$3)),IF(M72="WON",(((K72-1)*'results log'!$B$2)*(1-$B$3)),IF(M72="PLACED",(((L72-1)*'results log'!$B$2)*(1-$B$3))-'results log'!$B$2,IF(J72=0,-'results log'!$B$2,-('results log'!$B$2*2))))))*E72),0))</f>
        <v>0</v>
      </c>
      <c r="S72" s="34" t="s">
        <v>47</v>
      </c>
      <c r="T72" s="19">
        <f t="shared" si="9"/>
        <v>1</v>
      </c>
      <c r="AF72" s="19">
        <f t="shared" si="2"/>
        <v>0</v>
      </c>
      <c r="AG72" s="19">
        <f t="shared" si="3"/>
        <v>17</v>
      </c>
      <c r="AH72" s="19">
        <f t="shared" si="6"/>
        <v>0</v>
      </c>
      <c r="AI72" s="19">
        <f t="shared" si="7"/>
        <v>0</v>
      </c>
    </row>
    <row r="73" spans="1:35" ht="15">
      <c r="A73" s="30">
        <v>42695</v>
      </c>
      <c r="B73" s="23" t="s">
        <v>176</v>
      </c>
      <c r="C73" s="25" t="s">
        <v>103</v>
      </c>
      <c r="D73" s="41" t="s">
        <v>49</v>
      </c>
      <c r="E73" s="31">
        <v>10</v>
      </c>
      <c r="F73" s="31">
        <v>1.85</v>
      </c>
      <c r="G73" s="31">
        <v>1.85</v>
      </c>
      <c r="H73" s="31" t="s">
        <v>32</v>
      </c>
      <c r="I73" s="31" t="s">
        <v>32</v>
      </c>
      <c r="J73" s="31">
        <v>0</v>
      </c>
      <c r="M73" s="25" t="s">
        <v>30</v>
      </c>
      <c r="N73" s="32">
        <f>((G73-1)*(1-(IF(H73="no",0,'results log'!$B$3)))+1)</f>
        <v>1.85</v>
      </c>
      <c r="O73" s="32">
        <f t="shared" si="8"/>
        <v>10</v>
      </c>
      <c r="P73" s="33">
        <f>IF(ISBLANK(M73),,IF(ISBLANK(F73),,(IF(M73="WON-EW",((((F73-1)*J73)*'results log'!$B$2)+('results log'!$B$2*(F73-1))),IF(M73="WON",((((F73-1)*J73)*'results log'!$B$2)+('results log'!$B$2*(F73-1))),IF(M73="PLACED",((((F73-1)*J73)*'results log'!$B$2)-'results log'!$B$2),IF(J73=0,-'results log'!$B$2,IF(J73=0,-'results log'!$B$2,-('results log'!$B$2*2)))))))*E73))</f>
        <v>-20</v>
      </c>
      <c r="Q73" s="34">
        <f>IF(ISBLANK(M73),,IF(ISBLANK(G73),,(IF(M73="WON-EW",((((N73-1)*J73)*'results log'!$B$2)+('results log'!$B$2*(N73-1))),IF(M73="WON",((((N73-1)*J73)*'results log'!$B$2)+('results log'!$B$2*(N73-1))),IF(M73="PLACED",((((N73-1)*J73)*'results log'!$B$2)-'results log'!$B$2),IF(J73=0,-'results log'!$B$2,IF(J73=0,-'results log'!$B$2,-('results log'!$B$2*2)))))))*E73))</f>
        <v>-20</v>
      </c>
      <c r="R73" s="34">
        <f>IF(ISBLANK(M73),,IF(T73&lt;&gt;1,((IF(M73="WON-EW",(((K73-1)*'results log'!$B$2)*(1-$B$3))+(((L73-1)*'results log'!$B$2)*(1-$B$3)),IF(M73="WON",(((K73-1)*'results log'!$B$2)*(1-$B$3)),IF(M73="PLACED",(((L73-1)*'results log'!$B$2)*(1-$B$3))-'results log'!$B$2,IF(J73=0,-'results log'!$B$2,-('results log'!$B$2*2))))))*E73),0))</f>
        <v>0</v>
      </c>
      <c r="S73" s="34" t="s">
        <v>47</v>
      </c>
      <c r="T73" s="19">
        <f t="shared" si="9"/>
        <v>1</v>
      </c>
      <c r="AF73" s="19">
        <f aca="true" t="shared" si="10" ref="AF73:AF136">IF(S73="Bet of the Day",Q73,0)</f>
        <v>0</v>
      </c>
      <c r="AG73" s="19">
        <f aca="true" t="shared" si="11" ref="AG73:AG136">IF(S73="Prime",Q73,0)</f>
        <v>-20</v>
      </c>
      <c r="AH73" s="19">
        <f t="shared" si="6"/>
        <v>0</v>
      </c>
      <c r="AI73" s="19">
        <f t="shared" si="7"/>
        <v>0</v>
      </c>
    </row>
    <row r="74" spans="1:35" ht="15">
      <c r="A74" s="30">
        <v>42695</v>
      </c>
      <c r="B74" s="23" t="s">
        <v>177</v>
      </c>
      <c r="C74" s="25" t="s">
        <v>108</v>
      </c>
      <c r="D74" s="41" t="s">
        <v>178</v>
      </c>
      <c r="E74" s="31">
        <v>10</v>
      </c>
      <c r="F74" s="31">
        <v>1.85</v>
      </c>
      <c r="G74" s="31">
        <v>1.92</v>
      </c>
      <c r="H74" s="31" t="s">
        <v>32</v>
      </c>
      <c r="I74" s="31" t="s">
        <v>32</v>
      </c>
      <c r="J74" s="31">
        <v>0</v>
      </c>
      <c r="M74" s="25" t="s">
        <v>30</v>
      </c>
      <c r="N74" s="32">
        <f>((G74-1)*(1-(IF(H74="no",0,'results log'!$B$3)))+1)</f>
        <v>1.92</v>
      </c>
      <c r="O74" s="32">
        <f t="shared" si="8"/>
        <v>10</v>
      </c>
      <c r="P74" s="33">
        <f>IF(ISBLANK(M74),,IF(ISBLANK(F74),,(IF(M74="WON-EW",((((F74-1)*J74)*'results log'!$B$2)+('results log'!$B$2*(F74-1))),IF(M74="WON",((((F74-1)*J74)*'results log'!$B$2)+('results log'!$B$2*(F74-1))),IF(M74="PLACED",((((F74-1)*J74)*'results log'!$B$2)-'results log'!$B$2),IF(J74=0,-'results log'!$B$2,IF(J74=0,-'results log'!$B$2,-('results log'!$B$2*2)))))))*E74))</f>
        <v>-20</v>
      </c>
      <c r="Q74" s="34">
        <f>IF(ISBLANK(M74),,IF(ISBLANK(G74),,(IF(M74="WON-EW",((((N74-1)*J74)*'results log'!$B$2)+('results log'!$B$2*(N74-1))),IF(M74="WON",((((N74-1)*J74)*'results log'!$B$2)+('results log'!$B$2*(N74-1))),IF(M74="PLACED",((((N74-1)*J74)*'results log'!$B$2)-'results log'!$B$2),IF(J74=0,-'results log'!$B$2,IF(J74=0,-'results log'!$B$2,-('results log'!$B$2*2)))))))*E74))</f>
        <v>-20</v>
      </c>
      <c r="R74" s="34">
        <f>IF(ISBLANK(M74),,IF(T74&lt;&gt;1,((IF(M74="WON-EW",(((K74-1)*'results log'!$B$2)*(1-$B$3))+(((L74-1)*'results log'!$B$2)*(1-$B$3)),IF(M74="WON",(((K74-1)*'results log'!$B$2)*(1-$B$3)),IF(M74="PLACED",(((L74-1)*'results log'!$B$2)*(1-$B$3))-'results log'!$B$2,IF(J74=0,-'results log'!$B$2,-('results log'!$B$2*2))))))*E74),0))</f>
        <v>0</v>
      </c>
      <c r="S74" s="34" t="s">
        <v>47</v>
      </c>
      <c r="T74" s="19">
        <f t="shared" si="9"/>
        <v>1</v>
      </c>
      <c r="AF74" s="19">
        <f t="shared" si="10"/>
        <v>0</v>
      </c>
      <c r="AG74" s="19">
        <f t="shared" si="11"/>
        <v>-20</v>
      </c>
      <c r="AH74" s="19">
        <f t="shared" si="6"/>
        <v>0</v>
      </c>
      <c r="AI74" s="19">
        <f t="shared" si="7"/>
        <v>0</v>
      </c>
    </row>
    <row r="75" spans="1:35" ht="15">
      <c r="A75" s="30">
        <v>42695</v>
      </c>
      <c r="B75" s="23" t="s">
        <v>179</v>
      </c>
      <c r="C75" s="25" t="s">
        <v>102</v>
      </c>
      <c r="D75" s="41" t="s">
        <v>180</v>
      </c>
      <c r="E75" s="31">
        <v>5</v>
      </c>
      <c r="F75" s="31">
        <v>1.8</v>
      </c>
      <c r="G75" s="31">
        <v>1.83</v>
      </c>
      <c r="H75" s="31" t="s">
        <v>32</v>
      </c>
      <c r="I75" s="31" t="s">
        <v>32</v>
      </c>
      <c r="J75" s="31">
        <v>0</v>
      </c>
      <c r="M75" s="25" t="s">
        <v>30</v>
      </c>
      <c r="N75" s="32">
        <f>((G75-1)*(1-(IF(H75="no",0,'results log'!$B$3)))+1)</f>
        <v>1.83</v>
      </c>
      <c r="O75" s="32">
        <f t="shared" si="8"/>
        <v>5</v>
      </c>
      <c r="P75" s="33">
        <f>IF(ISBLANK(M75),,IF(ISBLANK(F75),,(IF(M75="WON-EW",((((F75-1)*J75)*'results log'!$B$2)+('results log'!$B$2*(F75-1))),IF(M75="WON",((((F75-1)*J75)*'results log'!$B$2)+('results log'!$B$2*(F75-1))),IF(M75="PLACED",((((F75-1)*J75)*'results log'!$B$2)-'results log'!$B$2),IF(J75=0,-'results log'!$B$2,IF(J75=0,-'results log'!$B$2,-('results log'!$B$2*2)))))))*E75))</f>
        <v>-10</v>
      </c>
      <c r="Q75" s="34">
        <f>IF(ISBLANK(M75),,IF(ISBLANK(G75),,(IF(M75="WON-EW",((((N75-1)*J75)*'results log'!$B$2)+('results log'!$B$2*(N75-1))),IF(M75="WON",((((N75-1)*J75)*'results log'!$B$2)+('results log'!$B$2*(N75-1))),IF(M75="PLACED",((((N75-1)*J75)*'results log'!$B$2)-'results log'!$B$2),IF(J75=0,-'results log'!$B$2,IF(J75=0,-'results log'!$B$2,-('results log'!$B$2*2)))))))*E75))</f>
        <v>-10</v>
      </c>
      <c r="R75" s="34">
        <f>IF(ISBLANK(M75),,IF(T75&lt;&gt;1,((IF(M75="WON-EW",(((K75-1)*'results log'!$B$2)*(1-$B$3))+(((L75-1)*'results log'!$B$2)*(1-$B$3)),IF(M75="WON",(((K75-1)*'results log'!$B$2)*(1-$B$3)),IF(M75="PLACED",(((L75-1)*'results log'!$B$2)*(1-$B$3))-'results log'!$B$2,IF(J75=0,-'results log'!$B$2,-('results log'!$B$2*2))))))*E75),0))</f>
        <v>0</v>
      </c>
      <c r="S75" s="34" t="s">
        <v>98</v>
      </c>
      <c r="T75" s="19">
        <f t="shared" si="9"/>
        <v>1</v>
      </c>
      <c r="AF75" s="19">
        <f t="shared" si="10"/>
        <v>0</v>
      </c>
      <c r="AG75" s="19">
        <f t="shared" si="11"/>
        <v>0</v>
      </c>
      <c r="AH75" s="19">
        <f t="shared" si="6"/>
        <v>-10</v>
      </c>
      <c r="AI75" s="19">
        <f t="shared" si="7"/>
        <v>0</v>
      </c>
    </row>
    <row r="76" spans="1:35" ht="15">
      <c r="A76" s="30">
        <v>42695</v>
      </c>
      <c r="B76" s="23" t="s">
        <v>181</v>
      </c>
      <c r="C76" s="25" t="s">
        <v>102</v>
      </c>
      <c r="D76" s="41" t="s">
        <v>182</v>
      </c>
      <c r="E76" s="31">
        <v>5</v>
      </c>
      <c r="F76" s="31">
        <v>1.72</v>
      </c>
      <c r="G76" s="31">
        <v>1.8</v>
      </c>
      <c r="H76" s="31" t="s">
        <v>32</v>
      </c>
      <c r="I76" s="31" t="s">
        <v>32</v>
      </c>
      <c r="J76" s="31">
        <v>0</v>
      </c>
      <c r="M76" s="25" t="s">
        <v>30</v>
      </c>
      <c r="N76" s="32">
        <f>((G76-1)*(1-(IF(H76="no",0,'results log'!$B$3)))+1)</f>
        <v>1.8</v>
      </c>
      <c r="O76" s="32">
        <f t="shared" si="8"/>
        <v>5</v>
      </c>
      <c r="P76" s="33">
        <f>IF(ISBLANK(M76),,IF(ISBLANK(F76),,(IF(M76="WON-EW",((((F76-1)*J76)*'results log'!$B$2)+('results log'!$B$2*(F76-1))),IF(M76="WON",((((F76-1)*J76)*'results log'!$B$2)+('results log'!$B$2*(F76-1))),IF(M76="PLACED",((((F76-1)*J76)*'results log'!$B$2)-'results log'!$B$2),IF(J76=0,-'results log'!$B$2,IF(J76=0,-'results log'!$B$2,-('results log'!$B$2*2)))))))*E76))</f>
        <v>-10</v>
      </c>
      <c r="Q76" s="34">
        <f>IF(ISBLANK(M76),,IF(ISBLANK(G76),,(IF(M76="WON-EW",((((N76-1)*J76)*'results log'!$B$2)+('results log'!$B$2*(N76-1))),IF(M76="WON",((((N76-1)*J76)*'results log'!$B$2)+('results log'!$B$2*(N76-1))),IF(M76="PLACED",((((N76-1)*J76)*'results log'!$B$2)-'results log'!$B$2),IF(J76=0,-'results log'!$B$2,IF(J76=0,-'results log'!$B$2,-('results log'!$B$2*2)))))))*E76))</f>
        <v>-10</v>
      </c>
      <c r="R76" s="34">
        <f>IF(ISBLANK(M76),,IF(T76&lt;&gt;1,((IF(M76="WON-EW",(((K76-1)*'results log'!$B$2)*(1-$B$3))+(((L76-1)*'results log'!$B$2)*(1-$B$3)),IF(M76="WON",(((K76-1)*'results log'!$B$2)*(1-$B$3)),IF(M76="PLACED",(((L76-1)*'results log'!$B$2)*(1-$B$3))-'results log'!$B$2,IF(J76=0,-'results log'!$B$2,-('results log'!$B$2*2))))))*E76),0))</f>
        <v>0</v>
      </c>
      <c r="S76" s="34" t="s">
        <v>98</v>
      </c>
      <c r="T76" s="19">
        <f t="shared" si="9"/>
        <v>1</v>
      </c>
      <c r="AF76" s="19">
        <f t="shared" si="10"/>
        <v>0</v>
      </c>
      <c r="AG76" s="19">
        <f t="shared" si="11"/>
        <v>0</v>
      </c>
      <c r="AH76" s="19">
        <f t="shared" si="6"/>
        <v>-10</v>
      </c>
      <c r="AI76" s="19">
        <f t="shared" si="7"/>
        <v>0</v>
      </c>
    </row>
    <row r="77" spans="1:35" ht="15">
      <c r="A77" s="30">
        <v>42696</v>
      </c>
      <c r="B77" s="23" t="s">
        <v>187</v>
      </c>
      <c r="C77" s="25" t="s">
        <v>104</v>
      </c>
      <c r="D77" s="41" t="s">
        <v>184</v>
      </c>
      <c r="E77" s="31">
        <v>15</v>
      </c>
      <c r="F77" s="31">
        <v>2.08</v>
      </c>
      <c r="G77" s="31">
        <v>2.09</v>
      </c>
      <c r="H77" s="31" t="s">
        <v>32</v>
      </c>
      <c r="I77" s="31" t="s">
        <v>32</v>
      </c>
      <c r="J77" s="31">
        <v>0</v>
      </c>
      <c r="M77" s="25" t="s">
        <v>30</v>
      </c>
      <c r="N77" s="32">
        <f>((G77-1)*(1-(IF(H77="no",0,'results log'!$B$3)))+1)</f>
        <v>2.09</v>
      </c>
      <c r="O77" s="32">
        <f t="shared" si="8"/>
        <v>15</v>
      </c>
      <c r="P77" s="33">
        <f>IF(ISBLANK(M77),,IF(ISBLANK(F77),,(IF(M77="WON-EW",((((F77-1)*J77)*'results log'!$B$2)+('results log'!$B$2*(F77-1))),IF(M77="WON",((((F77-1)*J77)*'results log'!$B$2)+('results log'!$B$2*(F77-1))),IF(M77="PLACED",((((F77-1)*J77)*'results log'!$B$2)-'results log'!$B$2),IF(J77=0,-'results log'!$B$2,IF(J77=0,-'results log'!$B$2,-('results log'!$B$2*2)))))))*E77))</f>
        <v>-30</v>
      </c>
      <c r="Q77" s="34">
        <f>IF(ISBLANK(M77),,IF(ISBLANK(G77),,(IF(M77="WON-EW",((((N77-1)*J77)*'results log'!$B$2)+('results log'!$B$2*(N77-1))),IF(M77="WON",((((N77-1)*J77)*'results log'!$B$2)+('results log'!$B$2*(N77-1))),IF(M77="PLACED",((((N77-1)*J77)*'results log'!$B$2)-'results log'!$B$2),IF(J77=0,-'results log'!$B$2,IF(J77=0,-'results log'!$B$2,-('results log'!$B$2*2)))))))*E77))</f>
        <v>-30</v>
      </c>
      <c r="R77" s="34">
        <f>IF(ISBLANK(M77),,IF(T77&lt;&gt;1,((IF(M77="WON-EW",(((K77-1)*'results log'!$B$2)*(1-$B$3))+(((L77-1)*'results log'!$B$2)*(1-$B$3)),IF(M77="WON",(((K77-1)*'results log'!$B$2)*(1-$B$3)),IF(M77="PLACED",(((L77-1)*'results log'!$B$2)*(1-$B$3))-'results log'!$B$2,IF(J77=0,-'results log'!$B$2,-('results log'!$B$2*2))))))*E77),0))</f>
        <v>0</v>
      </c>
      <c r="S77" s="34" t="s">
        <v>37</v>
      </c>
      <c r="T77" s="19">
        <f t="shared" si="9"/>
        <v>1</v>
      </c>
      <c r="AF77" s="19">
        <f t="shared" si="10"/>
        <v>-30</v>
      </c>
      <c r="AG77" s="19">
        <f t="shared" si="11"/>
        <v>0</v>
      </c>
      <c r="AH77" s="19">
        <f t="shared" si="6"/>
        <v>0</v>
      </c>
      <c r="AI77" s="19">
        <f t="shared" si="7"/>
        <v>0</v>
      </c>
    </row>
    <row r="78" spans="1:35" ht="15">
      <c r="A78" s="30">
        <v>42696</v>
      </c>
      <c r="B78" s="23" t="s">
        <v>186</v>
      </c>
      <c r="C78" s="25" t="s">
        <v>102</v>
      </c>
      <c r="D78" s="41" t="s">
        <v>252</v>
      </c>
      <c r="E78" s="31">
        <v>10</v>
      </c>
      <c r="F78" s="31">
        <v>1.75</v>
      </c>
      <c r="G78" s="31">
        <v>1.75</v>
      </c>
      <c r="H78" s="31" t="s">
        <v>32</v>
      </c>
      <c r="I78" s="31" t="s">
        <v>32</v>
      </c>
      <c r="J78" s="31">
        <v>0</v>
      </c>
      <c r="M78" s="25" t="s">
        <v>27</v>
      </c>
      <c r="N78" s="32">
        <f>((G78-1)*(1-(IF(H78="no",0,'results log'!$B$3)))+1)</f>
        <v>1.75</v>
      </c>
      <c r="O78" s="32">
        <f t="shared" si="8"/>
        <v>10</v>
      </c>
      <c r="P78" s="33">
        <f>IF(ISBLANK(M78),,IF(ISBLANK(F78),,(IF(M78="WON-EW",((((F78-1)*J78)*'results log'!$B$2)+('results log'!$B$2*(F78-1))),IF(M78="WON",((((F78-1)*J78)*'results log'!$B$2)+('results log'!$B$2*(F78-1))),IF(M78="PLACED",((((F78-1)*J78)*'results log'!$B$2)-'results log'!$B$2),IF(J78=0,-'results log'!$B$2,IF(J78=0,-'results log'!$B$2,-('results log'!$B$2*2)))))))*E78))</f>
        <v>15</v>
      </c>
      <c r="Q78" s="34">
        <f>IF(ISBLANK(M78),,IF(ISBLANK(G78),,(IF(M78="WON-EW",((((N78-1)*J78)*'results log'!$B$2)+('results log'!$B$2*(N78-1))),IF(M78="WON",((((N78-1)*J78)*'results log'!$B$2)+('results log'!$B$2*(N78-1))),IF(M78="PLACED",((((N78-1)*J78)*'results log'!$B$2)-'results log'!$B$2),IF(J78=0,-'results log'!$B$2,IF(J78=0,-'results log'!$B$2,-('results log'!$B$2*2)))))))*E78))</f>
        <v>15</v>
      </c>
      <c r="R78" s="34">
        <f>IF(ISBLANK(M78),,IF(T78&lt;&gt;1,((IF(M78="WON-EW",(((K78-1)*'results log'!$B$2)*(1-$B$3))+(((L78-1)*'results log'!$B$2)*(1-$B$3)),IF(M78="WON",(((K78-1)*'results log'!$B$2)*(1-$B$3)),IF(M78="PLACED",(((L78-1)*'results log'!$B$2)*(1-$B$3))-'results log'!$B$2,IF(J78=0,-'results log'!$B$2,-('results log'!$B$2*2))))))*E78),0))</f>
        <v>0</v>
      </c>
      <c r="S78" s="34" t="s">
        <v>47</v>
      </c>
      <c r="T78" s="19">
        <f t="shared" si="9"/>
        <v>1</v>
      </c>
      <c r="AF78" s="19">
        <f t="shared" si="10"/>
        <v>0</v>
      </c>
      <c r="AG78" s="19">
        <f t="shared" si="11"/>
        <v>15</v>
      </c>
      <c r="AH78" s="19">
        <f t="shared" si="6"/>
        <v>0</v>
      </c>
      <c r="AI78" s="19">
        <f t="shared" si="7"/>
        <v>0</v>
      </c>
    </row>
    <row r="79" spans="1:35" ht="15">
      <c r="A79" s="30">
        <v>42696</v>
      </c>
      <c r="B79" s="23" t="s">
        <v>185</v>
      </c>
      <c r="C79" s="25" t="s">
        <v>102</v>
      </c>
      <c r="D79" s="41" t="s">
        <v>188</v>
      </c>
      <c r="E79" s="31">
        <v>10</v>
      </c>
      <c r="F79" s="31">
        <v>1.75</v>
      </c>
      <c r="G79" s="31">
        <v>1.75</v>
      </c>
      <c r="H79" s="31" t="s">
        <v>32</v>
      </c>
      <c r="I79" s="31" t="s">
        <v>32</v>
      </c>
      <c r="J79" s="31">
        <v>0</v>
      </c>
      <c r="M79" s="25" t="s">
        <v>30</v>
      </c>
      <c r="N79" s="32">
        <f>((G79-1)*(1-(IF(H79="no",0,'results log'!$B$3)))+1)</f>
        <v>1.75</v>
      </c>
      <c r="O79" s="32">
        <f t="shared" si="8"/>
        <v>10</v>
      </c>
      <c r="P79" s="33">
        <f>IF(ISBLANK(M79),,IF(ISBLANK(F79),,(IF(M79="WON-EW",((((F79-1)*J79)*'results log'!$B$2)+('results log'!$B$2*(F79-1))),IF(M79="WON",((((F79-1)*J79)*'results log'!$B$2)+('results log'!$B$2*(F79-1))),IF(M79="PLACED",((((F79-1)*J79)*'results log'!$B$2)-'results log'!$B$2),IF(J79=0,-'results log'!$B$2,IF(J79=0,-'results log'!$B$2,-('results log'!$B$2*2)))))))*E79))</f>
        <v>-20</v>
      </c>
      <c r="Q79" s="34">
        <f>IF(ISBLANK(M79),,IF(ISBLANK(G79),,(IF(M79="WON-EW",((((N79-1)*J79)*'results log'!$B$2)+('results log'!$B$2*(N79-1))),IF(M79="WON",((((N79-1)*J79)*'results log'!$B$2)+('results log'!$B$2*(N79-1))),IF(M79="PLACED",((((N79-1)*J79)*'results log'!$B$2)-'results log'!$B$2),IF(J79=0,-'results log'!$B$2,IF(J79=0,-'results log'!$B$2,-('results log'!$B$2*2)))))))*E79))</f>
        <v>-20</v>
      </c>
      <c r="R79" s="34">
        <f>IF(ISBLANK(M79),,IF(T79&lt;&gt;1,((IF(M79="WON-EW",(((K79-1)*'results log'!$B$2)*(1-$B$3))+(((L79-1)*'results log'!$B$2)*(1-$B$3)),IF(M79="WON",(((K79-1)*'results log'!$B$2)*(1-$B$3)),IF(M79="PLACED",(((L79-1)*'results log'!$B$2)*(1-$B$3))-'results log'!$B$2,IF(J79=0,-'results log'!$B$2,-('results log'!$B$2*2))))))*E79),0))</f>
        <v>0</v>
      </c>
      <c r="S79" s="34" t="s">
        <v>47</v>
      </c>
      <c r="T79" s="19">
        <f t="shared" si="9"/>
        <v>1</v>
      </c>
      <c r="AF79" s="19">
        <f t="shared" si="10"/>
        <v>0</v>
      </c>
      <c r="AG79" s="19">
        <f t="shared" si="11"/>
        <v>-20</v>
      </c>
      <c r="AH79" s="19">
        <f t="shared" si="6"/>
        <v>0</v>
      </c>
      <c r="AI79" s="19">
        <f t="shared" si="7"/>
        <v>0</v>
      </c>
    </row>
    <row r="80" spans="1:35" ht="30">
      <c r="A80" s="30">
        <v>42696</v>
      </c>
      <c r="B80" s="41" t="s">
        <v>191</v>
      </c>
      <c r="C80" s="45" t="s">
        <v>189</v>
      </c>
      <c r="D80" s="41" t="s">
        <v>190</v>
      </c>
      <c r="E80" s="31">
        <v>10</v>
      </c>
      <c r="F80" s="31">
        <v>2.09</v>
      </c>
      <c r="G80" s="31">
        <v>2.09</v>
      </c>
      <c r="H80" s="31" t="s">
        <v>32</v>
      </c>
      <c r="I80" s="31" t="s">
        <v>32</v>
      </c>
      <c r="J80" s="31">
        <v>0</v>
      </c>
      <c r="M80" s="25" t="s">
        <v>30</v>
      </c>
      <c r="N80" s="32">
        <f>((G80-1)*(1-(IF(H80="no",0,'results log'!$B$3)))+1)</f>
        <v>2.09</v>
      </c>
      <c r="O80" s="32">
        <f t="shared" si="8"/>
        <v>10</v>
      </c>
      <c r="P80" s="33">
        <f>IF(ISBLANK(M80),,IF(ISBLANK(F80),,(IF(M80="WON-EW",((((F80-1)*J80)*'results log'!$B$2)+('results log'!$B$2*(F80-1))),IF(M80="WON",((((F80-1)*J80)*'results log'!$B$2)+('results log'!$B$2*(F80-1))),IF(M80="PLACED",((((F80-1)*J80)*'results log'!$B$2)-'results log'!$B$2),IF(J80=0,-'results log'!$B$2,IF(J80=0,-'results log'!$B$2,-('results log'!$B$2*2)))))))*E80))</f>
        <v>-20</v>
      </c>
      <c r="Q80" s="34">
        <f>IF(ISBLANK(M80),,IF(ISBLANK(G80),,(IF(M80="WON-EW",((((N80-1)*J80)*'results log'!$B$2)+('results log'!$B$2*(N80-1))),IF(M80="WON",((((N80-1)*J80)*'results log'!$B$2)+('results log'!$B$2*(N80-1))),IF(M80="PLACED",((((N80-1)*J80)*'results log'!$B$2)-'results log'!$B$2),IF(J80=0,-'results log'!$B$2,IF(J80=0,-'results log'!$B$2,-('results log'!$B$2*2)))))))*E80))</f>
        <v>-20</v>
      </c>
      <c r="R80" s="34">
        <f>IF(ISBLANK(M80),,IF(T80&lt;&gt;1,((IF(M80="WON-EW",(((K80-1)*'results log'!$B$2)*(1-$B$3))+(((L80-1)*'results log'!$B$2)*(1-$B$3)),IF(M80="WON",(((K80-1)*'results log'!$B$2)*(1-$B$3)),IF(M80="PLACED",(((L80-1)*'results log'!$B$2)*(1-$B$3))-'results log'!$B$2,IF(J80=0,-'results log'!$B$2,-('results log'!$B$2*2))))))*E80),0))</f>
        <v>0</v>
      </c>
      <c r="S80" s="34" t="s">
        <v>352</v>
      </c>
      <c r="T80" s="19">
        <f t="shared" si="9"/>
        <v>1</v>
      </c>
      <c r="AF80" s="19">
        <f t="shared" si="10"/>
        <v>0</v>
      </c>
      <c r="AG80" s="19">
        <f t="shared" si="11"/>
        <v>0</v>
      </c>
      <c r="AH80" s="19">
        <f t="shared" si="6"/>
        <v>0</v>
      </c>
      <c r="AI80" s="19">
        <f t="shared" si="7"/>
        <v>-20</v>
      </c>
    </row>
    <row r="81" spans="1:35" ht="15">
      <c r="A81" s="30">
        <v>42697</v>
      </c>
      <c r="B81" s="23" t="s">
        <v>192</v>
      </c>
      <c r="C81" s="25" t="s">
        <v>103</v>
      </c>
      <c r="D81" s="41" t="s">
        <v>193</v>
      </c>
      <c r="E81" s="31">
        <v>15</v>
      </c>
      <c r="F81" s="31">
        <v>1.85</v>
      </c>
      <c r="G81" s="31">
        <v>1.85</v>
      </c>
      <c r="H81" s="31" t="s">
        <v>32</v>
      </c>
      <c r="I81" s="31" t="s">
        <v>32</v>
      </c>
      <c r="J81" s="31">
        <v>0</v>
      </c>
      <c r="M81" s="25" t="s">
        <v>27</v>
      </c>
      <c r="N81" s="32">
        <f>((G81-1)*(1-(IF(H81="no",0,'results log'!$B$3)))+1)</f>
        <v>1.85</v>
      </c>
      <c r="O81" s="32">
        <f t="shared" si="8"/>
        <v>15</v>
      </c>
      <c r="P81" s="33">
        <f>IF(ISBLANK(M81),,IF(ISBLANK(F81),,(IF(M81="WON-EW",((((F81-1)*J81)*'results log'!$B$2)+('results log'!$B$2*(F81-1))),IF(M81="WON",((((F81-1)*J81)*'results log'!$B$2)+('results log'!$B$2*(F81-1))),IF(M81="PLACED",((((F81-1)*J81)*'results log'!$B$2)-'results log'!$B$2),IF(J81=0,-'results log'!$B$2,IF(J81=0,-'results log'!$B$2,-('results log'!$B$2*2)))))))*E81))</f>
        <v>25.500000000000004</v>
      </c>
      <c r="Q81" s="34">
        <f>IF(ISBLANK(M81),,IF(ISBLANK(G81),,(IF(M81="WON-EW",((((N81-1)*J81)*'results log'!$B$2)+('results log'!$B$2*(N81-1))),IF(M81="WON",((((N81-1)*J81)*'results log'!$B$2)+('results log'!$B$2*(N81-1))),IF(M81="PLACED",((((N81-1)*J81)*'results log'!$B$2)-'results log'!$B$2),IF(J81=0,-'results log'!$B$2,IF(J81=0,-'results log'!$B$2,-('results log'!$B$2*2)))))))*E81))</f>
        <v>25.500000000000004</v>
      </c>
      <c r="R81" s="34">
        <f>IF(ISBLANK(M81),,IF(T81&lt;&gt;1,((IF(M81="WON-EW",(((K81-1)*'results log'!$B$2)*(1-$B$3))+(((L81-1)*'results log'!$B$2)*(1-$B$3)),IF(M81="WON",(((K81-1)*'results log'!$B$2)*(1-$B$3)),IF(M81="PLACED",(((L81-1)*'results log'!$B$2)*(1-$B$3))-'results log'!$B$2,IF(J81=0,-'results log'!$B$2,-('results log'!$B$2*2))))))*E81),0))</f>
        <v>0</v>
      </c>
      <c r="S81" s="34" t="s">
        <v>37</v>
      </c>
      <c r="T81" s="19">
        <f t="shared" si="9"/>
        <v>1</v>
      </c>
      <c r="AF81" s="19">
        <f t="shared" si="10"/>
        <v>25.500000000000004</v>
      </c>
      <c r="AG81" s="19">
        <f t="shared" si="11"/>
        <v>0</v>
      </c>
      <c r="AH81" s="19">
        <f t="shared" si="6"/>
        <v>0</v>
      </c>
      <c r="AI81" s="19">
        <f t="shared" si="7"/>
        <v>0</v>
      </c>
    </row>
    <row r="82" spans="1:35" ht="15">
      <c r="A82" s="30">
        <v>42697</v>
      </c>
      <c r="B82" s="23" t="s">
        <v>194</v>
      </c>
      <c r="C82" s="25" t="s">
        <v>102</v>
      </c>
      <c r="D82" s="41" t="s">
        <v>195</v>
      </c>
      <c r="E82" s="31">
        <v>10</v>
      </c>
      <c r="F82" s="31">
        <v>1.85</v>
      </c>
      <c r="G82" s="31">
        <v>1.91</v>
      </c>
      <c r="H82" s="31" t="s">
        <v>32</v>
      </c>
      <c r="I82" s="31" t="s">
        <v>32</v>
      </c>
      <c r="J82" s="31">
        <v>0</v>
      </c>
      <c r="M82" s="25" t="s">
        <v>27</v>
      </c>
      <c r="N82" s="32">
        <f>((G82-1)*(1-(IF(H82="no",0,'results log'!$B$3)))+1)</f>
        <v>1.91</v>
      </c>
      <c r="O82" s="32">
        <f t="shared" si="8"/>
        <v>10</v>
      </c>
      <c r="P82" s="33">
        <f>IF(ISBLANK(M82),,IF(ISBLANK(F82),,(IF(M82="WON-EW",((((F82-1)*J82)*'results log'!$B$2)+('results log'!$B$2*(F82-1))),IF(M82="WON",((((F82-1)*J82)*'results log'!$B$2)+('results log'!$B$2*(F82-1))),IF(M82="PLACED",((((F82-1)*J82)*'results log'!$B$2)-'results log'!$B$2),IF(J82=0,-'results log'!$B$2,IF(J82=0,-'results log'!$B$2,-('results log'!$B$2*2)))))))*E82))</f>
        <v>17</v>
      </c>
      <c r="Q82" s="34">
        <f>IF(ISBLANK(M82),,IF(ISBLANK(G82),,(IF(M82="WON-EW",((((N82-1)*J82)*'results log'!$B$2)+('results log'!$B$2*(N82-1))),IF(M82="WON",((((N82-1)*J82)*'results log'!$B$2)+('results log'!$B$2*(N82-1))),IF(M82="PLACED",((((N82-1)*J82)*'results log'!$B$2)-'results log'!$B$2),IF(J82=0,-'results log'!$B$2,IF(J82=0,-'results log'!$B$2,-('results log'!$B$2*2)))))))*E82))</f>
        <v>18.2</v>
      </c>
      <c r="R82" s="34">
        <f>IF(ISBLANK(M82),,IF(T82&lt;&gt;1,((IF(M82="WON-EW",(((K82-1)*'results log'!$B$2)*(1-$B$3))+(((L82-1)*'results log'!$B$2)*(1-$B$3)),IF(M82="WON",(((K82-1)*'results log'!$B$2)*(1-$B$3)),IF(M82="PLACED",(((L82-1)*'results log'!$B$2)*(1-$B$3))-'results log'!$B$2,IF(J82=0,-'results log'!$B$2,-('results log'!$B$2*2))))))*E82),0))</f>
        <v>0</v>
      </c>
      <c r="S82" s="34" t="s">
        <v>47</v>
      </c>
      <c r="T82" s="19">
        <f t="shared" si="9"/>
        <v>1</v>
      </c>
      <c r="AF82" s="19">
        <f t="shared" si="10"/>
        <v>0</v>
      </c>
      <c r="AG82" s="19">
        <f t="shared" si="11"/>
        <v>18.2</v>
      </c>
      <c r="AH82" s="19">
        <f t="shared" si="6"/>
        <v>0</v>
      </c>
      <c r="AI82" s="19">
        <f t="shared" si="7"/>
        <v>0</v>
      </c>
    </row>
    <row r="83" spans="1:35" ht="15">
      <c r="A83" s="30">
        <v>42697</v>
      </c>
      <c r="B83" s="23" t="s">
        <v>196</v>
      </c>
      <c r="C83" s="25" t="s">
        <v>103</v>
      </c>
      <c r="D83" s="41" t="s">
        <v>197</v>
      </c>
      <c r="E83" s="31">
        <v>10</v>
      </c>
      <c r="F83" s="31">
        <v>1.83</v>
      </c>
      <c r="G83" s="31">
        <v>1.85</v>
      </c>
      <c r="H83" s="31" t="s">
        <v>32</v>
      </c>
      <c r="I83" s="31" t="s">
        <v>32</v>
      </c>
      <c r="J83" s="31">
        <v>0</v>
      </c>
      <c r="M83" s="25" t="s">
        <v>27</v>
      </c>
      <c r="N83" s="32">
        <f>((G83-1)*(1-(IF(H83="no",0,'results log'!$B$3)))+1)</f>
        <v>1.85</v>
      </c>
      <c r="O83" s="32">
        <f t="shared" si="8"/>
        <v>10</v>
      </c>
      <c r="P83" s="33">
        <f>IF(ISBLANK(M83),,IF(ISBLANK(F83),,(IF(M83="WON-EW",((((F83-1)*J83)*'results log'!$B$2)+('results log'!$B$2*(F83-1))),IF(M83="WON",((((F83-1)*J83)*'results log'!$B$2)+('results log'!$B$2*(F83-1))),IF(M83="PLACED",((((F83-1)*J83)*'results log'!$B$2)-'results log'!$B$2),IF(J83=0,-'results log'!$B$2,IF(J83=0,-'results log'!$B$2,-('results log'!$B$2*2)))))))*E83))</f>
        <v>16.6</v>
      </c>
      <c r="Q83" s="34">
        <f>IF(ISBLANK(M83),,IF(ISBLANK(G83),,(IF(M83="WON-EW",((((N83-1)*J83)*'results log'!$B$2)+('results log'!$B$2*(N83-1))),IF(M83="WON",((((N83-1)*J83)*'results log'!$B$2)+('results log'!$B$2*(N83-1))),IF(M83="PLACED",((((N83-1)*J83)*'results log'!$B$2)-'results log'!$B$2),IF(J83=0,-'results log'!$B$2,IF(J83=0,-'results log'!$B$2,-('results log'!$B$2*2)))))))*E83))</f>
        <v>17</v>
      </c>
      <c r="R83" s="34">
        <f>IF(ISBLANK(M83),,IF(T83&lt;&gt;1,((IF(M83="WON-EW",(((K83-1)*'results log'!$B$2)*(1-$B$3))+(((L83-1)*'results log'!$B$2)*(1-$B$3)),IF(M83="WON",(((K83-1)*'results log'!$B$2)*(1-$B$3)),IF(M83="PLACED",(((L83-1)*'results log'!$B$2)*(1-$B$3))-'results log'!$B$2,IF(J83=0,-'results log'!$B$2,-('results log'!$B$2*2))))))*E83),0))</f>
        <v>0</v>
      </c>
      <c r="S83" s="34" t="s">
        <v>47</v>
      </c>
      <c r="T83" s="19">
        <f t="shared" si="9"/>
        <v>1</v>
      </c>
      <c r="AF83" s="19">
        <f t="shared" si="10"/>
        <v>0</v>
      </c>
      <c r="AG83" s="19">
        <f t="shared" si="11"/>
        <v>17</v>
      </c>
      <c r="AH83" s="19">
        <f t="shared" si="6"/>
        <v>0</v>
      </c>
      <c r="AI83" s="19">
        <f t="shared" si="7"/>
        <v>0</v>
      </c>
    </row>
    <row r="84" spans="1:35" ht="15">
      <c r="A84" s="30">
        <v>42697</v>
      </c>
      <c r="B84" s="23" t="s">
        <v>198</v>
      </c>
      <c r="C84" s="25" t="s">
        <v>102</v>
      </c>
      <c r="D84" s="41" t="s">
        <v>199</v>
      </c>
      <c r="E84" s="31">
        <v>10</v>
      </c>
      <c r="F84" s="31">
        <v>1.85</v>
      </c>
      <c r="G84" s="31">
        <v>1.85</v>
      </c>
      <c r="H84" s="31" t="s">
        <v>32</v>
      </c>
      <c r="I84" s="31" t="s">
        <v>32</v>
      </c>
      <c r="J84" s="31">
        <v>0</v>
      </c>
      <c r="M84" s="25" t="s">
        <v>30</v>
      </c>
      <c r="N84" s="32">
        <f>((G84-1)*(1-(IF(H84="no",0,'results log'!$B$3)))+1)</f>
        <v>1.85</v>
      </c>
      <c r="O84" s="32">
        <f t="shared" si="8"/>
        <v>10</v>
      </c>
      <c r="P84" s="33">
        <f>IF(ISBLANK(M84),,IF(ISBLANK(F84),,(IF(M84="WON-EW",((((F84-1)*J84)*'results log'!$B$2)+('results log'!$B$2*(F84-1))),IF(M84="WON",((((F84-1)*J84)*'results log'!$B$2)+('results log'!$B$2*(F84-1))),IF(M84="PLACED",((((F84-1)*J84)*'results log'!$B$2)-'results log'!$B$2),IF(J84=0,-'results log'!$B$2,IF(J84=0,-'results log'!$B$2,-('results log'!$B$2*2)))))))*E84))</f>
        <v>-20</v>
      </c>
      <c r="Q84" s="34">
        <f>IF(ISBLANK(M84),,IF(ISBLANK(G84),,(IF(M84="WON-EW",((((N84-1)*J84)*'results log'!$B$2)+('results log'!$B$2*(N84-1))),IF(M84="WON",((((N84-1)*J84)*'results log'!$B$2)+('results log'!$B$2*(N84-1))),IF(M84="PLACED",((((N84-1)*J84)*'results log'!$B$2)-'results log'!$B$2),IF(J84=0,-'results log'!$B$2,IF(J84=0,-'results log'!$B$2,-('results log'!$B$2*2)))))))*E84))</f>
        <v>-20</v>
      </c>
      <c r="R84" s="34">
        <f>IF(ISBLANK(M84),,IF(T84&lt;&gt;1,((IF(M84="WON-EW",(((K84-1)*'results log'!$B$2)*(1-$B$3))+(((L84-1)*'results log'!$B$2)*(1-$B$3)),IF(M84="WON",(((K84-1)*'results log'!$B$2)*(1-$B$3)),IF(M84="PLACED",(((L84-1)*'results log'!$B$2)*(1-$B$3))-'results log'!$B$2,IF(J84=0,-'results log'!$B$2,-('results log'!$B$2*2))))))*E84),0))</f>
        <v>0</v>
      </c>
      <c r="S84" s="34" t="s">
        <v>47</v>
      </c>
      <c r="T84" s="19">
        <f t="shared" si="9"/>
        <v>1</v>
      </c>
      <c r="AF84" s="19">
        <f t="shared" si="10"/>
        <v>0</v>
      </c>
      <c r="AG84" s="19">
        <f t="shared" si="11"/>
        <v>-20</v>
      </c>
      <c r="AH84" s="19">
        <f aca="true" t="shared" si="12" ref="AH84:AH147">IF(S84="Extra",Q84,0)</f>
        <v>0</v>
      </c>
      <c r="AI84" s="19">
        <f aca="true" t="shared" si="13" ref="AI84:AI147">IF(S84="Double",Q84,0)</f>
        <v>0</v>
      </c>
    </row>
    <row r="85" spans="1:35" ht="15">
      <c r="A85" s="30">
        <v>42697</v>
      </c>
      <c r="B85" s="23" t="s">
        <v>200</v>
      </c>
      <c r="C85" s="25" t="s">
        <v>102</v>
      </c>
      <c r="D85" s="41" t="s">
        <v>150</v>
      </c>
      <c r="E85" s="31">
        <v>10</v>
      </c>
      <c r="F85" s="31">
        <v>1.85</v>
      </c>
      <c r="G85" s="31">
        <v>1.85</v>
      </c>
      <c r="H85" s="31" t="s">
        <v>32</v>
      </c>
      <c r="I85" s="31" t="s">
        <v>32</v>
      </c>
      <c r="J85" s="31">
        <v>0</v>
      </c>
      <c r="M85" s="25" t="s">
        <v>27</v>
      </c>
      <c r="N85" s="32">
        <f>((G85-1)*(1-(IF(H85="no",0,'results log'!$B$3)))+1)</f>
        <v>1.85</v>
      </c>
      <c r="O85" s="32">
        <f t="shared" si="8"/>
        <v>10</v>
      </c>
      <c r="P85" s="33">
        <f>IF(ISBLANK(M85),,IF(ISBLANK(F85),,(IF(M85="WON-EW",((((F85-1)*J85)*'results log'!$B$2)+('results log'!$B$2*(F85-1))),IF(M85="WON",((((F85-1)*J85)*'results log'!$B$2)+('results log'!$B$2*(F85-1))),IF(M85="PLACED",((((F85-1)*J85)*'results log'!$B$2)-'results log'!$B$2),IF(J85=0,-'results log'!$B$2,IF(J85=0,-'results log'!$B$2,-('results log'!$B$2*2)))))))*E85))</f>
        <v>17</v>
      </c>
      <c r="Q85" s="34">
        <f>IF(ISBLANK(M85),,IF(ISBLANK(G85),,(IF(M85="WON-EW",((((N85-1)*J85)*'results log'!$B$2)+('results log'!$B$2*(N85-1))),IF(M85="WON",((((N85-1)*J85)*'results log'!$B$2)+('results log'!$B$2*(N85-1))),IF(M85="PLACED",((((N85-1)*J85)*'results log'!$B$2)-'results log'!$B$2),IF(J85=0,-'results log'!$B$2,IF(J85=0,-'results log'!$B$2,-('results log'!$B$2*2)))))))*E85))</f>
        <v>17</v>
      </c>
      <c r="R85" s="34">
        <f>IF(ISBLANK(M85),,IF(T85&lt;&gt;1,((IF(M85="WON-EW",(((K85-1)*'results log'!$B$2)*(1-$B$3))+(((L85-1)*'results log'!$B$2)*(1-$B$3)),IF(M85="WON",(((K85-1)*'results log'!$B$2)*(1-$B$3)),IF(M85="PLACED",(((L85-1)*'results log'!$B$2)*(1-$B$3))-'results log'!$B$2,IF(J85=0,-'results log'!$B$2,-('results log'!$B$2*2))))))*E85),0))</f>
        <v>0</v>
      </c>
      <c r="S85" s="34" t="s">
        <v>47</v>
      </c>
      <c r="T85" s="19">
        <f t="shared" si="9"/>
        <v>1</v>
      </c>
      <c r="AF85" s="19">
        <f t="shared" si="10"/>
        <v>0</v>
      </c>
      <c r="AG85" s="19">
        <f t="shared" si="11"/>
        <v>17</v>
      </c>
      <c r="AH85" s="19">
        <f t="shared" si="12"/>
        <v>0</v>
      </c>
      <c r="AI85" s="19">
        <f t="shared" si="13"/>
        <v>0</v>
      </c>
    </row>
    <row r="86" spans="1:35" ht="15">
      <c r="A86" s="30">
        <v>42697</v>
      </c>
      <c r="B86" s="23" t="s">
        <v>201</v>
      </c>
      <c r="C86" s="25" t="s">
        <v>103</v>
      </c>
      <c r="D86" s="41" t="s">
        <v>202</v>
      </c>
      <c r="E86" s="31">
        <v>8</v>
      </c>
      <c r="F86" s="31">
        <v>1.83</v>
      </c>
      <c r="G86" s="31">
        <v>1.86</v>
      </c>
      <c r="H86" s="31" t="s">
        <v>32</v>
      </c>
      <c r="I86" s="31" t="s">
        <v>32</v>
      </c>
      <c r="J86" s="31">
        <v>0</v>
      </c>
      <c r="M86" s="25" t="s">
        <v>30</v>
      </c>
      <c r="N86" s="32">
        <f>((G86-1)*(1-(IF(H86="no",0,'results log'!$B$3)))+1)</f>
        <v>1.86</v>
      </c>
      <c r="O86" s="32">
        <f t="shared" si="8"/>
        <v>8</v>
      </c>
      <c r="P86" s="33">
        <f>IF(ISBLANK(M86),,IF(ISBLANK(F86),,(IF(M86="WON-EW",((((F86-1)*J86)*'results log'!$B$2)+('results log'!$B$2*(F86-1))),IF(M86="WON",((((F86-1)*J86)*'results log'!$B$2)+('results log'!$B$2*(F86-1))),IF(M86="PLACED",((((F86-1)*J86)*'results log'!$B$2)-'results log'!$B$2),IF(J86=0,-'results log'!$B$2,IF(J86=0,-'results log'!$B$2,-('results log'!$B$2*2)))))))*E86))</f>
        <v>-16</v>
      </c>
      <c r="Q86" s="34">
        <f>IF(ISBLANK(M86),,IF(ISBLANK(G86),,(IF(M86="WON-EW",((((N86-1)*J86)*'results log'!$B$2)+('results log'!$B$2*(N86-1))),IF(M86="WON",((((N86-1)*J86)*'results log'!$B$2)+('results log'!$B$2*(N86-1))),IF(M86="PLACED",((((N86-1)*J86)*'results log'!$B$2)-'results log'!$B$2),IF(J86=0,-'results log'!$B$2,IF(J86=0,-'results log'!$B$2,-('results log'!$B$2*2)))))))*E86))</f>
        <v>-16</v>
      </c>
      <c r="R86" s="34">
        <f>IF(ISBLANK(M86),,IF(T86&lt;&gt;1,((IF(M86="WON-EW",(((K86-1)*'results log'!$B$2)*(1-$B$3))+(((L86-1)*'results log'!$B$2)*(1-$B$3)),IF(M86="WON",(((K86-1)*'results log'!$B$2)*(1-$B$3)),IF(M86="PLACED",(((L86-1)*'results log'!$B$2)*(1-$B$3))-'results log'!$B$2,IF(J86=0,-'results log'!$B$2,-('results log'!$B$2*2))))))*E86),0))</f>
        <v>0</v>
      </c>
      <c r="S86" s="34" t="s">
        <v>98</v>
      </c>
      <c r="T86" s="19">
        <f t="shared" si="9"/>
        <v>1</v>
      </c>
      <c r="AF86" s="19">
        <f t="shared" si="10"/>
        <v>0</v>
      </c>
      <c r="AG86" s="19">
        <f t="shared" si="11"/>
        <v>0</v>
      </c>
      <c r="AH86" s="19">
        <f t="shared" si="12"/>
        <v>-16</v>
      </c>
      <c r="AI86" s="19">
        <f t="shared" si="13"/>
        <v>0</v>
      </c>
    </row>
    <row r="87" spans="1:35" ht="15">
      <c r="A87" s="30">
        <v>42698</v>
      </c>
      <c r="B87" s="23" t="s">
        <v>203</v>
      </c>
      <c r="C87" s="25" t="s">
        <v>103</v>
      </c>
      <c r="D87" s="41" t="s">
        <v>204</v>
      </c>
      <c r="E87" s="31">
        <v>15</v>
      </c>
      <c r="F87" s="31">
        <v>1.71</v>
      </c>
      <c r="G87" s="31">
        <v>1.71</v>
      </c>
      <c r="H87" s="31" t="s">
        <v>32</v>
      </c>
      <c r="I87" s="31" t="s">
        <v>32</v>
      </c>
      <c r="J87" s="31">
        <v>0</v>
      </c>
      <c r="M87" s="25" t="s">
        <v>30</v>
      </c>
      <c r="N87" s="32">
        <f>((G87-1)*(1-(IF(H87="no",0,'results log'!$B$3)))+1)</f>
        <v>1.71</v>
      </c>
      <c r="O87" s="32">
        <f t="shared" si="8"/>
        <v>15</v>
      </c>
      <c r="P87" s="33">
        <f>IF(ISBLANK(M87),,IF(ISBLANK(F87),,(IF(M87="WON-EW",((((F87-1)*J87)*'results log'!$B$2)+('results log'!$B$2*(F87-1))),IF(M87="WON",((((F87-1)*J87)*'results log'!$B$2)+('results log'!$B$2*(F87-1))),IF(M87="PLACED",((((F87-1)*J87)*'results log'!$B$2)-'results log'!$B$2),IF(J87=0,-'results log'!$B$2,IF(J87=0,-'results log'!$B$2,-('results log'!$B$2*2)))))))*E87))</f>
        <v>-30</v>
      </c>
      <c r="Q87" s="34">
        <f>IF(ISBLANK(M87),,IF(ISBLANK(G87),,(IF(M87="WON-EW",((((N87-1)*J87)*'results log'!$B$2)+('results log'!$B$2*(N87-1))),IF(M87="WON",((((N87-1)*J87)*'results log'!$B$2)+('results log'!$B$2*(N87-1))),IF(M87="PLACED",((((N87-1)*J87)*'results log'!$B$2)-'results log'!$B$2),IF(J87=0,-'results log'!$B$2,IF(J87=0,-'results log'!$B$2,-('results log'!$B$2*2)))))))*E87))</f>
        <v>-30</v>
      </c>
      <c r="R87" s="34">
        <f>IF(ISBLANK(M87),,IF(T87&lt;&gt;1,((IF(M87="WON-EW",(((K87-1)*'results log'!$B$2)*(1-$B$3))+(((L87-1)*'results log'!$B$2)*(1-$B$3)),IF(M87="WON",(((K87-1)*'results log'!$B$2)*(1-$B$3)),IF(M87="PLACED",(((L87-1)*'results log'!$B$2)*(1-$B$3))-'results log'!$B$2,IF(J87=0,-'results log'!$B$2,-('results log'!$B$2*2))))))*E87),0))</f>
        <v>0</v>
      </c>
      <c r="S87" s="34" t="s">
        <v>37</v>
      </c>
      <c r="T87" s="19">
        <f t="shared" si="9"/>
        <v>1</v>
      </c>
      <c r="AF87" s="19">
        <f t="shared" si="10"/>
        <v>-30</v>
      </c>
      <c r="AG87" s="19">
        <f t="shared" si="11"/>
        <v>0</v>
      </c>
      <c r="AH87" s="19">
        <f t="shared" si="12"/>
        <v>0</v>
      </c>
      <c r="AI87" s="19">
        <f t="shared" si="13"/>
        <v>0</v>
      </c>
    </row>
    <row r="88" spans="1:35" ht="15">
      <c r="A88" s="30">
        <v>42698</v>
      </c>
      <c r="B88" s="23" t="s">
        <v>205</v>
      </c>
      <c r="C88" s="25" t="s">
        <v>102</v>
      </c>
      <c r="D88" s="41" t="s">
        <v>206</v>
      </c>
      <c r="E88" s="31">
        <v>10</v>
      </c>
      <c r="F88" s="31">
        <v>1.85</v>
      </c>
      <c r="G88" s="31">
        <v>1.69</v>
      </c>
      <c r="H88" s="31" t="s">
        <v>32</v>
      </c>
      <c r="I88" s="31" t="s">
        <v>32</v>
      </c>
      <c r="J88" s="31">
        <v>0</v>
      </c>
      <c r="M88" s="25" t="s">
        <v>30</v>
      </c>
      <c r="N88" s="32">
        <f>((G88-1)*(1-(IF(H88="no",0,'results log'!$B$3)))+1)</f>
        <v>1.69</v>
      </c>
      <c r="O88" s="32">
        <f t="shared" si="8"/>
        <v>10</v>
      </c>
      <c r="P88" s="33">
        <f>IF(ISBLANK(M88),,IF(ISBLANK(F88),,(IF(M88="WON-EW",((((F88-1)*J88)*'results log'!$B$2)+('results log'!$B$2*(F88-1))),IF(M88="WON",((((F88-1)*J88)*'results log'!$B$2)+('results log'!$B$2*(F88-1))),IF(M88="PLACED",((((F88-1)*J88)*'results log'!$B$2)-'results log'!$B$2),IF(J88=0,-'results log'!$B$2,IF(J88=0,-'results log'!$B$2,-('results log'!$B$2*2)))))))*E88))</f>
        <v>-20</v>
      </c>
      <c r="Q88" s="34">
        <f>IF(ISBLANK(M88),,IF(ISBLANK(G88),,(IF(M88="WON-EW",((((N88-1)*J88)*'results log'!$B$2)+('results log'!$B$2*(N88-1))),IF(M88="WON",((((N88-1)*J88)*'results log'!$B$2)+('results log'!$B$2*(N88-1))),IF(M88="PLACED",((((N88-1)*J88)*'results log'!$B$2)-'results log'!$B$2),IF(J88=0,-'results log'!$B$2,IF(J88=0,-'results log'!$B$2,-('results log'!$B$2*2)))))))*E88))</f>
        <v>-20</v>
      </c>
      <c r="R88" s="34">
        <f>IF(ISBLANK(M88),,IF(T88&lt;&gt;1,((IF(M88="WON-EW",(((K88-1)*'results log'!$B$2)*(1-$B$3))+(((L88-1)*'results log'!$B$2)*(1-$B$3)),IF(M88="WON",(((K88-1)*'results log'!$B$2)*(1-$B$3)),IF(M88="PLACED",(((L88-1)*'results log'!$B$2)*(1-$B$3))-'results log'!$B$2,IF(J88=0,-'results log'!$B$2,-('results log'!$B$2*2))))))*E88),0))</f>
        <v>0</v>
      </c>
      <c r="S88" s="34" t="s">
        <v>47</v>
      </c>
      <c r="T88" s="19">
        <f t="shared" si="9"/>
        <v>1</v>
      </c>
      <c r="AF88" s="19">
        <f t="shared" si="10"/>
        <v>0</v>
      </c>
      <c r="AG88" s="19">
        <f t="shared" si="11"/>
        <v>-20</v>
      </c>
      <c r="AH88" s="19">
        <f t="shared" si="12"/>
        <v>0</v>
      </c>
      <c r="AI88" s="19">
        <f t="shared" si="13"/>
        <v>0</v>
      </c>
    </row>
    <row r="89" spans="1:35" ht="15">
      <c r="A89" s="30">
        <v>42698</v>
      </c>
      <c r="B89" s="23" t="s">
        <v>207</v>
      </c>
      <c r="C89" s="25" t="s">
        <v>102</v>
      </c>
      <c r="D89" s="41" t="s">
        <v>208</v>
      </c>
      <c r="E89" s="31">
        <v>10</v>
      </c>
      <c r="F89" s="31">
        <v>1.72</v>
      </c>
      <c r="G89" s="31">
        <v>1.72</v>
      </c>
      <c r="H89" s="31" t="s">
        <v>32</v>
      </c>
      <c r="I89" s="31" t="s">
        <v>32</v>
      </c>
      <c r="J89" s="31">
        <v>0</v>
      </c>
      <c r="M89" s="25" t="s">
        <v>27</v>
      </c>
      <c r="N89" s="32">
        <f>((G89-1)*(1-(IF(H89="no",0,'results log'!$B$3)))+1)</f>
        <v>1.72</v>
      </c>
      <c r="O89" s="32">
        <f t="shared" si="8"/>
        <v>10</v>
      </c>
      <c r="P89" s="33">
        <f>IF(ISBLANK(M89),,IF(ISBLANK(F89),,(IF(M89="WON-EW",((((F89-1)*J89)*'results log'!$B$2)+('results log'!$B$2*(F89-1))),IF(M89="WON",((((F89-1)*J89)*'results log'!$B$2)+('results log'!$B$2*(F89-1))),IF(M89="PLACED",((((F89-1)*J89)*'results log'!$B$2)-'results log'!$B$2),IF(J89=0,-'results log'!$B$2,IF(J89=0,-'results log'!$B$2,-('results log'!$B$2*2)))))))*E89))</f>
        <v>14.399999999999999</v>
      </c>
      <c r="Q89" s="34">
        <f>IF(ISBLANK(M89),,IF(ISBLANK(G89),,(IF(M89="WON-EW",((((N89-1)*J89)*'results log'!$B$2)+('results log'!$B$2*(N89-1))),IF(M89="WON",((((N89-1)*J89)*'results log'!$B$2)+('results log'!$B$2*(N89-1))),IF(M89="PLACED",((((N89-1)*J89)*'results log'!$B$2)-'results log'!$B$2),IF(J89=0,-'results log'!$B$2,IF(J89=0,-'results log'!$B$2,-('results log'!$B$2*2)))))))*E89))</f>
        <v>14.399999999999999</v>
      </c>
      <c r="R89" s="34">
        <f>IF(ISBLANK(M89),,IF(T89&lt;&gt;1,((IF(M89="WON-EW",(((K89-1)*'results log'!$B$2)*(1-$B$3))+(((L89-1)*'results log'!$B$2)*(1-$B$3)),IF(M89="WON",(((K89-1)*'results log'!$B$2)*(1-$B$3)),IF(M89="PLACED",(((L89-1)*'results log'!$B$2)*(1-$B$3))-'results log'!$B$2,IF(J89=0,-'results log'!$B$2,-('results log'!$B$2*2))))))*E89),0))</f>
        <v>0</v>
      </c>
      <c r="S89" s="34" t="s">
        <v>47</v>
      </c>
      <c r="T89" s="19">
        <f t="shared" si="9"/>
        <v>1</v>
      </c>
      <c r="AF89" s="19">
        <f t="shared" si="10"/>
        <v>0</v>
      </c>
      <c r="AG89" s="19">
        <f t="shared" si="11"/>
        <v>14.399999999999999</v>
      </c>
      <c r="AH89" s="19">
        <f t="shared" si="12"/>
        <v>0</v>
      </c>
      <c r="AI89" s="19">
        <f t="shared" si="13"/>
        <v>0</v>
      </c>
    </row>
    <row r="90" spans="1:35" ht="30">
      <c r="A90" s="30">
        <v>42699</v>
      </c>
      <c r="B90" s="23" t="s">
        <v>237</v>
      </c>
      <c r="C90" s="25" t="s">
        <v>104</v>
      </c>
      <c r="D90" s="41" t="s">
        <v>234</v>
      </c>
      <c r="E90" s="31">
        <v>15</v>
      </c>
      <c r="F90" s="31">
        <v>1.58</v>
      </c>
      <c r="G90" s="31">
        <v>1.58</v>
      </c>
      <c r="H90" s="31" t="s">
        <v>32</v>
      </c>
      <c r="I90" s="31" t="s">
        <v>32</v>
      </c>
      <c r="J90" s="31">
        <v>0</v>
      </c>
      <c r="M90" s="48" t="s">
        <v>251</v>
      </c>
      <c r="N90" s="32">
        <f>((G90-1)*(1-(IF(H90="no",0,'results log'!$B$3)))+1)</f>
        <v>1.58</v>
      </c>
      <c r="O90" s="32">
        <f t="shared" si="8"/>
        <v>15</v>
      </c>
      <c r="P90" s="33">
        <v>0</v>
      </c>
      <c r="Q90" s="34">
        <v>0</v>
      </c>
      <c r="R90" s="34">
        <f>IF(ISBLANK(M90),,IF(T90&lt;&gt;1,((IF(M90="WON-EW",(((K90-1)*'results log'!$B$2)*(1-$B$3))+(((L90-1)*'results log'!$B$2)*(1-$B$3)),IF(M90="WON",(((K90-1)*'results log'!$B$2)*(1-$B$3)),IF(M90="PLACED",(((L90-1)*'results log'!$B$2)*(1-$B$3))-'results log'!$B$2,IF(J90=0,-'results log'!$B$2,-('results log'!$B$2*2))))))*E90),0))</f>
        <v>0</v>
      </c>
      <c r="S90" s="34" t="s">
        <v>37</v>
      </c>
      <c r="T90" s="19">
        <f t="shared" si="9"/>
        <v>1</v>
      </c>
      <c r="V90" s="47" t="s">
        <v>241</v>
      </c>
      <c r="AF90" s="19">
        <f t="shared" si="10"/>
        <v>0</v>
      </c>
      <c r="AG90" s="19">
        <f t="shared" si="11"/>
        <v>0</v>
      </c>
      <c r="AH90" s="19">
        <f t="shared" si="12"/>
        <v>0</v>
      </c>
      <c r="AI90" s="19">
        <f t="shared" si="13"/>
        <v>0</v>
      </c>
    </row>
    <row r="91" spans="1:35" ht="15">
      <c r="A91" s="30">
        <v>42699</v>
      </c>
      <c r="B91" s="23" t="s">
        <v>238</v>
      </c>
      <c r="C91" s="25" t="s">
        <v>102</v>
      </c>
      <c r="D91" s="41" t="s">
        <v>199</v>
      </c>
      <c r="E91" s="31">
        <v>10</v>
      </c>
      <c r="F91" s="31">
        <v>1.85</v>
      </c>
      <c r="G91" s="31">
        <v>1.85</v>
      </c>
      <c r="H91" s="31" t="s">
        <v>32</v>
      </c>
      <c r="I91" s="31" t="s">
        <v>32</v>
      </c>
      <c r="J91" s="31">
        <v>0</v>
      </c>
      <c r="M91" s="25" t="s">
        <v>27</v>
      </c>
      <c r="N91" s="32">
        <f>((G91-1)*(1-(IF(H91="no",0,'results log'!$B$3)))+1)</f>
        <v>1.85</v>
      </c>
      <c r="O91" s="32">
        <f t="shared" si="8"/>
        <v>10</v>
      </c>
      <c r="P91" s="33">
        <f>IF(ISBLANK(M91),,IF(ISBLANK(F91),,(IF(M91="WON-EW",((((F91-1)*J91)*'results log'!$B$2)+('results log'!$B$2*(F91-1))),IF(M91="WON",((((F91-1)*J91)*'results log'!$B$2)+('results log'!$B$2*(F91-1))),IF(M91="PLACED",((((F91-1)*J91)*'results log'!$B$2)-'results log'!$B$2),IF(J91=0,-'results log'!$B$2,IF(J91=0,-'results log'!$B$2,-('results log'!$B$2*2)))))))*E91))</f>
        <v>17</v>
      </c>
      <c r="Q91" s="34">
        <f>IF(ISBLANK(M91),,IF(ISBLANK(G91),,(IF(M91="WON-EW",((((N91-1)*J91)*'results log'!$B$2)+('results log'!$B$2*(N91-1))),IF(M91="WON",((((N91-1)*J91)*'results log'!$B$2)+('results log'!$B$2*(N91-1))),IF(M91="PLACED",((((N91-1)*J91)*'results log'!$B$2)-'results log'!$B$2),IF(J91=0,-'results log'!$B$2,IF(J91=0,-'results log'!$B$2,-('results log'!$B$2*2)))))))*E91))</f>
        <v>17</v>
      </c>
      <c r="R91" s="34">
        <f>IF(ISBLANK(M91),,IF(T91&lt;&gt;1,((IF(M91="WON-EW",(((K91-1)*'results log'!$B$2)*(1-$B$3))+(((L91-1)*'results log'!$B$2)*(1-$B$3)),IF(M91="WON",(((K91-1)*'results log'!$B$2)*(1-$B$3)),IF(M91="PLACED",(((L91-1)*'results log'!$B$2)*(1-$B$3))-'results log'!$B$2,IF(J91=0,-'results log'!$B$2,-('results log'!$B$2*2))))))*E91),0))</f>
        <v>0</v>
      </c>
      <c r="S91" s="34" t="s">
        <v>47</v>
      </c>
      <c r="T91" s="19">
        <f t="shared" si="9"/>
        <v>1</v>
      </c>
      <c r="AF91" s="19">
        <f t="shared" si="10"/>
        <v>0</v>
      </c>
      <c r="AG91" s="19">
        <f t="shared" si="11"/>
        <v>17</v>
      </c>
      <c r="AH91" s="19">
        <f t="shared" si="12"/>
        <v>0</v>
      </c>
      <c r="AI91" s="19">
        <f t="shared" si="13"/>
        <v>0</v>
      </c>
    </row>
    <row r="92" spans="1:35" ht="15">
      <c r="A92" s="30">
        <v>42699</v>
      </c>
      <c r="B92" s="23" t="s">
        <v>239</v>
      </c>
      <c r="C92" s="25" t="s">
        <v>103</v>
      </c>
      <c r="D92" s="41" t="s">
        <v>240</v>
      </c>
      <c r="E92" s="31">
        <v>10</v>
      </c>
      <c r="F92" s="31">
        <v>1.75</v>
      </c>
      <c r="G92" s="31">
        <v>1.75</v>
      </c>
      <c r="H92" s="31" t="s">
        <v>32</v>
      </c>
      <c r="I92" s="31" t="s">
        <v>32</v>
      </c>
      <c r="J92" s="31">
        <v>0</v>
      </c>
      <c r="M92" s="25" t="s">
        <v>30</v>
      </c>
      <c r="N92" s="32">
        <f>((G92-1)*(1-(IF(H92="no",0,'results log'!$B$3)))+1)</f>
        <v>1.75</v>
      </c>
      <c r="O92" s="32">
        <f t="shared" si="8"/>
        <v>10</v>
      </c>
      <c r="P92" s="33">
        <f>IF(ISBLANK(M92),,IF(ISBLANK(F92),,(IF(M92="WON-EW",((((F92-1)*J92)*'results log'!$B$2)+('results log'!$B$2*(F92-1))),IF(M92="WON",((((F92-1)*J92)*'results log'!$B$2)+('results log'!$B$2*(F92-1))),IF(M92="PLACED",((((F92-1)*J92)*'results log'!$B$2)-'results log'!$B$2),IF(J92=0,-'results log'!$B$2,IF(J92=0,-'results log'!$B$2,-('results log'!$B$2*2)))))))*E92))</f>
        <v>-20</v>
      </c>
      <c r="Q92" s="34">
        <f>IF(ISBLANK(M92),,IF(ISBLANK(G92),,(IF(M92="WON-EW",((((N92-1)*J92)*'results log'!$B$2)+('results log'!$B$2*(N92-1))),IF(M92="WON",((((N92-1)*J92)*'results log'!$B$2)+('results log'!$B$2*(N92-1))),IF(M92="PLACED",((((N92-1)*J92)*'results log'!$B$2)-'results log'!$B$2),IF(J92=0,-'results log'!$B$2,IF(J92=0,-'results log'!$B$2,-('results log'!$B$2*2)))))))*E92))</f>
        <v>-20</v>
      </c>
      <c r="R92" s="34">
        <f>IF(ISBLANK(M92),,IF(T92&lt;&gt;1,((IF(M92="WON-EW",(((K92-1)*'results log'!$B$2)*(1-$B$3))+(((L92-1)*'results log'!$B$2)*(1-$B$3)),IF(M92="WON",(((K92-1)*'results log'!$B$2)*(1-$B$3)),IF(M92="PLACED",(((L92-1)*'results log'!$B$2)*(1-$B$3))-'results log'!$B$2,IF(J92=0,-'results log'!$B$2,-('results log'!$B$2*2))))))*E92),0))</f>
        <v>0</v>
      </c>
      <c r="S92" s="34" t="s">
        <v>47</v>
      </c>
      <c r="T92" s="19">
        <f t="shared" si="9"/>
        <v>1</v>
      </c>
      <c r="AF92" s="19">
        <f t="shared" si="10"/>
        <v>0</v>
      </c>
      <c r="AG92" s="19">
        <f t="shared" si="11"/>
        <v>-20</v>
      </c>
      <c r="AH92" s="19">
        <f t="shared" si="12"/>
        <v>0</v>
      </c>
      <c r="AI92" s="19">
        <f t="shared" si="13"/>
        <v>0</v>
      </c>
    </row>
    <row r="93" spans="1:35" ht="15">
      <c r="A93" s="30">
        <v>42700</v>
      </c>
      <c r="B93" s="23" t="s">
        <v>212</v>
      </c>
      <c r="C93" s="25" t="s">
        <v>104</v>
      </c>
      <c r="D93" s="41" t="s">
        <v>213</v>
      </c>
      <c r="E93" s="31">
        <v>15</v>
      </c>
      <c r="F93" s="31">
        <v>1.9</v>
      </c>
      <c r="G93" s="31">
        <v>1.96</v>
      </c>
      <c r="H93" s="31" t="s">
        <v>32</v>
      </c>
      <c r="I93" s="31" t="s">
        <v>32</v>
      </c>
      <c r="J93" s="31">
        <v>0</v>
      </c>
      <c r="M93" s="25" t="s">
        <v>30</v>
      </c>
      <c r="N93" s="32">
        <f>((G93-1)*(1-(IF(H93="no",0,'results log'!$B$3)))+1)</f>
        <v>1.96</v>
      </c>
      <c r="O93" s="32">
        <f t="shared" si="8"/>
        <v>15</v>
      </c>
      <c r="P93" s="33">
        <f>IF(ISBLANK(M93),,IF(ISBLANK(F93),,(IF(M93="WON-EW",((((F93-1)*J93)*'results log'!$B$2)+('results log'!$B$2*(F93-1))),IF(M93="WON",((((F93-1)*J93)*'results log'!$B$2)+('results log'!$B$2*(F93-1))),IF(M93="PLACED",((((F93-1)*J93)*'results log'!$B$2)-'results log'!$B$2),IF(J93=0,-'results log'!$B$2,IF(J93=0,-'results log'!$B$2,-('results log'!$B$2*2)))))))*E93))</f>
        <v>-30</v>
      </c>
      <c r="Q93" s="34">
        <f>IF(ISBLANK(M93),,IF(ISBLANK(G93),,(IF(M93="WON-EW",((((N93-1)*J93)*'results log'!$B$2)+('results log'!$B$2*(N93-1))),IF(M93="WON",((((N93-1)*J93)*'results log'!$B$2)+('results log'!$B$2*(N93-1))),IF(M93="PLACED",((((N93-1)*J93)*'results log'!$B$2)-'results log'!$B$2),IF(J93=0,-'results log'!$B$2,IF(J93=0,-'results log'!$B$2,-('results log'!$B$2*2)))))))*E93))</f>
        <v>-30</v>
      </c>
      <c r="R93" s="34">
        <f>IF(ISBLANK(M93),,IF(T93&lt;&gt;1,((IF(M93="WON-EW",(((K93-1)*'results log'!$B$2)*(1-$B$3))+(((L93-1)*'results log'!$B$2)*(1-$B$3)),IF(M93="WON",(((K93-1)*'results log'!$B$2)*(1-$B$3)),IF(M93="PLACED",(((L93-1)*'results log'!$B$2)*(1-$B$3))-'results log'!$B$2,IF(J93=0,-'results log'!$B$2,-('results log'!$B$2*2))))))*E93),0))</f>
        <v>0</v>
      </c>
      <c r="S93" s="34" t="s">
        <v>37</v>
      </c>
      <c r="T93" s="19">
        <f t="shared" si="9"/>
        <v>1</v>
      </c>
      <c r="AF93" s="19">
        <f t="shared" si="10"/>
        <v>-30</v>
      </c>
      <c r="AG93" s="19">
        <f t="shared" si="11"/>
        <v>0</v>
      </c>
      <c r="AH93" s="19">
        <f t="shared" si="12"/>
        <v>0</v>
      </c>
      <c r="AI93" s="19">
        <f t="shared" si="13"/>
        <v>0</v>
      </c>
    </row>
    <row r="94" spans="1:35" ht="15">
      <c r="A94" s="30">
        <v>42700</v>
      </c>
      <c r="B94" s="23" t="s">
        <v>214</v>
      </c>
      <c r="C94" s="25" t="s">
        <v>102</v>
      </c>
      <c r="D94" s="41" t="s">
        <v>75</v>
      </c>
      <c r="E94" s="31">
        <v>10</v>
      </c>
      <c r="F94" s="31">
        <v>1.85</v>
      </c>
      <c r="G94" s="31">
        <v>1.85</v>
      </c>
      <c r="H94" s="31" t="s">
        <v>32</v>
      </c>
      <c r="I94" s="31" t="s">
        <v>32</v>
      </c>
      <c r="J94" s="31">
        <v>0</v>
      </c>
      <c r="M94" s="25" t="s">
        <v>30</v>
      </c>
      <c r="N94" s="32">
        <f>((G94-1)*(1-(IF(H94="no",0,'results log'!$B$3)))+1)</f>
        <v>1.85</v>
      </c>
      <c r="O94" s="32">
        <f t="shared" si="8"/>
        <v>10</v>
      </c>
      <c r="P94" s="33">
        <f>IF(ISBLANK(M94),,IF(ISBLANK(F94),,(IF(M94="WON-EW",((((F94-1)*J94)*'results log'!$B$2)+('results log'!$B$2*(F94-1))),IF(M94="WON",((((F94-1)*J94)*'results log'!$B$2)+('results log'!$B$2*(F94-1))),IF(M94="PLACED",((((F94-1)*J94)*'results log'!$B$2)-'results log'!$B$2),IF(J94=0,-'results log'!$B$2,IF(J94=0,-'results log'!$B$2,-('results log'!$B$2*2)))))))*E94))</f>
        <v>-20</v>
      </c>
      <c r="Q94" s="34">
        <f>IF(ISBLANK(M94),,IF(ISBLANK(G94),,(IF(M94="WON-EW",((((N94-1)*J94)*'results log'!$B$2)+('results log'!$B$2*(N94-1))),IF(M94="WON",((((N94-1)*J94)*'results log'!$B$2)+('results log'!$B$2*(N94-1))),IF(M94="PLACED",((((N94-1)*J94)*'results log'!$B$2)-'results log'!$B$2),IF(J94=0,-'results log'!$B$2,IF(J94=0,-'results log'!$B$2,-('results log'!$B$2*2)))))))*E94))</f>
        <v>-20</v>
      </c>
      <c r="R94" s="34">
        <f>IF(ISBLANK(M94),,IF(T94&lt;&gt;1,((IF(M94="WON-EW",(((K94-1)*'results log'!$B$2)*(1-$B$3))+(((L94-1)*'results log'!$B$2)*(1-$B$3)),IF(M94="WON",(((K94-1)*'results log'!$B$2)*(1-$B$3)),IF(M94="PLACED",(((L94-1)*'results log'!$B$2)*(1-$B$3))-'results log'!$B$2,IF(J94=0,-'results log'!$B$2,-('results log'!$B$2*2))))))*E94),0))</f>
        <v>0</v>
      </c>
      <c r="S94" s="34" t="s">
        <v>47</v>
      </c>
      <c r="T94" s="19">
        <f t="shared" si="9"/>
        <v>1</v>
      </c>
      <c r="AF94" s="19">
        <f t="shared" si="10"/>
        <v>0</v>
      </c>
      <c r="AG94" s="19">
        <f t="shared" si="11"/>
        <v>-20</v>
      </c>
      <c r="AH94" s="19">
        <f t="shared" si="12"/>
        <v>0</v>
      </c>
      <c r="AI94" s="19">
        <f t="shared" si="13"/>
        <v>0</v>
      </c>
    </row>
    <row r="95" spans="1:35" ht="15">
      <c r="A95" s="30">
        <v>42700</v>
      </c>
      <c r="B95" s="23" t="s">
        <v>215</v>
      </c>
      <c r="C95" s="25" t="s">
        <v>102</v>
      </c>
      <c r="D95" s="41" t="s">
        <v>216</v>
      </c>
      <c r="E95" s="31">
        <v>10</v>
      </c>
      <c r="F95" s="31">
        <v>1.85</v>
      </c>
      <c r="G95" s="31">
        <v>1.85</v>
      </c>
      <c r="H95" s="31" t="s">
        <v>32</v>
      </c>
      <c r="I95" s="31" t="s">
        <v>32</v>
      </c>
      <c r="J95" s="31">
        <v>0</v>
      </c>
      <c r="M95" s="25" t="s">
        <v>27</v>
      </c>
      <c r="N95" s="32">
        <f>((G95-1)*(1-(IF(H95="no",0,'results log'!$B$3)))+1)</f>
        <v>1.85</v>
      </c>
      <c r="O95" s="32">
        <f t="shared" si="8"/>
        <v>10</v>
      </c>
      <c r="P95" s="33">
        <f>IF(ISBLANK(M95),,IF(ISBLANK(F95),,(IF(M95="WON-EW",((((F95-1)*J95)*'results log'!$B$2)+('results log'!$B$2*(F95-1))),IF(M95="WON",((((F95-1)*J95)*'results log'!$B$2)+('results log'!$B$2*(F95-1))),IF(M95="PLACED",((((F95-1)*J95)*'results log'!$B$2)-'results log'!$B$2),IF(J95=0,-'results log'!$B$2,IF(J95=0,-'results log'!$B$2,-('results log'!$B$2*2)))))))*E95))</f>
        <v>17</v>
      </c>
      <c r="Q95" s="34">
        <f>IF(ISBLANK(M95),,IF(ISBLANK(G95),,(IF(M95="WON-EW",((((N95-1)*J95)*'results log'!$B$2)+('results log'!$B$2*(N95-1))),IF(M95="WON",((((N95-1)*J95)*'results log'!$B$2)+('results log'!$B$2*(N95-1))),IF(M95="PLACED",((((N95-1)*J95)*'results log'!$B$2)-'results log'!$B$2),IF(J95=0,-'results log'!$B$2,IF(J95=0,-'results log'!$B$2,-('results log'!$B$2*2)))))))*E95))</f>
        <v>17</v>
      </c>
      <c r="R95" s="34">
        <f>IF(ISBLANK(M95),,IF(T95&lt;&gt;1,((IF(M95="WON-EW",(((K95-1)*'results log'!$B$2)*(1-$B$3))+(((L95-1)*'results log'!$B$2)*(1-$B$3)),IF(M95="WON",(((K95-1)*'results log'!$B$2)*(1-$B$3)),IF(M95="PLACED",(((L95-1)*'results log'!$B$2)*(1-$B$3))-'results log'!$B$2,IF(J95=0,-'results log'!$B$2,-('results log'!$B$2*2))))))*E95),0))</f>
        <v>0</v>
      </c>
      <c r="S95" s="34" t="s">
        <v>47</v>
      </c>
      <c r="T95" s="19">
        <f t="shared" si="9"/>
        <v>1</v>
      </c>
      <c r="AF95" s="19">
        <f t="shared" si="10"/>
        <v>0</v>
      </c>
      <c r="AG95" s="19">
        <f t="shared" si="11"/>
        <v>17</v>
      </c>
      <c r="AH95" s="19">
        <f t="shared" si="12"/>
        <v>0</v>
      </c>
      <c r="AI95" s="19">
        <f t="shared" si="13"/>
        <v>0</v>
      </c>
    </row>
    <row r="96" spans="1:35" ht="15">
      <c r="A96" s="30">
        <v>42700</v>
      </c>
      <c r="B96" s="23" t="s">
        <v>217</v>
      </c>
      <c r="C96" s="25" t="s">
        <v>103</v>
      </c>
      <c r="D96" s="41" t="s">
        <v>218</v>
      </c>
      <c r="E96" s="31">
        <v>10</v>
      </c>
      <c r="F96" s="31">
        <v>1.83</v>
      </c>
      <c r="G96" s="31">
        <v>1.83</v>
      </c>
      <c r="H96" s="31" t="s">
        <v>32</v>
      </c>
      <c r="I96" s="31" t="s">
        <v>32</v>
      </c>
      <c r="J96" s="31">
        <v>0</v>
      </c>
      <c r="M96" s="25" t="s">
        <v>30</v>
      </c>
      <c r="N96" s="32">
        <f>((G96-1)*(1-(IF(H96="no",0,'results log'!$B$3)))+1)</f>
        <v>1.83</v>
      </c>
      <c r="O96" s="32">
        <f t="shared" si="8"/>
        <v>10</v>
      </c>
      <c r="P96" s="33">
        <f>IF(ISBLANK(M96),,IF(ISBLANK(F96),,(IF(M96="WON-EW",((((F96-1)*J96)*'results log'!$B$2)+('results log'!$B$2*(F96-1))),IF(M96="WON",((((F96-1)*J96)*'results log'!$B$2)+('results log'!$B$2*(F96-1))),IF(M96="PLACED",((((F96-1)*J96)*'results log'!$B$2)-'results log'!$B$2),IF(J96=0,-'results log'!$B$2,IF(J96=0,-'results log'!$B$2,-('results log'!$B$2*2)))))))*E96))</f>
        <v>-20</v>
      </c>
      <c r="Q96" s="34">
        <f>IF(ISBLANK(M96),,IF(ISBLANK(G96),,(IF(M96="WON-EW",((((N96-1)*J96)*'results log'!$B$2)+('results log'!$B$2*(N96-1))),IF(M96="WON",((((N96-1)*J96)*'results log'!$B$2)+('results log'!$B$2*(N96-1))),IF(M96="PLACED",((((N96-1)*J96)*'results log'!$B$2)-'results log'!$B$2),IF(J96=0,-'results log'!$B$2,IF(J96=0,-'results log'!$B$2,-('results log'!$B$2*2)))))))*E96))</f>
        <v>-20</v>
      </c>
      <c r="R96" s="34">
        <f>IF(ISBLANK(M96),,IF(T96&lt;&gt;1,((IF(M96="WON-EW",(((K96-1)*'results log'!$B$2)*(1-$B$3))+(((L96-1)*'results log'!$B$2)*(1-$B$3)),IF(M96="WON",(((K96-1)*'results log'!$B$2)*(1-$B$3)),IF(M96="PLACED",(((L96-1)*'results log'!$B$2)*(1-$B$3))-'results log'!$B$2,IF(J96=0,-'results log'!$B$2,-('results log'!$B$2*2))))))*E96),0))</f>
        <v>0</v>
      </c>
      <c r="S96" s="34" t="s">
        <v>47</v>
      </c>
      <c r="T96" s="19">
        <f t="shared" si="9"/>
        <v>1</v>
      </c>
      <c r="AF96" s="19">
        <f t="shared" si="10"/>
        <v>0</v>
      </c>
      <c r="AG96" s="19">
        <f t="shared" si="11"/>
        <v>-20</v>
      </c>
      <c r="AH96" s="19">
        <f t="shared" si="12"/>
        <v>0</v>
      </c>
      <c r="AI96" s="19">
        <f t="shared" si="13"/>
        <v>0</v>
      </c>
    </row>
    <row r="97" spans="1:35" ht="15">
      <c r="A97" s="30">
        <v>42700</v>
      </c>
      <c r="B97" s="23" t="s">
        <v>219</v>
      </c>
      <c r="C97" s="25" t="s">
        <v>102</v>
      </c>
      <c r="D97" s="41" t="s">
        <v>220</v>
      </c>
      <c r="E97" s="31">
        <v>10</v>
      </c>
      <c r="F97" s="31">
        <v>1.85</v>
      </c>
      <c r="G97" s="31">
        <v>1.85</v>
      </c>
      <c r="H97" s="31" t="s">
        <v>32</v>
      </c>
      <c r="I97" s="31" t="s">
        <v>32</v>
      </c>
      <c r="J97" s="31">
        <v>0</v>
      </c>
      <c r="M97" s="25" t="s">
        <v>27</v>
      </c>
      <c r="N97" s="32">
        <f>((G97-1)*(1-(IF(H97="no",0,'results log'!$B$3)))+1)</f>
        <v>1.85</v>
      </c>
      <c r="O97" s="32">
        <f t="shared" si="8"/>
        <v>10</v>
      </c>
      <c r="P97" s="33">
        <f>IF(ISBLANK(M97),,IF(ISBLANK(F97),,(IF(M97="WON-EW",((((F97-1)*J97)*'results log'!$B$2)+('results log'!$B$2*(F97-1))),IF(M97="WON",((((F97-1)*J97)*'results log'!$B$2)+('results log'!$B$2*(F97-1))),IF(M97="PLACED",((((F97-1)*J97)*'results log'!$B$2)-'results log'!$B$2),IF(J97=0,-'results log'!$B$2,IF(J97=0,-'results log'!$B$2,-('results log'!$B$2*2)))))))*E97))</f>
        <v>17</v>
      </c>
      <c r="Q97" s="34">
        <f>IF(ISBLANK(M97),,IF(ISBLANK(G97),,(IF(M97="WON-EW",((((N97-1)*J97)*'results log'!$B$2)+('results log'!$B$2*(N97-1))),IF(M97="WON",((((N97-1)*J97)*'results log'!$B$2)+('results log'!$B$2*(N97-1))),IF(M97="PLACED",((((N97-1)*J97)*'results log'!$B$2)-'results log'!$B$2),IF(J97=0,-'results log'!$B$2,IF(J97=0,-'results log'!$B$2,-('results log'!$B$2*2)))))))*E97))</f>
        <v>17</v>
      </c>
      <c r="R97" s="34">
        <f>IF(ISBLANK(M97),,IF(T97&lt;&gt;1,((IF(M97="WON-EW",(((K97-1)*'results log'!$B$2)*(1-$B$3))+(((L97-1)*'results log'!$B$2)*(1-$B$3)),IF(M97="WON",(((K97-1)*'results log'!$B$2)*(1-$B$3)),IF(M97="PLACED",(((L97-1)*'results log'!$B$2)*(1-$B$3))-'results log'!$B$2,IF(J97=0,-'results log'!$B$2,-('results log'!$B$2*2))))))*E97),0))</f>
        <v>0</v>
      </c>
      <c r="S97" s="34" t="s">
        <v>47</v>
      </c>
      <c r="T97" s="19">
        <f t="shared" si="9"/>
        <v>1</v>
      </c>
      <c r="AF97" s="19">
        <f t="shared" si="10"/>
        <v>0</v>
      </c>
      <c r="AG97" s="19">
        <f t="shared" si="11"/>
        <v>17</v>
      </c>
      <c r="AH97" s="19">
        <f t="shared" si="12"/>
        <v>0</v>
      </c>
      <c r="AI97" s="19">
        <f t="shared" si="13"/>
        <v>0</v>
      </c>
    </row>
    <row r="98" spans="1:35" ht="30">
      <c r="A98" s="30">
        <v>42700</v>
      </c>
      <c r="B98" s="41" t="s">
        <v>221</v>
      </c>
      <c r="C98" s="25" t="s">
        <v>103</v>
      </c>
      <c r="D98" s="41" t="s">
        <v>222</v>
      </c>
      <c r="E98" s="31">
        <v>10</v>
      </c>
      <c r="F98" s="31">
        <v>2</v>
      </c>
      <c r="G98" s="31">
        <v>2</v>
      </c>
      <c r="H98" s="31" t="s">
        <v>32</v>
      </c>
      <c r="I98" s="31" t="s">
        <v>32</v>
      </c>
      <c r="J98" s="31">
        <v>0</v>
      </c>
      <c r="M98" s="25" t="s">
        <v>27</v>
      </c>
      <c r="N98" s="32">
        <f>((G98-1)*(1-(IF(H98="no",0,'results log'!$B$3)))+1)</f>
        <v>2</v>
      </c>
      <c r="O98" s="32">
        <f t="shared" si="8"/>
        <v>10</v>
      </c>
      <c r="P98" s="33">
        <f>IF(ISBLANK(M98),,IF(ISBLANK(F98),,(IF(M98="WON-EW",((((F98-1)*J98)*'results log'!$B$2)+('results log'!$B$2*(F98-1))),IF(M98="WON",((((F98-1)*J98)*'results log'!$B$2)+('results log'!$B$2*(F98-1))),IF(M98="PLACED",((((F98-1)*J98)*'results log'!$B$2)-'results log'!$B$2),IF(J98=0,-'results log'!$B$2,IF(J98=0,-'results log'!$B$2,-('results log'!$B$2*2)))))))*E98))</f>
        <v>20</v>
      </c>
      <c r="Q98" s="34">
        <f>IF(ISBLANK(M98),,IF(ISBLANK(G98),,(IF(M98="WON-EW",((((N98-1)*J98)*'results log'!$B$2)+('results log'!$B$2*(N98-1))),IF(M98="WON",((((N98-1)*J98)*'results log'!$B$2)+('results log'!$B$2*(N98-1))),IF(M98="PLACED",((((N98-1)*J98)*'results log'!$B$2)-'results log'!$B$2),IF(J98=0,-'results log'!$B$2,IF(J98=0,-'results log'!$B$2,-('results log'!$B$2*2)))))))*E98))</f>
        <v>20</v>
      </c>
      <c r="R98" s="34">
        <f>IF(ISBLANK(M98),,IF(T98&lt;&gt;1,((IF(M98="WON-EW",(((K98-1)*'results log'!$B$2)*(1-$B$3))+(((L98-1)*'results log'!$B$2)*(1-$B$3)),IF(M98="WON",(((K98-1)*'results log'!$B$2)*(1-$B$3)),IF(M98="PLACED",(((L98-1)*'results log'!$B$2)*(1-$B$3))-'results log'!$B$2,IF(J98=0,-'results log'!$B$2,-('results log'!$B$2*2))))))*E98),0))</f>
        <v>0</v>
      </c>
      <c r="S98" s="34" t="s">
        <v>352</v>
      </c>
      <c r="T98" s="19">
        <f t="shared" si="9"/>
        <v>1</v>
      </c>
      <c r="AF98" s="19">
        <f t="shared" si="10"/>
        <v>0</v>
      </c>
      <c r="AG98" s="19">
        <f t="shared" si="11"/>
        <v>0</v>
      </c>
      <c r="AH98" s="19">
        <f t="shared" si="12"/>
        <v>0</v>
      </c>
      <c r="AI98" s="19">
        <f t="shared" si="13"/>
        <v>20</v>
      </c>
    </row>
    <row r="99" spans="1:35" ht="15">
      <c r="A99" s="30">
        <v>42701</v>
      </c>
      <c r="B99" s="41" t="s">
        <v>223</v>
      </c>
      <c r="C99" s="25" t="s">
        <v>102</v>
      </c>
      <c r="D99" s="41" t="s">
        <v>206</v>
      </c>
      <c r="E99" s="31">
        <v>15</v>
      </c>
      <c r="F99" s="31">
        <v>1.9</v>
      </c>
      <c r="G99" s="31">
        <v>1.9</v>
      </c>
      <c r="H99" s="31" t="s">
        <v>32</v>
      </c>
      <c r="I99" s="31" t="s">
        <v>32</v>
      </c>
      <c r="J99" s="31">
        <v>0</v>
      </c>
      <c r="M99" s="25" t="s">
        <v>27</v>
      </c>
      <c r="N99" s="32">
        <f>((G99-1)*(1-(IF(H99="no",0,'results log'!$B$3)))+1)</f>
        <v>1.9</v>
      </c>
      <c r="O99" s="32">
        <f t="shared" si="8"/>
        <v>15</v>
      </c>
      <c r="P99" s="33">
        <f>IF(ISBLANK(M99),,IF(ISBLANK(F99),,(IF(M99="WON-EW",((((F99-1)*J99)*'results log'!$B$2)+('results log'!$B$2*(F99-1))),IF(M99="WON",((((F99-1)*J99)*'results log'!$B$2)+('results log'!$B$2*(F99-1))),IF(M99="PLACED",((((F99-1)*J99)*'results log'!$B$2)-'results log'!$B$2),IF(J99=0,-'results log'!$B$2,IF(J99=0,-'results log'!$B$2,-('results log'!$B$2*2)))))))*E99))</f>
        <v>26.999999999999996</v>
      </c>
      <c r="Q99" s="34">
        <f>IF(ISBLANK(M99),,IF(ISBLANK(G99),,(IF(M99="WON-EW",((((N99-1)*J99)*'results log'!$B$2)+('results log'!$B$2*(N99-1))),IF(M99="WON",((((N99-1)*J99)*'results log'!$B$2)+('results log'!$B$2*(N99-1))),IF(M99="PLACED",((((N99-1)*J99)*'results log'!$B$2)-'results log'!$B$2),IF(J99=0,-'results log'!$B$2,IF(J99=0,-'results log'!$B$2,-('results log'!$B$2*2)))))))*E99))</f>
        <v>26.999999999999996</v>
      </c>
      <c r="R99" s="34">
        <f>IF(ISBLANK(M99),,IF(T99&lt;&gt;1,((IF(M99="WON-EW",(((K99-1)*'results log'!$B$2)*(1-$B$3))+(((L99-1)*'results log'!$B$2)*(1-$B$3)),IF(M99="WON",(((K99-1)*'results log'!$B$2)*(1-$B$3)),IF(M99="PLACED",(((L99-1)*'results log'!$B$2)*(1-$B$3))-'results log'!$B$2,IF(J99=0,-'results log'!$B$2,-('results log'!$B$2*2))))))*E99),0))</f>
        <v>0</v>
      </c>
      <c r="S99" s="34" t="s">
        <v>37</v>
      </c>
      <c r="T99" s="19">
        <f t="shared" si="9"/>
        <v>1</v>
      </c>
      <c r="AF99" s="19">
        <f t="shared" si="10"/>
        <v>26.999999999999996</v>
      </c>
      <c r="AG99" s="19">
        <f t="shared" si="11"/>
        <v>0</v>
      </c>
      <c r="AH99" s="19">
        <f t="shared" si="12"/>
        <v>0</v>
      </c>
      <c r="AI99" s="19">
        <f t="shared" si="13"/>
        <v>0</v>
      </c>
    </row>
    <row r="100" spans="1:35" ht="15">
      <c r="A100" s="30">
        <v>42701</v>
      </c>
      <c r="B100" s="41" t="s">
        <v>224</v>
      </c>
      <c r="C100" s="25" t="s">
        <v>103</v>
      </c>
      <c r="D100" s="41" t="s">
        <v>225</v>
      </c>
      <c r="E100" s="31">
        <v>10</v>
      </c>
      <c r="F100" s="31">
        <v>1.9</v>
      </c>
      <c r="G100" s="31">
        <v>1.9</v>
      </c>
      <c r="H100" s="31" t="s">
        <v>32</v>
      </c>
      <c r="I100" s="31" t="s">
        <v>32</v>
      </c>
      <c r="J100" s="31">
        <v>0</v>
      </c>
      <c r="M100" s="25" t="s">
        <v>30</v>
      </c>
      <c r="N100" s="32">
        <f>((G100-1)*(1-(IF(H100="no",0,'results log'!$B$3)))+1)</f>
        <v>1.9</v>
      </c>
      <c r="O100" s="32">
        <f t="shared" si="8"/>
        <v>10</v>
      </c>
      <c r="P100" s="33">
        <f>IF(ISBLANK(M100),,IF(ISBLANK(F100),,(IF(M100="WON-EW",((((F100-1)*J100)*'results log'!$B$2)+('results log'!$B$2*(F100-1))),IF(M100="WON",((((F100-1)*J100)*'results log'!$B$2)+('results log'!$B$2*(F100-1))),IF(M100="PLACED",((((F100-1)*J100)*'results log'!$B$2)-'results log'!$B$2),IF(J100=0,-'results log'!$B$2,IF(J100=0,-'results log'!$B$2,-('results log'!$B$2*2)))))))*E100))</f>
        <v>-20</v>
      </c>
      <c r="Q100" s="34">
        <f>IF(ISBLANK(M100),,IF(ISBLANK(G100),,(IF(M100="WON-EW",((((N100-1)*J100)*'results log'!$B$2)+('results log'!$B$2*(N100-1))),IF(M100="WON",((((N100-1)*J100)*'results log'!$B$2)+('results log'!$B$2*(N100-1))),IF(M100="PLACED",((((N100-1)*J100)*'results log'!$B$2)-'results log'!$B$2),IF(J100=0,-'results log'!$B$2,IF(J100=0,-'results log'!$B$2,-('results log'!$B$2*2)))))))*E100))</f>
        <v>-20</v>
      </c>
      <c r="R100" s="34">
        <f>IF(ISBLANK(M100),,IF(T100&lt;&gt;1,((IF(M100="WON-EW",(((K100-1)*'results log'!$B$2)*(1-$B$3))+(((L100-1)*'results log'!$B$2)*(1-$B$3)),IF(M100="WON",(((K100-1)*'results log'!$B$2)*(1-$B$3)),IF(M100="PLACED",(((L100-1)*'results log'!$B$2)*(1-$B$3))-'results log'!$B$2,IF(J100=0,-'results log'!$B$2,-('results log'!$B$2*2))))))*E100),0))</f>
        <v>0</v>
      </c>
      <c r="S100" s="34" t="s">
        <v>47</v>
      </c>
      <c r="T100" s="19">
        <f t="shared" si="9"/>
        <v>1</v>
      </c>
      <c r="AF100" s="19">
        <f t="shared" si="10"/>
        <v>0</v>
      </c>
      <c r="AG100" s="19">
        <f t="shared" si="11"/>
        <v>-20</v>
      </c>
      <c r="AH100" s="19">
        <f t="shared" si="12"/>
        <v>0</v>
      </c>
      <c r="AI100" s="19">
        <f t="shared" si="13"/>
        <v>0</v>
      </c>
    </row>
    <row r="101" spans="1:35" ht="15">
      <c r="A101" s="30">
        <v>42701</v>
      </c>
      <c r="B101" s="41" t="s">
        <v>226</v>
      </c>
      <c r="C101" s="25" t="s">
        <v>102</v>
      </c>
      <c r="D101" s="41" t="s">
        <v>150</v>
      </c>
      <c r="E101" s="31">
        <v>10</v>
      </c>
      <c r="F101" s="31">
        <v>1.85</v>
      </c>
      <c r="G101" s="31">
        <v>1.85</v>
      </c>
      <c r="H101" s="31" t="s">
        <v>32</v>
      </c>
      <c r="I101" s="31" t="s">
        <v>32</v>
      </c>
      <c r="J101" s="31">
        <v>0</v>
      </c>
      <c r="M101" s="25" t="s">
        <v>27</v>
      </c>
      <c r="N101" s="32">
        <f>((G101-1)*(1-(IF(H101="no",0,'results log'!$B$3)))+1)</f>
        <v>1.85</v>
      </c>
      <c r="O101" s="32">
        <f t="shared" si="8"/>
        <v>10</v>
      </c>
      <c r="P101" s="33">
        <f>IF(ISBLANK(M101),,IF(ISBLANK(F101),,(IF(M101="WON-EW",((((F101-1)*J101)*'results log'!$B$2)+('results log'!$B$2*(F101-1))),IF(M101="WON",((((F101-1)*J101)*'results log'!$B$2)+('results log'!$B$2*(F101-1))),IF(M101="PLACED",((((F101-1)*J101)*'results log'!$B$2)-'results log'!$B$2),IF(J101=0,-'results log'!$B$2,IF(J101=0,-'results log'!$B$2,-('results log'!$B$2*2)))))))*E101))</f>
        <v>17</v>
      </c>
      <c r="Q101" s="34">
        <f>IF(ISBLANK(M101),,IF(ISBLANK(G101),,(IF(M101="WON-EW",((((N101-1)*J101)*'results log'!$B$2)+('results log'!$B$2*(N101-1))),IF(M101="WON",((((N101-1)*J101)*'results log'!$B$2)+('results log'!$B$2*(N101-1))),IF(M101="PLACED",((((N101-1)*J101)*'results log'!$B$2)-'results log'!$B$2),IF(J101=0,-'results log'!$B$2,IF(J101=0,-'results log'!$B$2,-('results log'!$B$2*2)))))))*E101))</f>
        <v>17</v>
      </c>
      <c r="R101" s="34">
        <f>IF(ISBLANK(M101),,IF(T101&lt;&gt;1,((IF(M101="WON-EW",(((K101-1)*'results log'!$B$2)*(1-$B$3))+(((L101-1)*'results log'!$B$2)*(1-$B$3)),IF(M101="WON",(((K101-1)*'results log'!$B$2)*(1-$B$3)),IF(M101="PLACED",(((L101-1)*'results log'!$B$2)*(1-$B$3))-'results log'!$B$2,IF(J101=0,-'results log'!$B$2,-('results log'!$B$2*2))))))*E101),0))</f>
        <v>0</v>
      </c>
      <c r="S101" s="34" t="s">
        <v>47</v>
      </c>
      <c r="T101" s="19">
        <f t="shared" si="9"/>
        <v>1</v>
      </c>
      <c r="AF101" s="19">
        <f t="shared" si="10"/>
        <v>0</v>
      </c>
      <c r="AG101" s="19">
        <f t="shared" si="11"/>
        <v>17</v>
      </c>
      <c r="AH101" s="19">
        <f t="shared" si="12"/>
        <v>0</v>
      </c>
      <c r="AI101" s="19">
        <f t="shared" si="13"/>
        <v>0</v>
      </c>
    </row>
    <row r="102" spans="1:35" ht="15">
      <c r="A102" s="30">
        <v>42701</v>
      </c>
      <c r="B102" s="41" t="s">
        <v>227</v>
      </c>
      <c r="C102" s="25" t="s">
        <v>103</v>
      </c>
      <c r="D102" s="41" t="s">
        <v>228</v>
      </c>
      <c r="E102" s="31">
        <v>10</v>
      </c>
      <c r="F102" s="31">
        <v>1.79</v>
      </c>
      <c r="G102" s="31">
        <v>1.7</v>
      </c>
      <c r="H102" s="31" t="s">
        <v>32</v>
      </c>
      <c r="I102" s="31" t="s">
        <v>32</v>
      </c>
      <c r="J102" s="31">
        <v>0</v>
      </c>
      <c r="M102" s="25" t="s">
        <v>27</v>
      </c>
      <c r="N102" s="32">
        <f>((G102-1)*(1-(IF(H102="no",0,'results log'!$B$3)))+1)</f>
        <v>1.7</v>
      </c>
      <c r="O102" s="32">
        <f t="shared" si="8"/>
        <v>10</v>
      </c>
      <c r="P102" s="33">
        <f>IF(ISBLANK(M102),,IF(ISBLANK(F102),,(IF(M102="WON-EW",((((F102-1)*J102)*'results log'!$B$2)+('results log'!$B$2*(F102-1))),IF(M102="WON",((((F102-1)*J102)*'results log'!$B$2)+('results log'!$B$2*(F102-1))),IF(M102="PLACED",((((F102-1)*J102)*'results log'!$B$2)-'results log'!$B$2),IF(J102=0,-'results log'!$B$2,IF(J102=0,-'results log'!$B$2,-('results log'!$B$2*2)))))))*E102))</f>
        <v>15.8</v>
      </c>
      <c r="Q102" s="34">
        <f>IF(ISBLANK(M102),,IF(ISBLANK(G102),,(IF(M102="WON-EW",((((N102-1)*J102)*'results log'!$B$2)+('results log'!$B$2*(N102-1))),IF(M102="WON",((((N102-1)*J102)*'results log'!$B$2)+('results log'!$B$2*(N102-1))),IF(M102="PLACED",((((N102-1)*J102)*'results log'!$B$2)-'results log'!$B$2),IF(J102=0,-'results log'!$B$2,IF(J102=0,-'results log'!$B$2,-('results log'!$B$2*2)))))))*E102))</f>
        <v>14</v>
      </c>
      <c r="R102" s="34">
        <f>IF(ISBLANK(M102),,IF(T102&lt;&gt;1,((IF(M102="WON-EW",(((K102-1)*'results log'!$B$2)*(1-$B$3))+(((L102-1)*'results log'!$B$2)*(1-$B$3)),IF(M102="WON",(((K102-1)*'results log'!$B$2)*(1-$B$3)),IF(M102="PLACED",(((L102-1)*'results log'!$B$2)*(1-$B$3))-'results log'!$B$2,IF(J102=0,-'results log'!$B$2,-('results log'!$B$2*2))))))*E102),0))</f>
        <v>0</v>
      </c>
      <c r="S102" s="34" t="s">
        <v>47</v>
      </c>
      <c r="T102" s="19">
        <f t="shared" si="9"/>
        <v>1</v>
      </c>
      <c r="AF102" s="19">
        <f t="shared" si="10"/>
        <v>0</v>
      </c>
      <c r="AG102" s="19">
        <f t="shared" si="11"/>
        <v>14</v>
      </c>
      <c r="AH102" s="19">
        <f t="shared" si="12"/>
        <v>0</v>
      </c>
      <c r="AI102" s="19">
        <f t="shared" si="13"/>
        <v>0</v>
      </c>
    </row>
    <row r="103" spans="1:35" ht="30">
      <c r="A103" s="30">
        <v>42701</v>
      </c>
      <c r="B103" s="41" t="s">
        <v>229</v>
      </c>
      <c r="C103" s="25" t="s">
        <v>103</v>
      </c>
      <c r="D103" s="41" t="s">
        <v>230</v>
      </c>
      <c r="E103" s="31">
        <v>10</v>
      </c>
      <c r="F103" s="31">
        <v>2</v>
      </c>
      <c r="G103" s="31">
        <v>2</v>
      </c>
      <c r="H103" s="31" t="s">
        <v>32</v>
      </c>
      <c r="I103" s="31" t="s">
        <v>32</v>
      </c>
      <c r="J103" s="31">
        <v>0</v>
      </c>
      <c r="M103" s="25" t="s">
        <v>30</v>
      </c>
      <c r="N103" s="32">
        <f>((G103-1)*(1-(IF(H103="no",0,'results log'!$B$3)))+1)</f>
        <v>2</v>
      </c>
      <c r="O103" s="32">
        <f t="shared" si="8"/>
        <v>10</v>
      </c>
      <c r="P103" s="33">
        <f>IF(ISBLANK(M103),,IF(ISBLANK(F103),,(IF(M103="WON-EW",((((F103-1)*J103)*'results log'!$B$2)+('results log'!$B$2*(F103-1))),IF(M103="WON",((((F103-1)*J103)*'results log'!$B$2)+('results log'!$B$2*(F103-1))),IF(M103="PLACED",((((F103-1)*J103)*'results log'!$B$2)-'results log'!$B$2),IF(J103=0,-'results log'!$B$2,IF(J103=0,-'results log'!$B$2,-('results log'!$B$2*2)))))))*E103))</f>
        <v>-20</v>
      </c>
      <c r="Q103" s="34">
        <f>IF(ISBLANK(M103),,IF(ISBLANK(G103),,(IF(M103="WON-EW",((((N103-1)*J103)*'results log'!$B$2)+('results log'!$B$2*(N103-1))),IF(M103="WON",((((N103-1)*J103)*'results log'!$B$2)+('results log'!$B$2*(N103-1))),IF(M103="PLACED",((((N103-1)*J103)*'results log'!$B$2)-'results log'!$B$2),IF(J103=0,-'results log'!$B$2,IF(J103=0,-'results log'!$B$2,-('results log'!$B$2*2)))))))*E103))</f>
        <v>-20</v>
      </c>
      <c r="R103" s="34">
        <f>IF(ISBLANK(M103),,IF(T103&lt;&gt;1,((IF(M103="WON-EW",(((K103-1)*'results log'!$B$2)*(1-$B$3))+(((L103-1)*'results log'!$B$2)*(1-$B$3)),IF(M103="WON",(((K103-1)*'results log'!$B$2)*(1-$B$3)),IF(M103="PLACED",(((L103-1)*'results log'!$B$2)*(1-$B$3))-'results log'!$B$2,IF(J103=0,-'results log'!$B$2,-('results log'!$B$2*2))))))*E103),0))</f>
        <v>0</v>
      </c>
      <c r="S103" s="34" t="s">
        <v>352</v>
      </c>
      <c r="T103" s="19">
        <f t="shared" si="9"/>
        <v>1</v>
      </c>
      <c r="AF103" s="19">
        <f t="shared" si="10"/>
        <v>0</v>
      </c>
      <c r="AG103" s="19">
        <f t="shared" si="11"/>
        <v>0</v>
      </c>
      <c r="AH103" s="19">
        <f t="shared" si="12"/>
        <v>0</v>
      </c>
      <c r="AI103" s="19">
        <f t="shared" si="13"/>
        <v>-20</v>
      </c>
    </row>
    <row r="104" spans="1:35" ht="15">
      <c r="A104" s="30">
        <v>42702</v>
      </c>
      <c r="B104" s="41" t="s">
        <v>231</v>
      </c>
      <c r="C104" s="25" t="s">
        <v>104</v>
      </c>
      <c r="D104" s="23" t="s">
        <v>234</v>
      </c>
      <c r="E104" s="31">
        <v>10</v>
      </c>
      <c r="F104" s="31">
        <v>1.7</v>
      </c>
      <c r="G104" s="31">
        <v>1.7</v>
      </c>
      <c r="H104" s="31" t="s">
        <v>32</v>
      </c>
      <c r="I104" s="31" t="s">
        <v>32</v>
      </c>
      <c r="J104" s="31">
        <v>0</v>
      </c>
      <c r="M104" s="25" t="s">
        <v>30</v>
      </c>
      <c r="N104" s="32">
        <f>((G104-1)*(1-(IF(H104="no",0,'results log'!$B$3)))+1)</f>
        <v>1.7</v>
      </c>
      <c r="O104" s="32">
        <f t="shared" si="8"/>
        <v>10</v>
      </c>
      <c r="P104" s="33">
        <f>IF(ISBLANK(M104),,IF(ISBLANK(F104),,(IF(M104="WON-EW",((((F104-1)*J104)*'results log'!$B$2)+('results log'!$B$2*(F104-1))),IF(M104="WON",((((F104-1)*J104)*'results log'!$B$2)+('results log'!$B$2*(F104-1))),IF(M104="PLACED",((((F104-1)*J104)*'results log'!$B$2)-'results log'!$B$2),IF(J104=0,-'results log'!$B$2,IF(J104=0,-'results log'!$B$2,-('results log'!$B$2*2)))))))*E104))</f>
        <v>-20</v>
      </c>
      <c r="Q104" s="34">
        <f>IF(ISBLANK(M104),,IF(ISBLANK(G104),,(IF(M104="WON-EW",((((N104-1)*J104)*'results log'!$B$2)+('results log'!$B$2*(N104-1))),IF(M104="WON",((((N104-1)*J104)*'results log'!$B$2)+('results log'!$B$2*(N104-1))),IF(M104="PLACED",((((N104-1)*J104)*'results log'!$B$2)-'results log'!$B$2),IF(J104=0,-'results log'!$B$2,IF(J104=0,-'results log'!$B$2,-('results log'!$B$2*2)))))))*E104))</f>
        <v>-20</v>
      </c>
      <c r="R104" s="34">
        <f>IF(ISBLANK(M104),,IF(T104&lt;&gt;1,((IF(M104="WON-EW",(((K104-1)*'results log'!$B$2)*(1-$B$3))+(((L104-1)*'results log'!$B$2)*(1-$B$3)),IF(M104="WON",(((K104-1)*'results log'!$B$2)*(1-$B$3)),IF(M104="PLACED",(((L104-1)*'results log'!$B$2)*(1-$B$3))-'results log'!$B$2,IF(J104=0,-'results log'!$B$2,-('results log'!$B$2*2))))))*E104),0))</f>
        <v>0</v>
      </c>
      <c r="S104" s="34" t="s">
        <v>37</v>
      </c>
      <c r="T104" s="19">
        <f t="shared" si="9"/>
        <v>1</v>
      </c>
      <c r="AF104" s="19">
        <f t="shared" si="10"/>
        <v>-20</v>
      </c>
      <c r="AG104" s="19">
        <f t="shared" si="11"/>
        <v>0</v>
      </c>
      <c r="AH104" s="19">
        <f t="shared" si="12"/>
        <v>0</v>
      </c>
      <c r="AI104" s="19">
        <f t="shared" si="13"/>
        <v>0</v>
      </c>
    </row>
    <row r="105" spans="1:35" ht="15">
      <c r="A105" s="30">
        <v>42702</v>
      </c>
      <c r="B105" s="41" t="s">
        <v>232</v>
      </c>
      <c r="C105" s="25" t="s">
        <v>108</v>
      </c>
      <c r="D105" s="41" t="s">
        <v>233</v>
      </c>
      <c r="E105" s="31">
        <v>10</v>
      </c>
      <c r="F105" s="31">
        <v>1.83</v>
      </c>
      <c r="G105" s="31">
        <v>1.83</v>
      </c>
      <c r="H105" s="31" t="s">
        <v>32</v>
      </c>
      <c r="I105" s="31" t="s">
        <v>32</v>
      </c>
      <c r="J105" s="31">
        <v>0</v>
      </c>
      <c r="M105" s="25" t="s">
        <v>30</v>
      </c>
      <c r="N105" s="32">
        <f>((G105-1)*(1-(IF(H105="no",0,'results log'!$B$3)))+1)</f>
        <v>1.83</v>
      </c>
      <c r="O105" s="32">
        <f t="shared" si="8"/>
        <v>10</v>
      </c>
      <c r="P105" s="33">
        <f>IF(ISBLANK(M105),,IF(ISBLANK(F105),,(IF(M105="WON-EW",((((F105-1)*J105)*'results log'!$B$2)+('results log'!$B$2*(F105-1))),IF(M105="WON",((((F105-1)*J105)*'results log'!$B$2)+('results log'!$B$2*(F105-1))),IF(M105="PLACED",((((F105-1)*J105)*'results log'!$B$2)-'results log'!$B$2),IF(J105=0,-'results log'!$B$2,IF(J105=0,-'results log'!$B$2,-('results log'!$B$2*2)))))))*E105))</f>
        <v>-20</v>
      </c>
      <c r="Q105" s="34">
        <f>IF(ISBLANK(M105),,IF(ISBLANK(G105),,(IF(M105="WON-EW",((((N105-1)*J105)*'results log'!$B$2)+('results log'!$B$2*(N105-1))),IF(M105="WON",((((N105-1)*J105)*'results log'!$B$2)+('results log'!$B$2*(N105-1))),IF(M105="PLACED",((((N105-1)*J105)*'results log'!$B$2)-'results log'!$B$2),IF(J105=0,-'results log'!$B$2,IF(J105=0,-'results log'!$B$2,-('results log'!$B$2*2)))))))*E105))</f>
        <v>-20</v>
      </c>
      <c r="R105" s="34">
        <f>IF(ISBLANK(M105),,IF(T105&lt;&gt;1,((IF(M105="WON-EW",(((K105-1)*'results log'!$B$2)*(1-$B$3))+(((L105-1)*'results log'!$B$2)*(1-$B$3)),IF(M105="WON",(((K105-1)*'results log'!$B$2)*(1-$B$3)),IF(M105="PLACED",(((L105-1)*'results log'!$B$2)*(1-$B$3))-'results log'!$B$2,IF(J105=0,-'results log'!$B$2,-('results log'!$B$2*2))))))*E105),0))</f>
        <v>0</v>
      </c>
      <c r="S105" s="34" t="s">
        <v>47</v>
      </c>
      <c r="T105" s="19">
        <f t="shared" si="9"/>
        <v>1</v>
      </c>
      <c r="AF105" s="19">
        <f t="shared" si="10"/>
        <v>0</v>
      </c>
      <c r="AG105" s="19">
        <f t="shared" si="11"/>
        <v>-20</v>
      </c>
      <c r="AH105" s="19">
        <f t="shared" si="12"/>
        <v>0</v>
      </c>
      <c r="AI105" s="19">
        <f t="shared" si="13"/>
        <v>0</v>
      </c>
    </row>
    <row r="106" spans="1:35" ht="15">
      <c r="A106" s="30">
        <v>42702</v>
      </c>
      <c r="B106" s="41" t="s">
        <v>235</v>
      </c>
      <c r="C106" s="25" t="s">
        <v>104</v>
      </c>
      <c r="D106" s="41" t="s">
        <v>236</v>
      </c>
      <c r="E106" s="31">
        <v>10</v>
      </c>
      <c r="F106" s="31">
        <v>1.85</v>
      </c>
      <c r="G106" s="31">
        <v>1.95</v>
      </c>
      <c r="H106" s="31" t="s">
        <v>32</v>
      </c>
      <c r="I106" s="31" t="s">
        <v>32</v>
      </c>
      <c r="J106" s="31">
        <v>0</v>
      </c>
      <c r="M106" s="25" t="s">
        <v>30</v>
      </c>
      <c r="N106" s="32">
        <f>((G106-1)*(1-(IF(H106="no",0,'results log'!$B$3)))+1)</f>
        <v>1.95</v>
      </c>
      <c r="O106" s="32">
        <f t="shared" si="8"/>
        <v>10</v>
      </c>
      <c r="P106" s="33">
        <f>IF(ISBLANK(M106),,IF(ISBLANK(F106),,(IF(M106="WON-EW",((((F106-1)*J106)*'results log'!$B$2)+('results log'!$B$2*(F106-1))),IF(M106="WON",((((F106-1)*J106)*'results log'!$B$2)+('results log'!$B$2*(F106-1))),IF(M106="PLACED",((((F106-1)*J106)*'results log'!$B$2)-'results log'!$B$2),IF(J106=0,-'results log'!$B$2,IF(J106=0,-'results log'!$B$2,-('results log'!$B$2*2)))))))*E106))</f>
        <v>-20</v>
      </c>
      <c r="Q106" s="34">
        <f>IF(ISBLANK(M106),,IF(ISBLANK(G106),,(IF(M106="WON-EW",((((N106-1)*J106)*'results log'!$B$2)+('results log'!$B$2*(N106-1))),IF(M106="WON",((((N106-1)*J106)*'results log'!$B$2)+('results log'!$B$2*(N106-1))),IF(M106="PLACED",((((N106-1)*J106)*'results log'!$B$2)-'results log'!$B$2),IF(J106=0,-'results log'!$B$2,IF(J106=0,-'results log'!$B$2,-('results log'!$B$2*2)))))))*E106))</f>
        <v>-20</v>
      </c>
      <c r="R106" s="34">
        <f>IF(ISBLANK(M106),,IF(T106&lt;&gt;1,((IF(M106="WON-EW",(((K106-1)*'results log'!$B$2)*(1-$B$3))+(((L106-1)*'results log'!$B$2)*(1-$B$3)),IF(M106="WON",(((K106-1)*'results log'!$B$2)*(1-$B$3)),IF(M106="PLACED",(((L106-1)*'results log'!$B$2)*(1-$B$3))-'results log'!$B$2,IF(J106=0,-'results log'!$B$2,-('results log'!$B$2*2))))))*E106),0))</f>
        <v>0</v>
      </c>
      <c r="S106" s="34" t="s">
        <v>47</v>
      </c>
      <c r="T106" s="19">
        <f t="shared" si="9"/>
        <v>1</v>
      </c>
      <c r="AF106" s="19">
        <f t="shared" si="10"/>
        <v>0</v>
      </c>
      <c r="AG106" s="19">
        <f t="shared" si="11"/>
        <v>-20</v>
      </c>
      <c r="AH106" s="19">
        <f t="shared" si="12"/>
        <v>0</v>
      </c>
      <c r="AI106" s="19">
        <f t="shared" si="13"/>
        <v>0</v>
      </c>
    </row>
    <row r="107" spans="1:35" ht="15">
      <c r="A107" s="30">
        <v>42703</v>
      </c>
      <c r="B107" s="41" t="s">
        <v>242</v>
      </c>
      <c r="C107" s="25" t="s">
        <v>103</v>
      </c>
      <c r="D107" s="41" t="s">
        <v>243</v>
      </c>
      <c r="E107" s="31">
        <v>15</v>
      </c>
      <c r="F107" s="31">
        <v>1.79</v>
      </c>
      <c r="G107" s="31">
        <v>1.85</v>
      </c>
      <c r="H107" s="31" t="s">
        <v>32</v>
      </c>
      <c r="I107" s="31" t="s">
        <v>32</v>
      </c>
      <c r="J107" s="31">
        <v>0</v>
      </c>
      <c r="M107" s="25"/>
      <c r="N107" s="32">
        <f>((G107-1)*(1-(IF(H107="no",0,'results log'!$B$3)))+1)</f>
        <v>1.85</v>
      </c>
      <c r="O107" s="32">
        <f t="shared" si="8"/>
        <v>15</v>
      </c>
      <c r="P107" s="33">
        <f>IF(ISBLANK(M107),,IF(ISBLANK(F107),,(IF(M107="WON-EW",((((F107-1)*J107)*'results log'!$B$2)+('results log'!$B$2*(F107-1))),IF(M107="WON",((((F107-1)*J107)*'results log'!$B$2)+('results log'!$B$2*(F107-1))),IF(M107="PLACED",((((F107-1)*J107)*'results log'!$B$2)-'results log'!$B$2),IF(J107=0,-'results log'!$B$2,IF(J107=0,-'results log'!$B$2,-('results log'!$B$2*2)))))))*E107))</f>
        <v>0</v>
      </c>
      <c r="Q107" s="34">
        <f>IF(ISBLANK(M107),,IF(ISBLANK(G107),,(IF(M107="WON-EW",((((N107-1)*J107)*'results log'!$B$2)+('results log'!$B$2*(N107-1))),IF(M107="WON",((((N107-1)*J107)*'results log'!$B$2)+('results log'!$B$2*(N107-1))),IF(M107="PLACED",((((N107-1)*J107)*'results log'!$B$2)-'results log'!$B$2),IF(J107=0,-'results log'!$B$2,IF(J107=0,-'results log'!$B$2,-('results log'!$B$2*2)))))))*E107))</f>
        <v>0</v>
      </c>
      <c r="R107" s="34">
        <f>IF(ISBLANK(M107),,IF(T107&lt;&gt;1,((IF(M107="WON-EW",(((K107-1)*'results log'!$B$2)*(1-$B$3))+(((L107-1)*'results log'!$B$2)*(1-$B$3)),IF(M107="WON",(((K107-1)*'results log'!$B$2)*(1-$B$3)),IF(M107="PLACED",(((L107-1)*'results log'!$B$2)*(1-$B$3))-'results log'!$B$2,IF(J107=0,-'results log'!$B$2,-('results log'!$B$2*2))))))*E107),0))</f>
        <v>0</v>
      </c>
      <c r="S107" s="34" t="s">
        <v>37</v>
      </c>
      <c r="T107" s="19">
        <f t="shared" si="9"/>
        <v>1</v>
      </c>
      <c r="AF107" s="19">
        <f t="shared" si="10"/>
        <v>0</v>
      </c>
      <c r="AG107" s="19">
        <f t="shared" si="11"/>
        <v>0</v>
      </c>
      <c r="AH107" s="19">
        <f t="shared" si="12"/>
        <v>0</v>
      </c>
      <c r="AI107" s="19">
        <f t="shared" si="13"/>
        <v>0</v>
      </c>
    </row>
    <row r="108" spans="1:35" ht="30">
      <c r="A108" s="30">
        <v>42703</v>
      </c>
      <c r="B108" s="41" t="s">
        <v>244</v>
      </c>
      <c r="C108" s="25" t="s">
        <v>102</v>
      </c>
      <c r="D108" s="41" t="s">
        <v>263</v>
      </c>
      <c r="E108" s="31">
        <v>10</v>
      </c>
      <c r="F108" s="31">
        <v>1.95</v>
      </c>
      <c r="G108" s="31">
        <v>1.95</v>
      </c>
      <c r="H108" s="31" t="s">
        <v>32</v>
      </c>
      <c r="I108" s="31" t="s">
        <v>32</v>
      </c>
      <c r="J108" s="31">
        <v>0</v>
      </c>
      <c r="M108" s="25" t="s">
        <v>30</v>
      </c>
      <c r="N108" s="32">
        <f>((G108-1)*(1-(IF(H108="no",0,'results log'!$B$3)))+1)</f>
        <v>1.95</v>
      </c>
      <c r="O108" s="32">
        <f t="shared" si="8"/>
        <v>10</v>
      </c>
      <c r="P108" s="33">
        <f>IF(ISBLANK(M108),,IF(ISBLANK(F108),,(IF(M108="WON-EW",((((F108-1)*J108)*'results log'!$B$2)+('results log'!$B$2*(F108-1))),IF(M108="WON",((((F108-1)*J108)*'results log'!$B$2)+('results log'!$B$2*(F108-1))),IF(M108="PLACED",((((F108-1)*J108)*'results log'!$B$2)-'results log'!$B$2),IF(J108=0,-'results log'!$B$2,IF(J108=0,-'results log'!$B$2,-('results log'!$B$2*2)))))))*E108))</f>
        <v>-20</v>
      </c>
      <c r="Q108" s="34">
        <f>IF(ISBLANK(M108),,IF(ISBLANK(G108),,(IF(M108="WON-EW",((((N108-1)*J108)*'results log'!$B$2)+('results log'!$B$2*(N108-1))),IF(M108="WON",((((N108-1)*J108)*'results log'!$B$2)+('results log'!$B$2*(N108-1))),IF(M108="PLACED",((((N108-1)*J108)*'results log'!$B$2)-'results log'!$B$2),IF(J108=0,-'results log'!$B$2,IF(J108=0,-'results log'!$B$2,-('results log'!$B$2*2)))))))*E108))</f>
        <v>-20</v>
      </c>
      <c r="R108" s="34">
        <f>IF(ISBLANK(M108),,IF(T108&lt;&gt;1,((IF(M108="WON-EW",(((K108-1)*'results log'!$B$2)*(1-$B$3))+(((L108-1)*'results log'!$B$2)*(1-$B$3)),IF(M108="WON",(((K108-1)*'results log'!$B$2)*(1-$B$3)),IF(M108="PLACED",(((L108-1)*'results log'!$B$2)*(1-$B$3))-'results log'!$B$2,IF(J108=0,-'results log'!$B$2,-('results log'!$B$2*2))))))*E108),0))</f>
        <v>0</v>
      </c>
      <c r="S108" s="34" t="s">
        <v>47</v>
      </c>
      <c r="T108" s="19">
        <f t="shared" si="9"/>
        <v>1</v>
      </c>
      <c r="AF108" s="19">
        <f t="shared" si="10"/>
        <v>0</v>
      </c>
      <c r="AG108" s="19">
        <f t="shared" si="11"/>
        <v>-20</v>
      </c>
      <c r="AH108" s="19">
        <f t="shared" si="12"/>
        <v>0</v>
      </c>
      <c r="AI108" s="19">
        <f t="shared" si="13"/>
        <v>0</v>
      </c>
    </row>
    <row r="109" spans="1:35" ht="15">
      <c r="A109" s="30">
        <v>42703</v>
      </c>
      <c r="B109" s="41" t="s">
        <v>245</v>
      </c>
      <c r="C109" s="25" t="s">
        <v>103</v>
      </c>
      <c r="D109" s="41" t="s">
        <v>246</v>
      </c>
      <c r="E109" s="31">
        <v>10</v>
      </c>
      <c r="F109" s="31">
        <v>1.83</v>
      </c>
      <c r="G109" s="31">
        <v>1.85</v>
      </c>
      <c r="H109" s="31" t="s">
        <v>32</v>
      </c>
      <c r="I109" s="31" t="s">
        <v>32</v>
      </c>
      <c r="J109" s="31">
        <v>0</v>
      </c>
      <c r="M109" s="25" t="s">
        <v>30</v>
      </c>
      <c r="N109" s="32">
        <f>((G109-1)*(1-(IF(H109="no",0,'results log'!$B$3)))+1)</f>
        <v>1.85</v>
      </c>
      <c r="O109" s="32">
        <f t="shared" si="8"/>
        <v>10</v>
      </c>
      <c r="P109" s="33">
        <f>IF(ISBLANK(M109),,IF(ISBLANK(F109),,(IF(M109="WON-EW",((((F109-1)*J109)*'results log'!$B$2)+('results log'!$B$2*(F109-1))),IF(M109="WON",((((F109-1)*J109)*'results log'!$B$2)+('results log'!$B$2*(F109-1))),IF(M109="PLACED",((((F109-1)*J109)*'results log'!$B$2)-'results log'!$B$2),IF(J109=0,-'results log'!$B$2,IF(J109=0,-'results log'!$B$2,-('results log'!$B$2*2)))))))*E109))</f>
        <v>-20</v>
      </c>
      <c r="Q109" s="34">
        <f>IF(ISBLANK(M109),,IF(ISBLANK(G109),,(IF(M109="WON-EW",((((N109-1)*J109)*'results log'!$B$2)+('results log'!$B$2*(N109-1))),IF(M109="WON",((((N109-1)*J109)*'results log'!$B$2)+('results log'!$B$2*(N109-1))),IF(M109="PLACED",((((N109-1)*J109)*'results log'!$B$2)-'results log'!$B$2),IF(J109=0,-'results log'!$B$2,IF(J109=0,-'results log'!$B$2,-('results log'!$B$2*2)))))))*E109))</f>
        <v>-20</v>
      </c>
      <c r="R109" s="34">
        <f>IF(ISBLANK(M109),,IF(T109&lt;&gt;1,((IF(M109="WON-EW",(((K109-1)*'results log'!$B$2)*(1-$B$3))+(((L109-1)*'results log'!$B$2)*(1-$B$3)),IF(M109="WON",(((K109-1)*'results log'!$B$2)*(1-$B$3)),IF(M109="PLACED",(((L109-1)*'results log'!$B$2)*(1-$B$3))-'results log'!$B$2,IF(J109=0,-'results log'!$B$2,-('results log'!$B$2*2))))))*E109),0))</f>
        <v>0</v>
      </c>
      <c r="S109" s="34" t="s">
        <v>47</v>
      </c>
      <c r="T109" s="19">
        <f t="shared" si="9"/>
        <v>1</v>
      </c>
      <c r="AF109" s="19">
        <f t="shared" si="10"/>
        <v>0</v>
      </c>
      <c r="AG109" s="19">
        <f t="shared" si="11"/>
        <v>-20</v>
      </c>
      <c r="AH109" s="19">
        <f t="shared" si="12"/>
        <v>0</v>
      </c>
      <c r="AI109" s="19">
        <f t="shared" si="13"/>
        <v>0</v>
      </c>
    </row>
    <row r="110" spans="1:35" ht="30">
      <c r="A110" s="30">
        <v>42703</v>
      </c>
      <c r="B110" s="41" t="s">
        <v>247</v>
      </c>
      <c r="C110" s="25" t="s">
        <v>103</v>
      </c>
      <c r="D110" s="41" t="s">
        <v>248</v>
      </c>
      <c r="E110" s="31">
        <v>10</v>
      </c>
      <c r="F110" s="31">
        <v>2</v>
      </c>
      <c r="G110" s="31">
        <v>2</v>
      </c>
      <c r="H110" s="31" t="s">
        <v>32</v>
      </c>
      <c r="I110" s="31" t="s">
        <v>32</v>
      </c>
      <c r="J110" s="31">
        <v>0</v>
      </c>
      <c r="M110" s="25" t="s">
        <v>27</v>
      </c>
      <c r="N110" s="32">
        <f>((G110-1)*(1-(IF(H110="no",0,'results log'!$B$3)))+1)</f>
        <v>2</v>
      </c>
      <c r="O110" s="32">
        <f t="shared" si="8"/>
        <v>10</v>
      </c>
      <c r="P110" s="33">
        <f>IF(ISBLANK(M110),,IF(ISBLANK(F110),,(IF(M110="WON-EW",((((F110-1)*J110)*'results log'!$B$2)+('results log'!$B$2*(F110-1))),IF(M110="WON",((((F110-1)*J110)*'results log'!$B$2)+('results log'!$B$2*(F110-1))),IF(M110="PLACED",((((F110-1)*J110)*'results log'!$B$2)-'results log'!$B$2),IF(J110=0,-'results log'!$B$2,IF(J110=0,-'results log'!$B$2,-('results log'!$B$2*2)))))))*E110))</f>
        <v>20</v>
      </c>
      <c r="Q110" s="34">
        <f>IF(ISBLANK(M110),,IF(ISBLANK(G110),,(IF(M110="WON-EW",((((N110-1)*J110)*'results log'!$B$2)+('results log'!$B$2*(N110-1))),IF(M110="WON",((((N110-1)*J110)*'results log'!$B$2)+('results log'!$B$2*(N110-1))),IF(M110="PLACED",((((N110-1)*J110)*'results log'!$B$2)-'results log'!$B$2),IF(J110=0,-'results log'!$B$2,IF(J110=0,-'results log'!$B$2,-('results log'!$B$2*2)))))))*E110))</f>
        <v>20</v>
      </c>
      <c r="R110" s="34">
        <f>IF(ISBLANK(M110),,IF(T110&lt;&gt;1,((IF(M110="WON-EW",(((K110-1)*'results log'!$B$2)*(1-$B$3))+(((L110-1)*'results log'!$B$2)*(1-$B$3)),IF(M110="WON",(((K110-1)*'results log'!$B$2)*(1-$B$3)),IF(M110="PLACED",(((L110-1)*'results log'!$B$2)*(1-$B$3))-'results log'!$B$2,IF(J110=0,-'results log'!$B$2,-('results log'!$B$2*2))))))*E110),0))</f>
        <v>0</v>
      </c>
      <c r="S110" s="34" t="s">
        <v>352</v>
      </c>
      <c r="T110" s="19">
        <f t="shared" si="9"/>
        <v>1</v>
      </c>
      <c r="AF110" s="19">
        <f t="shared" si="10"/>
        <v>0</v>
      </c>
      <c r="AG110" s="19">
        <f t="shared" si="11"/>
        <v>0</v>
      </c>
      <c r="AH110" s="19">
        <f t="shared" si="12"/>
        <v>0</v>
      </c>
      <c r="AI110" s="19">
        <f t="shared" si="13"/>
        <v>20</v>
      </c>
    </row>
    <row r="111" spans="1:35" ht="16.5" customHeight="1">
      <c r="A111" s="30">
        <v>42703</v>
      </c>
      <c r="B111" s="41" t="s">
        <v>249</v>
      </c>
      <c r="C111" s="25" t="s">
        <v>102</v>
      </c>
      <c r="D111" s="41" t="s">
        <v>264</v>
      </c>
      <c r="E111" s="31">
        <v>5</v>
      </c>
      <c r="F111" s="31">
        <v>1.95</v>
      </c>
      <c r="G111" s="31">
        <v>1.95</v>
      </c>
      <c r="H111" s="31" t="s">
        <v>32</v>
      </c>
      <c r="I111" s="31" t="s">
        <v>32</v>
      </c>
      <c r="J111" s="31">
        <v>0</v>
      </c>
      <c r="M111" s="25" t="s">
        <v>30</v>
      </c>
      <c r="N111" s="32">
        <f>((G111-1)*(1-(IF(H111="no",0,'results log'!$B$3)))+1)</f>
        <v>1.95</v>
      </c>
      <c r="O111" s="32">
        <f t="shared" si="8"/>
        <v>5</v>
      </c>
      <c r="P111" s="33">
        <f>IF(ISBLANK(M111),,IF(ISBLANK(F111),,(IF(M111="WON-EW",((((F111-1)*J111)*'results log'!$B$2)+('results log'!$B$2*(F111-1))),IF(M111="WON",((((F111-1)*J111)*'results log'!$B$2)+('results log'!$B$2*(F111-1))),IF(M111="PLACED",((((F111-1)*J111)*'results log'!$B$2)-'results log'!$B$2),IF(J111=0,-'results log'!$B$2,IF(J111=0,-'results log'!$B$2,-('results log'!$B$2*2)))))))*E111))</f>
        <v>-10</v>
      </c>
      <c r="Q111" s="34">
        <f>IF(ISBLANK(M111),,IF(ISBLANK(G111),,(IF(M111="WON-EW",((((N111-1)*J111)*'results log'!$B$2)+('results log'!$B$2*(N111-1))),IF(M111="WON",((((N111-1)*J111)*'results log'!$B$2)+('results log'!$B$2*(N111-1))),IF(M111="PLACED",((((N111-1)*J111)*'results log'!$B$2)-'results log'!$B$2),IF(J111=0,-'results log'!$B$2,IF(J111=0,-'results log'!$B$2,-('results log'!$B$2*2)))))))*E111))</f>
        <v>-10</v>
      </c>
      <c r="R111" s="34">
        <f>IF(ISBLANK(M111),,IF(T111&lt;&gt;1,((IF(M111="WON-EW",(((K111-1)*'results log'!$B$2)*(1-$B$3))+(((L111-1)*'results log'!$B$2)*(1-$B$3)),IF(M111="WON",(((K111-1)*'results log'!$B$2)*(1-$B$3)),IF(M111="PLACED",(((L111-1)*'results log'!$B$2)*(1-$B$3))-'results log'!$B$2,IF(J111=0,-'results log'!$B$2,-('results log'!$B$2*2))))))*E111),0))</f>
        <v>0</v>
      </c>
      <c r="S111" s="34" t="s">
        <v>98</v>
      </c>
      <c r="T111" s="19">
        <f t="shared" si="9"/>
        <v>1</v>
      </c>
      <c r="AF111" s="19">
        <f t="shared" si="10"/>
        <v>0</v>
      </c>
      <c r="AG111" s="19">
        <f t="shared" si="11"/>
        <v>0</v>
      </c>
      <c r="AH111" s="19">
        <f t="shared" si="12"/>
        <v>-10</v>
      </c>
      <c r="AI111" s="19">
        <f t="shared" si="13"/>
        <v>0</v>
      </c>
    </row>
    <row r="112" spans="1:35" ht="15">
      <c r="A112" s="30">
        <v>42704</v>
      </c>
      <c r="B112" s="41" t="s">
        <v>253</v>
      </c>
      <c r="C112" s="25" t="s">
        <v>103</v>
      </c>
      <c r="D112" s="41" t="s">
        <v>254</v>
      </c>
      <c r="E112" s="31">
        <v>10</v>
      </c>
      <c r="F112" s="31">
        <v>1.91</v>
      </c>
      <c r="G112" s="31">
        <v>1.94</v>
      </c>
      <c r="H112" s="31"/>
      <c r="I112" s="31"/>
      <c r="J112" s="31"/>
      <c r="M112" s="25" t="s">
        <v>30</v>
      </c>
      <c r="N112" s="50">
        <f>((G112-1)*(1-(IF(H112="no",0,'results log'!$B$3)))+1)</f>
        <v>1.8929999999999998</v>
      </c>
      <c r="O112" s="50">
        <f aca="true" t="shared" si="14" ref="O112:O122">E112*IF(I112="yes",2,1)</f>
        <v>10</v>
      </c>
      <c r="P112" s="51">
        <f>IF(ISBLANK(M112),,IF(ISBLANK(F112),,(IF(M112="WON-EW",((((F112-1)*J112)*'results log'!$B$2)+('results log'!$B$2*(F112-1))),IF(M112="WON",((((F112-1)*J112)*'results log'!$B$2)+('results log'!$B$2*(F112-1))),IF(M112="PLACED",((((F112-1)*J112)*'results log'!$B$2)-'results log'!$B$2),IF(J112=0,-'results log'!$B$2,IF(J112=0,-'results log'!$B$2,-('results log'!$B$2*2)))))))*E112))</f>
        <v>-20</v>
      </c>
      <c r="Q112" s="52">
        <f>IF(ISBLANK(M112),,IF(ISBLANK(G112),,(IF(M112="WON-EW",((((N112-1)*J112)*'results log'!$B$2)+('results log'!$B$2*(N112-1))),IF(M112="WON",((((N112-1)*J112)*'results log'!$B$2)+('results log'!$B$2*(N112-1))),IF(M112="PLACED",((((N112-1)*J112)*'results log'!$B$2)-'results log'!$B$2),IF(J112=0,-'results log'!$B$2,IF(J112=0,-'results log'!$B$2,-('results log'!$B$2*2)))))))*E112))</f>
        <v>-20</v>
      </c>
      <c r="R112" s="52">
        <f>IF(ISBLANK(M112),,IF(T112&lt;&gt;1,((IF(M112="WON-EW",(((K112-1)*'results log'!$B$2)*(1-$B$3))+(((L112-1)*'results log'!$B$2)*(1-$B$3)),IF(M112="WON",(((K112-1)*'results log'!$B$2)*(1-$B$3)),IF(M112="PLACED",(((L112-1)*'results log'!$B$2)*(1-$B$3))-'results log'!$B$2,IF(J112=0,-'results log'!$B$2,-('results log'!$B$2*2))))))*E112),0))</f>
        <v>-20</v>
      </c>
      <c r="S112" s="34" t="s">
        <v>37</v>
      </c>
      <c r="AF112" s="19">
        <f t="shared" si="10"/>
        <v>-20</v>
      </c>
      <c r="AG112" s="19">
        <f t="shared" si="11"/>
        <v>0</v>
      </c>
      <c r="AH112" s="19">
        <f t="shared" si="12"/>
        <v>0</v>
      </c>
      <c r="AI112" s="19">
        <f t="shared" si="13"/>
        <v>0</v>
      </c>
    </row>
    <row r="113" spans="1:35" ht="15">
      <c r="A113" s="30">
        <v>42704</v>
      </c>
      <c r="B113" s="41" t="s">
        <v>255</v>
      </c>
      <c r="C113" s="25" t="s">
        <v>102</v>
      </c>
      <c r="D113" s="41" t="s">
        <v>256</v>
      </c>
      <c r="E113" s="31">
        <v>10</v>
      </c>
      <c r="F113" s="31">
        <v>1.7</v>
      </c>
      <c r="G113" s="31">
        <v>1.7</v>
      </c>
      <c r="H113" s="31"/>
      <c r="I113" s="31"/>
      <c r="J113" s="31"/>
      <c r="M113" s="49" t="s">
        <v>27</v>
      </c>
      <c r="N113" s="50">
        <f>((G113-1)*(1-(IF(H113="no",0,'results log'!$B$3)))+1)</f>
        <v>1.665</v>
      </c>
      <c r="O113" s="50">
        <f t="shared" si="14"/>
        <v>10</v>
      </c>
      <c r="P113" s="51">
        <f>IF(ISBLANK(M113),,IF(ISBLANK(F113),,(IF(M113="WON-EW",((((F113-1)*J113)*'results log'!$B$2)+('results log'!$B$2*(F113-1))),IF(M113="WON",((((F113-1)*J113)*'results log'!$B$2)+('results log'!$B$2*(F113-1))),IF(M113="PLACED",((((F113-1)*J113)*'results log'!$B$2)-'results log'!$B$2),IF(J113=0,-'results log'!$B$2,IF(J113=0,-'results log'!$B$2,-('results log'!$B$2*2)))))))*E113))</f>
        <v>14</v>
      </c>
      <c r="Q113" s="52">
        <f>IF(ISBLANK(M113),,IF(ISBLANK(G113),,(IF(M113="WON-EW",((((N113-1)*J113)*'results log'!$B$2)+('results log'!$B$2*(N113-1))),IF(M113="WON",((((N113-1)*J113)*'results log'!$B$2)+('results log'!$B$2*(N113-1))),IF(M113="PLACED",((((N113-1)*J113)*'results log'!$B$2)-'results log'!$B$2),IF(J113=0,-'results log'!$B$2,IF(J113=0,-'results log'!$B$2,-('results log'!$B$2*2)))))))*E113))</f>
        <v>13.3</v>
      </c>
      <c r="R113" s="52">
        <f>IF(ISBLANK(M113),,IF(T113&lt;&gt;1,((IF(M113="WON-EW",(((K113-1)*'results log'!$B$2)*(1-$B$3))+(((L113-1)*'results log'!$B$2)*(1-$B$3)),IF(M113="WON",(((K113-1)*'results log'!$B$2)*(1-$B$3)),IF(M113="PLACED",(((L113-1)*'results log'!$B$2)*(1-$B$3))-'results log'!$B$2,IF(J113=0,-'results log'!$B$2,-('results log'!$B$2*2))))))*E113),0))</f>
        <v>-19</v>
      </c>
      <c r="S113" s="34" t="s">
        <v>47</v>
      </c>
      <c r="AF113" s="19">
        <f t="shared" si="10"/>
        <v>0</v>
      </c>
      <c r="AG113" s="19">
        <f t="shared" si="11"/>
        <v>13.3</v>
      </c>
      <c r="AH113" s="19">
        <f t="shared" si="12"/>
        <v>0</v>
      </c>
      <c r="AI113" s="19">
        <f t="shared" si="13"/>
        <v>0</v>
      </c>
    </row>
    <row r="114" spans="1:35" ht="15">
      <c r="A114" s="30">
        <v>42704</v>
      </c>
      <c r="B114" s="41" t="s">
        <v>257</v>
      </c>
      <c r="C114" s="25" t="s">
        <v>104</v>
      </c>
      <c r="D114" s="41" t="s">
        <v>213</v>
      </c>
      <c r="E114" s="31">
        <v>10</v>
      </c>
      <c r="F114" s="31">
        <v>1.73</v>
      </c>
      <c r="G114" s="31">
        <v>1.83</v>
      </c>
      <c r="H114" s="31"/>
      <c r="I114" s="31"/>
      <c r="J114" s="31"/>
      <c r="M114" s="49" t="s">
        <v>27</v>
      </c>
      <c r="N114" s="50">
        <f>((G114-1)*(1-(IF(H114="no",0,'results log'!$B$3)))+1)</f>
        <v>1.7885</v>
      </c>
      <c r="O114" s="50">
        <f t="shared" si="14"/>
        <v>10</v>
      </c>
      <c r="P114" s="51">
        <f>IF(ISBLANK(M114),,IF(ISBLANK(F114),,(IF(M114="WON-EW",((((F114-1)*J114)*'results log'!$B$2)+('results log'!$B$2*(F114-1))),IF(M114="WON",((((F114-1)*J114)*'results log'!$B$2)+('results log'!$B$2*(F114-1))),IF(M114="PLACED",((((F114-1)*J114)*'results log'!$B$2)-'results log'!$B$2),IF(J114=0,-'results log'!$B$2,IF(J114=0,-'results log'!$B$2,-('results log'!$B$2*2)))))))*E114))</f>
        <v>14.6</v>
      </c>
      <c r="Q114" s="52">
        <f>IF(ISBLANK(M114),,IF(ISBLANK(G114),,(IF(M114="WON-EW",((((N114-1)*J114)*'results log'!$B$2)+('results log'!$B$2*(N114-1))),IF(M114="WON",((((N114-1)*J114)*'results log'!$B$2)+('results log'!$B$2*(N114-1))),IF(M114="PLACED",((((N114-1)*J114)*'results log'!$B$2)-'results log'!$B$2),IF(J114=0,-'results log'!$B$2,IF(J114=0,-'results log'!$B$2,-('results log'!$B$2*2)))))))*E114))</f>
        <v>15.77</v>
      </c>
      <c r="R114" s="52">
        <f>IF(ISBLANK(M114),,IF(T114&lt;&gt;1,((IF(M114="WON-EW",(((K114-1)*'results log'!$B$2)*(1-$B$3))+(((L114-1)*'results log'!$B$2)*(1-$B$3)),IF(M114="WON",(((K114-1)*'results log'!$B$2)*(1-$B$3)),IF(M114="PLACED",(((L114-1)*'results log'!$B$2)*(1-$B$3))-'results log'!$B$2,IF(J114=0,-'results log'!$B$2,-('results log'!$B$2*2))))))*E114),0))</f>
        <v>-19</v>
      </c>
      <c r="S114" s="34" t="s">
        <v>47</v>
      </c>
      <c r="AF114" s="19">
        <f t="shared" si="10"/>
        <v>0</v>
      </c>
      <c r="AG114" s="19">
        <f t="shared" si="11"/>
        <v>15.77</v>
      </c>
      <c r="AH114" s="19">
        <f t="shared" si="12"/>
        <v>0</v>
      </c>
      <c r="AI114" s="19">
        <f t="shared" si="13"/>
        <v>0</v>
      </c>
    </row>
    <row r="115" spans="1:35" ht="15">
      <c r="A115" s="30">
        <v>42704</v>
      </c>
      <c r="B115" s="41" t="s">
        <v>258</v>
      </c>
      <c r="C115" s="25" t="s">
        <v>103</v>
      </c>
      <c r="D115" s="41" t="s">
        <v>259</v>
      </c>
      <c r="E115" s="31">
        <v>10</v>
      </c>
      <c r="F115" s="31">
        <v>1.86</v>
      </c>
      <c r="G115" s="31">
        <v>1.86</v>
      </c>
      <c r="H115" s="31"/>
      <c r="I115" s="31"/>
      <c r="J115" s="31"/>
      <c r="M115" s="49" t="s">
        <v>27</v>
      </c>
      <c r="N115" s="50">
        <f>((G115-1)*(1-(IF(H115="no",0,'results log'!$B$3)))+1)</f>
        <v>1.8170000000000002</v>
      </c>
      <c r="O115" s="50">
        <f t="shared" si="14"/>
        <v>10</v>
      </c>
      <c r="P115" s="51">
        <f>IF(ISBLANK(M115),,IF(ISBLANK(F115),,(IF(M115="WON-EW",((((F115-1)*J115)*'results log'!$B$2)+('results log'!$B$2*(F115-1))),IF(M115="WON",((((F115-1)*J115)*'results log'!$B$2)+('results log'!$B$2*(F115-1))),IF(M115="PLACED",((((F115-1)*J115)*'results log'!$B$2)-'results log'!$B$2),IF(J115=0,-'results log'!$B$2,IF(J115=0,-'results log'!$B$2,-('results log'!$B$2*2)))))))*E115))</f>
        <v>17.200000000000003</v>
      </c>
      <c r="Q115" s="52">
        <f>IF(ISBLANK(M115),,IF(ISBLANK(G115),,(IF(M115="WON-EW",((((N115-1)*J115)*'results log'!$B$2)+('results log'!$B$2*(N115-1))),IF(M115="WON",((((N115-1)*J115)*'results log'!$B$2)+('results log'!$B$2*(N115-1))),IF(M115="PLACED",((((N115-1)*J115)*'results log'!$B$2)-'results log'!$B$2),IF(J115=0,-'results log'!$B$2,IF(J115=0,-'results log'!$B$2,-('results log'!$B$2*2)))))))*E115))</f>
        <v>16.340000000000003</v>
      </c>
      <c r="R115" s="52">
        <f>IF(ISBLANK(M115),,IF(T115&lt;&gt;1,((IF(M115="WON-EW",(((K115-1)*'results log'!$B$2)*(1-$B$3))+(((L115-1)*'results log'!$B$2)*(1-$B$3)),IF(M115="WON",(((K115-1)*'results log'!$B$2)*(1-$B$3)),IF(M115="PLACED",(((L115-1)*'results log'!$B$2)*(1-$B$3))-'results log'!$B$2,IF(J115=0,-'results log'!$B$2,-('results log'!$B$2*2))))))*E115),0))</f>
        <v>-19</v>
      </c>
      <c r="S115" s="34" t="s">
        <v>47</v>
      </c>
      <c r="AF115" s="19">
        <f t="shared" si="10"/>
        <v>0</v>
      </c>
      <c r="AG115" s="19">
        <f t="shared" si="11"/>
        <v>16.340000000000003</v>
      </c>
      <c r="AH115" s="19">
        <f t="shared" si="12"/>
        <v>0</v>
      </c>
      <c r="AI115" s="19">
        <f t="shared" si="13"/>
        <v>0</v>
      </c>
    </row>
    <row r="116" spans="1:35" ht="30">
      <c r="A116" s="30">
        <v>42704</v>
      </c>
      <c r="B116" s="41" t="s">
        <v>260</v>
      </c>
      <c r="C116" s="25" t="s">
        <v>103</v>
      </c>
      <c r="D116" s="41" t="s">
        <v>261</v>
      </c>
      <c r="E116" s="31">
        <v>10</v>
      </c>
      <c r="F116" s="31">
        <v>2.02</v>
      </c>
      <c r="G116" s="31">
        <v>2.02</v>
      </c>
      <c r="H116" s="31"/>
      <c r="I116" s="31"/>
      <c r="J116" s="31"/>
      <c r="M116" s="49" t="s">
        <v>30</v>
      </c>
      <c r="N116" s="50">
        <f>((G116-1)*(1-(IF(H116="no",0,'results log'!$B$3)))+1)</f>
        <v>1.9689999999999999</v>
      </c>
      <c r="O116" s="50">
        <f t="shared" si="14"/>
        <v>10</v>
      </c>
      <c r="P116" s="51">
        <f>IF(ISBLANK(M116),,IF(ISBLANK(F116),,(IF(M116="WON-EW",((((F116-1)*J116)*'results log'!$B$2)+('results log'!$B$2*(F116-1))),IF(M116="WON",((((F116-1)*J116)*'results log'!$B$2)+('results log'!$B$2*(F116-1))),IF(M116="PLACED",((((F116-1)*J116)*'results log'!$B$2)-'results log'!$B$2),IF(J116=0,-'results log'!$B$2,IF(J116=0,-'results log'!$B$2,-('results log'!$B$2*2)))))))*E116))</f>
        <v>-20</v>
      </c>
      <c r="Q116" s="52">
        <f>IF(ISBLANK(M116),,IF(ISBLANK(G116),,(IF(M116="WON-EW",((((N116-1)*J116)*'results log'!$B$2)+('results log'!$B$2*(N116-1))),IF(M116="WON",((((N116-1)*J116)*'results log'!$B$2)+('results log'!$B$2*(N116-1))),IF(M116="PLACED",((((N116-1)*J116)*'results log'!$B$2)-'results log'!$B$2),IF(J116=0,-'results log'!$B$2,IF(J116=0,-'results log'!$B$2,-('results log'!$B$2*2)))))))*E116))</f>
        <v>-20</v>
      </c>
      <c r="R116" s="52">
        <f>IF(ISBLANK(M116),,IF(T116&lt;&gt;1,((IF(M116="WON-EW",(((K116-1)*'results log'!$B$2)*(1-$B$3))+(((L116-1)*'results log'!$B$2)*(1-$B$3)),IF(M116="WON",(((K116-1)*'results log'!$B$2)*(1-$B$3)),IF(M116="PLACED",(((L116-1)*'results log'!$B$2)*(1-$B$3))-'results log'!$B$2,IF(J116=0,-'results log'!$B$2,-('results log'!$B$2*2))))))*E116),0))</f>
        <v>-20</v>
      </c>
      <c r="S116" s="34" t="s">
        <v>352</v>
      </c>
      <c r="AF116" s="19">
        <f t="shared" si="10"/>
        <v>0</v>
      </c>
      <c r="AG116" s="19">
        <f t="shared" si="11"/>
        <v>0</v>
      </c>
      <c r="AH116" s="19">
        <f t="shared" si="12"/>
        <v>0</v>
      </c>
      <c r="AI116" s="19">
        <f t="shared" si="13"/>
        <v>-20</v>
      </c>
    </row>
    <row r="117" spans="1:35" ht="15">
      <c r="A117" s="30">
        <v>42704</v>
      </c>
      <c r="B117" s="41" t="s">
        <v>262</v>
      </c>
      <c r="C117" s="25" t="s">
        <v>108</v>
      </c>
      <c r="D117" s="41" t="s">
        <v>265</v>
      </c>
      <c r="E117" s="31">
        <v>5</v>
      </c>
      <c r="F117" s="31">
        <v>1.72</v>
      </c>
      <c r="G117" s="31">
        <v>1.83</v>
      </c>
      <c r="H117" s="31"/>
      <c r="I117" s="31"/>
      <c r="J117" s="31"/>
      <c r="M117" s="49" t="s">
        <v>30</v>
      </c>
      <c r="N117" s="50">
        <f>((G117-1)*(1-(IF(H117="no",0,'results log'!$B$3)))+1)</f>
        <v>1.7885</v>
      </c>
      <c r="O117" s="50">
        <f t="shared" si="14"/>
        <v>5</v>
      </c>
      <c r="P117" s="51">
        <f>IF(ISBLANK(M117),,IF(ISBLANK(F117),,(IF(M117="WON-EW",((((F117-1)*J117)*'results log'!$B$2)+('results log'!$B$2*(F117-1))),IF(M117="WON",((((F117-1)*J117)*'results log'!$B$2)+('results log'!$B$2*(F117-1))),IF(M117="PLACED",((((F117-1)*J117)*'results log'!$B$2)-'results log'!$B$2),IF(J117=0,-'results log'!$B$2,IF(J117=0,-'results log'!$B$2,-('results log'!$B$2*2)))))))*E117))</f>
        <v>-10</v>
      </c>
      <c r="Q117" s="52">
        <f>IF(ISBLANK(M117),,IF(ISBLANK(G117),,(IF(M117="WON-EW",((((N117-1)*J117)*'results log'!$B$2)+('results log'!$B$2*(N117-1))),IF(M117="WON",((((N117-1)*J117)*'results log'!$B$2)+('results log'!$B$2*(N117-1))),IF(M117="PLACED",((((N117-1)*J117)*'results log'!$B$2)-'results log'!$B$2),IF(J117=0,-'results log'!$B$2,IF(J117=0,-'results log'!$B$2,-('results log'!$B$2*2)))))))*E117))</f>
        <v>-10</v>
      </c>
      <c r="R117" s="52">
        <f>IF(ISBLANK(M117),,IF(T117&lt;&gt;1,((IF(M117="WON-EW",(((K117-1)*'results log'!$B$2)*(1-$B$3))+(((L117-1)*'results log'!$B$2)*(1-$B$3)),IF(M117="WON",(((K117-1)*'results log'!$B$2)*(1-$B$3)),IF(M117="PLACED",(((L117-1)*'results log'!$B$2)*(1-$B$3))-'results log'!$B$2,IF(J117=0,-'results log'!$B$2,-('results log'!$B$2*2))))))*E117),0))</f>
        <v>-10</v>
      </c>
      <c r="S117" s="34" t="s">
        <v>98</v>
      </c>
      <c r="AF117" s="19">
        <f t="shared" si="10"/>
        <v>0</v>
      </c>
      <c r="AG117" s="19">
        <f t="shared" si="11"/>
        <v>0</v>
      </c>
      <c r="AH117" s="19">
        <f t="shared" si="12"/>
        <v>-10</v>
      </c>
      <c r="AI117" s="19">
        <f t="shared" si="13"/>
        <v>0</v>
      </c>
    </row>
    <row r="118" spans="1:35" ht="15">
      <c r="A118" s="30">
        <v>42704</v>
      </c>
      <c r="B118" s="41" t="s">
        <v>266</v>
      </c>
      <c r="C118" s="25" t="s">
        <v>108</v>
      </c>
      <c r="D118" s="41" t="s">
        <v>178</v>
      </c>
      <c r="E118" s="31">
        <v>6</v>
      </c>
      <c r="F118" s="31">
        <v>1.7</v>
      </c>
      <c r="G118" s="31">
        <v>1.7</v>
      </c>
      <c r="H118" s="31"/>
      <c r="I118" s="31"/>
      <c r="J118" s="31"/>
      <c r="M118" s="49" t="s">
        <v>27</v>
      </c>
      <c r="N118" s="50">
        <f>((G118-1)*(1-(IF(H118="no",0,'results log'!$B$3)))+1)</f>
        <v>1.665</v>
      </c>
      <c r="O118" s="50">
        <f t="shared" si="14"/>
        <v>6</v>
      </c>
      <c r="P118" s="51">
        <f>IF(ISBLANK(M118),,IF(ISBLANK(F118),,(IF(M118="WON-EW",((((F118-1)*J118)*'results log'!$B$2)+('results log'!$B$2*(F118-1))),IF(M118="WON",((((F118-1)*J118)*'results log'!$B$2)+('results log'!$B$2*(F118-1))),IF(M118="PLACED",((((F118-1)*J118)*'results log'!$B$2)-'results log'!$B$2),IF(J118=0,-'results log'!$B$2,IF(J118=0,-'results log'!$B$2,-('results log'!$B$2*2)))))))*E118))</f>
        <v>8.399999999999999</v>
      </c>
      <c r="Q118" s="52">
        <f>IF(ISBLANK(M118),,IF(ISBLANK(G118),,(IF(M118="WON-EW",((((N118-1)*J118)*'results log'!$B$2)+('results log'!$B$2*(N118-1))),IF(M118="WON",((((N118-1)*J118)*'results log'!$B$2)+('results log'!$B$2*(N118-1))),IF(M118="PLACED",((((N118-1)*J118)*'results log'!$B$2)-'results log'!$B$2),IF(J118=0,-'results log'!$B$2,IF(J118=0,-'results log'!$B$2,-('results log'!$B$2*2)))))))*E118))</f>
        <v>7.98</v>
      </c>
      <c r="R118" s="52">
        <f>IF(ISBLANK(M118),,IF(T118&lt;&gt;1,((IF(M118="WON-EW",(((K118-1)*'results log'!$B$2)*(1-$B$3))+(((L118-1)*'results log'!$B$2)*(1-$B$3)),IF(M118="WON",(((K118-1)*'results log'!$B$2)*(1-$B$3)),IF(M118="PLACED",(((L118-1)*'results log'!$B$2)*(1-$B$3))-'results log'!$B$2,IF(J118=0,-'results log'!$B$2,-('results log'!$B$2*2))))))*E118),0))</f>
        <v>-11.399999999999999</v>
      </c>
      <c r="S118" s="34" t="s">
        <v>98</v>
      </c>
      <c r="AF118" s="19">
        <f t="shared" si="10"/>
        <v>0</v>
      </c>
      <c r="AG118" s="19">
        <f t="shared" si="11"/>
        <v>0</v>
      </c>
      <c r="AH118" s="19">
        <f t="shared" si="12"/>
        <v>7.98</v>
      </c>
      <c r="AI118" s="19">
        <f t="shared" si="13"/>
        <v>0</v>
      </c>
    </row>
    <row r="119" spans="1:35" ht="15">
      <c r="A119" s="30">
        <v>42704</v>
      </c>
      <c r="B119" s="41" t="s">
        <v>267</v>
      </c>
      <c r="C119" s="25" t="s">
        <v>108</v>
      </c>
      <c r="D119" s="41" t="s">
        <v>268</v>
      </c>
      <c r="E119" s="31">
        <v>5</v>
      </c>
      <c r="F119" s="31">
        <v>1.83</v>
      </c>
      <c r="G119" s="31">
        <v>1.92</v>
      </c>
      <c r="H119" s="31"/>
      <c r="I119" s="31"/>
      <c r="J119" s="31"/>
      <c r="M119" s="49" t="s">
        <v>27</v>
      </c>
      <c r="N119" s="50">
        <f>((G119-1)*(1-(IF(H119="no",0,'results log'!$B$3)))+1)</f>
        <v>1.8739999999999999</v>
      </c>
      <c r="O119" s="50">
        <f t="shared" si="14"/>
        <v>5</v>
      </c>
      <c r="P119" s="51">
        <f>IF(ISBLANK(M119),,IF(ISBLANK(F119),,(IF(M119="WON-EW",((((F119-1)*J119)*'results log'!$B$2)+('results log'!$B$2*(F119-1))),IF(M119="WON",((((F119-1)*J119)*'results log'!$B$2)+('results log'!$B$2*(F119-1))),IF(M119="PLACED",((((F119-1)*J119)*'results log'!$B$2)-'results log'!$B$2),IF(J119=0,-'results log'!$B$2,IF(J119=0,-'results log'!$B$2,-('results log'!$B$2*2)))))))*E119))</f>
        <v>8.3</v>
      </c>
      <c r="Q119" s="52">
        <f>IF(ISBLANK(M119),,IF(ISBLANK(G119),,(IF(M119="WON-EW",((((N119-1)*J119)*'results log'!$B$2)+('results log'!$B$2*(N119-1))),IF(M119="WON",((((N119-1)*J119)*'results log'!$B$2)+('results log'!$B$2*(N119-1))),IF(M119="PLACED",((((N119-1)*J119)*'results log'!$B$2)-'results log'!$B$2),IF(J119=0,-'results log'!$B$2,IF(J119=0,-'results log'!$B$2,-('results log'!$B$2*2)))))))*E119))</f>
        <v>8.739999999999998</v>
      </c>
      <c r="R119" s="52">
        <f>IF(ISBLANK(M119),,IF(T119&lt;&gt;1,((IF(M119="WON-EW",(((K119-1)*'results log'!$B$2)*(1-$B$3))+(((L119-1)*'results log'!$B$2)*(1-$B$3)),IF(M119="WON",(((K119-1)*'results log'!$B$2)*(1-$B$3)),IF(M119="PLACED",(((L119-1)*'results log'!$B$2)*(1-$B$3))-'results log'!$B$2,IF(J119=0,-'results log'!$B$2,-('results log'!$B$2*2))))))*E119),0))</f>
        <v>-9.5</v>
      </c>
      <c r="S119" s="34" t="s">
        <v>98</v>
      </c>
      <c r="AF119" s="19">
        <f t="shared" si="10"/>
        <v>0</v>
      </c>
      <c r="AG119" s="19">
        <f t="shared" si="11"/>
        <v>0</v>
      </c>
      <c r="AH119" s="19">
        <f t="shared" si="12"/>
        <v>8.739999999999998</v>
      </c>
      <c r="AI119" s="19">
        <f t="shared" si="13"/>
        <v>0</v>
      </c>
    </row>
    <row r="120" spans="1:35" ht="30">
      <c r="A120" s="30">
        <v>42705</v>
      </c>
      <c r="B120" s="41" t="s">
        <v>80</v>
      </c>
      <c r="C120" s="25" t="s">
        <v>103</v>
      </c>
      <c r="D120" s="41" t="s">
        <v>272</v>
      </c>
      <c r="E120" s="31">
        <v>15</v>
      </c>
      <c r="F120" s="31">
        <v>1.78</v>
      </c>
      <c r="G120" s="31">
        <v>1.78</v>
      </c>
      <c r="H120" s="31"/>
      <c r="I120" s="31"/>
      <c r="J120" s="31"/>
      <c r="M120" s="49" t="s">
        <v>27</v>
      </c>
      <c r="N120" s="50">
        <f>((G120-1)*(1-(IF(H120="no",0,'results log'!$B$3)))+1)</f>
        <v>1.741</v>
      </c>
      <c r="O120" s="50">
        <f t="shared" si="14"/>
        <v>15</v>
      </c>
      <c r="P120" s="51">
        <f>IF(ISBLANK(M120),,IF(ISBLANK(F120),,(IF(M120="WON-EW",((((F120-1)*J120)*'results log'!$B$2)+('results log'!$B$2*(F120-1))),IF(M120="WON",((((F120-1)*J120)*'results log'!$B$2)+('results log'!$B$2*(F120-1))),IF(M120="PLACED",((((F120-1)*J120)*'results log'!$B$2)-'results log'!$B$2),IF(J120=0,-'results log'!$B$2,IF(J120=0,-'results log'!$B$2,-('results log'!$B$2*2)))))))*E120))</f>
        <v>23.400000000000002</v>
      </c>
      <c r="Q120" s="52">
        <f>IF(ISBLANK(M120),,IF(ISBLANK(G120),,(IF(M120="WON-EW",((((N120-1)*J120)*'results log'!$B$2)+('results log'!$B$2*(N120-1))),IF(M120="WON",((((N120-1)*J120)*'results log'!$B$2)+('results log'!$B$2*(N120-1))),IF(M120="PLACED",((((N120-1)*J120)*'results log'!$B$2)-'results log'!$B$2),IF(J120=0,-'results log'!$B$2,IF(J120=0,-'results log'!$B$2,-('results log'!$B$2*2)))))))*E120))</f>
        <v>22.230000000000004</v>
      </c>
      <c r="R120" s="52">
        <f>IF(ISBLANK(M120),,IF(T120&lt;&gt;1,((IF(M120="WON-EW",(((K120-1)*'results log'!$B$2)*(1-$B$3))+(((L120-1)*'results log'!$B$2)*(1-$B$3)),IF(M120="WON",(((K120-1)*'results log'!$B$2)*(1-$B$3)),IF(M120="PLACED",(((L120-1)*'results log'!$B$2)*(1-$B$3))-'results log'!$B$2,IF(J120=0,-'results log'!$B$2,-('results log'!$B$2*2))))))*E120),0))</f>
        <v>-28.5</v>
      </c>
      <c r="S120" s="34" t="s">
        <v>37</v>
      </c>
      <c r="AF120" s="19">
        <f t="shared" si="10"/>
        <v>22.230000000000004</v>
      </c>
      <c r="AG120" s="19">
        <f t="shared" si="11"/>
        <v>0</v>
      </c>
      <c r="AH120" s="19">
        <f t="shared" si="12"/>
        <v>0</v>
      </c>
      <c r="AI120" s="19">
        <f t="shared" si="13"/>
        <v>0</v>
      </c>
    </row>
    <row r="121" spans="1:35" ht="15">
      <c r="A121" s="30">
        <v>42705</v>
      </c>
      <c r="B121" s="41" t="s">
        <v>269</v>
      </c>
      <c r="C121" s="25" t="s">
        <v>102</v>
      </c>
      <c r="D121" s="41" t="s">
        <v>270</v>
      </c>
      <c r="E121" s="31">
        <v>10</v>
      </c>
      <c r="F121" s="31">
        <v>1.75</v>
      </c>
      <c r="G121" s="31">
        <v>1.7</v>
      </c>
      <c r="H121" s="31"/>
      <c r="I121" s="31"/>
      <c r="J121" s="31"/>
      <c r="M121" s="49" t="s">
        <v>27</v>
      </c>
      <c r="N121" s="50">
        <f>((G121-1)*(1-(IF(H121="no",0,'results log'!$B$3)))+1)</f>
        <v>1.665</v>
      </c>
      <c r="O121" s="50">
        <f t="shared" si="14"/>
        <v>10</v>
      </c>
      <c r="P121" s="51">
        <f>IF(ISBLANK(M121),,IF(ISBLANK(F121),,(IF(M121="WON-EW",((((F121-1)*J121)*'results log'!$B$2)+('results log'!$B$2*(F121-1))),IF(M121="WON",((((F121-1)*J121)*'results log'!$B$2)+('results log'!$B$2*(F121-1))),IF(M121="PLACED",((((F121-1)*J121)*'results log'!$B$2)-'results log'!$B$2),IF(J121=0,-'results log'!$B$2,IF(J121=0,-'results log'!$B$2,-('results log'!$B$2*2)))))))*E121))</f>
        <v>15</v>
      </c>
      <c r="Q121" s="52">
        <f>IF(ISBLANK(M121),,IF(ISBLANK(G121),,(IF(M121="WON-EW",((((N121-1)*J121)*'results log'!$B$2)+('results log'!$B$2*(N121-1))),IF(M121="WON",((((N121-1)*J121)*'results log'!$B$2)+('results log'!$B$2*(N121-1))),IF(M121="PLACED",((((N121-1)*J121)*'results log'!$B$2)-'results log'!$B$2),IF(J121=0,-'results log'!$B$2,IF(J121=0,-'results log'!$B$2,-('results log'!$B$2*2)))))))*E121))</f>
        <v>13.3</v>
      </c>
      <c r="R121" s="52">
        <f>IF(ISBLANK(M121),,IF(T121&lt;&gt;1,((IF(M121="WON-EW",(((K121-1)*'results log'!$B$2)*(1-$B$3))+(((L121-1)*'results log'!$B$2)*(1-$B$3)),IF(M121="WON",(((K121-1)*'results log'!$B$2)*(1-$B$3)),IF(M121="PLACED",(((L121-1)*'results log'!$B$2)*(1-$B$3))-'results log'!$B$2,IF(J121=0,-'results log'!$B$2,-('results log'!$B$2*2))))))*E121),0))</f>
        <v>-19</v>
      </c>
      <c r="S121" s="34" t="s">
        <v>47</v>
      </c>
      <c r="AF121" s="19">
        <f t="shared" si="10"/>
        <v>0</v>
      </c>
      <c r="AG121" s="19">
        <f t="shared" si="11"/>
        <v>13.3</v>
      </c>
      <c r="AH121" s="19">
        <f t="shared" si="12"/>
        <v>0</v>
      </c>
      <c r="AI121" s="19">
        <f t="shared" si="13"/>
        <v>0</v>
      </c>
    </row>
    <row r="122" spans="1:35" ht="15">
      <c r="A122" s="30">
        <v>42705</v>
      </c>
      <c r="B122" s="41" t="s">
        <v>271</v>
      </c>
      <c r="C122" s="25" t="s">
        <v>103</v>
      </c>
      <c r="D122" s="41" t="s">
        <v>91</v>
      </c>
      <c r="E122" s="31">
        <v>10</v>
      </c>
      <c r="F122" s="31">
        <v>1.71</v>
      </c>
      <c r="G122" s="31">
        <v>1.83</v>
      </c>
      <c r="H122" s="31"/>
      <c r="I122" s="31"/>
      <c r="J122" s="31"/>
      <c r="M122" s="49" t="s">
        <v>27</v>
      </c>
      <c r="N122" s="50">
        <f>((G122-1)*(1-(IF(H122="no",0,'results log'!$B$3)))+1)</f>
        <v>1.7885</v>
      </c>
      <c r="O122" s="50">
        <f t="shared" si="14"/>
        <v>10</v>
      </c>
      <c r="P122" s="51">
        <f>IF(ISBLANK(M122),,IF(ISBLANK(F122),,(IF(M122="WON-EW",((((F122-1)*J122)*'results log'!$B$2)+('results log'!$B$2*(F122-1))),IF(M122="WON",((((F122-1)*J122)*'results log'!$B$2)+('results log'!$B$2*(F122-1))),IF(M122="PLACED",((((F122-1)*J122)*'results log'!$B$2)-'results log'!$B$2),IF(J122=0,-'results log'!$B$2,IF(J122=0,-'results log'!$B$2,-('results log'!$B$2*2)))))))*E122))</f>
        <v>14.2</v>
      </c>
      <c r="Q122" s="52">
        <f>IF(ISBLANK(M122),,IF(ISBLANK(G122),,(IF(M122="WON-EW",((((N122-1)*J122)*'results log'!$B$2)+('results log'!$B$2*(N122-1))),IF(M122="WON",((((N122-1)*J122)*'results log'!$B$2)+('results log'!$B$2*(N122-1))),IF(M122="PLACED",((((N122-1)*J122)*'results log'!$B$2)-'results log'!$B$2),IF(J122=0,-'results log'!$B$2,IF(J122=0,-'results log'!$B$2,-('results log'!$B$2*2)))))))*E122))</f>
        <v>15.77</v>
      </c>
      <c r="R122" s="52">
        <f>IF(ISBLANK(M122),,IF(T122&lt;&gt;1,((IF(M122="WON-EW",(((K122-1)*'results log'!$B$2)*(1-$B$3))+(((L122-1)*'results log'!$B$2)*(1-$B$3)),IF(M122="WON",(((K122-1)*'results log'!$B$2)*(1-$B$3)),IF(M122="PLACED",(((L122-1)*'results log'!$B$2)*(1-$B$3))-'results log'!$B$2,IF(J122=0,-'results log'!$B$2,-('results log'!$B$2*2))))))*E122),0))</f>
        <v>-19</v>
      </c>
      <c r="S122" s="34" t="s">
        <v>47</v>
      </c>
      <c r="AF122" s="19">
        <f t="shared" si="10"/>
        <v>0</v>
      </c>
      <c r="AG122" s="19">
        <f t="shared" si="11"/>
        <v>15.77</v>
      </c>
      <c r="AH122" s="19">
        <f t="shared" si="12"/>
        <v>0</v>
      </c>
      <c r="AI122" s="19">
        <f t="shared" si="13"/>
        <v>0</v>
      </c>
    </row>
    <row r="123" spans="1:35" ht="15">
      <c r="A123" s="30">
        <v>42705</v>
      </c>
      <c r="B123" s="41" t="s">
        <v>273</v>
      </c>
      <c r="C123" s="25" t="s">
        <v>103</v>
      </c>
      <c r="D123" s="41" t="s">
        <v>274</v>
      </c>
      <c r="E123" s="31">
        <v>10</v>
      </c>
      <c r="F123" s="31">
        <v>1.83</v>
      </c>
      <c r="G123" s="31">
        <v>1.83</v>
      </c>
      <c r="H123" s="31"/>
      <c r="I123" s="31"/>
      <c r="J123" s="31"/>
      <c r="M123" s="25" t="s">
        <v>30</v>
      </c>
      <c r="N123" s="32">
        <f>((G123-1)*(1-(IF(H123="no",0,'results log'!$B$3)))+1)</f>
        <v>1.7885</v>
      </c>
      <c r="O123" s="32">
        <f t="shared" si="8"/>
        <v>10</v>
      </c>
      <c r="P123" s="33">
        <f>IF(ISBLANK(M123),,IF(ISBLANK(F123),,(IF(M123="WON-EW",((((F123-1)*J123)*'results log'!$B$2)+('results log'!$B$2*(F123-1))),IF(M123="WON",((((F123-1)*J123)*'results log'!$B$2)+('results log'!$B$2*(F123-1))),IF(M123="PLACED",((((F123-1)*J123)*'results log'!$B$2)-'results log'!$B$2),IF(J123=0,-'results log'!$B$2,IF(J123=0,-'results log'!$B$2,-('results log'!$B$2*2)))))))*E123))</f>
        <v>-20</v>
      </c>
      <c r="Q123" s="34">
        <f>IF(ISBLANK(M123),,IF(ISBLANK(G123),,(IF(M123="WON-EW",((((N123-1)*J123)*'results log'!$B$2)+('results log'!$B$2*(N123-1))),IF(M123="WON",((((N123-1)*J123)*'results log'!$B$2)+('results log'!$B$2*(N123-1))),IF(M123="PLACED",((((N123-1)*J123)*'results log'!$B$2)-'results log'!$B$2),IF(J123=0,-'results log'!$B$2,IF(J123=0,-'results log'!$B$2,-('results log'!$B$2*2)))))))*E123))</f>
        <v>-20</v>
      </c>
      <c r="R123" s="34">
        <f>IF(ISBLANK(M123),,IF(T123&lt;&gt;1,((IF(M123="WON-EW",(((K123-1)*'results log'!$B$2)*(1-$B$3))+(((L123-1)*'results log'!$B$2)*(1-$B$3)),IF(M123="WON",(((K123-1)*'results log'!$B$2)*(1-$B$3)),IF(M123="PLACED",(((L123-1)*'results log'!$B$2)*(1-$B$3))-'results log'!$B$2,IF(J123=0,-'results log'!$B$2,-('results log'!$B$2*2))))))*E123),0))</f>
        <v>0</v>
      </c>
      <c r="S123" s="34" t="s">
        <v>47</v>
      </c>
      <c r="T123" s="19">
        <f t="shared" si="9"/>
        <v>1</v>
      </c>
      <c r="AF123" s="19">
        <f t="shared" si="10"/>
        <v>0</v>
      </c>
      <c r="AG123" s="19">
        <f t="shared" si="11"/>
        <v>-20</v>
      </c>
      <c r="AH123" s="19">
        <f t="shared" si="12"/>
        <v>0</v>
      </c>
      <c r="AI123" s="19">
        <f t="shared" si="13"/>
        <v>0</v>
      </c>
    </row>
    <row r="124" spans="1:35" ht="15">
      <c r="A124" s="30">
        <v>42705</v>
      </c>
      <c r="B124" s="41" t="s">
        <v>275</v>
      </c>
      <c r="C124" s="25" t="s">
        <v>102</v>
      </c>
      <c r="D124" s="41" t="s">
        <v>276</v>
      </c>
      <c r="E124" s="31">
        <v>5</v>
      </c>
      <c r="F124" s="31">
        <v>1.8</v>
      </c>
      <c r="G124" s="31">
        <v>1.9</v>
      </c>
      <c r="H124" s="31"/>
      <c r="I124" s="31"/>
      <c r="J124" s="31"/>
      <c r="M124" s="25" t="s">
        <v>27</v>
      </c>
      <c r="N124" s="32">
        <f>((G124-1)*(1-(IF(H124="no",0,'results log'!$B$3)))+1)</f>
        <v>1.855</v>
      </c>
      <c r="O124" s="32">
        <f t="shared" si="8"/>
        <v>5</v>
      </c>
      <c r="P124" s="33">
        <f>IF(ISBLANK(M124),,IF(ISBLANK(F124),,(IF(M124="WON-EW",((((F124-1)*J124)*'results log'!$B$2)+('results log'!$B$2*(F124-1))),IF(M124="WON",((((F124-1)*J124)*'results log'!$B$2)+('results log'!$B$2*(F124-1))),IF(M124="PLACED",((((F124-1)*J124)*'results log'!$B$2)-'results log'!$B$2),IF(J124=0,-'results log'!$B$2,IF(J124=0,-'results log'!$B$2,-('results log'!$B$2*2)))))))*E124))</f>
        <v>8</v>
      </c>
      <c r="Q124" s="34">
        <f>IF(ISBLANK(M124),,IF(ISBLANK(G124),,(IF(M124="WON-EW",((((N124-1)*J124)*'results log'!$B$2)+('results log'!$B$2*(N124-1))),IF(M124="WON",((((N124-1)*J124)*'results log'!$B$2)+('results log'!$B$2*(N124-1))),IF(M124="PLACED",((((N124-1)*J124)*'results log'!$B$2)-'results log'!$B$2),IF(J124=0,-'results log'!$B$2,IF(J124=0,-'results log'!$B$2,-('results log'!$B$2*2)))))))*E124))</f>
        <v>8.55</v>
      </c>
      <c r="R124" s="34">
        <f>IF(ISBLANK(M124),,IF(T124&lt;&gt;1,((IF(M124="WON-EW",(((K124-1)*'results log'!$B$2)*(1-$B$3))+(((L124-1)*'results log'!$B$2)*(1-$B$3)),IF(M124="WON",(((K124-1)*'results log'!$B$2)*(1-$B$3)),IF(M124="PLACED",(((L124-1)*'results log'!$B$2)*(1-$B$3))-'results log'!$B$2,IF(J124=0,-'results log'!$B$2,-('results log'!$B$2*2))))))*E124),0))</f>
        <v>0</v>
      </c>
      <c r="S124" s="34" t="s">
        <v>98</v>
      </c>
      <c r="T124" s="19">
        <f t="shared" si="9"/>
        <v>1</v>
      </c>
      <c r="AF124" s="19">
        <f t="shared" si="10"/>
        <v>0</v>
      </c>
      <c r="AG124" s="19">
        <f t="shared" si="11"/>
        <v>0</v>
      </c>
      <c r="AH124" s="19">
        <f t="shared" si="12"/>
        <v>8.55</v>
      </c>
      <c r="AI124" s="19">
        <f t="shared" si="13"/>
        <v>0</v>
      </c>
    </row>
    <row r="125" spans="1:35" ht="15">
      <c r="A125" s="30">
        <v>42705</v>
      </c>
      <c r="B125" s="41" t="s">
        <v>277</v>
      </c>
      <c r="C125" s="25" t="s">
        <v>103</v>
      </c>
      <c r="D125" s="41" t="s">
        <v>278</v>
      </c>
      <c r="E125" s="31">
        <v>8</v>
      </c>
      <c r="F125" s="31">
        <v>1.83</v>
      </c>
      <c r="G125" s="31">
        <v>1.83</v>
      </c>
      <c r="H125" s="31"/>
      <c r="I125" s="31"/>
      <c r="J125" s="31"/>
      <c r="M125" s="25" t="s">
        <v>27</v>
      </c>
      <c r="N125" s="32">
        <f>((G125-1)*(1-(IF(H125="no",0,'results log'!$B$3)))+1)</f>
        <v>1.7885</v>
      </c>
      <c r="O125" s="32">
        <f t="shared" si="8"/>
        <v>8</v>
      </c>
      <c r="P125" s="33">
        <f>IF(ISBLANK(M125),,IF(ISBLANK(F125),,(IF(M125="WON-EW",((((F125-1)*J125)*'results log'!$B$2)+('results log'!$B$2*(F125-1))),IF(M125="WON",((((F125-1)*J125)*'results log'!$B$2)+('results log'!$B$2*(F125-1))),IF(M125="PLACED",((((F125-1)*J125)*'results log'!$B$2)-'results log'!$B$2),IF(J125=0,-'results log'!$B$2,IF(J125=0,-'results log'!$B$2,-('results log'!$B$2*2)))))))*E125))</f>
        <v>13.280000000000001</v>
      </c>
      <c r="Q125" s="34">
        <f>IF(ISBLANK(M125),,IF(ISBLANK(G125),,(IF(M125="WON-EW",((((N125-1)*J125)*'results log'!$B$2)+('results log'!$B$2*(N125-1))),IF(M125="WON",((((N125-1)*J125)*'results log'!$B$2)+('results log'!$B$2*(N125-1))),IF(M125="PLACED",((((N125-1)*J125)*'results log'!$B$2)-'results log'!$B$2),IF(J125=0,-'results log'!$B$2,IF(J125=0,-'results log'!$B$2,-('results log'!$B$2*2)))))))*E125))</f>
        <v>12.616</v>
      </c>
      <c r="R125" s="34">
        <f>IF(ISBLANK(M125),,IF(T125&lt;&gt;1,((IF(M125="WON-EW",(((K125-1)*'results log'!$B$2)*(1-$B$3))+(((L125-1)*'results log'!$B$2)*(1-$B$3)),IF(M125="WON",(((K125-1)*'results log'!$B$2)*(1-$B$3)),IF(M125="PLACED",(((L125-1)*'results log'!$B$2)*(1-$B$3))-'results log'!$B$2,IF(J125=0,-'results log'!$B$2,-('results log'!$B$2*2))))))*E125),0))</f>
        <v>0</v>
      </c>
      <c r="S125" s="34" t="s">
        <v>98</v>
      </c>
      <c r="T125" s="19">
        <f t="shared" si="9"/>
        <v>1</v>
      </c>
      <c r="AF125" s="19">
        <f t="shared" si="10"/>
        <v>0</v>
      </c>
      <c r="AG125" s="19">
        <f t="shared" si="11"/>
        <v>0</v>
      </c>
      <c r="AH125" s="19">
        <f t="shared" si="12"/>
        <v>12.616</v>
      </c>
      <c r="AI125" s="19">
        <f t="shared" si="13"/>
        <v>0</v>
      </c>
    </row>
    <row r="126" spans="1:35" ht="30">
      <c r="A126" s="30">
        <v>42706</v>
      </c>
      <c r="B126" s="41" t="s">
        <v>80</v>
      </c>
      <c r="C126" s="25" t="s">
        <v>103</v>
      </c>
      <c r="D126" s="41" t="s">
        <v>279</v>
      </c>
      <c r="E126" s="31">
        <v>10</v>
      </c>
      <c r="F126" s="31">
        <v>1.83</v>
      </c>
      <c r="G126" s="31">
        <v>1.83</v>
      </c>
      <c r="H126" s="31"/>
      <c r="I126" s="31"/>
      <c r="J126" s="31"/>
      <c r="M126" s="25" t="s">
        <v>27</v>
      </c>
      <c r="N126" s="32">
        <f>((G126-1)*(1-(IF(H126="no",0,'results log'!$B$3)))+1)</f>
        <v>1.7885</v>
      </c>
      <c r="O126" s="32">
        <f t="shared" si="8"/>
        <v>10</v>
      </c>
      <c r="P126" s="33">
        <f>IF(ISBLANK(M126),,IF(ISBLANK(F126),,(IF(M126="WON-EW",((((F126-1)*J126)*'results log'!$B$2)+('results log'!$B$2*(F126-1))),IF(M126="WON",((((F126-1)*J126)*'results log'!$B$2)+('results log'!$B$2*(F126-1))),IF(M126="PLACED",((((F126-1)*J126)*'results log'!$B$2)-'results log'!$B$2),IF(J126=0,-'results log'!$B$2,IF(J126=0,-'results log'!$B$2,-('results log'!$B$2*2)))))))*E126))</f>
        <v>16.6</v>
      </c>
      <c r="Q126" s="34">
        <f>IF(ISBLANK(M126),,IF(ISBLANK(G126),,(IF(M126="WON-EW",((((N126-1)*J126)*'results log'!$B$2)+('results log'!$B$2*(N126-1))),IF(M126="WON",((((N126-1)*J126)*'results log'!$B$2)+('results log'!$B$2*(N126-1))),IF(M126="PLACED",((((N126-1)*J126)*'results log'!$B$2)-'results log'!$B$2),IF(J126=0,-'results log'!$B$2,IF(J126=0,-'results log'!$B$2,-('results log'!$B$2*2)))))))*E126))</f>
        <v>15.77</v>
      </c>
      <c r="R126" s="34">
        <f>IF(ISBLANK(M126),,IF(T126&lt;&gt;1,((IF(M126="WON-EW",(((K126-1)*'results log'!$B$2)*(1-$B$3))+(((L126-1)*'results log'!$B$2)*(1-$B$3)),IF(M126="WON",(((K126-1)*'results log'!$B$2)*(1-$B$3)),IF(M126="PLACED",(((L126-1)*'results log'!$B$2)*(1-$B$3))-'results log'!$B$2,IF(J126=0,-'results log'!$B$2,-('results log'!$B$2*2))))))*E126),0))</f>
        <v>0</v>
      </c>
      <c r="S126" s="34" t="s">
        <v>37</v>
      </c>
      <c r="T126" s="19">
        <f t="shared" si="9"/>
        <v>1</v>
      </c>
      <c r="AF126" s="19">
        <f t="shared" si="10"/>
        <v>15.77</v>
      </c>
      <c r="AG126" s="19">
        <f t="shared" si="11"/>
        <v>0</v>
      </c>
      <c r="AH126" s="19">
        <f t="shared" si="12"/>
        <v>0</v>
      </c>
      <c r="AI126" s="19">
        <f t="shared" si="13"/>
        <v>0</v>
      </c>
    </row>
    <row r="127" spans="1:35" ht="15">
      <c r="A127" s="30">
        <v>42706</v>
      </c>
      <c r="B127" s="41" t="s">
        <v>280</v>
      </c>
      <c r="C127" s="25" t="s">
        <v>102</v>
      </c>
      <c r="D127" s="41" t="s">
        <v>199</v>
      </c>
      <c r="E127" s="31">
        <v>10</v>
      </c>
      <c r="F127" s="31">
        <v>1.8</v>
      </c>
      <c r="G127" s="31">
        <v>1.85</v>
      </c>
      <c r="H127" s="31"/>
      <c r="I127" s="31"/>
      <c r="J127" s="31"/>
      <c r="M127" s="25" t="s">
        <v>30</v>
      </c>
      <c r="N127" s="32">
        <f>((G127-1)*(1-(IF(H127="no",0,'results log'!$B$3)))+1)</f>
        <v>1.8075</v>
      </c>
      <c r="O127" s="32">
        <f t="shared" si="8"/>
        <v>10</v>
      </c>
      <c r="P127" s="33">
        <f>IF(ISBLANK(M127),,IF(ISBLANK(F127),,(IF(M127="WON-EW",((((F127-1)*J127)*'results log'!$B$2)+('results log'!$B$2*(F127-1))),IF(M127="WON",((((F127-1)*J127)*'results log'!$B$2)+('results log'!$B$2*(F127-1))),IF(M127="PLACED",((((F127-1)*J127)*'results log'!$B$2)-'results log'!$B$2),IF(J127=0,-'results log'!$B$2,IF(J127=0,-'results log'!$B$2,-('results log'!$B$2*2)))))))*E127))</f>
        <v>-20</v>
      </c>
      <c r="Q127" s="34">
        <f>IF(ISBLANK(M127),,IF(ISBLANK(G127),,(IF(M127="WON-EW",((((N127-1)*J127)*'results log'!$B$2)+('results log'!$B$2*(N127-1))),IF(M127="WON",((((N127-1)*J127)*'results log'!$B$2)+('results log'!$B$2*(N127-1))),IF(M127="PLACED",((((N127-1)*J127)*'results log'!$B$2)-'results log'!$B$2),IF(J127=0,-'results log'!$B$2,IF(J127=0,-'results log'!$B$2,-('results log'!$B$2*2)))))))*E127))</f>
        <v>-20</v>
      </c>
      <c r="R127" s="34">
        <f>IF(ISBLANK(M127),,IF(T127&lt;&gt;1,((IF(M127="WON-EW",(((K127-1)*'results log'!$B$2)*(1-$B$3))+(((L127-1)*'results log'!$B$2)*(1-$B$3)),IF(M127="WON",(((K127-1)*'results log'!$B$2)*(1-$B$3)),IF(M127="PLACED",(((L127-1)*'results log'!$B$2)*(1-$B$3))-'results log'!$B$2,IF(J127=0,-'results log'!$B$2,-('results log'!$B$2*2))))))*E127),0))</f>
        <v>0</v>
      </c>
      <c r="S127" s="34" t="s">
        <v>47</v>
      </c>
      <c r="T127" s="19">
        <f t="shared" si="9"/>
        <v>1</v>
      </c>
      <c r="AF127" s="19">
        <f t="shared" si="10"/>
        <v>0</v>
      </c>
      <c r="AG127" s="19">
        <f t="shared" si="11"/>
        <v>-20</v>
      </c>
      <c r="AH127" s="19">
        <f t="shared" si="12"/>
        <v>0</v>
      </c>
      <c r="AI127" s="19">
        <f t="shared" si="13"/>
        <v>0</v>
      </c>
    </row>
    <row r="128" spans="1:35" ht="15">
      <c r="A128" s="30">
        <v>42706</v>
      </c>
      <c r="B128" s="41" t="s">
        <v>282</v>
      </c>
      <c r="C128" s="25" t="s">
        <v>103</v>
      </c>
      <c r="D128" s="41" t="s">
        <v>281</v>
      </c>
      <c r="E128" s="31">
        <v>10</v>
      </c>
      <c r="F128" s="31">
        <v>1.86</v>
      </c>
      <c r="G128" s="31">
        <v>1.86</v>
      </c>
      <c r="H128" s="31"/>
      <c r="I128" s="31"/>
      <c r="J128" s="31"/>
      <c r="M128" s="25" t="s">
        <v>30</v>
      </c>
      <c r="N128" s="32">
        <f>((G128-1)*(1-(IF(H128="no",0,'results log'!$B$3)))+1)</f>
        <v>1.8170000000000002</v>
      </c>
      <c r="O128" s="32">
        <f t="shared" si="8"/>
        <v>10</v>
      </c>
      <c r="P128" s="33">
        <f>IF(ISBLANK(M128),,IF(ISBLANK(F128),,(IF(M128="WON-EW",((((F128-1)*J128)*'results log'!$B$2)+('results log'!$B$2*(F128-1))),IF(M128="WON",((((F128-1)*J128)*'results log'!$B$2)+('results log'!$B$2*(F128-1))),IF(M128="PLACED",((((F128-1)*J128)*'results log'!$B$2)-'results log'!$B$2),IF(J128=0,-'results log'!$B$2,IF(J128=0,-'results log'!$B$2,-('results log'!$B$2*2)))))))*E128))</f>
        <v>-20</v>
      </c>
      <c r="Q128" s="34">
        <f>IF(ISBLANK(M128),,IF(ISBLANK(G128),,(IF(M128="WON-EW",((((N128-1)*J128)*'results log'!$B$2)+('results log'!$B$2*(N128-1))),IF(M128="WON",((((N128-1)*J128)*'results log'!$B$2)+('results log'!$B$2*(N128-1))),IF(M128="PLACED",((((N128-1)*J128)*'results log'!$B$2)-'results log'!$B$2),IF(J128=0,-'results log'!$B$2,IF(J128=0,-'results log'!$B$2,-('results log'!$B$2*2)))))))*E128))</f>
        <v>-20</v>
      </c>
      <c r="R128" s="34">
        <f>IF(ISBLANK(M128),,IF(T128&lt;&gt;1,((IF(M128="WON-EW",(((K128-1)*'results log'!$B$2)*(1-$B$3))+(((L128-1)*'results log'!$B$2)*(1-$B$3)),IF(M128="WON",(((K128-1)*'results log'!$B$2)*(1-$B$3)),IF(M128="PLACED",(((L128-1)*'results log'!$B$2)*(1-$B$3))-'results log'!$B$2,IF(J128=0,-'results log'!$B$2,-('results log'!$B$2*2))))))*E128),0))</f>
        <v>0</v>
      </c>
      <c r="S128" s="34" t="s">
        <v>47</v>
      </c>
      <c r="T128" s="19">
        <f t="shared" si="9"/>
        <v>1</v>
      </c>
      <c r="AF128" s="19">
        <f t="shared" si="10"/>
        <v>0</v>
      </c>
      <c r="AG128" s="19">
        <f t="shared" si="11"/>
        <v>-20</v>
      </c>
      <c r="AH128" s="19">
        <f t="shared" si="12"/>
        <v>0</v>
      </c>
      <c r="AI128" s="19">
        <f t="shared" si="13"/>
        <v>0</v>
      </c>
    </row>
    <row r="129" spans="1:35" ht="15">
      <c r="A129" s="30">
        <v>42706</v>
      </c>
      <c r="B129" s="41" t="s">
        <v>284</v>
      </c>
      <c r="C129" s="25" t="s">
        <v>103</v>
      </c>
      <c r="D129" s="41" t="s">
        <v>283</v>
      </c>
      <c r="E129" s="31">
        <v>10</v>
      </c>
      <c r="F129" s="31">
        <v>1.79</v>
      </c>
      <c r="G129" s="31">
        <v>1.79</v>
      </c>
      <c r="H129" s="31"/>
      <c r="I129" s="31"/>
      <c r="J129" s="31"/>
      <c r="M129" s="25" t="s">
        <v>30</v>
      </c>
      <c r="N129" s="32">
        <f>((G129-1)*(1-(IF(H129="no",0,'results log'!$B$3)))+1)</f>
        <v>1.7505</v>
      </c>
      <c r="O129" s="32">
        <f t="shared" si="8"/>
        <v>10</v>
      </c>
      <c r="P129" s="33">
        <f>IF(ISBLANK(M129),,IF(ISBLANK(F129),,(IF(M129="WON-EW",((((F129-1)*J129)*'results log'!$B$2)+('results log'!$B$2*(F129-1))),IF(M129="WON",((((F129-1)*J129)*'results log'!$B$2)+('results log'!$B$2*(F129-1))),IF(M129="PLACED",((((F129-1)*J129)*'results log'!$B$2)-'results log'!$B$2),IF(J129=0,-'results log'!$B$2,IF(J129=0,-'results log'!$B$2,-('results log'!$B$2*2)))))))*E129))</f>
        <v>-20</v>
      </c>
      <c r="Q129" s="34">
        <f>IF(ISBLANK(M129),,IF(ISBLANK(G129),,(IF(M129="WON-EW",((((N129-1)*J129)*'results log'!$B$2)+('results log'!$B$2*(N129-1))),IF(M129="WON",((((N129-1)*J129)*'results log'!$B$2)+('results log'!$B$2*(N129-1))),IF(M129="PLACED",((((N129-1)*J129)*'results log'!$B$2)-'results log'!$B$2),IF(J129=0,-'results log'!$B$2,IF(J129=0,-'results log'!$B$2,-('results log'!$B$2*2)))))))*E129))</f>
        <v>-20</v>
      </c>
      <c r="R129" s="34">
        <f>IF(ISBLANK(M129),,IF(T129&lt;&gt;1,((IF(M129="WON-EW",(((K129-1)*'results log'!$B$2)*(1-$B$3))+(((L129-1)*'results log'!$B$2)*(1-$B$3)),IF(M129="WON",(((K129-1)*'results log'!$B$2)*(1-$B$3)),IF(M129="PLACED",(((L129-1)*'results log'!$B$2)*(1-$B$3))-'results log'!$B$2,IF(J129=0,-'results log'!$B$2,-('results log'!$B$2*2))))))*E129),0))</f>
        <v>0</v>
      </c>
      <c r="S129" s="34" t="s">
        <v>47</v>
      </c>
      <c r="T129" s="19">
        <f t="shared" si="9"/>
        <v>1</v>
      </c>
      <c r="AF129" s="19">
        <f t="shared" si="10"/>
        <v>0</v>
      </c>
      <c r="AG129" s="19">
        <f t="shared" si="11"/>
        <v>-20</v>
      </c>
      <c r="AH129" s="19">
        <f t="shared" si="12"/>
        <v>0</v>
      </c>
      <c r="AI129" s="19">
        <f t="shared" si="13"/>
        <v>0</v>
      </c>
    </row>
    <row r="130" spans="1:35" ht="30">
      <c r="A130" s="30">
        <v>42706</v>
      </c>
      <c r="B130" s="41" t="s">
        <v>285</v>
      </c>
      <c r="C130" s="25" t="s">
        <v>103</v>
      </c>
      <c r="D130" s="41" t="s">
        <v>286</v>
      </c>
      <c r="E130" s="31">
        <v>10</v>
      </c>
      <c r="F130" s="31">
        <v>2.02</v>
      </c>
      <c r="G130" s="31">
        <v>2.02</v>
      </c>
      <c r="H130" s="31"/>
      <c r="I130" s="31"/>
      <c r="J130" s="31"/>
      <c r="M130" s="25" t="s">
        <v>30</v>
      </c>
      <c r="N130" s="32">
        <f>((G130-1)*(1-(IF(H130="no",0,'results log'!$B$3)))+1)</f>
        <v>1.9689999999999999</v>
      </c>
      <c r="O130" s="32">
        <f t="shared" si="8"/>
        <v>10</v>
      </c>
      <c r="P130" s="33">
        <f>IF(ISBLANK(M130),,IF(ISBLANK(F130),,(IF(M130="WON-EW",((((F130-1)*J130)*'results log'!$B$2)+('results log'!$B$2*(F130-1))),IF(M130="WON",((((F130-1)*J130)*'results log'!$B$2)+('results log'!$B$2*(F130-1))),IF(M130="PLACED",((((F130-1)*J130)*'results log'!$B$2)-'results log'!$B$2),IF(J130=0,-'results log'!$B$2,IF(J130=0,-'results log'!$B$2,-('results log'!$B$2*2)))))))*E130))</f>
        <v>-20</v>
      </c>
      <c r="Q130" s="34">
        <f>IF(ISBLANK(M130),,IF(ISBLANK(G130),,(IF(M130="WON-EW",((((N130-1)*J130)*'results log'!$B$2)+('results log'!$B$2*(N130-1))),IF(M130="WON",((((N130-1)*J130)*'results log'!$B$2)+('results log'!$B$2*(N130-1))),IF(M130="PLACED",((((N130-1)*J130)*'results log'!$B$2)-'results log'!$B$2),IF(J130=0,-'results log'!$B$2,IF(J130=0,-'results log'!$B$2,-('results log'!$B$2*2)))))))*E130))</f>
        <v>-20</v>
      </c>
      <c r="R130" s="34">
        <f>IF(ISBLANK(M130),,IF(T130&lt;&gt;1,((IF(M130="WON-EW",(((K130-1)*'results log'!$B$2)*(1-$B$3))+(((L130-1)*'results log'!$B$2)*(1-$B$3)),IF(M130="WON",(((K130-1)*'results log'!$B$2)*(1-$B$3)),IF(M130="PLACED",(((L130-1)*'results log'!$B$2)*(1-$B$3))-'results log'!$B$2,IF(J130=0,-'results log'!$B$2,-('results log'!$B$2*2))))))*E130),0))</f>
        <v>0</v>
      </c>
      <c r="S130" s="34" t="s">
        <v>352</v>
      </c>
      <c r="T130" s="19">
        <f t="shared" si="9"/>
        <v>1</v>
      </c>
      <c r="AF130" s="19">
        <f t="shared" si="10"/>
        <v>0</v>
      </c>
      <c r="AG130" s="19">
        <f t="shared" si="11"/>
        <v>0</v>
      </c>
      <c r="AH130" s="19">
        <f t="shared" si="12"/>
        <v>0</v>
      </c>
      <c r="AI130" s="19">
        <f t="shared" si="13"/>
        <v>-20</v>
      </c>
    </row>
    <row r="131" spans="1:35" ht="15">
      <c r="A131" s="30">
        <v>42706</v>
      </c>
      <c r="B131" s="41" t="s">
        <v>287</v>
      </c>
      <c r="C131" s="25" t="s">
        <v>102</v>
      </c>
      <c r="D131" s="41" t="s">
        <v>86</v>
      </c>
      <c r="E131" s="31">
        <v>5</v>
      </c>
      <c r="F131" s="31">
        <v>1.85</v>
      </c>
      <c r="G131" s="31">
        <v>1.9</v>
      </c>
      <c r="H131" s="31"/>
      <c r="I131" s="31"/>
      <c r="J131" s="31"/>
      <c r="M131" s="25" t="s">
        <v>30</v>
      </c>
      <c r="N131" s="32">
        <f>((G131-1)*(1-(IF(H131="no",0,'results log'!$B$3)))+1)</f>
        <v>1.855</v>
      </c>
      <c r="O131" s="32">
        <f t="shared" si="8"/>
        <v>5</v>
      </c>
      <c r="P131" s="33">
        <f>IF(ISBLANK(M131),,IF(ISBLANK(F131),,(IF(M131="WON-EW",((((F131-1)*J131)*'results log'!$B$2)+('results log'!$B$2*(F131-1))),IF(M131="WON",((((F131-1)*J131)*'results log'!$B$2)+('results log'!$B$2*(F131-1))),IF(M131="PLACED",((((F131-1)*J131)*'results log'!$B$2)-'results log'!$B$2),IF(J131=0,-'results log'!$B$2,IF(J131=0,-'results log'!$B$2,-('results log'!$B$2*2)))))))*E131))</f>
        <v>-10</v>
      </c>
      <c r="Q131" s="34">
        <f>IF(ISBLANK(M131),,IF(ISBLANK(G131),,(IF(M131="WON-EW",((((N131-1)*J131)*'results log'!$B$2)+('results log'!$B$2*(N131-1))),IF(M131="WON",((((N131-1)*J131)*'results log'!$B$2)+('results log'!$B$2*(N131-1))),IF(M131="PLACED",((((N131-1)*J131)*'results log'!$B$2)-'results log'!$B$2),IF(J131=0,-'results log'!$B$2,IF(J131=0,-'results log'!$B$2,-('results log'!$B$2*2)))))))*E131))</f>
        <v>-10</v>
      </c>
      <c r="R131" s="34">
        <f>IF(ISBLANK(M131),,IF(T131&lt;&gt;1,((IF(M131="WON-EW",(((K131-1)*'results log'!$B$2)*(1-$B$3))+(((L131-1)*'results log'!$B$2)*(1-$B$3)),IF(M131="WON",(((K131-1)*'results log'!$B$2)*(1-$B$3)),IF(M131="PLACED",(((L131-1)*'results log'!$B$2)*(1-$B$3))-'results log'!$B$2,IF(J131=0,-'results log'!$B$2,-('results log'!$B$2*2))))))*E131),0))</f>
        <v>0</v>
      </c>
      <c r="S131" s="34" t="s">
        <v>98</v>
      </c>
      <c r="T131" s="19">
        <f t="shared" si="9"/>
        <v>1</v>
      </c>
      <c r="AF131" s="19">
        <f t="shared" si="10"/>
        <v>0</v>
      </c>
      <c r="AG131" s="19">
        <f t="shared" si="11"/>
        <v>0</v>
      </c>
      <c r="AH131" s="19">
        <f t="shared" si="12"/>
        <v>-10</v>
      </c>
      <c r="AI131" s="19">
        <f t="shared" si="13"/>
        <v>0</v>
      </c>
    </row>
    <row r="132" spans="1:35" ht="15">
      <c r="A132" s="30">
        <v>42707</v>
      </c>
      <c r="B132" s="41" t="s">
        <v>288</v>
      </c>
      <c r="C132" s="25" t="s">
        <v>104</v>
      </c>
      <c r="D132" s="41" t="s">
        <v>289</v>
      </c>
      <c r="E132" s="31">
        <v>15</v>
      </c>
      <c r="F132" s="31">
        <v>1.67</v>
      </c>
      <c r="G132" s="31">
        <v>1.7</v>
      </c>
      <c r="H132" s="31"/>
      <c r="I132" s="31"/>
      <c r="J132" s="31"/>
      <c r="M132" s="25" t="s">
        <v>27</v>
      </c>
      <c r="N132" s="32">
        <f>((G132-1)*(1-(IF(H132="no",0,'results log'!$B$3)))+1)</f>
        <v>1.665</v>
      </c>
      <c r="O132" s="32">
        <f t="shared" si="8"/>
        <v>15</v>
      </c>
      <c r="P132" s="33">
        <f>IF(ISBLANK(M132),,IF(ISBLANK(F132),,(IF(M132="WON-EW",((((F132-1)*J132)*'results log'!$B$2)+('results log'!$B$2*(F132-1))),IF(M132="WON",((((F132-1)*J132)*'results log'!$B$2)+('results log'!$B$2*(F132-1))),IF(M132="PLACED",((((F132-1)*J132)*'results log'!$B$2)-'results log'!$B$2),IF(J132=0,-'results log'!$B$2,IF(J132=0,-'results log'!$B$2,-('results log'!$B$2*2)))))))*E132))</f>
        <v>20.099999999999998</v>
      </c>
      <c r="Q132" s="34">
        <f>IF(ISBLANK(M132),,IF(ISBLANK(G132),,(IF(M132="WON-EW",((((N132-1)*J132)*'results log'!$B$2)+('results log'!$B$2*(N132-1))),IF(M132="WON",((((N132-1)*J132)*'results log'!$B$2)+('results log'!$B$2*(N132-1))),IF(M132="PLACED",((((N132-1)*J132)*'results log'!$B$2)-'results log'!$B$2),IF(J132=0,-'results log'!$B$2,IF(J132=0,-'results log'!$B$2,-('results log'!$B$2*2)))))))*E132))</f>
        <v>19.950000000000003</v>
      </c>
      <c r="R132" s="34">
        <f>IF(ISBLANK(M132),,IF(T132&lt;&gt;1,((IF(M132="WON-EW",(((K132-1)*'results log'!$B$2)*(1-$B$3))+(((L132-1)*'results log'!$B$2)*(1-$B$3)),IF(M132="WON",(((K132-1)*'results log'!$B$2)*(1-$B$3)),IF(M132="PLACED",(((L132-1)*'results log'!$B$2)*(1-$B$3))-'results log'!$B$2,IF(J132=0,-'results log'!$B$2,-('results log'!$B$2*2))))))*E132),0))</f>
        <v>0</v>
      </c>
      <c r="S132" s="34" t="s">
        <v>37</v>
      </c>
      <c r="T132" s="19">
        <f t="shared" si="9"/>
        <v>1</v>
      </c>
      <c r="AF132" s="19">
        <f t="shared" si="10"/>
        <v>19.950000000000003</v>
      </c>
      <c r="AG132" s="19">
        <f t="shared" si="11"/>
        <v>0</v>
      </c>
      <c r="AH132" s="19">
        <f t="shared" si="12"/>
        <v>0</v>
      </c>
      <c r="AI132" s="19">
        <f t="shared" si="13"/>
        <v>0</v>
      </c>
    </row>
    <row r="133" spans="1:35" ht="15">
      <c r="A133" s="30">
        <v>42707</v>
      </c>
      <c r="B133" s="41" t="s">
        <v>290</v>
      </c>
      <c r="C133" s="25" t="s">
        <v>102</v>
      </c>
      <c r="D133" s="41" t="s">
        <v>71</v>
      </c>
      <c r="E133" s="31">
        <v>10</v>
      </c>
      <c r="F133" s="31">
        <v>1.75</v>
      </c>
      <c r="G133" s="31">
        <v>1.85</v>
      </c>
      <c r="H133" s="31"/>
      <c r="I133" s="31"/>
      <c r="J133" s="31"/>
      <c r="M133" s="25" t="s">
        <v>27</v>
      </c>
      <c r="N133" s="32">
        <f>((G133-1)*(1-(IF(H133="no",0,'results log'!$B$3)))+1)</f>
        <v>1.8075</v>
      </c>
      <c r="O133" s="32">
        <f aca="true" t="shared" si="15" ref="O133:O206">E133*IF(I133="yes",2,1)</f>
        <v>10</v>
      </c>
      <c r="P133" s="33">
        <f>IF(ISBLANK(M133),,IF(ISBLANK(F133),,(IF(M133="WON-EW",((((F133-1)*J133)*'results log'!$B$2)+('results log'!$B$2*(F133-1))),IF(M133="WON",((((F133-1)*J133)*'results log'!$B$2)+('results log'!$B$2*(F133-1))),IF(M133="PLACED",((((F133-1)*J133)*'results log'!$B$2)-'results log'!$B$2),IF(J133=0,-'results log'!$B$2,IF(J133=0,-'results log'!$B$2,-('results log'!$B$2*2)))))))*E133))</f>
        <v>15</v>
      </c>
      <c r="Q133" s="34">
        <f>IF(ISBLANK(M133),,IF(ISBLANK(G133),,(IF(M133="WON-EW",((((N133-1)*J133)*'results log'!$B$2)+('results log'!$B$2*(N133-1))),IF(M133="WON",((((N133-1)*J133)*'results log'!$B$2)+('results log'!$B$2*(N133-1))),IF(M133="PLACED",((((N133-1)*J133)*'results log'!$B$2)-'results log'!$B$2),IF(J133=0,-'results log'!$B$2,IF(J133=0,-'results log'!$B$2,-('results log'!$B$2*2)))))))*E133))</f>
        <v>16.150000000000002</v>
      </c>
      <c r="R133" s="34">
        <f>IF(ISBLANK(M133),,IF(T133&lt;&gt;1,((IF(M133="WON-EW",(((K133-1)*'results log'!$B$2)*(1-$B$3))+(((L133-1)*'results log'!$B$2)*(1-$B$3)),IF(M133="WON",(((K133-1)*'results log'!$B$2)*(1-$B$3)),IF(M133="PLACED",(((L133-1)*'results log'!$B$2)*(1-$B$3))-'results log'!$B$2,IF(J133=0,-'results log'!$B$2,-('results log'!$B$2*2))))))*E133),0))</f>
        <v>0</v>
      </c>
      <c r="S133" s="34" t="s">
        <v>47</v>
      </c>
      <c r="T133" s="19">
        <f t="shared" si="9"/>
        <v>1</v>
      </c>
      <c r="AF133" s="19">
        <f t="shared" si="10"/>
        <v>0</v>
      </c>
      <c r="AG133" s="19">
        <f t="shared" si="11"/>
        <v>16.150000000000002</v>
      </c>
      <c r="AH133" s="19">
        <f t="shared" si="12"/>
        <v>0</v>
      </c>
      <c r="AI133" s="19">
        <f t="shared" si="13"/>
        <v>0</v>
      </c>
    </row>
    <row r="134" spans="1:35" ht="15">
      <c r="A134" s="30">
        <v>42707</v>
      </c>
      <c r="B134" s="41" t="s">
        <v>291</v>
      </c>
      <c r="C134" s="25" t="s">
        <v>105</v>
      </c>
      <c r="D134" s="41" t="s">
        <v>292</v>
      </c>
      <c r="E134" s="31">
        <v>10</v>
      </c>
      <c r="F134" s="31">
        <v>1.9</v>
      </c>
      <c r="G134" s="31">
        <v>1.91</v>
      </c>
      <c r="H134" s="31"/>
      <c r="I134" s="31"/>
      <c r="J134" s="31"/>
      <c r="M134" s="25" t="s">
        <v>30</v>
      </c>
      <c r="N134" s="32">
        <f>((G134-1)*(1-(IF(H134="no",0,'results log'!$B$3)))+1)</f>
        <v>1.8645</v>
      </c>
      <c r="O134" s="32">
        <f t="shared" si="15"/>
        <v>10</v>
      </c>
      <c r="P134" s="33">
        <f>IF(ISBLANK(M134),,IF(ISBLANK(F134),,(IF(M134="WON-EW",((((F134-1)*J134)*'results log'!$B$2)+('results log'!$B$2*(F134-1))),IF(M134="WON",((((F134-1)*J134)*'results log'!$B$2)+('results log'!$B$2*(F134-1))),IF(M134="PLACED",((((F134-1)*J134)*'results log'!$B$2)-'results log'!$B$2),IF(J134=0,-'results log'!$B$2,IF(J134=0,-'results log'!$B$2,-('results log'!$B$2*2)))))))*E134))</f>
        <v>-20</v>
      </c>
      <c r="Q134" s="34">
        <f>IF(ISBLANK(M134),,IF(ISBLANK(G134),,(IF(M134="WON-EW",((((N134-1)*J134)*'results log'!$B$2)+('results log'!$B$2*(N134-1))),IF(M134="WON",((((N134-1)*J134)*'results log'!$B$2)+('results log'!$B$2*(N134-1))),IF(M134="PLACED",((((N134-1)*J134)*'results log'!$B$2)-'results log'!$B$2),IF(J134=0,-'results log'!$B$2,IF(J134=0,-'results log'!$B$2,-('results log'!$B$2*2)))))))*E134))</f>
        <v>-20</v>
      </c>
      <c r="R134" s="34">
        <f>IF(ISBLANK(M134),,IF(T134&lt;&gt;1,((IF(M134="WON-EW",(((K134-1)*'results log'!$B$2)*(1-$B$3))+(((L134-1)*'results log'!$B$2)*(1-$B$3)),IF(M134="WON",(((K134-1)*'results log'!$B$2)*(1-$B$3)),IF(M134="PLACED",(((L134-1)*'results log'!$B$2)*(1-$B$3))-'results log'!$B$2,IF(J134=0,-'results log'!$B$2,-('results log'!$B$2*2))))))*E134),0))</f>
        <v>0</v>
      </c>
      <c r="S134" s="34" t="s">
        <v>47</v>
      </c>
      <c r="T134" s="19">
        <f aca="true" t="shared" si="16" ref="T134:T200">IF(ISBLANK(K134),1,IF(ISBLANK(L134),2,99))</f>
        <v>1</v>
      </c>
      <c r="AF134" s="19">
        <f t="shared" si="10"/>
        <v>0</v>
      </c>
      <c r="AG134" s="19">
        <f t="shared" si="11"/>
        <v>-20</v>
      </c>
      <c r="AH134" s="19">
        <f t="shared" si="12"/>
        <v>0</v>
      </c>
      <c r="AI134" s="19">
        <f t="shared" si="13"/>
        <v>0</v>
      </c>
    </row>
    <row r="135" spans="1:35" ht="15">
      <c r="A135" s="30">
        <v>42707</v>
      </c>
      <c r="B135" s="41" t="s">
        <v>293</v>
      </c>
      <c r="C135" s="25" t="s">
        <v>102</v>
      </c>
      <c r="D135" s="41" t="s">
        <v>188</v>
      </c>
      <c r="E135" s="31">
        <v>10</v>
      </c>
      <c r="F135" s="31">
        <v>1.84</v>
      </c>
      <c r="G135" s="31">
        <v>1.7</v>
      </c>
      <c r="H135" s="31"/>
      <c r="I135" s="31"/>
      <c r="J135" s="31"/>
      <c r="M135" s="25" t="s">
        <v>30</v>
      </c>
      <c r="N135" s="32">
        <f>((G135-1)*(1-(IF(H135="no",0,'results log'!$B$3)))+1)</f>
        <v>1.665</v>
      </c>
      <c r="O135" s="32">
        <f t="shared" si="15"/>
        <v>10</v>
      </c>
      <c r="P135" s="33">
        <f>IF(ISBLANK(M135),,IF(ISBLANK(F135),,(IF(M135="WON-EW",((((F135-1)*J135)*'results log'!$B$2)+('results log'!$B$2*(F135-1))),IF(M135="WON",((((F135-1)*J135)*'results log'!$B$2)+('results log'!$B$2*(F135-1))),IF(M135="PLACED",((((F135-1)*J135)*'results log'!$B$2)-'results log'!$B$2),IF(J135=0,-'results log'!$B$2,IF(J135=0,-'results log'!$B$2,-('results log'!$B$2*2)))))))*E135))</f>
        <v>-20</v>
      </c>
      <c r="Q135" s="34">
        <f>IF(ISBLANK(M135),,IF(ISBLANK(G135),,(IF(M135="WON-EW",((((N135-1)*J135)*'results log'!$B$2)+('results log'!$B$2*(N135-1))),IF(M135="WON",((((N135-1)*J135)*'results log'!$B$2)+('results log'!$B$2*(N135-1))),IF(M135="PLACED",((((N135-1)*J135)*'results log'!$B$2)-'results log'!$B$2),IF(J135=0,-'results log'!$B$2,IF(J135=0,-'results log'!$B$2,-('results log'!$B$2*2)))))))*E135))</f>
        <v>-20</v>
      </c>
      <c r="R135" s="34">
        <f>IF(ISBLANK(M135),,IF(T135&lt;&gt;1,((IF(M135="WON-EW",(((K135-1)*'results log'!$B$2)*(1-$B$3))+(((L135-1)*'results log'!$B$2)*(1-$B$3)),IF(M135="WON",(((K135-1)*'results log'!$B$2)*(1-$B$3)),IF(M135="PLACED",(((L135-1)*'results log'!$B$2)*(1-$B$3))-'results log'!$B$2,IF(J135=0,-'results log'!$B$2,-('results log'!$B$2*2))))))*E135),0))</f>
        <v>0</v>
      </c>
      <c r="S135" s="34" t="s">
        <v>47</v>
      </c>
      <c r="T135" s="19">
        <f t="shared" si="16"/>
        <v>1</v>
      </c>
      <c r="AF135" s="19">
        <f t="shared" si="10"/>
        <v>0</v>
      </c>
      <c r="AG135" s="19">
        <f t="shared" si="11"/>
        <v>-20</v>
      </c>
      <c r="AH135" s="19">
        <f t="shared" si="12"/>
        <v>0</v>
      </c>
      <c r="AI135" s="19">
        <f t="shared" si="13"/>
        <v>0</v>
      </c>
    </row>
    <row r="136" spans="1:35" ht="30">
      <c r="A136" s="30">
        <v>42707</v>
      </c>
      <c r="B136" s="41" t="s">
        <v>294</v>
      </c>
      <c r="C136" s="25" t="s">
        <v>104</v>
      </c>
      <c r="D136" s="41" t="s">
        <v>295</v>
      </c>
      <c r="E136" s="31">
        <v>10</v>
      </c>
      <c r="F136" s="31">
        <v>2.07</v>
      </c>
      <c r="G136" s="31">
        <v>2.07</v>
      </c>
      <c r="H136" s="31"/>
      <c r="I136" s="31"/>
      <c r="J136" s="31"/>
      <c r="M136" s="25" t="s">
        <v>30</v>
      </c>
      <c r="N136" s="32">
        <f>((G136-1)*(1-(IF(H136="no",0,'results log'!$B$3)))+1)</f>
        <v>2.0164999999999997</v>
      </c>
      <c r="O136" s="32">
        <f t="shared" si="15"/>
        <v>10</v>
      </c>
      <c r="P136" s="33">
        <f>IF(ISBLANK(M136),,IF(ISBLANK(F136),,(IF(M136="WON-EW",((((F136-1)*J136)*'results log'!$B$2)+('results log'!$B$2*(F136-1))),IF(M136="WON",((((F136-1)*J136)*'results log'!$B$2)+('results log'!$B$2*(F136-1))),IF(M136="PLACED",((((F136-1)*J136)*'results log'!$B$2)-'results log'!$B$2),IF(J136=0,-'results log'!$B$2,IF(J136=0,-'results log'!$B$2,-('results log'!$B$2*2)))))))*E136))</f>
        <v>-20</v>
      </c>
      <c r="Q136" s="34">
        <f>IF(ISBLANK(M136),,IF(ISBLANK(G136),,(IF(M136="WON-EW",((((N136-1)*J136)*'results log'!$B$2)+('results log'!$B$2*(N136-1))),IF(M136="WON",((((N136-1)*J136)*'results log'!$B$2)+('results log'!$B$2*(N136-1))),IF(M136="PLACED",((((N136-1)*J136)*'results log'!$B$2)-'results log'!$B$2),IF(J136=0,-'results log'!$B$2,IF(J136=0,-'results log'!$B$2,-('results log'!$B$2*2)))))))*E136))</f>
        <v>-20</v>
      </c>
      <c r="R136" s="34">
        <f>IF(ISBLANK(M136),,IF(T136&lt;&gt;1,((IF(M136="WON-EW",(((K136-1)*'results log'!$B$2)*(1-$B$3))+(((L136-1)*'results log'!$B$2)*(1-$B$3)),IF(M136="WON",(((K136-1)*'results log'!$B$2)*(1-$B$3)),IF(M136="PLACED",(((L136-1)*'results log'!$B$2)*(1-$B$3))-'results log'!$B$2,IF(J136=0,-'results log'!$B$2,-('results log'!$B$2*2))))))*E136),0))</f>
        <v>0</v>
      </c>
      <c r="S136" s="34" t="s">
        <v>352</v>
      </c>
      <c r="T136" s="19">
        <f t="shared" si="16"/>
        <v>1</v>
      </c>
      <c r="AF136" s="19">
        <f t="shared" si="10"/>
        <v>0</v>
      </c>
      <c r="AG136" s="19">
        <f t="shared" si="11"/>
        <v>0</v>
      </c>
      <c r="AH136" s="19">
        <f t="shared" si="12"/>
        <v>0</v>
      </c>
      <c r="AI136" s="19">
        <f t="shared" si="13"/>
        <v>-20</v>
      </c>
    </row>
    <row r="137" spans="1:35" ht="15">
      <c r="A137" s="30">
        <v>42707</v>
      </c>
      <c r="B137" s="41" t="s">
        <v>296</v>
      </c>
      <c r="C137" s="25" t="s">
        <v>102</v>
      </c>
      <c r="D137" s="41" t="s">
        <v>162</v>
      </c>
      <c r="E137" s="31">
        <v>8</v>
      </c>
      <c r="F137" s="31">
        <v>1.85</v>
      </c>
      <c r="G137" s="31">
        <v>1.85</v>
      </c>
      <c r="H137" s="31"/>
      <c r="I137" s="31"/>
      <c r="J137" s="31"/>
      <c r="M137" s="25" t="s">
        <v>27</v>
      </c>
      <c r="N137" s="32">
        <f>((G137-1)*(1-(IF(H137="no",0,'results log'!$B$3)))+1)</f>
        <v>1.8075</v>
      </c>
      <c r="O137" s="32">
        <f t="shared" si="15"/>
        <v>8</v>
      </c>
      <c r="P137" s="33">
        <f>IF(ISBLANK(M137),,IF(ISBLANK(F137),,(IF(M137="WON-EW",((((F137-1)*J137)*'results log'!$B$2)+('results log'!$B$2*(F137-1))),IF(M137="WON",((((F137-1)*J137)*'results log'!$B$2)+('results log'!$B$2*(F137-1))),IF(M137="PLACED",((((F137-1)*J137)*'results log'!$B$2)-'results log'!$B$2),IF(J137=0,-'results log'!$B$2,IF(J137=0,-'results log'!$B$2,-('results log'!$B$2*2)))))))*E137))</f>
        <v>13.600000000000001</v>
      </c>
      <c r="Q137" s="34">
        <f>IF(ISBLANK(M137),,IF(ISBLANK(G137),,(IF(M137="WON-EW",((((N137-1)*J137)*'results log'!$B$2)+('results log'!$B$2*(N137-1))),IF(M137="WON",((((N137-1)*J137)*'results log'!$B$2)+('results log'!$B$2*(N137-1))),IF(M137="PLACED",((((N137-1)*J137)*'results log'!$B$2)-'results log'!$B$2),IF(J137=0,-'results log'!$B$2,IF(J137=0,-'results log'!$B$2,-('results log'!$B$2*2)))))))*E137))</f>
        <v>12.920000000000002</v>
      </c>
      <c r="R137" s="34">
        <f>IF(ISBLANK(M137),,IF(T137&lt;&gt;1,((IF(M137="WON-EW",(((K137-1)*'results log'!$B$2)*(1-$B$3))+(((L137-1)*'results log'!$B$2)*(1-$B$3)),IF(M137="WON",(((K137-1)*'results log'!$B$2)*(1-$B$3)),IF(M137="PLACED",(((L137-1)*'results log'!$B$2)*(1-$B$3))-'results log'!$B$2,IF(J137=0,-'results log'!$B$2,-('results log'!$B$2*2))))))*E137),0))</f>
        <v>0</v>
      </c>
      <c r="S137" s="34" t="s">
        <v>98</v>
      </c>
      <c r="T137" s="19">
        <f t="shared" si="16"/>
        <v>1</v>
      </c>
      <c r="AF137" s="19">
        <f aca="true" t="shared" si="17" ref="AF137:AF200">IF(S137="Bet of the Day",Q137,0)</f>
        <v>0</v>
      </c>
      <c r="AG137" s="19">
        <f aca="true" t="shared" si="18" ref="AG137:AG200">IF(S137="Prime",Q137,0)</f>
        <v>0</v>
      </c>
      <c r="AH137" s="19">
        <f t="shared" si="12"/>
        <v>12.920000000000002</v>
      </c>
      <c r="AI137" s="19">
        <f t="shared" si="13"/>
        <v>0</v>
      </c>
    </row>
    <row r="138" spans="1:35" ht="15">
      <c r="A138" s="30">
        <v>42709</v>
      </c>
      <c r="B138" s="41" t="s">
        <v>298</v>
      </c>
      <c r="C138" s="25" t="s">
        <v>102</v>
      </c>
      <c r="D138" s="41" t="s">
        <v>299</v>
      </c>
      <c r="E138" s="31">
        <v>15</v>
      </c>
      <c r="F138" s="31">
        <v>1.78</v>
      </c>
      <c r="G138" s="31">
        <v>1.85</v>
      </c>
      <c r="H138" s="31"/>
      <c r="I138" s="31"/>
      <c r="J138" s="31"/>
      <c r="M138" s="25" t="s">
        <v>30</v>
      </c>
      <c r="N138" s="32">
        <f>((G138-1)*(1-(IF(H138="no",0,'results log'!$B$3)))+1)</f>
        <v>1.8075</v>
      </c>
      <c r="O138" s="32">
        <f t="shared" si="15"/>
        <v>15</v>
      </c>
      <c r="P138" s="33">
        <f>IF(ISBLANK(M138),,IF(ISBLANK(F138),,(IF(M138="WON-EW",((((F138-1)*J138)*'results log'!$B$2)+('results log'!$B$2*(F138-1))),IF(M138="WON",((((F138-1)*J138)*'results log'!$B$2)+('results log'!$B$2*(F138-1))),IF(M138="PLACED",((((F138-1)*J138)*'results log'!$B$2)-'results log'!$B$2),IF(J138=0,-'results log'!$B$2,IF(J138=0,-'results log'!$B$2,-('results log'!$B$2*2)))))))*E138))</f>
        <v>-30</v>
      </c>
      <c r="Q138" s="34">
        <f>IF(ISBLANK(M138),,IF(ISBLANK(G138),,(IF(M138="WON-EW",((((N138-1)*J138)*'results log'!$B$2)+('results log'!$B$2*(N138-1))),IF(M138="WON",((((N138-1)*J138)*'results log'!$B$2)+('results log'!$B$2*(N138-1))),IF(M138="PLACED",((((N138-1)*J138)*'results log'!$B$2)-'results log'!$B$2),IF(J138=0,-'results log'!$B$2,IF(J138=0,-'results log'!$B$2,-('results log'!$B$2*2)))))))*E138))</f>
        <v>-30</v>
      </c>
      <c r="R138" s="34">
        <f>IF(ISBLANK(M138),,IF(T138&lt;&gt;1,((IF(M138="WON-EW",(((K138-1)*'results log'!$B$2)*(1-$B$3))+(((L138-1)*'results log'!$B$2)*(1-$B$3)),IF(M138="WON",(((K138-1)*'results log'!$B$2)*(1-$B$3)),IF(M138="PLACED",(((L138-1)*'results log'!$B$2)*(1-$B$3))-'results log'!$B$2,IF(J138=0,-'results log'!$B$2,-('results log'!$B$2*2))))))*E138),0))</f>
        <v>0</v>
      </c>
      <c r="S138" s="34" t="s">
        <v>37</v>
      </c>
      <c r="T138" s="19">
        <f t="shared" si="16"/>
        <v>1</v>
      </c>
      <c r="AF138" s="19">
        <f t="shared" si="17"/>
        <v>-30</v>
      </c>
      <c r="AG138" s="19">
        <f t="shared" si="18"/>
        <v>0</v>
      </c>
      <c r="AH138" s="19">
        <f t="shared" si="12"/>
        <v>0</v>
      </c>
      <c r="AI138" s="19">
        <f t="shared" si="13"/>
        <v>0</v>
      </c>
    </row>
    <row r="139" spans="1:35" ht="15">
      <c r="A139" s="30">
        <v>42709</v>
      </c>
      <c r="B139" s="41" t="s">
        <v>300</v>
      </c>
      <c r="C139" s="25" t="s">
        <v>104</v>
      </c>
      <c r="D139" s="41" t="s">
        <v>301</v>
      </c>
      <c r="E139" s="31">
        <v>10</v>
      </c>
      <c r="F139" s="31">
        <v>1.85</v>
      </c>
      <c r="G139" s="31">
        <v>1.85</v>
      </c>
      <c r="H139" s="31"/>
      <c r="I139" s="31"/>
      <c r="J139" s="31"/>
      <c r="M139" s="25" t="s">
        <v>27</v>
      </c>
      <c r="N139" s="32">
        <f>((G139-1)*(1-(IF(H139="no",0,'results log'!$B$3)))+1)</f>
        <v>1.8075</v>
      </c>
      <c r="O139" s="32">
        <f t="shared" si="15"/>
        <v>10</v>
      </c>
      <c r="P139" s="33">
        <f>IF(ISBLANK(M139),,IF(ISBLANK(F139),,(IF(M139="WON-EW",((((F139-1)*J139)*'results log'!$B$2)+('results log'!$B$2*(F139-1))),IF(M139="WON",((((F139-1)*J139)*'results log'!$B$2)+('results log'!$B$2*(F139-1))),IF(M139="PLACED",((((F139-1)*J139)*'results log'!$B$2)-'results log'!$B$2),IF(J139=0,-'results log'!$B$2,IF(J139=0,-'results log'!$B$2,-('results log'!$B$2*2)))))))*E139))</f>
        <v>17</v>
      </c>
      <c r="Q139" s="34">
        <f>IF(ISBLANK(M139),,IF(ISBLANK(G139),,(IF(M139="WON-EW",((((N139-1)*J139)*'results log'!$B$2)+('results log'!$B$2*(N139-1))),IF(M139="WON",((((N139-1)*J139)*'results log'!$B$2)+('results log'!$B$2*(N139-1))),IF(M139="PLACED",((((N139-1)*J139)*'results log'!$B$2)-'results log'!$B$2),IF(J139=0,-'results log'!$B$2,IF(J139=0,-'results log'!$B$2,-('results log'!$B$2*2)))))))*E139))</f>
        <v>16.150000000000002</v>
      </c>
      <c r="R139" s="34">
        <f>IF(ISBLANK(M139),,IF(T139&lt;&gt;1,((IF(M139="WON-EW",(((K139-1)*'results log'!$B$2)*(1-$B$3))+(((L139-1)*'results log'!$B$2)*(1-$B$3)),IF(M139="WON",(((K139-1)*'results log'!$B$2)*(1-$B$3)),IF(M139="PLACED",(((L139-1)*'results log'!$B$2)*(1-$B$3))-'results log'!$B$2,IF(J139=0,-'results log'!$B$2,-('results log'!$B$2*2))))))*E139),0))</f>
        <v>0</v>
      </c>
      <c r="S139" s="34" t="s">
        <v>47</v>
      </c>
      <c r="T139" s="19">
        <f t="shared" si="16"/>
        <v>1</v>
      </c>
      <c r="AF139" s="19">
        <f t="shared" si="17"/>
        <v>0</v>
      </c>
      <c r="AG139" s="19">
        <f t="shared" si="18"/>
        <v>16.150000000000002</v>
      </c>
      <c r="AH139" s="19">
        <f t="shared" si="12"/>
        <v>0</v>
      </c>
      <c r="AI139" s="19">
        <f t="shared" si="13"/>
        <v>0</v>
      </c>
    </row>
    <row r="140" spans="1:35" ht="15">
      <c r="A140" s="30">
        <v>42709</v>
      </c>
      <c r="B140" s="41" t="s">
        <v>303</v>
      </c>
      <c r="C140" s="25" t="s">
        <v>104</v>
      </c>
      <c r="D140" s="41" t="s">
        <v>302</v>
      </c>
      <c r="E140" s="31">
        <v>10</v>
      </c>
      <c r="F140" s="31">
        <v>1.75</v>
      </c>
      <c r="G140" s="31">
        <v>1.75</v>
      </c>
      <c r="H140" s="31"/>
      <c r="I140" s="31"/>
      <c r="J140" s="31"/>
      <c r="M140" s="25" t="s">
        <v>27</v>
      </c>
      <c r="N140" s="32">
        <f>((G140-1)*(1-(IF(H140="no",0,'results log'!$B$3)))+1)</f>
        <v>1.7125</v>
      </c>
      <c r="O140" s="32">
        <f t="shared" si="15"/>
        <v>10</v>
      </c>
      <c r="P140" s="33">
        <f>IF(ISBLANK(M140),,IF(ISBLANK(F140),,(IF(M140="WON-EW",((((F140-1)*J140)*'results log'!$B$2)+('results log'!$B$2*(F140-1))),IF(M140="WON",((((F140-1)*J140)*'results log'!$B$2)+('results log'!$B$2*(F140-1))),IF(M140="PLACED",((((F140-1)*J140)*'results log'!$B$2)-'results log'!$B$2),IF(J140=0,-'results log'!$B$2,IF(J140=0,-'results log'!$B$2,-('results log'!$B$2*2)))))))*E140))</f>
        <v>15</v>
      </c>
      <c r="Q140" s="34">
        <f>IF(ISBLANK(M140),,IF(ISBLANK(G140),,(IF(M140="WON-EW",((((N140-1)*J140)*'results log'!$B$2)+('results log'!$B$2*(N140-1))),IF(M140="WON",((((N140-1)*J140)*'results log'!$B$2)+('results log'!$B$2*(N140-1))),IF(M140="PLACED",((((N140-1)*J140)*'results log'!$B$2)-'results log'!$B$2),IF(J140=0,-'results log'!$B$2,IF(J140=0,-'results log'!$B$2,-('results log'!$B$2*2)))))))*E140))</f>
        <v>14.249999999999998</v>
      </c>
      <c r="R140" s="34">
        <f>IF(ISBLANK(M140),,IF(T140&lt;&gt;1,((IF(M140="WON-EW",(((K140-1)*'results log'!$B$2)*(1-$B$3))+(((L140-1)*'results log'!$B$2)*(1-$B$3)),IF(M140="WON",(((K140-1)*'results log'!$B$2)*(1-$B$3)),IF(M140="PLACED",(((L140-1)*'results log'!$B$2)*(1-$B$3))-'results log'!$B$2,IF(J140=0,-'results log'!$B$2,-('results log'!$B$2*2))))))*E140),0))</f>
        <v>0</v>
      </c>
      <c r="S140" s="34" t="s">
        <v>47</v>
      </c>
      <c r="T140" s="19">
        <f t="shared" si="16"/>
        <v>1</v>
      </c>
      <c r="AF140" s="19">
        <f t="shared" si="17"/>
        <v>0</v>
      </c>
      <c r="AG140" s="19">
        <f t="shared" si="18"/>
        <v>14.249999999999998</v>
      </c>
      <c r="AH140" s="19">
        <f t="shared" si="12"/>
        <v>0</v>
      </c>
      <c r="AI140" s="19">
        <f t="shared" si="13"/>
        <v>0</v>
      </c>
    </row>
    <row r="141" spans="1:35" ht="15">
      <c r="A141" s="30">
        <v>42709</v>
      </c>
      <c r="B141" s="41" t="s">
        <v>305</v>
      </c>
      <c r="C141" s="25" t="s">
        <v>102</v>
      </c>
      <c r="D141" s="41" t="s">
        <v>299</v>
      </c>
      <c r="E141" s="31">
        <v>5</v>
      </c>
      <c r="F141" s="31">
        <v>1.78</v>
      </c>
      <c r="G141" s="31">
        <v>1.72</v>
      </c>
      <c r="H141" s="31"/>
      <c r="I141" s="31"/>
      <c r="J141" s="31"/>
      <c r="M141" s="25" t="s">
        <v>27</v>
      </c>
      <c r="N141" s="32">
        <f>((G141-1)*(1-(IF(H141="no",0,'results log'!$B$3)))+1)</f>
        <v>1.684</v>
      </c>
      <c r="O141" s="32">
        <f t="shared" si="15"/>
        <v>5</v>
      </c>
      <c r="P141" s="33">
        <f>IF(ISBLANK(M141),,IF(ISBLANK(F141),,(IF(M141="WON-EW",((((F141-1)*J141)*'results log'!$B$2)+('results log'!$B$2*(F141-1))),IF(M141="WON",((((F141-1)*J141)*'results log'!$B$2)+('results log'!$B$2*(F141-1))),IF(M141="PLACED",((((F141-1)*J141)*'results log'!$B$2)-'results log'!$B$2),IF(J141=0,-'results log'!$B$2,IF(J141=0,-'results log'!$B$2,-('results log'!$B$2*2)))))))*E141))</f>
        <v>7.800000000000001</v>
      </c>
      <c r="Q141" s="34">
        <f>IF(ISBLANK(M141),,IF(ISBLANK(G141),,(IF(M141="WON-EW",((((N141-1)*J141)*'results log'!$B$2)+('results log'!$B$2*(N141-1))),IF(M141="WON",((((N141-1)*J141)*'results log'!$B$2)+('results log'!$B$2*(N141-1))),IF(M141="PLACED",((((N141-1)*J141)*'results log'!$B$2)-'results log'!$B$2),IF(J141=0,-'results log'!$B$2,IF(J141=0,-'results log'!$B$2,-('results log'!$B$2*2)))))))*E141))</f>
        <v>6.84</v>
      </c>
      <c r="R141" s="34">
        <f>IF(ISBLANK(M141),,IF(T141&lt;&gt;1,((IF(M141="WON-EW",(((K141-1)*'results log'!$B$2)*(1-$B$3))+(((L141-1)*'results log'!$B$2)*(1-$B$3)),IF(M141="WON",(((K141-1)*'results log'!$B$2)*(1-$B$3)),IF(M141="PLACED",(((L141-1)*'results log'!$B$2)*(1-$B$3))-'results log'!$B$2,IF(J141=0,-'results log'!$B$2,-('results log'!$B$2*2))))))*E141),0))</f>
        <v>0</v>
      </c>
      <c r="S141" s="34" t="s">
        <v>98</v>
      </c>
      <c r="T141" s="19">
        <f t="shared" si="16"/>
        <v>1</v>
      </c>
      <c r="AF141" s="19">
        <f t="shared" si="17"/>
        <v>0</v>
      </c>
      <c r="AG141" s="19">
        <f t="shared" si="18"/>
        <v>0</v>
      </c>
      <c r="AH141" s="19">
        <f t="shared" si="12"/>
        <v>6.84</v>
      </c>
      <c r="AI141" s="19">
        <f t="shared" si="13"/>
        <v>0</v>
      </c>
    </row>
    <row r="142" spans="1:35" ht="15">
      <c r="A142" s="30">
        <v>42709</v>
      </c>
      <c r="B142" s="41" t="s">
        <v>306</v>
      </c>
      <c r="C142" s="25" t="s">
        <v>103</v>
      </c>
      <c r="D142" s="41" t="s">
        <v>310</v>
      </c>
      <c r="E142" s="31">
        <v>5</v>
      </c>
      <c r="F142" s="31">
        <v>1.9</v>
      </c>
      <c r="G142" s="31">
        <v>1.83</v>
      </c>
      <c r="H142" s="31"/>
      <c r="I142" s="31"/>
      <c r="J142" s="31"/>
      <c r="M142" s="25" t="s">
        <v>30</v>
      </c>
      <c r="N142" s="32">
        <f>((G142-1)*(1-(IF(H142="no",0,'results log'!$B$3)))+1)</f>
        <v>1.7885</v>
      </c>
      <c r="O142" s="32">
        <f t="shared" si="15"/>
        <v>5</v>
      </c>
      <c r="P142" s="33">
        <f>IF(ISBLANK(M142),,IF(ISBLANK(F142),,(IF(M142="WON-EW",((((F142-1)*J142)*'results log'!$B$2)+('results log'!$B$2*(F142-1))),IF(M142="WON",((((F142-1)*J142)*'results log'!$B$2)+('results log'!$B$2*(F142-1))),IF(M142="PLACED",((((F142-1)*J142)*'results log'!$B$2)-'results log'!$B$2),IF(J142=0,-'results log'!$B$2,IF(J142=0,-'results log'!$B$2,-('results log'!$B$2*2)))))))*E142))</f>
        <v>-10</v>
      </c>
      <c r="Q142" s="34">
        <f>IF(ISBLANK(M142),,IF(ISBLANK(G142),,(IF(M142="WON-EW",((((N142-1)*J142)*'results log'!$B$2)+('results log'!$B$2*(N142-1))),IF(M142="WON",((((N142-1)*J142)*'results log'!$B$2)+('results log'!$B$2*(N142-1))),IF(M142="PLACED",((((N142-1)*J142)*'results log'!$B$2)-'results log'!$B$2),IF(J142=0,-'results log'!$B$2,IF(J142=0,-'results log'!$B$2,-('results log'!$B$2*2)))))))*E142))</f>
        <v>-10</v>
      </c>
      <c r="R142" s="34">
        <f>IF(ISBLANK(M142),,IF(T142&lt;&gt;1,((IF(M142="WON-EW",(((K142-1)*'results log'!$B$2)*(1-$B$3))+(((L142-1)*'results log'!$B$2)*(1-$B$3)),IF(M142="WON",(((K142-1)*'results log'!$B$2)*(1-$B$3)),IF(M142="PLACED",(((L142-1)*'results log'!$B$2)*(1-$B$3))-'results log'!$B$2,IF(J142=0,-'results log'!$B$2,-('results log'!$B$2*2))))))*E142),0))</f>
        <v>0</v>
      </c>
      <c r="S142" s="34" t="s">
        <v>98</v>
      </c>
      <c r="T142" s="19">
        <f t="shared" si="16"/>
        <v>1</v>
      </c>
      <c r="AF142" s="19">
        <f t="shared" si="17"/>
        <v>0</v>
      </c>
      <c r="AG142" s="19">
        <f t="shared" si="18"/>
        <v>0</v>
      </c>
      <c r="AH142" s="19">
        <f t="shared" si="12"/>
        <v>-10</v>
      </c>
      <c r="AI142" s="19">
        <f t="shared" si="13"/>
        <v>0</v>
      </c>
    </row>
    <row r="143" spans="1:35" s="37" customFormat="1" ht="15.75">
      <c r="A143" s="53">
        <v>42709</v>
      </c>
      <c r="B143" s="54" t="s">
        <v>311</v>
      </c>
      <c r="C143" s="55" t="s">
        <v>103</v>
      </c>
      <c r="D143" s="54" t="s">
        <v>49</v>
      </c>
      <c r="E143" s="56">
        <v>5</v>
      </c>
      <c r="F143" s="56">
        <v>1.83</v>
      </c>
      <c r="G143" s="56">
        <v>1.95</v>
      </c>
      <c r="H143" s="56"/>
      <c r="I143" s="56"/>
      <c r="J143" s="56"/>
      <c r="K143" s="46"/>
      <c r="L143" s="46"/>
      <c r="M143" s="55" t="s">
        <v>30</v>
      </c>
      <c r="N143" s="57">
        <f>((G143-1)*(1-(IF(H143="no",0,'results log'!$B$3)))+1)</f>
        <v>1.9024999999999999</v>
      </c>
      <c r="O143" s="57">
        <f t="shared" si="15"/>
        <v>5</v>
      </c>
      <c r="P143" s="58">
        <f>IF(ISBLANK(M143),,IF(ISBLANK(F143),,(IF(M143="WON-EW",((((F143-1)*J143)*'results log'!$B$2)+('results log'!$B$2*(F143-1))),IF(M143="WON",((((F143-1)*J143)*'results log'!$B$2)+('results log'!$B$2*(F143-1))),IF(M143="PLACED",((((F143-1)*J143)*'results log'!$B$2)-'results log'!$B$2),IF(J143=0,-'results log'!$B$2,IF(J143=0,-'results log'!$B$2,-('results log'!$B$2*2)))))))*E143))</f>
        <v>-10</v>
      </c>
      <c r="Q143" s="59">
        <f>IF(ISBLANK(M143),,IF(ISBLANK(G143),,(IF(M143="WON-EW",((((N143-1)*J143)*'results log'!$B$2)+('results log'!$B$2*(N143-1))),IF(M143="WON",((((N143-1)*J143)*'results log'!$B$2)+('results log'!$B$2*(N143-1))),IF(M143="PLACED",((((N143-1)*J143)*'results log'!$B$2)-'results log'!$B$2),IF(J143=0,-'results log'!$B$2,IF(J143=0,-'results log'!$B$2,-('results log'!$B$2*2)))))))*E143))</f>
        <v>-10</v>
      </c>
      <c r="R143" s="59">
        <f>IF(ISBLANK(M143),,IF(T143&lt;&gt;1,((IF(M143="WON-EW",(((K143-1)*'results log'!$B$2)*(1-$B$3))+(((L143-1)*'results log'!$B$2)*(1-$B$3)),IF(M143="WON",(((K143-1)*'results log'!$B$2)*(1-$B$3)),IF(M143="PLACED",(((L143-1)*'results log'!$B$2)*(1-$B$3))-'results log'!$B$2,IF(J143=0,-'results log'!$B$2,-('results log'!$B$2*2))))))*E143),0))</f>
        <v>0</v>
      </c>
      <c r="S143" s="59" t="s">
        <v>98</v>
      </c>
      <c r="T143" s="37">
        <f t="shared" si="16"/>
        <v>1</v>
      </c>
      <c r="W143" s="37" t="s">
        <v>333</v>
      </c>
      <c r="AF143" s="19">
        <f t="shared" si="17"/>
        <v>0</v>
      </c>
      <c r="AG143" s="19">
        <f t="shared" si="18"/>
        <v>0</v>
      </c>
      <c r="AH143" s="19">
        <f t="shared" si="12"/>
        <v>-10</v>
      </c>
      <c r="AI143" s="19">
        <f t="shared" si="13"/>
        <v>0</v>
      </c>
    </row>
    <row r="144" spans="1:35" ht="15">
      <c r="A144" s="30">
        <v>42710</v>
      </c>
      <c r="B144" s="41" t="s">
        <v>312</v>
      </c>
      <c r="C144" s="25" t="s">
        <v>103</v>
      </c>
      <c r="D144" s="41" t="s">
        <v>218</v>
      </c>
      <c r="E144" s="31">
        <v>15</v>
      </c>
      <c r="F144" s="31">
        <v>1.9</v>
      </c>
      <c r="G144" s="31">
        <v>2.05</v>
      </c>
      <c r="H144" s="31"/>
      <c r="I144" s="31"/>
      <c r="J144" s="31"/>
      <c r="M144" s="25" t="s">
        <v>30</v>
      </c>
      <c r="N144" s="32">
        <f>((G144-1)*(1-(IF(H144="no",0,'results log'!$B$3)))+1)</f>
        <v>1.9974999999999998</v>
      </c>
      <c r="O144" s="32">
        <f t="shared" si="15"/>
        <v>15</v>
      </c>
      <c r="P144" s="33">
        <f>IF(ISBLANK(M144),,IF(ISBLANK(F144),,(IF(M144="WON-EW",((((F144-1)*J144)*'results log'!$B$2)+('results log'!$B$2*(F144-1))),IF(M144="WON",((((F144-1)*J144)*'results log'!$B$2)+('results log'!$B$2*(F144-1))),IF(M144="PLACED",((((F144-1)*J144)*'results log'!$B$2)-'results log'!$B$2),IF(J144=0,-'results log'!$B$2,IF(J144=0,-'results log'!$B$2,-('results log'!$B$2*2)))))))*E144))</f>
        <v>-30</v>
      </c>
      <c r="Q144" s="34">
        <f>IF(ISBLANK(M144),,IF(ISBLANK(G144),,(IF(M144="WON-EW",((((N144-1)*J144)*'results log'!$B$2)+('results log'!$B$2*(N144-1))),IF(M144="WON",((((N144-1)*J144)*'results log'!$B$2)+('results log'!$B$2*(N144-1))),IF(M144="PLACED",((((N144-1)*J144)*'results log'!$B$2)-'results log'!$B$2),IF(J144=0,-'results log'!$B$2,IF(J144=0,-'results log'!$B$2,-('results log'!$B$2*2)))))))*E144))</f>
        <v>-30</v>
      </c>
      <c r="R144" s="34">
        <f>IF(ISBLANK(M144),,IF(T144&lt;&gt;1,((IF(M144="WON-EW",(((K144-1)*'results log'!$B$2)*(1-$B$3))+(((L144-1)*'results log'!$B$2)*(1-$B$3)),IF(M144="WON",(((K144-1)*'results log'!$B$2)*(1-$B$3)),IF(M144="PLACED",(((L144-1)*'results log'!$B$2)*(1-$B$3))-'results log'!$B$2,IF(J144=0,-'results log'!$B$2,-('results log'!$B$2*2))))))*E144),0))</f>
        <v>0</v>
      </c>
      <c r="S144" s="34" t="s">
        <v>37</v>
      </c>
      <c r="T144" s="19">
        <f t="shared" si="16"/>
        <v>1</v>
      </c>
      <c r="AF144" s="19">
        <f t="shared" si="17"/>
        <v>-30</v>
      </c>
      <c r="AG144" s="19">
        <f t="shared" si="18"/>
        <v>0</v>
      </c>
      <c r="AH144" s="19">
        <f t="shared" si="12"/>
        <v>0</v>
      </c>
      <c r="AI144" s="19">
        <f t="shared" si="13"/>
        <v>0</v>
      </c>
    </row>
    <row r="145" spans="1:35" ht="15">
      <c r="A145" s="30">
        <v>42710</v>
      </c>
      <c r="B145" s="41" t="s">
        <v>313</v>
      </c>
      <c r="C145" s="25" t="s">
        <v>102</v>
      </c>
      <c r="D145" s="41" t="s">
        <v>216</v>
      </c>
      <c r="E145" s="31">
        <v>10</v>
      </c>
      <c r="F145" s="31">
        <v>1.75</v>
      </c>
      <c r="G145" s="31">
        <v>1.85</v>
      </c>
      <c r="H145" s="31"/>
      <c r="I145" s="31"/>
      <c r="J145" s="31"/>
      <c r="M145" s="25" t="s">
        <v>27</v>
      </c>
      <c r="N145" s="32">
        <f>((G145-1)*(1-(IF(H145="no",0,'results log'!$B$3)))+1)</f>
        <v>1.8075</v>
      </c>
      <c r="O145" s="32">
        <f t="shared" si="15"/>
        <v>10</v>
      </c>
      <c r="P145" s="33">
        <f>IF(ISBLANK(M145),,IF(ISBLANK(F145),,(IF(M145="WON-EW",((((F145-1)*J145)*'results log'!$B$2)+('results log'!$B$2*(F145-1))),IF(M145="WON",((((F145-1)*J145)*'results log'!$B$2)+('results log'!$B$2*(F145-1))),IF(M145="PLACED",((((F145-1)*J145)*'results log'!$B$2)-'results log'!$B$2),IF(J145=0,-'results log'!$B$2,IF(J145=0,-'results log'!$B$2,-('results log'!$B$2*2)))))))*E145))</f>
        <v>15</v>
      </c>
      <c r="Q145" s="34">
        <f>IF(ISBLANK(M145),,IF(ISBLANK(G145),,(IF(M145="WON-EW",((((N145-1)*J145)*'results log'!$B$2)+('results log'!$B$2*(N145-1))),IF(M145="WON",((((N145-1)*J145)*'results log'!$B$2)+('results log'!$B$2*(N145-1))),IF(M145="PLACED",((((N145-1)*J145)*'results log'!$B$2)-'results log'!$B$2),IF(J145=0,-'results log'!$B$2,IF(J145=0,-'results log'!$B$2,-('results log'!$B$2*2)))))))*E145))</f>
        <v>16.150000000000002</v>
      </c>
      <c r="R145" s="34">
        <f>IF(ISBLANK(M145),,IF(T145&lt;&gt;1,((IF(M145="WON-EW",(((K145-1)*'results log'!$B$2)*(1-$B$3))+(((L145-1)*'results log'!$B$2)*(1-$B$3)),IF(M145="WON",(((K145-1)*'results log'!$B$2)*(1-$B$3)),IF(M145="PLACED",(((L145-1)*'results log'!$B$2)*(1-$B$3))-'results log'!$B$2,IF(J145=0,-'results log'!$B$2,-('results log'!$B$2*2))))))*E145),0))</f>
        <v>0</v>
      </c>
      <c r="S145" s="34" t="s">
        <v>47</v>
      </c>
      <c r="T145" s="19">
        <f t="shared" si="16"/>
        <v>1</v>
      </c>
      <c r="AF145" s="19">
        <f t="shared" si="17"/>
        <v>0</v>
      </c>
      <c r="AG145" s="19">
        <f t="shared" si="18"/>
        <v>16.150000000000002</v>
      </c>
      <c r="AH145" s="19">
        <f t="shared" si="12"/>
        <v>0</v>
      </c>
      <c r="AI145" s="19">
        <f t="shared" si="13"/>
        <v>0</v>
      </c>
    </row>
    <row r="146" spans="1:35" ht="15">
      <c r="A146" s="30">
        <v>42710</v>
      </c>
      <c r="B146" s="41" t="s">
        <v>314</v>
      </c>
      <c r="C146" s="25" t="s">
        <v>104</v>
      </c>
      <c r="D146" s="41" t="s">
        <v>315</v>
      </c>
      <c r="E146" s="31">
        <v>10</v>
      </c>
      <c r="F146" s="31">
        <v>1.8</v>
      </c>
      <c r="G146" s="31">
        <v>1.91</v>
      </c>
      <c r="H146" s="31"/>
      <c r="I146" s="31"/>
      <c r="J146" s="31"/>
      <c r="M146" s="25" t="s">
        <v>30</v>
      </c>
      <c r="N146" s="32">
        <f>((G146-1)*(1-(IF(H146="no",0,'results log'!$B$3)))+1)</f>
        <v>1.8645</v>
      </c>
      <c r="O146" s="32">
        <f t="shared" si="15"/>
        <v>10</v>
      </c>
      <c r="P146" s="33">
        <f>IF(ISBLANK(M146),,IF(ISBLANK(F146),,(IF(M146="WON-EW",((((F146-1)*J146)*'results log'!$B$2)+('results log'!$B$2*(F146-1))),IF(M146="WON",((((F146-1)*J146)*'results log'!$B$2)+('results log'!$B$2*(F146-1))),IF(M146="PLACED",((((F146-1)*J146)*'results log'!$B$2)-'results log'!$B$2),IF(J146=0,-'results log'!$B$2,IF(J146=0,-'results log'!$B$2,-('results log'!$B$2*2)))))))*E146))</f>
        <v>-20</v>
      </c>
      <c r="Q146" s="34">
        <f>IF(ISBLANK(M146),,IF(ISBLANK(G146),,(IF(M146="WON-EW",((((N146-1)*J146)*'results log'!$B$2)+('results log'!$B$2*(N146-1))),IF(M146="WON",((((N146-1)*J146)*'results log'!$B$2)+('results log'!$B$2*(N146-1))),IF(M146="PLACED",((((N146-1)*J146)*'results log'!$B$2)-'results log'!$B$2),IF(J146=0,-'results log'!$B$2,IF(J146=0,-'results log'!$B$2,-('results log'!$B$2*2)))))))*E146))</f>
        <v>-20</v>
      </c>
      <c r="R146" s="34">
        <f>IF(ISBLANK(M146),,IF(T146&lt;&gt;1,((IF(M146="WON-EW",(((K146-1)*'results log'!$B$2)*(1-$B$3))+(((L146-1)*'results log'!$B$2)*(1-$B$3)),IF(M146="WON",(((K146-1)*'results log'!$B$2)*(1-$B$3)),IF(M146="PLACED",(((L146-1)*'results log'!$B$2)*(1-$B$3))-'results log'!$B$2,IF(J146=0,-'results log'!$B$2,-('results log'!$B$2*2))))))*E146),0))</f>
        <v>0</v>
      </c>
      <c r="S146" s="34" t="s">
        <v>47</v>
      </c>
      <c r="T146" s="19">
        <f t="shared" si="16"/>
        <v>1</v>
      </c>
      <c r="AF146" s="19">
        <f t="shared" si="17"/>
        <v>0</v>
      </c>
      <c r="AG146" s="19">
        <f t="shared" si="18"/>
        <v>-20</v>
      </c>
      <c r="AH146" s="19">
        <f t="shared" si="12"/>
        <v>0</v>
      </c>
      <c r="AI146" s="19">
        <f t="shared" si="13"/>
        <v>0</v>
      </c>
    </row>
    <row r="147" spans="1:35" ht="15">
      <c r="A147" s="30">
        <v>42710</v>
      </c>
      <c r="B147" s="41" t="s">
        <v>316</v>
      </c>
      <c r="C147" s="25" t="s">
        <v>102</v>
      </c>
      <c r="D147" s="41" t="s">
        <v>317</v>
      </c>
      <c r="E147" s="31">
        <v>10</v>
      </c>
      <c r="F147" s="31">
        <v>1.85</v>
      </c>
      <c r="G147" s="31">
        <v>1.95</v>
      </c>
      <c r="H147" s="31"/>
      <c r="I147" s="31"/>
      <c r="J147" s="31"/>
      <c r="M147" s="25" t="s">
        <v>30</v>
      </c>
      <c r="N147" s="32">
        <f>((G147-1)*(1-(IF(H147="no",0,'results log'!$B$3)))+1)</f>
        <v>1.9024999999999999</v>
      </c>
      <c r="O147" s="32">
        <f t="shared" si="15"/>
        <v>10</v>
      </c>
      <c r="P147" s="33">
        <f>IF(ISBLANK(M147),,IF(ISBLANK(F147),,(IF(M147="WON-EW",((((F147-1)*J147)*'results log'!$B$2)+('results log'!$B$2*(F147-1))),IF(M147="WON",((((F147-1)*J147)*'results log'!$B$2)+('results log'!$B$2*(F147-1))),IF(M147="PLACED",((((F147-1)*J147)*'results log'!$B$2)-'results log'!$B$2),IF(J147=0,-'results log'!$B$2,IF(J147=0,-'results log'!$B$2,-('results log'!$B$2*2)))))))*E147))</f>
        <v>-20</v>
      </c>
      <c r="Q147" s="34">
        <f>IF(ISBLANK(M147),,IF(ISBLANK(G147),,(IF(M147="WON-EW",((((N147-1)*J147)*'results log'!$B$2)+('results log'!$B$2*(N147-1))),IF(M147="WON",((((N147-1)*J147)*'results log'!$B$2)+('results log'!$B$2*(N147-1))),IF(M147="PLACED",((((N147-1)*J147)*'results log'!$B$2)-'results log'!$B$2),IF(J147=0,-'results log'!$B$2,IF(J147=0,-'results log'!$B$2,-('results log'!$B$2*2)))))))*E147))</f>
        <v>-20</v>
      </c>
      <c r="R147" s="34">
        <f>IF(ISBLANK(M147),,IF(T147&lt;&gt;1,((IF(M147="WON-EW",(((K147-1)*'results log'!$B$2)*(1-$B$3))+(((L147-1)*'results log'!$B$2)*(1-$B$3)),IF(M147="WON",(((K147-1)*'results log'!$B$2)*(1-$B$3)),IF(M147="PLACED",(((L147-1)*'results log'!$B$2)*(1-$B$3))-'results log'!$B$2,IF(J147=0,-'results log'!$B$2,-('results log'!$B$2*2))))))*E147),0))</f>
        <v>0</v>
      </c>
      <c r="S147" s="34" t="s">
        <v>47</v>
      </c>
      <c r="T147" s="19">
        <f t="shared" si="16"/>
        <v>1</v>
      </c>
      <c r="V147" s="19" t="s">
        <v>321</v>
      </c>
      <c r="AF147" s="19">
        <f t="shared" si="17"/>
        <v>0</v>
      </c>
      <c r="AG147" s="19">
        <f t="shared" si="18"/>
        <v>-20</v>
      </c>
      <c r="AH147" s="19">
        <f t="shared" si="12"/>
        <v>0</v>
      </c>
      <c r="AI147" s="19">
        <f t="shared" si="13"/>
        <v>0</v>
      </c>
    </row>
    <row r="148" spans="1:35" ht="30">
      <c r="A148" s="30">
        <v>42710</v>
      </c>
      <c r="B148" s="41" t="s">
        <v>318</v>
      </c>
      <c r="C148" s="25" t="s">
        <v>103</v>
      </c>
      <c r="D148" s="41" t="s">
        <v>319</v>
      </c>
      <c r="E148" s="31">
        <v>8</v>
      </c>
      <c r="F148" s="31">
        <v>1.99</v>
      </c>
      <c r="G148" s="31">
        <v>2.18</v>
      </c>
      <c r="H148" s="31"/>
      <c r="I148" s="31"/>
      <c r="J148" s="31"/>
      <c r="M148" s="25" t="s">
        <v>30</v>
      </c>
      <c r="N148" s="32">
        <f>((G148-1)*(1-(IF(H148="no",0,'results log'!$B$3)))+1)</f>
        <v>2.121</v>
      </c>
      <c r="O148" s="32">
        <f t="shared" si="15"/>
        <v>8</v>
      </c>
      <c r="P148" s="33">
        <f>IF(ISBLANK(M148),,IF(ISBLANK(F148),,(IF(M148="WON-EW",((((F148-1)*J148)*'results log'!$B$2)+('results log'!$B$2*(F148-1))),IF(M148="WON",((((F148-1)*J148)*'results log'!$B$2)+('results log'!$B$2*(F148-1))),IF(M148="PLACED",((((F148-1)*J148)*'results log'!$B$2)-'results log'!$B$2),IF(J148=0,-'results log'!$B$2,IF(J148=0,-'results log'!$B$2,-('results log'!$B$2*2)))))))*E148))</f>
        <v>-16</v>
      </c>
      <c r="Q148" s="34">
        <f>IF(ISBLANK(M148),,IF(ISBLANK(G148),,(IF(M148="WON-EW",((((N148-1)*J148)*'results log'!$B$2)+('results log'!$B$2*(N148-1))),IF(M148="WON",((((N148-1)*J148)*'results log'!$B$2)+('results log'!$B$2*(N148-1))),IF(M148="PLACED",((((N148-1)*J148)*'results log'!$B$2)-'results log'!$B$2),IF(J148=0,-'results log'!$B$2,IF(J148=0,-'results log'!$B$2,-('results log'!$B$2*2)))))))*E148))</f>
        <v>-16</v>
      </c>
      <c r="R148" s="34">
        <f>IF(ISBLANK(M148),,IF(T148&lt;&gt;1,((IF(M148="WON-EW",(((K148-1)*'results log'!$B$2)*(1-$B$3))+(((L148-1)*'results log'!$B$2)*(1-$B$3)),IF(M148="WON",(((K148-1)*'results log'!$B$2)*(1-$B$3)),IF(M148="PLACED",(((L148-1)*'results log'!$B$2)*(1-$B$3))-'results log'!$B$2,IF(J148=0,-'results log'!$B$2,-('results log'!$B$2*2))))))*E148),0))</f>
        <v>0</v>
      </c>
      <c r="S148" s="34" t="s">
        <v>352</v>
      </c>
      <c r="T148" s="19">
        <f t="shared" si="16"/>
        <v>1</v>
      </c>
      <c r="V148" s="19" t="s">
        <v>320</v>
      </c>
      <c r="AF148" s="19">
        <f t="shared" si="17"/>
        <v>0</v>
      </c>
      <c r="AG148" s="19">
        <f t="shared" si="18"/>
        <v>0</v>
      </c>
      <c r="AH148" s="19">
        <f aca="true" t="shared" si="19" ref="AH148:AH211">IF(S148="Extra",Q148,0)</f>
        <v>0</v>
      </c>
      <c r="AI148" s="19">
        <f aca="true" t="shared" si="20" ref="AI148:AI211">IF(S148="Double",Q148,0)</f>
        <v>-16</v>
      </c>
    </row>
    <row r="149" spans="1:35" ht="15">
      <c r="A149" s="30">
        <v>42710</v>
      </c>
      <c r="B149" s="41" t="s">
        <v>322</v>
      </c>
      <c r="C149" s="25" t="s">
        <v>102</v>
      </c>
      <c r="D149" s="41" t="s">
        <v>188</v>
      </c>
      <c r="E149" s="31">
        <v>5</v>
      </c>
      <c r="F149" s="31">
        <v>1.85</v>
      </c>
      <c r="G149" s="31">
        <v>1.72</v>
      </c>
      <c r="H149" s="31"/>
      <c r="I149" s="31"/>
      <c r="J149" s="31"/>
      <c r="M149" s="25" t="s">
        <v>27</v>
      </c>
      <c r="N149" s="32">
        <f>((G149-1)*(1-(IF(H149="no",0,'results log'!$B$3)))+1)</f>
        <v>1.684</v>
      </c>
      <c r="O149" s="32">
        <f t="shared" si="15"/>
        <v>5</v>
      </c>
      <c r="P149" s="33">
        <f>IF(ISBLANK(M149),,IF(ISBLANK(F149),,(IF(M149="WON-EW",((((F149-1)*J149)*'results log'!$B$2)+('results log'!$B$2*(F149-1))),IF(M149="WON",((((F149-1)*J149)*'results log'!$B$2)+('results log'!$B$2*(F149-1))),IF(M149="PLACED",((((F149-1)*J149)*'results log'!$B$2)-'results log'!$B$2),IF(J149=0,-'results log'!$B$2,IF(J149=0,-'results log'!$B$2,-('results log'!$B$2*2)))))))*E149))</f>
        <v>8.5</v>
      </c>
      <c r="Q149" s="34">
        <f>IF(ISBLANK(M149),,IF(ISBLANK(G149),,(IF(M149="WON-EW",((((N149-1)*J149)*'results log'!$B$2)+('results log'!$B$2*(N149-1))),IF(M149="WON",((((N149-1)*J149)*'results log'!$B$2)+('results log'!$B$2*(N149-1))),IF(M149="PLACED",((((N149-1)*J149)*'results log'!$B$2)-'results log'!$B$2),IF(J149=0,-'results log'!$B$2,IF(J149=0,-'results log'!$B$2,-('results log'!$B$2*2)))))))*E149))</f>
        <v>6.84</v>
      </c>
      <c r="R149" s="34">
        <f>IF(ISBLANK(M149),,IF(T149&lt;&gt;1,((IF(M149="WON-EW",(((K149-1)*'results log'!$B$2)*(1-$B$3))+(((L149-1)*'results log'!$B$2)*(1-$B$3)),IF(M149="WON",(((K149-1)*'results log'!$B$2)*(1-$B$3)),IF(M149="PLACED",(((L149-1)*'results log'!$B$2)*(1-$B$3))-'results log'!$B$2,IF(J149=0,-'results log'!$B$2,-('results log'!$B$2*2))))))*E149),0))</f>
        <v>0</v>
      </c>
      <c r="S149" s="34" t="s">
        <v>98</v>
      </c>
      <c r="T149" s="19">
        <f t="shared" si="16"/>
        <v>1</v>
      </c>
      <c r="AF149" s="19">
        <f t="shared" si="17"/>
        <v>0</v>
      </c>
      <c r="AG149" s="19">
        <f t="shared" si="18"/>
        <v>0</v>
      </c>
      <c r="AH149" s="19">
        <f t="shared" si="19"/>
        <v>6.84</v>
      </c>
      <c r="AI149" s="19">
        <f t="shared" si="20"/>
        <v>0</v>
      </c>
    </row>
    <row r="150" spans="1:35" ht="15">
      <c r="A150" s="30">
        <v>42711</v>
      </c>
      <c r="B150" s="41" t="s">
        <v>323</v>
      </c>
      <c r="C150" s="25" t="s">
        <v>103</v>
      </c>
      <c r="D150" s="41" t="s">
        <v>324</v>
      </c>
      <c r="E150" s="31">
        <v>15</v>
      </c>
      <c r="F150" s="31">
        <v>1.92</v>
      </c>
      <c r="G150" s="31">
        <v>1.79</v>
      </c>
      <c r="H150" s="31"/>
      <c r="I150" s="31"/>
      <c r="J150" s="31"/>
      <c r="M150" s="25" t="s">
        <v>30</v>
      </c>
      <c r="N150" s="32">
        <f>((G150-1)*(1-(IF(H150="no",0,'results log'!$B$3)))+1)</f>
        <v>1.7505</v>
      </c>
      <c r="O150" s="32">
        <f t="shared" si="15"/>
        <v>15</v>
      </c>
      <c r="P150" s="33">
        <f>IF(ISBLANK(M150),,IF(ISBLANK(F150),,(IF(M150="WON-EW",((((F150-1)*J150)*'results log'!$B$2)+('results log'!$B$2*(F150-1))),IF(M150="WON",((((F150-1)*J150)*'results log'!$B$2)+('results log'!$B$2*(F150-1))),IF(M150="PLACED",((((F150-1)*J150)*'results log'!$B$2)-'results log'!$B$2),IF(J150=0,-'results log'!$B$2,IF(J150=0,-'results log'!$B$2,-('results log'!$B$2*2)))))))*E150))</f>
        <v>-30</v>
      </c>
      <c r="Q150" s="34">
        <f>IF(ISBLANK(M150),,IF(ISBLANK(G150),,(IF(M150="WON-EW",((((N150-1)*J150)*'results log'!$B$2)+('results log'!$B$2*(N150-1))),IF(M150="WON",((((N150-1)*J150)*'results log'!$B$2)+('results log'!$B$2*(N150-1))),IF(M150="PLACED",((((N150-1)*J150)*'results log'!$B$2)-'results log'!$B$2),IF(J150=0,-'results log'!$B$2,IF(J150=0,-'results log'!$B$2,-('results log'!$B$2*2)))))))*E150))</f>
        <v>-30</v>
      </c>
      <c r="R150" s="34">
        <f>IF(ISBLANK(M150),,IF(T150&lt;&gt;1,((IF(M150="WON-EW",(((K150-1)*'results log'!$B$2)*(1-$B$3))+(((L150-1)*'results log'!$B$2)*(1-$B$3)),IF(M150="WON",(((K150-1)*'results log'!$B$2)*(1-$B$3)),IF(M150="PLACED",(((L150-1)*'results log'!$B$2)*(1-$B$3))-'results log'!$B$2,IF(J150=0,-'results log'!$B$2,-('results log'!$B$2*2))))))*E150),0))</f>
        <v>0</v>
      </c>
      <c r="S150" s="34" t="s">
        <v>37</v>
      </c>
      <c r="T150" s="19">
        <f t="shared" si="16"/>
        <v>1</v>
      </c>
      <c r="AF150" s="19">
        <f t="shared" si="17"/>
        <v>-30</v>
      </c>
      <c r="AG150" s="19">
        <f t="shared" si="18"/>
        <v>0</v>
      </c>
      <c r="AH150" s="19">
        <f t="shared" si="19"/>
        <v>0</v>
      </c>
      <c r="AI150" s="19">
        <f t="shared" si="20"/>
        <v>0</v>
      </c>
    </row>
    <row r="151" spans="1:35" ht="15">
      <c r="A151" s="30">
        <v>42711</v>
      </c>
      <c r="B151" s="41" t="s">
        <v>325</v>
      </c>
      <c r="C151" s="25" t="s">
        <v>102</v>
      </c>
      <c r="D151" s="41" t="s">
        <v>270</v>
      </c>
      <c r="E151" s="31">
        <v>10</v>
      </c>
      <c r="F151" s="31">
        <v>1.85</v>
      </c>
      <c r="G151" s="31">
        <v>1.85</v>
      </c>
      <c r="H151" s="31"/>
      <c r="I151" s="31"/>
      <c r="J151" s="31"/>
      <c r="M151" s="25" t="s">
        <v>27</v>
      </c>
      <c r="N151" s="32">
        <f>((G151-1)*(1-(IF(H151="no",0,'results log'!$B$3)))+1)</f>
        <v>1.8075</v>
      </c>
      <c r="O151" s="32">
        <f t="shared" si="15"/>
        <v>10</v>
      </c>
      <c r="P151" s="33">
        <f>IF(ISBLANK(M151),,IF(ISBLANK(F151),,(IF(M151="WON-EW",((((F151-1)*J151)*'results log'!$B$2)+('results log'!$B$2*(F151-1))),IF(M151="WON",((((F151-1)*J151)*'results log'!$B$2)+('results log'!$B$2*(F151-1))),IF(M151="PLACED",((((F151-1)*J151)*'results log'!$B$2)-'results log'!$B$2),IF(J151=0,-'results log'!$B$2,IF(J151=0,-'results log'!$B$2,-('results log'!$B$2*2)))))))*E151))</f>
        <v>17</v>
      </c>
      <c r="Q151" s="34">
        <f>IF(ISBLANK(M151),,IF(ISBLANK(G151),,(IF(M151="WON-EW",((((N151-1)*J151)*'results log'!$B$2)+('results log'!$B$2*(N151-1))),IF(M151="WON",((((N151-1)*J151)*'results log'!$B$2)+('results log'!$B$2*(N151-1))),IF(M151="PLACED",((((N151-1)*J151)*'results log'!$B$2)-'results log'!$B$2),IF(J151=0,-'results log'!$B$2,IF(J151=0,-'results log'!$B$2,-('results log'!$B$2*2)))))))*E151))</f>
        <v>16.150000000000002</v>
      </c>
      <c r="R151" s="34">
        <f>IF(ISBLANK(M151),,IF(T151&lt;&gt;1,((IF(M151="WON-EW",(((K151-1)*'results log'!$B$2)*(1-$B$3))+(((L151-1)*'results log'!$B$2)*(1-$B$3)),IF(M151="WON",(((K151-1)*'results log'!$B$2)*(1-$B$3)),IF(M151="PLACED",(((L151-1)*'results log'!$B$2)*(1-$B$3))-'results log'!$B$2,IF(J151=0,-'results log'!$B$2,-('results log'!$B$2*2))))))*E151),0))</f>
        <v>0</v>
      </c>
      <c r="S151" s="34" t="s">
        <v>47</v>
      </c>
      <c r="T151" s="19">
        <f t="shared" si="16"/>
        <v>1</v>
      </c>
      <c r="AF151" s="19">
        <f t="shared" si="17"/>
        <v>0</v>
      </c>
      <c r="AG151" s="19">
        <f t="shared" si="18"/>
        <v>16.150000000000002</v>
      </c>
      <c r="AH151" s="19">
        <f t="shared" si="19"/>
        <v>0</v>
      </c>
      <c r="AI151" s="19">
        <f t="shared" si="20"/>
        <v>0</v>
      </c>
    </row>
    <row r="152" spans="1:35" ht="15">
      <c r="A152" s="30">
        <v>42711</v>
      </c>
      <c r="B152" s="41" t="s">
        <v>326</v>
      </c>
      <c r="C152" s="25" t="s">
        <v>103</v>
      </c>
      <c r="D152" s="41" t="s">
        <v>327</v>
      </c>
      <c r="E152" s="31">
        <v>10</v>
      </c>
      <c r="F152" s="31">
        <v>1.9</v>
      </c>
      <c r="G152" s="31">
        <v>1.9</v>
      </c>
      <c r="H152" s="31"/>
      <c r="I152" s="31"/>
      <c r="J152" s="31"/>
      <c r="M152" s="25" t="s">
        <v>27</v>
      </c>
      <c r="N152" s="32">
        <f>((G152-1)*(1-(IF(H152="no",0,'results log'!$B$3)))+1)</f>
        <v>1.855</v>
      </c>
      <c r="O152" s="32">
        <f t="shared" si="15"/>
        <v>10</v>
      </c>
      <c r="P152" s="33">
        <f>IF(ISBLANK(M152),,IF(ISBLANK(F152),,(IF(M152="WON-EW",((((F152-1)*J152)*'results log'!$B$2)+('results log'!$B$2*(F152-1))),IF(M152="WON",((((F152-1)*J152)*'results log'!$B$2)+('results log'!$B$2*(F152-1))),IF(M152="PLACED",((((F152-1)*J152)*'results log'!$B$2)-'results log'!$B$2),IF(J152=0,-'results log'!$B$2,IF(J152=0,-'results log'!$B$2,-('results log'!$B$2*2)))))))*E152))</f>
        <v>18</v>
      </c>
      <c r="Q152" s="34">
        <f>IF(ISBLANK(M152),,IF(ISBLANK(G152),,(IF(M152="WON-EW",((((N152-1)*J152)*'results log'!$B$2)+('results log'!$B$2*(N152-1))),IF(M152="WON",((((N152-1)*J152)*'results log'!$B$2)+('results log'!$B$2*(N152-1))),IF(M152="PLACED",((((N152-1)*J152)*'results log'!$B$2)-'results log'!$B$2),IF(J152=0,-'results log'!$B$2,IF(J152=0,-'results log'!$B$2,-('results log'!$B$2*2)))))))*E152))</f>
        <v>17.1</v>
      </c>
      <c r="R152" s="34">
        <f>IF(ISBLANK(M152),,IF(T152&lt;&gt;1,((IF(M152="WON-EW",(((K152-1)*'results log'!$B$2)*(1-$B$3))+(((L152-1)*'results log'!$B$2)*(1-$B$3)),IF(M152="WON",(((K152-1)*'results log'!$B$2)*(1-$B$3)),IF(M152="PLACED",(((L152-1)*'results log'!$B$2)*(1-$B$3))-'results log'!$B$2,IF(J152=0,-'results log'!$B$2,-('results log'!$B$2*2))))))*E152),0))</f>
        <v>0</v>
      </c>
      <c r="S152" s="34" t="s">
        <v>47</v>
      </c>
      <c r="T152" s="19">
        <f t="shared" si="16"/>
        <v>1</v>
      </c>
      <c r="AF152" s="19">
        <f t="shared" si="17"/>
        <v>0</v>
      </c>
      <c r="AG152" s="19">
        <f t="shared" si="18"/>
        <v>17.1</v>
      </c>
      <c r="AH152" s="19">
        <f t="shared" si="19"/>
        <v>0</v>
      </c>
      <c r="AI152" s="19">
        <f t="shared" si="20"/>
        <v>0</v>
      </c>
    </row>
    <row r="153" spans="1:35" ht="15">
      <c r="A153" s="30">
        <v>42711</v>
      </c>
      <c r="B153" s="41" t="s">
        <v>328</v>
      </c>
      <c r="C153" s="25" t="s">
        <v>102</v>
      </c>
      <c r="D153" s="41" t="s">
        <v>162</v>
      </c>
      <c r="E153" s="31">
        <v>10</v>
      </c>
      <c r="F153" s="31">
        <v>1.75</v>
      </c>
      <c r="G153" s="31">
        <v>1.79</v>
      </c>
      <c r="H153" s="31"/>
      <c r="I153" s="31"/>
      <c r="J153" s="31"/>
      <c r="M153" s="25" t="s">
        <v>27</v>
      </c>
      <c r="N153" s="32">
        <f>((G153-1)*(1-(IF(H153="no",0,'results log'!$B$3)))+1)</f>
        <v>1.7505</v>
      </c>
      <c r="O153" s="32">
        <f>E153*IF(I153="yes",2,1)</f>
        <v>10</v>
      </c>
      <c r="P153" s="33">
        <f>IF(ISBLANK(M153),,IF(ISBLANK(F153),,(IF(M153="WON-EW",((((F153-1)*J153)*'results log'!$B$2)+('results log'!$B$2*(F153-1))),IF(M153="WON",((((F153-1)*J153)*'results log'!$B$2)+('results log'!$B$2*(F153-1))),IF(M153="PLACED",((((F153-1)*J153)*'results log'!$B$2)-'results log'!$B$2),IF(J153=0,-'results log'!$B$2,IF(J153=0,-'results log'!$B$2,-('results log'!$B$2*2)))))))*E153))</f>
        <v>15</v>
      </c>
      <c r="Q153" s="34">
        <f>IF(ISBLANK(M153),,IF(ISBLANK(G153),,(IF(M153="WON-EW",((((N153-1)*J153)*'results log'!$B$2)+('results log'!$B$2*(N153-1))),IF(M153="WON",((((N153-1)*J153)*'results log'!$B$2)+('results log'!$B$2*(N153-1))),IF(M153="PLACED",((((N153-1)*J153)*'results log'!$B$2)-'results log'!$B$2),IF(J153=0,-'results log'!$B$2,IF(J153=0,-'results log'!$B$2,-('results log'!$B$2*2)))))))*E153))</f>
        <v>15.009999999999998</v>
      </c>
      <c r="R153" s="34">
        <f>IF(ISBLANK(M153),,IF(T153&lt;&gt;1,((IF(M153="WON-EW",(((K153-1)*'results log'!$B$2)*(1-$B$3))+(((L153-1)*'results log'!$B$2)*(1-$B$3)),IF(M153="WON",(((K153-1)*'results log'!$B$2)*(1-$B$3)),IF(M153="PLACED",(((L153-1)*'results log'!$B$2)*(1-$B$3))-'results log'!$B$2,IF(J153=0,-'results log'!$B$2,-('results log'!$B$2*2))))))*E153),0))</f>
        <v>-19</v>
      </c>
      <c r="S153" s="34" t="s">
        <v>47</v>
      </c>
      <c r="AF153" s="19">
        <f t="shared" si="17"/>
        <v>0</v>
      </c>
      <c r="AG153" s="19">
        <f t="shared" si="18"/>
        <v>15.009999999999998</v>
      </c>
      <c r="AH153" s="19">
        <f t="shared" si="19"/>
        <v>0</v>
      </c>
      <c r="AI153" s="19">
        <f t="shared" si="20"/>
        <v>0</v>
      </c>
    </row>
    <row r="154" spans="1:35" ht="30">
      <c r="A154" s="30">
        <v>42711</v>
      </c>
      <c r="B154" s="41" t="s">
        <v>329</v>
      </c>
      <c r="C154" s="25" t="s">
        <v>103</v>
      </c>
      <c r="D154" s="41" t="s">
        <v>330</v>
      </c>
      <c r="E154" s="31">
        <v>10</v>
      </c>
      <c r="F154" s="31">
        <v>2</v>
      </c>
      <c r="G154" s="31">
        <v>1.94</v>
      </c>
      <c r="H154" s="31"/>
      <c r="I154" s="31"/>
      <c r="J154" s="31"/>
      <c r="M154" s="25" t="s">
        <v>30</v>
      </c>
      <c r="N154" s="32">
        <f>((G154-1)*(1-(IF(H154="no",0,'results log'!$B$3)))+1)</f>
        <v>1.8929999999999998</v>
      </c>
      <c r="O154" s="32">
        <f>E154*IF(I154="yes",2,1)</f>
        <v>10</v>
      </c>
      <c r="P154" s="33">
        <f>IF(ISBLANK(M154),,IF(ISBLANK(F154),,(IF(M154="WON-EW",((((F154-1)*J154)*'results log'!$B$2)+('results log'!$B$2*(F154-1))),IF(M154="WON",((((F154-1)*J154)*'results log'!$B$2)+('results log'!$B$2*(F154-1))),IF(M154="PLACED",((((F154-1)*J154)*'results log'!$B$2)-'results log'!$B$2),IF(J154=0,-'results log'!$B$2,IF(J154=0,-'results log'!$B$2,-('results log'!$B$2*2)))))))*E154))</f>
        <v>-20</v>
      </c>
      <c r="Q154" s="34">
        <f>IF(ISBLANK(M154),,IF(ISBLANK(G154),,(IF(M154="WON-EW",((((N154-1)*J154)*'results log'!$B$2)+('results log'!$B$2*(N154-1))),IF(M154="WON",((((N154-1)*J154)*'results log'!$B$2)+('results log'!$B$2*(N154-1))),IF(M154="PLACED",((((N154-1)*J154)*'results log'!$B$2)-'results log'!$B$2),IF(J154=0,-'results log'!$B$2,IF(J154=0,-'results log'!$B$2,-('results log'!$B$2*2)))))))*E154))</f>
        <v>-20</v>
      </c>
      <c r="R154" s="34">
        <f>IF(ISBLANK(M154),,IF(T154&lt;&gt;1,((IF(M154="WON-EW",(((K154-1)*'results log'!$B$2)*(1-$B$3))+(((L154-1)*'results log'!$B$2)*(1-$B$3)),IF(M154="WON",(((K154-1)*'results log'!$B$2)*(1-$B$3)),IF(M154="PLACED",(((L154-1)*'results log'!$B$2)*(1-$B$3))-'results log'!$B$2,IF(J154=0,-'results log'!$B$2,-('results log'!$B$2*2))))))*E154),0))</f>
        <v>-20</v>
      </c>
      <c r="S154" s="34" t="s">
        <v>352</v>
      </c>
      <c r="AF154" s="19">
        <f t="shared" si="17"/>
        <v>0</v>
      </c>
      <c r="AG154" s="19">
        <f t="shared" si="18"/>
        <v>0</v>
      </c>
      <c r="AH154" s="19">
        <f t="shared" si="19"/>
        <v>0</v>
      </c>
      <c r="AI154" s="19">
        <f t="shared" si="20"/>
        <v>-20</v>
      </c>
    </row>
    <row r="155" spans="1:35" ht="15">
      <c r="A155" s="30">
        <v>42711</v>
      </c>
      <c r="B155" s="41" t="s">
        <v>331</v>
      </c>
      <c r="C155" s="25" t="s">
        <v>108</v>
      </c>
      <c r="D155" s="41" t="s">
        <v>332</v>
      </c>
      <c r="E155" s="31">
        <v>5</v>
      </c>
      <c r="F155" s="31">
        <v>1.83</v>
      </c>
      <c r="G155" s="31">
        <v>1.85</v>
      </c>
      <c r="H155" s="31"/>
      <c r="I155" s="31"/>
      <c r="J155" s="31"/>
      <c r="M155" s="25" t="s">
        <v>27</v>
      </c>
      <c r="N155" s="32">
        <f>((G155-1)*(1-(IF(H155="no",0,'results log'!$B$3)))+1)</f>
        <v>1.8075</v>
      </c>
      <c r="O155" s="32">
        <f>E155*IF(I155="yes",2,1)</f>
        <v>5</v>
      </c>
      <c r="P155" s="33">
        <f>IF(ISBLANK(M155),,IF(ISBLANK(F155),,(IF(M155="WON-EW",((((F155-1)*J155)*'results log'!$B$2)+('results log'!$B$2*(F155-1))),IF(M155="WON",((((F155-1)*J155)*'results log'!$B$2)+('results log'!$B$2*(F155-1))),IF(M155="PLACED",((((F155-1)*J155)*'results log'!$B$2)-'results log'!$B$2),IF(J155=0,-'results log'!$B$2,IF(J155=0,-'results log'!$B$2,-('results log'!$B$2*2)))))))*E155))</f>
        <v>8.3</v>
      </c>
      <c r="Q155" s="34">
        <f>IF(ISBLANK(M155),,IF(ISBLANK(G155),,(IF(M155="WON-EW",((((N155-1)*J155)*'results log'!$B$2)+('results log'!$B$2*(N155-1))),IF(M155="WON",((((N155-1)*J155)*'results log'!$B$2)+('results log'!$B$2*(N155-1))),IF(M155="PLACED",((((N155-1)*J155)*'results log'!$B$2)-'results log'!$B$2),IF(J155=0,-'results log'!$B$2,IF(J155=0,-'results log'!$B$2,-('results log'!$B$2*2)))))))*E155))</f>
        <v>8.075000000000001</v>
      </c>
      <c r="R155" s="34">
        <f>IF(ISBLANK(M155),,IF(T155&lt;&gt;1,((IF(M155="WON-EW",(((K155-1)*'results log'!$B$2)*(1-$B$3))+(((L155-1)*'results log'!$B$2)*(1-$B$3)),IF(M155="WON",(((K155-1)*'results log'!$B$2)*(1-$B$3)),IF(M155="PLACED",(((L155-1)*'results log'!$B$2)*(1-$B$3))-'results log'!$B$2,IF(J155=0,-'results log'!$B$2,-('results log'!$B$2*2))))))*E155),0))</f>
        <v>-9.5</v>
      </c>
      <c r="S155" s="34" t="s">
        <v>98</v>
      </c>
      <c r="AF155" s="19">
        <f t="shared" si="17"/>
        <v>0</v>
      </c>
      <c r="AG155" s="19">
        <f t="shared" si="18"/>
        <v>0</v>
      </c>
      <c r="AH155" s="19">
        <f t="shared" si="19"/>
        <v>8.075000000000001</v>
      </c>
      <c r="AI155" s="19">
        <f t="shared" si="20"/>
        <v>0</v>
      </c>
    </row>
    <row r="156" spans="1:35" ht="15">
      <c r="A156" s="30">
        <v>42712</v>
      </c>
      <c r="B156" s="41" t="s">
        <v>334</v>
      </c>
      <c r="C156" s="25" t="s">
        <v>103</v>
      </c>
      <c r="D156" s="41" t="s">
        <v>335</v>
      </c>
      <c r="E156" s="31">
        <v>15</v>
      </c>
      <c r="F156" s="31">
        <v>1.73</v>
      </c>
      <c r="G156" s="31">
        <v>1.9</v>
      </c>
      <c r="H156" s="31"/>
      <c r="I156" s="31"/>
      <c r="J156" s="31"/>
      <c r="M156" s="25" t="s">
        <v>30</v>
      </c>
      <c r="N156" s="32">
        <f>((G156-1)*(1-(IF(H156="no",0,'results log'!$B$3)))+1)</f>
        <v>1.855</v>
      </c>
      <c r="O156" s="32">
        <f>E156*IF(I156="yes",2,1)</f>
        <v>15</v>
      </c>
      <c r="P156" s="33">
        <f>IF(ISBLANK(M156),,IF(ISBLANK(F156),,(IF(M156="WON-EW",((((F156-1)*J156)*'results log'!$B$2)+('results log'!$B$2*(F156-1))),IF(M156="WON",((((F156-1)*J156)*'results log'!$B$2)+('results log'!$B$2*(F156-1))),IF(M156="PLACED",((((F156-1)*J156)*'results log'!$B$2)-'results log'!$B$2),IF(J156=0,-'results log'!$B$2,IF(J156=0,-'results log'!$B$2,-('results log'!$B$2*2)))))))*E156))</f>
        <v>-30</v>
      </c>
      <c r="Q156" s="34">
        <f>IF(ISBLANK(M156),,IF(ISBLANK(G156),,(IF(M156="WON-EW",((((N156-1)*J156)*'results log'!$B$2)+('results log'!$B$2*(N156-1))),IF(M156="WON",((((N156-1)*J156)*'results log'!$B$2)+('results log'!$B$2*(N156-1))),IF(M156="PLACED",((((N156-1)*J156)*'results log'!$B$2)-'results log'!$B$2),IF(J156=0,-'results log'!$B$2,IF(J156=0,-'results log'!$B$2,-('results log'!$B$2*2)))))))*E156))</f>
        <v>-30</v>
      </c>
      <c r="R156" s="34">
        <f>IF(ISBLANK(M156),,IF(T156&lt;&gt;1,((IF(M156="WON-EW",(((K156-1)*'results log'!$B$2)*(1-$B$3))+(((L156-1)*'results log'!$B$2)*(1-$B$3)),IF(M156="WON",(((K156-1)*'results log'!$B$2)*(1-$B$3)),IF(M156="PLACED",(((L156-1)*'results log'!$B$2)*(1-$B$3))-'results log'!$B$2,IF(J156=0,-'results log'!$B$2,-('results log'!$B$2*2))))))*E156),0))</f>
        <v>-30</v>
      </c>
      <c r="S156" s="34" t="s">
        <v>37</v>
      </c>
      <c r="V156" s="19" t="s">
        <v>336</v>
      </c>
      <c r="AF156" s="19">
        <f t="shared" si="17"/>
        <v>-30</v>
      </c>
      <c r="AG156" s="19">
        <f t="shared" si="18"/>
        <v>0</v>
      </c>
      <c r="AH156" s="19">
        <f t="shared" si="19"/>
        <v>0</v>
      </c>
      <c r="AI156" s="19">
        <f t="shared" si="20"/>
        <v>0</v>
      </c>
    </row>
    <row r="157" spans="1:35" ht="15">
      <c r="A157" s="30">
        <v>42712</v>
      </c>
      <c r="B157" s="41" t="s">
        <v>337</v>
      </c>
      <c r="C157" s="25" t="s">
        <v>105</v>
      </c>
      <c r="D157" s="41" t="s">
        <v>338</v>
      </c>
      <c r="E157" s="31">
        <v>10</v>
      </c>
      <c r="F157" s="31">
        <v>1.9</v>
      </c>
      <c r="G157" s="31">
        <v>2.07</v>
      </c>
      <c r="H157" s="31"/>
      <c r="I157" s="31"/>
      <c r="J157" s="31"/>
      <c r="M157" s="25" t="s">
        <v>27</v>
      </c>
      <c r="N157" s="32">
        <f>((G157-1)*(1-(IF(H157="no",0,'results log'!$B$3)))+1)</f>
        <v>2.0164999999999997</v>
      </c>
      <c r="O157" s="32">
        <f t="shared" si="15"/>
        <v>10</v>
      </c>
      <c r="P157" s="33">
        <f>IF(ISBLANK(M157),,IF(ISBLANK(F157),,(IF(M157="WON-EW",((((F157-1)*J157)*'results log'!$B$2)+('results log'!$B$2*(F157-1))),IF(M157="WON",((((F157-1)*J157)*'results log'!$B$2)+('results log'!$B$2*(F157-1))),IF(M157="PLACED",((((F157-1)*J157)*'results log'!$B$2)-'results log'!$B$2),IF(J157=0,-'results log'!$B$2,IF(J157=0,-'results log'!$B$2,-('results log'!$B$2*2)))))))*E157))</f>
        <v>18</v>
      </c>
      <c r="Q157" s="34">
        <f>IF(ISBLANK(M157),,IF(ISBLANK(G157),,(IF(M157="WON-EW",((((N157-1)*J157)*'results log'!$B$2)+('results log'!$B$2*(N157-1))),IF(M157="WON",((((N157-1)*J157)*'results log'!$B$2)+('results log'!$B$2*(N157-1))),IF(M157="PLACED",((((N157-1)*J157)*'results log'!$B$2)-'results log'!$B$2),IF(J157=0,-'results log'!$B$2,IF(J157=0,-'results log'!$B$2,-('results log'!$B$2*2)))))))*E157))</f>
        <v>20.329999999999995</v>
      </c>
      <c r="R157" s="34">
        <f>IF(ISBLANK(M157),,IF(T157&lt;&gt;1,((IF(M157="WON-EW",(((K157-1)*'results log'!$B$2)*(1-$B$3))+(((L157-1)*'results log'!$B$2)*(1-$B$3)),IF(M157="WON",(((K157-1)*'results log'!$B$2)*(1-$B$3)),IF(M157="PLACED",(((L157-1)*'results log'!$B$2)*(1-$B$3))-'results log'!$B$2,IF(J157=0,-'results log'!$B$2,-('results log'!$B$2*2))))))*E157),0))</f>
        <v>0</v>
      </c>
      <c r="S157" s="34" t="s">
        <v>47</v>
      </c>
      <c r="T157" s="19">
        <f t="shared" si="16"/>
        <v>1</v>
      </c>
      <c r="V157" s="19" t="s">
        <v>321</v>
      </c>
      <c r="AF157" s="19">
        <f t="shared" si="17"/>
        <v>0</v>
      </c>
      <c r="AG157" s="19">
        <f t="shared" si="18"/>
        <v>20.329999999999995</v>
      </c>
      <c r="AH157" s="19">
        <f t="shared" si="19"/>
        <v>0</v>
      </c>
      <c r="AI157" s="19">
        <f t="shared" si="20"/>
        <v>0</v>
      </c>
    </row>
    <row r="158" spans="1:35" ht="15">
      <c r="A158" s="30">
        <v>42712</v>
      </c>
      <c r="B158" s="41" t="s">
        <v>339</v>
      </c>
      <c r="C158" s="25" t="s">
        <v>102</v>
      </c>
      <c r="D158" s="41" t="s">
        <v>71</v>
      </c>
      <c r="E158" s="31">
        <v>10</v>
      </c>
      <c r="F158" s="31">
        <v>1.85</v>
      </c>
      <c r="G158" s="31">
        <v>1.85</v>
      </c>
      <c r="H158" s="31"/>
      <c r="I158" s="31"/>
      <c r="J158" s="31"/>
      <c r="M158" s="25" t="s">
        <v>27</v>
      </c>
      <c r="N158" s="32">
        <f>((G158-1)*(1-(IF(H158="no",0,'results log'!$B$3)))+1)</f>
        <v>1.8075</v>
      </c>
      <c r="O158" s="32">
        <f t="shared" si="15"/>
        <v>10</v>
      </c>
      <c r="P158" s="33">
        <f>IF(ISBLANK(M158),,IF(ISBLANK(F158),,(IF(M158="WON-EW",((((F158-1)*J158)*'results log'!$B$2)+('results log'!$B$2*(F158-1))),IF(M158="WON",((((F158-1)*J158)*'results log'!$B$2)+('results log'!$B$2*(F158-1))),IF(M158="PLACED",((((F158-1)*J158)*'results log'!$B$2)-'results log'!$B$2),IF(J158=0,-'results log'!$B$2,IF(J158=0,-'results log'!$B$2,-('results log'!$B$2*2)))))))*E158))</f>
        <v>17</v>
      </c>
      <c r="Q158" s="34">
        <f>IF(ISBLANK(M158),,IF(ISBLANK(G158),,(IF(M158="WON-EW",((((N158-1)*J158)*'results log'!$B$2)+('results log'!$B$2*(N158-1))),IF(M158="WON",((((N158-1)*J158)*'results log'!$B$2)+('results log'!$B$2*(N158-1))),IF(M158="PLACED",((((N158-1)*J158)*'results log'!$B$2)-'results log'!$B$2),IF(J158=0,-'results log'!$B$2,IF(J158=0,-'results log'!$B$2,-('results log'!$B$2*2)))))))*E158))</f>
        <v>16.150000000000002</v>
      </c>
      <c r="R158" s="34">
        <f>IF(ISBLANK(M158),,IF(T158&lt;&gt;1,((IF(M158="WON-EW",(((K158-1)*'results log'!$B$2)*(1-$B$3))+(((L158-1)*'results log'!$B$2)*(1-$B$3)),IF(M158="WON",(((K158-1)*'results log'!$B$2)*(1-$B$3)),IF(M158="PLACED",(((L158-1)*'results log'!$B$2)*(1-$B$3))-'results log'!$B$2,IF(J158=0,-'results log'!$B$2,-('results log'!$B$2*2))))))*E158),0))</f>
        <v>0</v>
      </c>
      <c r="S158" s="34" t="s">
        <v>47</v>
      </c>
      <c r="T158" s="19">
        <f t="shared" si="16"/>
        <v>1</v>
      </c>
      <c r="AF158" s="19">
        <f t="shared" si="17"/>
        <v>0</v>
      </c>
      <c r="AG158" s="19">
        <f t="shared" si="18"/>
        <v>16.150000000000002</v>
      </c>
      <c r="AH158" s="19">
        <f t="shared" si="19"/>
        <v>0</v>
      </c>
      <c r="AI158" s="19">
        <f t="shared" si="20"/>
        <v>0</v>
      </c>
    </row>
    <row r="159" spans="1:35" ht="15">
      <c r="A159" s="30">
        <v>42712</v>
      </c>
      <c r="B159" s="41" t="s">
        <v>340</v>
      </c>
      <c r="C159" s="25" t="s">
        <v>102</v>
      </c>
      <c r="D159" s="41" t="s">
        <v>75</v>
      </c>
      <c r="E159" s="31">
        <v>10</v>
      </c>
      <c r="F159" s="31">
        <v>1.85</v>
      </c>
      <c r="G159" s="31">
        <v>1.87</v>
      </c>
      <c r="H159" s="31"/>
      <c r="I159" s="31"/>
      <c r="J159" s="31"/>
      <c r="M159" s="25" t="s">
        <v>30</v>
      </c>
      <c r="N159" s="32">
        <f>((G159-1)*(1-(IF(H159="no",0,'results log'!$B$3)))+1)</f>
        <v>1.8265</v>
      </c>
      <c r="O159" s="32">
        <f t="shared" si="15"/>
        <v>10</v>
      </c>
      <c r="P159" s="33">
        <f>IF(ISBLANK(M159),,IF(ISBLANK(F159),,(IF(M159="WON-EW",((((F159-1)*J159)*'results log'!$B$2)+('results log'!$B$2*(F159-1))),IF(M159="WON",((((F159-1)*J159)*'results log'!$B$2)+('results log'!$B$2*(F159-1))),IF(M159="PLACED",((((F159-1)*J159)*'results log'!$B$2)-'results log'!$B$2),IF(J159=0,-'results log'!$B$2,IF(J159=0,-'results log'!$B$2,-('results log'!$B$2*2)))))))*E159))</f>
        <v>-20</v>
      </c>
      <c r="Q159" s="34">
        <f>IF(ISBLANK(M159),,IF(ISBLANK(G159),,(IF(M159="WON-EW",((((N159-1)*J159)*'results log'!$B$2)+('results log'!$B$2*(N159-1))),IF(M159="WON",((((N159-1)*J159)*'results log'!$B$2)+('results log'!$B$2*(N159-1))),IF(M159="PLACED",((((N159-1)*J159)*'results log'!$B$2)-'results log'!$B$2),IF(J159=0,-'results log'!$B$2,IF(J159=0,-'results log'!$B$2,-('results log'!$B$2*2)))))))*E159))</f>
        <v>-20</v>
      </c>
      <c r="R159" s="34">
        <f>IF(ISBLANK(M159),,IF(T159&lt;&gt;1,((IF(M159="WON-EW",(((K159-1)*'results log'!$B$2)*(1-$B$3))+(((L159-1)*'results log'!$B$2)*(1-$B$3)),IF(M159="WON",(((K159-1)*'results log'!$B$2)*(1-$B$3)),IF(M159="PLACED",(((L159-1)*'results log'!$B$2)*(1-$B$3))-'results log'!$B$2,IF(J159=0,-'results log'!$B$2,-('results log'!$B$2*2))))))*E159),0))</f>
        <v>0</v>
      </c>
      <c r="S159" s="34" t="s">
        <v>47</v>
      </c>
      <c r="T159" s="19">
        <f t="shared" si="16"/>
        <v>1</v>
      </c>
      <c r="AF159" s="19">
        <f t="shared" si="17"/>
        <v>0</v>
      </c>
      <c r="AG159" s="19">
        <f t="shared" si="18"/>
        <v>-20</v>
      </c>
      <c r="AH159" s="19">
        <f t="shared" si="19"/>
        <v>0</v>
      </c>
      <c r="AI159" s="19">
        <f t="shared" si="20"/>
        <v>0</v>
      </c>
    </row>
    <row r="160" spans="1:35" ht="15">
      <c r="A160" s="30">
        <v>42712</v>
      </c>
      <c r="B160" s="41" t="s">
        <v>341</v>
      </c>
      <c r="C160" s="25" t="s">
        <v>102</v>
      </c>
      <c r="D160" s="41" t="s">
        <v>317</v>
      </c>
      <c r="E160" s="31">
        <v>5</v>
      </c>
      <c r="F160" s="31">
        <v>1.85</v>
      </c>
      <c r="G160" s="31">
        <v>1.85</v>
      </c>
      <c r="H160" s="31"/>
      <c r="I160" s="31"/>
      <c r="J160" s="31"/>
      <c r="M160" s="25" t="s">
        <v>27</v>
      </c>
      <c r="N160" s="32">
        <f>((G160-1)*(1-(IF(H160="no",0,'results log'!$B$3)))+1)</f>
        <v>1.8075</v>
      </c>
      <c r="O160" s="32">
        <f t="shared" si="15"/>
        <v>5</v>
      </c>
      <c r="P160" s="33">
        <f>IF(ISBLANK(M160),,IF(ISBLANK(F160),,(IF(M160="WON-EW",((((F160-1)*J160)*'results log'!$B$2)+('results log'!$B$2*(F160-1))),IF(M160="WON",((((F160-1)*J160)*'results log'!$B$2)+('results log'!$B$2*(F160-1))),IF(M160="PLACED",((((F160-1)*J160)*'results log'!$B$2)-'results log'!$B$2),IF(J160=0,-'results log'!$B$2,IF(J160=0,-'results log'!$B$2,-('results log'!$B$2*2)))))))*E160))</f>
        <v>8.5</v>
      </c>
      <c r="Q160" s="34">
        <f>IF(ISBLANK(M160),,IF(ISBLANK(G160),,(IF(M160="WON-EW",((((N160-1)*J160)*'results log'!$B$2)+('results log'!$B$2*(N160-1))),IF(M160="WON",((((N160-1)*J160)*'results log'!$B$2)+('results log'!$B$2*(N160-1))),IF(M160="PLACED",((((N160-1)*J160)*'results log'!$B$2)-'results log'!$B$2),IF(J160=0,-'results log'!$B$2,IF(J160=0,-'results log'!$B$2,-('results log'!$B$2*2)))))))*E160))</f>
        <v>8.075000000000001</v>
      </c>
      <c r="R160" s="34">
        <f>IF(ISBLANK(M160),,IF(T160&lt;&gt;1,((IF(M160="WON-EW",(((K160-1)*'results log'!$B$2)*(1-$B$3))+(((L160-1)*'results log'!$B$2)*(1-$B$3)),IF(M160="WON",(((K160-1)*'results log'!$B$2)*(1-$B$3)),IF(M160="PLACED",(((L160-1)*'results log'!$B$2)*(1-$B$3))-'results log'!$B$2,IF(J160=0,-'results log'!$B$2,-('results log'!$B$2*2))))))*E160),0))</f>
        <v>0</v>
      </c>
      <c r="S160" s="34" t="s">
        <v>98</v>
      </c>
      <c r="T160" s="19">
        <f t="shared" si="16"/>
        <v>1</v>
      </c>
      <c r="AF160" s="19">
        <f t="shared" si="17"/>
        <v>0</v>
      </c>
      <c r="AG160" s="19">
        <f t="shared" si="18"/>
        <v>0</v>
      </c>
      <c r="AH160" s="19">
        <f t="shared" si="19"/>
        <v>8.075000000000001</v>
      </c>
      <c r="AI160" s="19">
        <f t="shared" si="20"/>
        <v>0</v>
      </c>
    </row>
    <row r="161" spans="1:35" ht="15">
      <c r="A161" s="30">
        <v>42712</v>
      </c>
      <c r="B161" s="41" t="s">
        <v>342</v>
      </c>
      <c r="C161" s="25" t="s">
        <v>102</v>
      </c>
      <c r="D161" s="41" t="s">
        <v>343</v>
      </c>
      <c r="E161" s="31">
        <v>5</v>
      </c>
      <c r="F161" s="31">
        <v>1.85</v>
      </c>
      <c r="G161" s="31">
        <v>1.87</v>
      </c>
      <c r="H161" s="31"/>
      <c r="I161" s="31"/>
      <c r="J161" s="31"/>
      <c r="M161" s="25" t="s">
        <v>30</v>
      </c>
      <c r="N161" s="32">
        <f>((G161-1)*(1-(IF(H161="no",0,'results log'!$B$3)))+1)</f>
        <v>1.8265</v>
      </c>
      <c r="O161" s="32">
        <f t="shared" si="15"/>
        <v>5</v>
      </c>
      <c r="P161" s="33">
        <f>IF(ISBLANK(M161),,IF(ISBLANK(F161),,(IF(M161="WON-EW",((((F161-1)*J161)*'results log'!$B$2)+('results log'!$B$2*(F161-1))),IF(M161="WON",((((F161-1)*J161)*'results log'!$B$2)+('results log'!$B$2*(F161-1))),IF(M161="PLACED",((((F161-1)*J161)*'results log'!$B$2)-'results log'!$B$2),IF(J161=0,-'results log'!$B$2,IF(J161=0,-'results log'!$B$2,-('results log'!$B$2*2)))))))*E161))</f>
        <v>-10</v>
      </c>
      <c r="Q161" s="34">
        <f>IF(ISBLANK(M161),,IF(ISBLANK(G161),,(IF(M161="WON-EW",((((N161-1)*J161)*'results log'!$B$2)+('results log'!$B$2*(N161-1))),IF(M161="WON",((((N161-1)*J161)*'results log'!$B$2)+('results log'!$B$2*(N161-1))),IF(M161="PLACED",((((N161-1)*J161)*'results log'!$B$2)-'results log'!$B$2),IF(J161=0,-'results log'!$B$2,IF(J161=0,-'results log'!$B$2,-('results log'!$B$2*2)))))))*E161))</f>
        <v>-10</v>
      </c>
      <c r="R161" s="34">
        <f>IF(ISBLANK(M161),,IF(T161&lt;&gt;1,((IF(M161="WON-EW",(((K161-1)*'results log'!$B$2)*(1-$B$3))+(((L161-1)*'results log'!$B$2)*(1-$B$3)),IF(M161="WON",(((K161-1)*'results log'!$B$2)*(1-$B$3)),IF(M161="PLACED",(((L161-1)*'results log'!$B$2)*(1-$B$3))-'results log'!$B$2,IF(J161=0,-'results log'!$B$2,-('results log'!$B$2*2))))))*E161),0))</f>
        <v>0</v>
      </c>
      <c r="S161" s="34" t="s">
        <v>98</v>
      </c>
      <c r="T161" s="19">
        <f t="shared" si="16"/>
        <v>1</v>
      </c>
      <c r="AF161" s="19">
        <f t="shared" si="17"/>
        <v>0</v>
      </c>
      <c r="AG161" s="19">
        <f t="shared" si="18"/>
        <v>0</v>
      </c>
      <c r="AH161" s="19">
        <f t="shared" si="19"/>
        <v>-10</v>
      </c>
      <c r="AI161" s="19">
        <f t="shared" si="20"/>
        <v>0</v>
      </c>
    </row>
    <row r="162" spans="1:35" ht="15">
      <c r="A162" s="30">
        <v>42713</v>
      </c>
      <c r="B162" s="41" t="s">
        <v>344</v>
      </c>
      <c r="C162" s="25" t="s">
        <v>103</v>
      </c>
      <c r="D162" s="41" t="s">
        <v>345</v>
      </c>
      <c r="E162" s="31">
        <v>10</v>
      </c>
      <c r="F162" s="31">
        <v>1.83</v>
      </c>
      <c r="G162" s="31">
        <v>1.85</v>
      </c>
      <c r="H162" s="31"/>
      <c r="I162" s="31"/>
      <c r="J162" s="31"/>
      <c r="M162" s="25" t="s">
        <v>27</v>
      </c>
      <c r="N162" s="32">
        <f>((G162-1)*(1-(IF(H162="no",0,'results log'!$B$3)))+1)</f>
        <v>1.8075</v>
      </c>
      <c r="O162" s="32">
        <f t="shared" si="15"/>
        <v>10</v>
      </c>
      <c r="P162" s="33">
        <f>IF(ISBLANK(M162),,IF(ISBLANK(F162),,(IF(M162="WON-EW",((((F162-1)*J162)*'results log'!$B$2)+('results log'!$B$2*(F162-1))),IF(M162="WON",((((F162-1)*J162)*'results log'!$B$2)+('results log'!$B$2*(F162-1))),IF(M162="PLACED",((((F162-1)*J162)*'results log'!$B$2)-'results log'!$B$2),IF(J162=0,-'results log'!$B$2,IF(J162=0,-'results log'!$B$2,-('results log'!$B$2*2)))))))*E162))</f>
        <v>16.6</v>
      </c>
      <c r="Q162" s="34">
        <f>IF(ISBLANK(M162),,IF(ISBLANK(G162),,(IF(M162="WON-EW",((((N162-1)*J162)*'results log'!$B$2)+('results log'!$B$2*(N162-1))),IF(M162="WON",((((N162-1)*J162)*'results log'!$B$2)+('results log'!$B$2*(N162-1))),IF(M162="PLACED",((((N162-1)*J162)*'results log'!$B$2)-'results log'!$B$2),IF(J162=0,-'results log'!$B$2,IF(J162=0,-'results log'!$B$2,-('results log'!$B$2*2)))))))*E162))</f>
        <v>16.150000000000002</v>
      </c>
      <c r="R162" s="34">
        <f>IF(ISBLANK(M162),,IF(T162&lt;&gt;1,((IF(M162="WON-EW",(((K162-1)*'results log'!$B$2)*(1-$B$3))+(((L162-1)*'results log'!$B$2)*(1-$B$3)),IF(M162="WON",(((K162-1)*'results log'!$B$2)*(1-$B$3)),IF(M162="PLACED",(((L162-1)*'results log'!$B$2)*(1-$B$3))-'results log'!$B$2,IF(J162=0,-'results log'!$B$2,-('results log'!$B$2*2))))))*E162),0))</f>
        <v>0</v>
      </c>
      <c r="S162" s="34" t="s">
        <v>37</v>
      </c>
      <c r="T162" s="19">
        <f t="shared" si="16"/>
        <v>1</v>
      </c>
      <c r="AF162" s="19">
        <f t="shared" si="17"/>
        <v>16.150000000000002</v>
      </c>
      <c r="AG162" s="19">
        <f t="shared" si="18"/>
        <v>0</v>
      </c>
      <c r="AH162" s="19">
        <f t="shared" si="19"/>
        <v>0</v>
      </c>
      <c r="AI162" s="19">
        <f t="shared" si="20"/>
        <v>0</v>
      </c>
    </row>
    <row r="163" spans="1:35" ht="15">
      <c r="A163" s="30">
        <v>42713</v>
      </c>
      <c r="B163" s="41" t="s">
        <v>346</v>
      </c>
      <c r="C163" s="25" t="s">
        <v>102</v>
      </c>
      <c r="D163" s="41" t="s">
        <v>317</v>
      </c>
      <c r="E163" s="31">
        <v>10</v>
      </c>
      <c r="F163" s="31">
        <v>1.95</v>
      </c>
      <c r="G163" s="31">
        <v>1.95</v>
      </c>
      <c r="H163" s="31"/>
      <c r="I163" s="31"/>
      <c r="J163" s="31"/>
      <c r="M163" s="25" t="s">
        <v>27</v>
      </c>
      <c r="N163" s="32">
        <f>((G163-1)*(1-(IF(H163="no",0,'results log'!$B$3)))+1)</f>
        <v>1.9024999999999999</v>
      </c>
      <c r="O163" s="32">
        <f t="shared" si="15"/>
        <v>10</v>
      </c>
      <c r="P163" s="33">
        <f>IF(ISBLANK(M163),,IF(ISBLANK(F163),,(IF(M163="WON-EW",((((F163-1)*J163)*'results log'!$B$2)+('results log'!$B$2*(F163-1))),IF(M163="WON",((((F163-1)*J163)*'results log'!$B$2)+('results log'!$B$2*(F163-1))),IF(M163="PLACED",((((F163-1)*J163)*'results log'!$B$2)-'results log'!$B$2),IF(J163=0,-'results log'!$B$2,IF(J163=0,-'results log'!$B$2,-('results log'!$B$2*2)))))))*E163))</f>
        <v>19</v>
      </c>
      <c r="Q163" s="34">
        <f>IF(ISBLANK(M163),,IF(ISBLANK(G163),,(IF(M163="WON-EW",((((N163-1)*J163)*'results log'!$B$2)+('results log'!$B$2*(N163-1))),IF(M163="WON",((((N163-1)*J163)*'results log'!$B$2)+('results log'!$B$2*(N163-1))),IF(M163="PLACED",((((N163-1)*J163)*'results log'!$B$2)-'results log'!$B$2),IF(J163=0,-'results log'!$B$2,IF(J163=0,-'results log'!$B$2,-('results log'!$B$2*2)))))))*E163))</f>
        <v>18.049999999999997</v>
      </c>
      <c r="R163" s="34">
        <f>IF(ISBLANK(M163),,IF(T163&lt;&gt;1,((IF(M163="WON-EW",(((K163-1)*'results log'!$B$2)*(1-$B$3))+(((L163-1)*'results log'!$B$2)*(1-$B$3)),IF(M163="WON",(((K163-1)*'results log'!$B$2)*(1-$B$3)),IF(M163="PLACED",(((L163-1)*'results log'!$B$2)*(1-$B$3))-'results log'!$B$2,IF(J163=0,-'results log'!$B$2,-('results log'!$B$2*2))))))*E163),0))</f>
        <v>0</v>
      </c>
      <c r="S163" s="34" t="s">
        <v>47</v>
      </c>
      <c r="T163" s="19">
        <f t="shared" si="16"/>
        <v>1</v>
      </c>
      <c r="AF163" s="19">
        <f t="shared" si="17"/>
        <v>0</v>
      </c>
      <c r="AG163" s="19">
        <f t="shared" si="18"/>
        <v>18.049999999999997</v>
      </c>
      <c r="AH163" s="19">
        <f t="shared" si="19"/>
        <v>0</v>
      </c>
      <c r="AI163" s="19">
        <f t="shared" si="20"/>
        <v>0</v>
      </c>
    </row>
    <row r="164" spans="1:35" ht="15">
      <c r="A164" s="30">
        <v>42713</v>
      </c>
      <c r="B164" s="41" t="s">
        <v>347</v>
      </c>
      <c r="C164" s="25" t="s">
        <v>102</v>
      </c>
      <c r="D164" s="41" t="s">
        <v>206</v>
      </c>
      <c r="E164" s="31">
        <v>10</v>
      </c>
      <c r="F164" s="31">
        <v>1.85</v>
      </c>
      <c r="G164" s="31">
        <v>1.85</v>
      </c>
      <c r="H164" s="31"/>
      <c r="I164" s="31"/>
      <c r="J164" s="31"/>
      <c r="M164" s="39" t="s">
        <v>30</v>
      </c>
      <c r="N164" s="40">
        <f>((G164-1)*(1-(IF(H164="no",0,'results log'!$B$3)))+1)</f>
        <v>1.8075</v>
      </c>
      <c r="O164" s="40">
        <f aca="true" t="shared" si="21" ref="O164:O170">E164*IF(I164="yes",2,1)</f>
        <v>10</v>
      </c>
      <c r="P164" s="33">
        <f>IF(ISBLANK(M164),,IF(ISBLANK(F164),,(IF(M164="WON-EW",((((F164-1)*J164)*'results log'!$B$2)+('results log'!$B$2*(F164-1))),IF(M164="WON",((((F164-1)*J164)*'results log'!$B$2)+('results log'!$B$2*(F164-1))),IF(M164="PLACED",((((F164-1)*J164)*'results log'!$B$2)-'results log'!$B$2),IF(J164=0,-'results log'!$B$2,IF(J164=0,-'results log'!$B$2,-('results log'!$B$2*2)))))))*E164))</f>
        <v>-20</v>
      </c>
      <c r="Q164" s="34">
        <f>IF(ISBLANK(M164),,IF(ISBLANK(G164),,(IF(M164="WON-EW",((((N164-1)*J164)*'results log'!$B$2)+('results log'!$B$2*(N164-1))),IF(M164="WON",((((N164-1)*J164)*'results log'!$B$2)+('results log'!$B$2*(N164-1))),IF(M164="PLACED",((((N164-1)*J164)*'results log'!$B$2)-'results log'!$B$2),IF(J164=0,-'results log'!$B$2,IF(J164=0,-'results log'!$B$2,-('results log'!$B$2*2)))))))*E164))</f>
        <v>-20</v>
      </c>
      <c r="R164" s="34">
        <f>IF(ISBLANK(M164),,IF(T164&lt;&gt;1,((IF(M164="WON-EW",(((K164-1)*'results log'!$B$2)*(1-$B$3))+(((L164-1)*'results log'!$B$2)*(1-$B$3)),IF(M164="WON",(((K164-1)*'results log'!$B$2)*(1-$B$3)),IF(M164="PLACED",(((L164-1)*'results log'!$B$2)*(1-$B$3))-'results log'!$B$2,IF(J164=0,-'results log'!$B$2,-('results log'!$B$2*2))))))*E164),0))</f>
        <v>0</v>
      </c>
      <c r="S164" s="34" t="s">
        <v>47</v>
      </c>
      <c r="T164" s="19">
        <f t="shared" si="16"/>
        <v>1</v>
      </c>
      <c r="AF164" s="19">
        <f t="shared" si="17"/>
        <v>0</v>
      </c>
      <c r="AG164" s="19">
        <f t="shared" si="18"/>
        <v>-20</v>
      </c>
      <c r="AH164" s="19">
        <f t="shared" si="19"/>
        <v>0</v>
      </c>
      <c r="AI164" s="19">
        <f t="shared" si="20"/>
        <v>0</v>
      </c>
    </row>
    <row r="165" spans="1:35" ht="15">
      <c r="A165" s="30">
        <v>42713</v>
      </c>
      <c r="B165" s="41" t="s">
        <v>348</v>
      </c>
      <c r="C165" s="25" t="s">
        <v>105</v>
      </c>
      <c r="D165" s="41" t="s">
        <v>349</v>
      </c>
      <c r="E165" s="31">
        <v>10</v>
      </c>
      <c r="F165" s="31">
        <v>1.79</v>
      </c>
      <c r="G165" s="31">
        <v>1.91</v>
      </c>
      <c r="H165" s="31"/>
      <c r="I165" s="31"/>
      <c r="J165" s="31"/>
      <c r="M165" s="39" t="s">
        <v>30</v>
      </c>
      <c r="N165" s="40">
        <f>((G165-1)*(1-(IF(H165="no",0,'results log'!$B$3)))+1)</f>
        <v>1.8645</v>
      </c>
      <c r="O165" s="40">
        <f t="shared" si="21"/>
        <v>10</v>
      </c>
      <c r="P165" s="33">
        <f>IF(ISBLANK(M165),,IF(ISBLANK(F165),,(IF(M165="WON-EW",((((F165-1)*J165)*'results log'!$B$2)+('results log'!$B$2*(F165-1))),IF(M165="WON",((((F165-1)*J165)*'results log'!$B$2)+('results log'!$B$2*(F165-1))),IF(M165="PLACED",((((F165-1)*J165)*'results log'!$B$2)-'results log'!$B$2),IF(J165=0,-'results log'!$B$2,IF(J165=0,-'results log'!$B$2,-('results log'!$B$2*2)))))))*E165))</f>
        <v>-20</v>
      </c>
      <c r="Q165" s="34">
        <f>IF(ISBLANK(M165),,IF(ISBLANK(G165),,(IF(M165="WON-EW",((((N165-1)*J165)*'results log'!$B$2)+('results log'!$B$2*(N165-1))),IF(M165="WON",((((N165-1)*J165)*'results log'!$B$2)+('results log'!$B$2*(N165-1))),IF(M165="PLACED",((((N165-1)*J165)*'results log'!$B$2)-'results log'!$B$2),IF(J165=0,-'results log'!$B$2,IF(J165=0,-'results log'!$B$2,-('results log'!$B$2*2)))))))*E165))</f>
        <v>-20</v>
      </c>
      <c r="R165" s="34">
        <f>IF(ISBLANK(M165),,IF(T165&lt;&gt;1,((IF(M165="WON-EW",(((K165-1)*'results log'!$B$2)*(1-$B$3))+(((L165-1)*'results log'!$B$2)*(1-$B$3)),IF(M165="WON",(((K165-1)*'results log'!$B$2)*(1-$B$3)),IF(M165="PLACED",(((L165-1)*'results log'!$B$2)*(1-$B$3))-'results log'!$B$2,IF(J165=0,-'results log'!$B$2,-('results log'!$B$2*2))))))*E165),0))</f>
        <v>0</v>
      </c>
      <c r="S165" s="34" t="s">
        <v>47</v>
      </c>
      <c r="T165" s="19">
        <f t="shared" si="16"/>
        <v>1</v>
      </c>
      <c r="V165" s="19" t="s">
        <v>321</v>
      </c>
      <c r="AF165" s="19">
        <f t="shared" si="17"/>
        <v>0</v>
      </c>
      <c r="AG165" s="19">
        <f t="shared" si="18"/>
        <v>-20</v>
      </c>
      <c r="AH165" s="19">
        <f t="shared" si="19"/>
        <v>0</v>
      </c>
      <c r="AI165" s="19">
        <f t="shared" si="20"/>
        <v>0</v>
      </c>
    </row>
    <row r="166" spans="1:35" ht="30">
      <c r="A166" s="30">
        <v>42713</v>
      </c>
      <c r="B166" s="41" t="s">
        <v>351</v>
      </c>
      <c r="C166" s="25" t="s">
        <v>103</v>
      </c>
      <c r="D166" s="41" t="s">
        <v>350</v>
      </c>
      <c r="E166" s="31">
        <v>8</v>
      </c>
      <c r="F166" s="31">
        <v>2</v>
      </c>
      <c r="G166" s="31">
        <v>2</v>
      </c>
      <c r="H166" s="31"/>
      <c r="I166" s="31"/>
      <c r="J166" s="31"/>
      <c r="M166" s="39" t="s">
        <v>30</v>
      </c>
      <c r="N166" s="40">
        <f>((G166-1)*(1-(IF(H166="no",0,'results log'!$B$3)))+1)</f>
        <v>1.95</v>
      </c>
      <c r="O166" s="40">
        <f t="shared" si="21"/>
        <v>8</v>
      </c>
      <c r="P166" s="33">
        <f>IF(ISBLANK(M166),,IF(ISBLANK(F166),,(IF(M166="WON-EW",((((F166-1)*J166)*'results log'!$B$2)+('results log'!$B$2*(F166-1))),IF(M166="WON",((((F166-1)*J166)*'results log'!$B$2)+('results log'!$B$2*(F166-1))),IF(M166="PLACED",((((F166-1)*J166)*'results log'!$B$2)-'results log'!$B$2),IF(J166=0,-'results log'!$B$2,IF(J166=0,-'results log'!$B$2,-('results log'!$B$2*2)))))))*E166))</f>
        <v>-16</v>
      </c>
      <c r="Q166" s="34">
        <f>IF(ISBLANK(M166),,IF(ISBLANK(G166),,(IF(M166="WON-EW",((((N166-1)*J166)*'results log'!$B$2)+('results log'!$B$2*(N166-1))),IF(M166="WON",((((N166-1)*J166)*'results log'!$B$2)+('results log'!$B$2*(N166-1))),IF(M166="PLACED",((((N166-1)*J166)*'results log'!$B$2)-'results log'!$B$2),IF(J166=0,-'results log'!$B$2,IF(J166=0,-'results log'!$B$2,-('results log'!$B$2*2)))))))*E166))</f>
        <v>-16</v>
      </c>
      <c r="R166" s="34">
        <f>IF(ISBLANK(M166),,IF(T166&lt;&gt;1,((IF(M166="WON-EW",(((K166-1)*'results log'!$B$2)*(1-$B$3))+(((L166-1)*'results log'!$B$2)*(1-$B$3)),IF(M166="WON",(((K166-1)*'results log'!$B$2)*(1-$B$3)),IF(M166="PLACED",(((L166-1)*'results log'!$B$2)*(1-$B$3))-'results log'!$B$2,IF(J166=0,-'results log'!$B$2,-('results log'!$B$2*2))))))*E166),0))</f>
        <v>0</v>
      </c>
      <c r="S166" s="34" t="s">
        <v>352</v>
      </c>
      <c r="T166" s="19">
        <f t="shared" si="16"/>
        <v>1</v>
      </c>
      <c r="AF166" s="19">
        <f t="shared" si="17"/>
        <v>0</v>
      </c>
      <c r="AG166" s="19">
        <f t="shared" si="18"/>
        <v>0</v>
      </c>
      <c r="AH166" s="19">
        <f t="shared" si="19"/>
        <v>0</v>
      </c>
      <c r="AI166" s="19">
        <f t="shared" si="20"/>
        <v>-16</v>
      </c>
    </row>
    <row r="167" spans="1:35" ht="15">
      <c r="A167" s="30">
        <v>42713</v>
      </c>
      <c r="B167" s="41" t="s">
        <v>353</v>
      </c>
      <c r="C167" s="25" t="s">
        <v>105</v>
      </c>
      <c r="D167" s="41" t="s">
        <v>354</v>
      </c>
      <c r="E167" s="31">
        <v>5</v>
      </c>
      <c r="F167" s="31">
        <v>1.83</v>
      </c>
      <c r="G167" s="31">
        <v>1.83</v>
      </c>
      <c r="H167" s="31"/>
      <c r="I167" s="31"/>
      <c r="J167" s="31"/>
      <c r="M167" s="39" t="s">
        <v>30</v>
      </c>
      <c r="N167" s="40">
        <f>((G167-1)*(1-(IF(H167="no",0,'results log'!$B$3)))+1)</f>
        <v>1.7885</v>
      </c>
      <c r="O167" s="40">
        <f t="shared" si="21"/>
        <v>5</v>
      </c>
      <c r="P167" s="33">
        <f>IF(ISBLANK(M167),,IF(ISBLANK(F167),,(IF(M167="WON-EW",((((F167-1)*J167)*'results log'!$B$2)+('results log'!$B$2*(F167-1))),IF(M167="WON",((((F167-1)*J167)*'results log'!$B$2)+('results log'!$B$2*(F167-1))),IF(M167="PLACED",((((F167-1)*J167)*'results log'!$B$2)-'results log'!$B$2),IF(J167=0,-'results log'!$B$2,IF(J167=0,-'results log'!$B$2,-('results log'!$B$2*2)))))))*E167))</f>
        <v>-10</v>
      </c>
      <c r="Q167" s="34">
        <f>IF(ISBLANK(M167),,IF(ISBLANK(G167),,(IF(M167="WON-EW",((((N167-1)*J167)*'results log'!$B$2)+('results log'!$B$2*(N167-1))),IF(M167="WON",((((N167-1)*J167)*'results log'!$B$2)+('results log'!$B$2*(N167-1))),IF(M167="PLACED",((((N167-1)*J167)*'results log'!$B$2)-'results log'!$B$2),IF(J167=0,-'results log'!$B$2,IF(J167=0,-'results log'!$B$2,-('results log'!$B$2*2)))))))*E167))</f>
        <v>-10</v>
      </c>
      <c r="R167" s="34">
        <f>IF(ISBLANK(M167),,IF(T167&lt;&gt;1,((IF(M167="WON-EW",(((K167-1)*'results log'!$B$2)*(1-$B$3))+(((L167-1)*'results log'!$B$2)*(1-$B$3)),IF(M167="WON",(((K167-1)*'results log'!$B$2)*(1-$B$3)),IF(M167="PLACED",(((L167-1)*'results log'!$B$2)*(1-$B$3))-'results log'!$B$2,IF(J167=0,-'results log'!$B$2,-('results log'!$B$2*2))))))*E167),0))</f>
        <v>0</v>
      </c>
      <c r="S167" s="34" t="s">
        <v>98</v>
      </c>
      <c r="T167" s="19">
        <f t="shared" si="16"/>
        <v>1</v>
      </c>
      <c r="AF167" s="19">
        <f t="shared" si="17"/>
        <v>0</v>
      </c>
      <c r="AG167" s="19">
        <f t="shared" si="18"/>
        <v>0</v>
      </c>
      <c r="AH167" s="19">
        <f t="shared" si="19"/>
        <v>-10</v>
      </c>
      <c r="AI167" s="19">
        <f t="shared" si="20"/>
        <v>0</v>
      </c>
    </row>
    <row r="168" spans="1:35" ht="15">
      <c r="A168" s="30">
        <v>42714</v>
      </c>
      <c r="B168" s="41" t="s">
        <v>355</v>
      </c>
      <c r="C168" s="25" t="s">
        <v>102</v>
      </c>
      <c r="D168" s="41" t="s">
        <v>356</v>
      </c>
      <c r="E168" s="31">
        <v>15</v>
      </c>
      <c r="F168" s="31">
        <v>1.85</v>
      </c>
      <c r="G168" s="31">
        <v>1.85</v>
      </c>
      <c r="H168" s="31"/>
      <c r="I168" s="31"/>
      <c r="J168" s="31"/>
      <c r="M168" s="39" t="s">
        <v>27</v>
      </c>
      <c r="N168" s="40">
        <f>((G168-1)*(1-(IF(H168="no",0,'results log'!$B$3)))+1)</f>
        <v>1.8075</v>
      </c>
      <c r="O168" s="40">
        <f t="shared" si="21"/>
        <v>15</v>
      </c>
      <c r="P168" s="33">
        <f>IF(ISBLANK(M168),,IF(ISBLANK(F168),,(IF(M168="WON-EW",((((F168-1)*J168)*'results log'!$B$2)+('results log'!$B$2*(F168-1))),IF(M168="WON",((((F168-1)*J168)*'results log'!$B$2)+('results log'!$B$2*(F168-1))),IF(M168="PLACED",((((F168-1)*J168)*'results log'!$B$2)-'results log'!$B$2),IF(J168=0,-'results log'!$B$2,IF(J168=0,-'results log'!$B$2,-('results log'!$B$2*2)))))))*E168))</f>
        <v>25.500000000000004</v>
      </c>
      <c r="Q168" s="34">
        <f>IF(ISBLANK(M168),,IF(ISBLANK(G168),,(IF(M168="WON-EW",((((N168-1)*J168)*'results log'!$B$2)+('results log'!$B$2*(N168-1))),IF(M168="WON",((((N168-1)*J168)*'results log'!$B$2)+('results log'!$B$2*(N168-1))),IF(M168="PLACED",((((N168-1)*J168)*'results log'!$B$2)-'results log'!$B$2),IF(J168=0,-'results log'!$B$2,IF(J168=0,-'results log'!$B$2,-('results log'!$B$2*2)))))))*E168))</f>
        <v>24.225</v>
      </c>
      <c r="R168" s="34">
        <f>IF(ISBLANK(M168),,IF(T168&lt;&gt;1,((IF(M168="WON-EW",(((K168-1)*'results log'!$B$2)*(1-$B$3))+(((L168-1)*'results log'!$B$2)*(1-$B$3)),IF(M168="WON",(((K168-1)*'results log'!$B$2)*(1-$B$3)),IF(M168="PLACED",(((L168-1)*'results log'!$B$2)*(1-$B$3))-'results log'!$B$2,IF(J168=0,-'results log'!$B$2,-('results log'!$B$2*2))))))*E168),0))</f>
        <v>0</v>
      </c>
      <c r="S168" s="34" t="s">
        <v>37</v>
      </c>
      <c r="T168" s="19">
        <f t="shared" si="16"/>
        <v>1</v>
      </c>
      <c r="AF168" s="19">
        <f t="shared" si="17"/>
        <v>24.225</v>
      </c>
      <c r="AG168" s="19">
        <f t="shared" si="18"/>
        <v>0</v>
      </c>
      <c r="AH168" s="19">
        <f t="shared" si="19"/>
        <v>0</v>
      </c>
      <c r="AI168" s="19">
        <f t="shared" si="20"/>
        <v>0</v>
      </c>
    </row>
    <row r="169" spans="1:35" ht="15">
      <c r="A169" s="30">
        <v>42714</v>
      </c>
      <c r="B169" s="41" t="s">
        <v>357</v>
      </c>
      <c r="C169" s="25" t="s">
        <v>102</v>
      </c>
      <c r="D169" s="41" t="s">
        <v>150</v>
      </c>
      <c r="E169" s="31">
        <v>10</v>
      </c>
      <c r="F169" s="31">
        <v>1.85</v>
      </c>
      <c r="G169" s="31">
        <v>1.85</v>
      </c>
      <c r="H169" s="31"/>
      <c r="I169" s="31"/>
      <c r="J169" s="31"/>
      <c r="M169" s="39" t="s">
        <v>30</v>
      </c>
      <c r="N169" s="40">
        <f>((G169-1)*(1-(IF(H169="no",0,'results log'!$B$3)))+1)</f>
        <v>1.8075</v>
      </c>
      <c r="O169" s="40">
        <f t="shared" si="21"/>
        <v>10</v>
      </c>
      <c r="P169" s="33">
        <f>IF(ISBLANK(M169),,IF(ISBLANK(F169),,(IF(M169="WON-EW",((((F169-1)*J169)*'results log'!$B$2)+('results log'!$B$2*(F169-1))),IF(M169="WON",((((F169-1)*J169)*'results log'!$B$2)+('results log'!$B$2*(F169-1))),IF(M169="PLACED",((((F169-1)*J169)*'results log'!$B$2)-'results log'!$B$2),IF(J169=0,-'results log'!$B$2,IF(J169=0,-'results log'!$B$2,-('results log'!$B$2*2)))))))*E169))</f>
        <v>-20</v>
      </c>
      <c r="Q169" s="34">
        <f>IF(ISBLANK(M169),,IF(ISBLANK(G169),,(IF(M169="WON-EW",((((N169-1)*J169)*'results log'!$B$2)+('results log'!$B$2*(N169-1))),IF(M169="WON",((((N169-1)*J169)*'results log'!$B$2)+('results log'!$B$2*(N169-1))),IF(M169="PLACED",((((N169-1)*J169)*'results log'!$B$2)-'results log'!$B$2),IF(J169=0,-'results log'!$B$2,IF(J169=0,-'results log'!$B$2,-('results log'!$B$2*2)))))))*E169))</f>
        <v>-20</v>
      </c>
      <c r="R169" s="34">
        <f>IF(ISBLANK(M169),,IF(T169&lt;&gt;1,((IF(M169="WON-EW",(((K169-1)*'results log'!$B$2)*(1-$B$3))+(((L169-1)*'results log'!$B$2)*(1-$B$3)),IF(M169="WON",(((K169-1)*'results log'!$B$2)*(1-$B$3)),IF(M169="PLACED",(((L169-1)*'results log'!$B$2)*(1-$B$3))-'results log'!$B$2,IF(J169=0,-'results log'!$B$2,-('results log'!$B$2*2))))))*E169),0))</f>
        <v>0</v>
      </c>
      <c r="S169" s="34" t="s">
        <v>47</v>
      </c>
      <c r="T169" s="19">
        <f t="shared" si="16"/>
        <v>1</v>
      </c>
      <c r="AF169" s="19">
        <f t="shared" si="17"/>
        <v>0</v>
      </c>
      <c r="AG169" s="19">
        <f t="shared" si="18"/>
        <v>-20</v>
      </c>
      <c r="AH169" s="19">
        <f t="shared" si="19"/>
        <v>0</v>
      </c>
      <c r="AI169" s="19">
        <f t="shared" si="20"/>
        <v>0</v>
      </c>
    </row>
    <row r="170" spans="1:35" ht="15">
      <c r="A170" s="30">
        <v>42714</v>
      </c>
      <c r="B170" s="41" t="s">
        <v>358</v>
      </c>
      <c r="C170" s="25" t="s">
        <v>102</v>
      </c>
      <c r="D170" s="41" t="s">
        <v>188</v>
      </c>
      <c r="E170" s="31">
        <v>10</v>
      </c>
      <c r="F170" s="31">
        <v>1.85</v>
      </c>
      <c r="G170" s="31">
        <v>1.83</v>
      </c>
      <c r="H170" s="31"/>
      <c r="I170" s="31"/>
      <c r="J170" s="31"/>
      <c r="M170" s="39" t="s">
        <v>30</v>
      </c>
      <c r="N170" s="40">
        <f>((G170-1)*(1-(IF(H170="no",0,'results log'!$B$3)))+1)</f>
        <v>1.7885</v>
      </c>
      <c r="O170" s="40">
        <f t="shared" si="21"/>
        <v>10</v>
      </c>
      <c r="P170" s="33">
        <f>IF(ISBLANK(M170),,IF(ISBLANK(F170),,(IF(M170="WON-EW",((((F170-1)*J170)*'results log'!$B$2)+('results log'!$B$2*(F170-1))),IF(M170="WON",((((F170-1)*J170)*'results log'!$B$2)+('results log'!$B$2*(F170-1))),IF(M170="PLACED",((((F170-1)*J170)*'results log'!$B$2)-'results log'!$B$2),IF(J170=0,-'results log'!$B$2,IF(J170=0,-'results log'!$B$2,-('results log'!$B$2*2)))))))*E170))</f>
        <v>-20</v>
      </c>
      <c r="Q170" s="34">
        <f>IF(ISBLANK(M170),,IF(ISBLANK(G170),,(IF(M170="WON-EW",((((N170-1)*J170)*'results log'!$B$2)+('results log'!$B$2*(N170-1))),IF(M170="WON",((((N170-1)*J170)*'results log'!$B$2)+('results log'!$B$2*(N170-1))),IF(M170="PLACED",((((N170-1)*J170)*'results log'!$B$2)-'results log'!$B$2),IF(J170=0,-'results log'!$B$2,IF(J170=0,-'results log'!$B$2,-('results log'!$B$2*2)))))))*E170))</f>
        <v>-20</v>
      </c>
      <c r="R170" s="34">
        <f>IF(ISBLANK(M170),,IF(T170&lt;&gt;1,((IF(M170="WON-EW",(((K170-1)*'results log'!$B$2)*(1-$B$3))+(((L170-1)*'results log'!$B$2)*(1-$B$3)),IF(M170="WON",(((K170-1)*'results log'!$B$2)*(1-$B$3)),IF(M170="PLACED",(((L170-1)*'results log'!$B$2)*(1-$B$3))-'results log'!$B$2,IF(J170=0,-'results log'!$B$2,-('results log'!$B$2*2))))))*E170),0))</f>
        <v>0</v>
      </c>
      <c r="S170" s="34" t="s">
        <v>47</v>
      </c>
      <c r="T170" s="19">
        <f t="shared" si="16"/>
        <v>1</v>
      </c>
      <c r="AF170" s="19">
        <f t="shared" si="17"/>
        <v>0</v>
      </c>
      <c r="AG170" s="19">
        <f t="shared" si="18"/>
        <v>-20</v>
      </c>
      <c r="AH170" s="19">
        <f t="shared" si="19"/>
        <v>0</v>
      </c>
      <c r="AI170" s="19">
        <f t="shared" si="20"/>
        <v>0</v>
      </c>
    </row>
    <row r="171" spans="1:35" ht="15">
      <c r="A171" s="30">
        <v>42714</v>
      </c>
      <c r="B171" s="41" t="s">
        <v>379</v>
      </c>
      <c r="C171" s="25" t="s">
        <v>102</v>
      </c>
      <c r="D171" s="41" t="s">
        <v>199</v>
      </c>
      <c r="E171" s="31">
        <v>10</v>
      </c>
      <c r="F171" s="31">
        <v>1.85</v>
      </c>
      <c r="G171" s="31">
        <v>1.85</v>
      </c>
      <c r="H171" s="31"/>
      <c r="I171" s="31"/>
      <c r="J171" s="31"/>
      <c r="M171" s="25" t="s">
        <v>30</v>
      </c>
      <c r="N171" s="32">
        <f>((G171-1)*(1-(IF(H171="no",0,'results log'!$B$3)))+1)</f>
        <v>1.8075</v>
      </c>
      <c r="O171" s="32">
        <f t="shared" si="15"/>
        <v>10</v>
      </c>
      <c r="P171" s="33">
        <f>IF(ISBLANK(M171),,IF(ISBLANK(F171),,(IF(M171="WON-EW",((((F171-1)*J171)*'results log'!$B$2)+('results log'!$B$2*(F171-1))),IF(M171="WON",((((F171-1)*J171)*'results log'!$B$2)+('results log'!$B$2*(F171-1))),IF(M171="PLACED",((((F171-1)*J171)*'results log'!$B$2)-'results log'!$B$2),IF(J171=0,-'results log'!$B$2,IF(J171=0,-'results log'!$B$2,-('results log'!$B$2*2)))))))*E171))</f>
        <v>-20</v>
      </c>
      <c r="Q171" s="34">
        <f>IF(ISBLANK(M171),,IF(ISBLANK(G171),,(IF(M171="WON-EW",((((N171-1)*J171)*'results log'!$B$2)+('results log'!$B$2*(N171-1))),IF(M171="WON",((((N171-1)*J171)*'results log'!$B$2)+('results log'!$B$2*(N171-1))),IF(M171="PLACED",((((N171-1)*J171)*'results log'!$B$2)-'results log'!$B$2),IF(J171=0,-'results log'!$B$2,IF(J171=0,-'results log'!$B$2,-('results log'!$B$2*2)))))))*E171))</f>
        <v>-20</v>
      </c>
      <c r="R171" s="34">
        <f>IF(ISBLANK(M171),,IF(T171&lt;&gt;1,((IF(M171="WON-EW",(((K171-1)*'results log'!$B$2)*(1-$B$3))+(((L171-1)*'results log'!$B$2)*(1-$B$3)),IF(M171="WON",(((K171-1)*'results log'!$B$2)*(1-$B$3)),IF(M171="PLACED",(((L171-1)*'results log'!$B$2)*(1-$B$3))-'results log'!$B$2,IF(J171=0,-'results log'!$B$2,-('results log'!$B$2*2))))))*E171),0))</f>
        <v>0</v>
      </c>
      <c r="S171" s="34" t="s">
        <v>47</v>
      </c>
      <c r="T171" s="19">
        <f t="shared" si="16"/>
        <v>1</v>
      </c>
      <c r="AF171" s="19">
        <f t="shared" si="17"/>
        <v>0</v>
      </c>
      <c r="AG171" s="19">
        <f t="shared" si="18"/>
        <v>-20</v>
      </c>
      <c r="AH171" s="19">
        <f t="shared" si="19"/>
        <v>0</v>
      </c>
      <c r="AI171" s="19">
        <f t="shared" si="20"/>
        <v>0</v>
      </c>
    </row>
    <row r="172" spans="1:35" ht="30">
      <c r="A172" s="30">
        <v>42714</v>
      </c>
      <c r="B172" s="41" t="s">
        <v>359</v>
      </c>
      <c r="C172" s="45" t="s">
        <v>189</v>
      </c>
      <c r="D172" s="41" t="s">
        <v>360</v>
      </c>
      <c r="E172" s="31">
        <v>8</v>
      </c>
      <c r="F172" s="31">
        <v>2.21</v>
      </c>
      <c r="G172" s="31">
        <v>2.2</v>
      </c>
      <c r="H172" s="31"/>
      <c r="I172" s="31"/>
      <c r="J172" s="31"/>
      <c r="M172" s="25" t="s">
        <v>30</v>
      </c>
      <c r="N172" s="32">
        <f>((G172-1)*(1-(IF(H172="no",0,'results log'!$B$3)))+1)</f>
        <v>2.14</v>
      </c>
      <c r="O172" s="32">
        <f t="shared" si="15"/>
        <v>8</v>
      </c>
      <c r="P172" s="33">
        <f>IF(ISBLANK(M172),,IF(ISBLANK(F172),,(IF(M172="WON-EW",((((F172-1)*J172)*'results log'!$B$2)+('results log'!$B$2*(F172-1))),IF(M172="WON",((((F172-1)*J172)*'results log'!$B$2)+('results log'!$B$2*(F172-1))),IF(M172="PLACED",((((F172-1)*J172)*'results log'!$B$2)-'results log'!$B$2),IF(J172=0,-'results log'!$B$2,IF(J172=0,-'results log'!$B$2,-('results log'!$B$2*2)))))))*E172))</f>
        <v>-16</v>
      </c>
      <c r="Q172" s="34">
        <f>IF(ISBLANK(M172),,IF(ISBLANK(G172),,(IF(M172="WON-EW",((((N172-1)*J172)*'results log'!$B$2)+('results log'!$B$2*(N172-1))),IF(M172="WON",((((N172-1)*J172)*'results log'!$B$2)+('results log'!$B$2*(N172-1))),IF(M172="PLACED",((((N172-1)*J172)*'results log'!$B$2)-'results log'!$B$2),IF(J172=0,-'results log'!$B$2,IF(J172=0,-'results log'!$B$2,-('results log'!$B$2*2)))))))*E172))</f>
        <v>-16</v>
      </c>
      <c r="R172" s="34">
        <f>IF(ISBLANK(M172),,IF(T172&lt;&gt;1,((IF(M172="WON-EW",(((K172-1)*'results log'!$B$2)*(1-$B$3))+(((L172-1)*'results log'!$B$2)*(1-$B$3)),IF(M172="WON",(((K172-1)*'results log'!$B$2)*(1-$B$3)),IF(M172="PLACED",(((L172-1)*'results log'!$B$2)*(1-$B$3))-'results log'!$B$2,IF(J172=0,-'results log'!$B$2,-('results log'!$B$2*2))))))*E172),0))</f>
        <v>0</v>
      </c>
      <c r="S172" s="34" t="s">
        <v>352</v>
      </c>
      <c r="T172" s="19">
        <f t="shared" si="16"/>
        <v>1</v>
      </c>
      <c r="AF172" s="19">
        <f t="shared" si="17"/>
        <v>0</v>
      </c>
      <c r="AG172" s="19">
        <f t="shared" si="18"/>
        <v>0</v>
      </c>
      <c r="AH172" s="19">
        <f t="shared" si="19"/>
        <v>0</v>
      </c>
      <c r="AI172" s="19">
        <f t="shared" si="20"/>
        <v>-16</v>
      </c>
    </row>
    <row r="173" spans="1:35" ht="15">
      <c r="A173" s="30">
        <v>42715</v>
      </c>
      <c r="B173" s="41" t="s">
        <v>361</v>
      </c>
      <c r="C173" s="25" t="s">
        <v>104</v>
      </c>
      <c r="D173" s="41" t="s">
        <v>362</v>
      </c>
      <c r="E173" s="31">
        <v>10</v>
      </c>
      <c r="F173" s="31">
        <v>1.8</v>
      </c>
      <c r="G173" s="31">
        <v>1.91</v>
      </c>
      <c r="H173" s="31"/>
      <c r="I173" s="31"/>
      <c r="J173" s="31"/>
      <c r="M173" s="25" t="s">
        <v>27</v>
      </c>
      <c r="N173" s="32">
        <f>((G173-1)*(1-(IF(H173="no",0,'results log'!$B$3)))+1)</f>
        <v>1.8645</v>
      </c>
      <c r="O173" s="32">
        <f t="shared" si="15"/>
        <v>10</v>
      </c>
      <c r="P173" s="33">
        <f>IF(ISBLANK(M173),,IF(ISBLANK(F173),,(IF(M173="WON-EW",((((F173-1)*J173)*'results log'!$B$2)+('results log'!$B$2*(F173-1))),IF(M173="WON",((((F173-1)*J173)*'results log'!$B$2)+('results log'!$B$2*(F173-1))),IF(M173="PLACED",((((F173-1)*J173)*'results log'!$B$2)-'results log'!$B$2),IF(J173=0,-'results log'!$B$2,IF(J173=0,-'results log'!$B$2,-('results log'!$B$2*2)))))))*E173))</f>
        <v>16</v>
      </c>
      <c r="Q173" s="34">
        <f>IF(ISBLANK(M173),,IF(ISBLANK(G173),,(IF(M173="WON-EW",((((N173-1)*J173)*'results log'!$B$2)+('results log'!$B$2*(N173-1))),IF(M173="WON",((((N173-1)*J173)*'results log'!$B$2)+('results log'!$B$2*(N173-1))),IF(M173="PLACED",((((N173-1)*J173)*'results log'!$B$2)-'results log'!$B$2),IF(J173=0,-'results log'!$B$2,IF(J173=0,-'results log'!$B$2,-('results log'!$B$2*2)))))))*E173))</f>
        <v>17.29</v>
      </c>
      <c r="R173" s="34">
        <f>IF(ISBLANK(M173),,IF(T173&lt;&gt;1,((IF(M173="WON-EW",(((K173-1)*'results log'!$B$2)*(1-$B$3))+(((L173-1)*'results log'!$B$2)*(1-$B$3)),IF(M173="WON",(((K173-1)*'results log'!$B$2)*(1-$B$3)),IF(M173="PLACED",(((L173-1)*'results log'!$B$2)*(1-$B$3))-'results log'!$B$2,IF(J173=0,-'results log'!$B$2,-('results log'!$B$2*2))))))*E173),0))</f>
        <v>0</v>
      </c>
      <c r="S173" s="34" t="s">
        <v>37</v>
      </c>
      <c r="T173" s="19">
        <f t="shared" si="16"/>
        <v>1</v>
      </c>
      <c r="AF173" s="19">
        <f t="shared" si="17"/>
        <v>17.29</v>
      </c>
      <c r="AG173" s="19">
        <f t="shared" si="18"/>
        <v>0</v>
      </c>
      <c r="AH173" s="19">
        <f t="shared" si="19"/>
        <v>0</v>
      </c>
      <c r="AI173" s="19">
        <f t="shared" si="20"/>
        <v>0</v>
      </c>
    </row>
    <row r="174" spans="1:35" ht="15">
      <c r="A174" s="30">
        <v>42715</v>
      </c>
      <c r="B174" s="41" t="s">
        <v>363</v>
      </c>
      <c r="C174" s="25" t="s">
        <v>102</v>
      </c>
      <c r="D174" s="41" t="s">
        <v>150</v>
      </c>
      <c r="E174" s="31">
        <v>10</v>
      </c>
      <c r="F174" s="31">
        <v>1.8</v>
      </c>
      <c r="G174" s="31">
        <v>1.96</v>
      </c>
      <c r="H174" s="31"/>
      <c r="I174" s="31"/>
      <c r="J174" s="31"/>
      <c r="M174" s="25" t="s">
        <v>27</v>
      </c>
      <c r="N174" s="32">
        <f>((G174-1)*(1-(IF(H174="no",0,'results log'!$B$3)))+1)</f>
        <v>1.912</v>
      </c>
      <c r="O174" s="32">
        <f t="shared" si="15"/>
        <v>10</v>
      </c>
      <c r="P174" s="33">
        <f>IF(ISBLANK(M174),,IF(ISBLANK(F174),,(IF(M174="WON-EW",((((F174-1)*J174)*'results log'!$B$2)+('results log'!$B$2*(F174-1))),IF(M174="WON",((((F174-1)*J174)*'results log'!$B$2)+('results log'!$B$2*(F174-1))),IF(M174="PLACED",((((F174-1)*J174)*'results log'!$B$2)-'results log'!$B$2),IF(J174=0,-'results log'!$B$2,IF(J174=0,-'results log'!$B$2,-('results log'!$B$2*2)))))))*E174))</f>
        <v>16</v>
      </c>
      <c r="Q174" s="34">
        <f>IF(ISBLANK(M174),,IF(ISBLANK(G174),,(IF(M174="WON-EW",((((N174-1)*J174)*'results log'!$B$2)+('results log'!$B$2*(N174-1))),IF(M174="WON",((((N174-1)*J174)*'results log'!$B$2)+('results log'!$B$2*(N174-1))),IF(M174="PLACED",((((N174-1)*J174)*'results log'!$B$2)-'results log'!$B$2),IF(J174=0,-'results log'!$B$2,IF(J174=0,-'results log'!$B$2,-('results log'!$B$2*2)))))))*E174))</f>
        <v>18.24</v>
      </c>
      <c r="R174" s="34">
        <f>IF(ISBLANK(M174),,IF(T174&lt;&gt;1,((IF(M174="WON-EW",(((K174-1)*'results log'!$B$2)*(1-$B$3))+(((L174-1)*'results log'!$B$2)*(1-$B$3)),IF(M174="WON",(((K174-1)*'results log'!$B$2)*(1-$B$3)),IF(M174="PLACED",(((L174-1)*'results log'!$B$2)*(1-$B$3))-'results log'!$B$2,IF(J174=0,-'results log'!$B$2,-('results log'!$B$2*2))))))*E174),0))</f>
        <v>0</v>
      </c>
      <c r="S174" s="34" t="s">
        <v>47</v>
      </c>
      <c r="T174" s="19">
        <f t="shared" si="16"/>
        <v>1</v>
      </c>
      <c r="AF174" s="19">
        <f t="shared" si="17"/>
        <v>0</v>
      </c>
      <c r="AG174" s="19">
        <f t="shared" si="18"/>
        <v>18.24</v>
      </c>
      <c r="AH174" s="19">
        <f t="shared" si="19"/>
        <v>0</v>
      </c>
      <c r="AI174" s="19">
        <f t="shared" si="20"/>
        <v>0</v>
      </c>
    </row>
    <row r="175" spans="1:35" ht="15">
      <c r="A175" s="30">
        <v>42715</v>
      </c>
      <c r="B175" s="41" t="s">
        <v>364</v>
      </c>
      <c r="C175" s="25" t="s">
        <v>108</v>
      </c>
      <c r="D175" s="41" t="s">
        <v>117</v>
      </c>
      <c r="E175" s="31">
        <v>10</v>
      </c>
      <c r="F175" s="31">
        <v>1.86</v>
      </c>
      <c r="G175" s="31">
        <v>1.86</v>
      </c>
      <c r="H175" s="31"/>
      <c r="I175" s="31"/>
      <c r="J175" s="31"/>
      <c r="M175" s="25" t="s">
        <v>30</v>
      </c>
      <c r="N175" s="32">
        <f>((G175-1)*(1-(IF(H175="no",0,'results log'!$B$3)))+1)</f>
        <v>1.8170000000000002</v>
      </c>
      <c r="O175" s="32">
        <f t="shared" si="15"/>
        <v>10</v>
      </c>
      <c r="P175" s="33">
        <f>IF(ISBLANK(M175),,IF(ISBLANK(F175),,(IF(M175="WON-EW",((((F175-1)*J175)*'results log'!$B$2)+('results log'!$B$2*(F175-1))),IF(M175="WON",((((F175-1)*J175)*'results log'!$B$2)+('results log'!$B$2*(F175-1))),IF(M175="PLACED",((((F175-1)*J175)*'results log'!$B$2)-'results log'!$B$2),IF(J175=0,-'results log'!$B$2,IF(J175=0,-'results log'!$B$2,-('results log'!$B$2*2)))))))*E175))</f>
        <v>-20</v>
      </c>
      <c r="Q175" s="34">
        <f>IF(ISBLANK(M175),,IF(ISBLANK(G175),,(IF(M175="WON-EW",((((N175-1)*J175)*'results log'!$B$2)+('results log'!$B$2*(N175-1))),IF(M175="WON",((((N175-1)*J175)*'results log'!$B$2)+('results log'!$B$2*(N175-1))),IF(M175="PLACED",((((N175-1)*J175)*'results log'!$B$2)-'results log'!$B$2),IF(J175=0,-'results log'!$B$2,IF(J175=0,-'results log'!$B$2,-('results log'!$B$2*2)))))))*E175))</f>
        <v>-20</v>
      </c>
      <c r="R175" s="34">
        <f>IF(ISBLANK(M175),,IF(T175&lt;&gt;1,((IF(M175="WON-EW",(((K175-1)*'results log'!$B$2)*(1-$B$3))+(((L175-1)*'results log'!$B$2)*(1-$B$3)),IF(M175="WON",(((K175-1)*'results log'!$B$2)*(1-$B$3)),IF(M175="PLACED",(((L175-1)*'results log'!$B$2)*(1-$B$3))-'results log'!$B$2,IF(J175=0,-'results log'!$B$2,-('results log'!$B$2*2))))))*E175),0))</f>
        <v>0</v>
      </c>
      <c r="S175" s="34" t="s">
        <v>47</v>
      </c>
      <c r="T175" s="19">
        <f t="shared" si="16"/>
        <v>1</v>
      </c>
      <c r="AF175" s="19">
        <f t="shared" si="17"/>
        <v>0</v>
      </c>
      <c r="AG175" s="19">
        <f t="shared" si="18"/>
        <v>-20</v>
      </c>
      <c r="AH175" s="19">
        <f t="shared" si="19"/>
        <v>0</v>
      </c>
      <c r="AI175" s="19">
        <f t="shared" si="20"/>
        <v>0</v>
      </c>
    </row>
    <row r="176" spans="1:35" ht="15">
      <c r="A176" s="30">
        <v>42715</v>
      </c>
      <c r="B176" s="41" t="s">
        <v>365</v>
      </c>
      <c r="C176" s="25" t="s">
        <v>105</v>
      </c>
      <c r="D176" s="41" t="s">
        <v>366</v>
      </c>
      <c r="E176" s="31">
        <v>10</v>
      </c>
      <c r="F176" s="31">
        <v>1.86</v>
      </c>
      <c r="G176" s="31">
        <v>1.86</v>
      </c>
      <c r="H176" s="31"/>
      <c r="I176" s="31"/>
      <c r="J176" s="31"/>
      <c r="M176" s="25" t="s">
        <v>27</v>
      </c>
      <c r="N176" s="32">
        <f>((G176-1)*(1-(IF(H176="no",0,'results log'!$B$3)))+1)</f>
        <v>1.8170000000000002</v>
      </c>
      <c r="O176" s="32">
        <f t="shared" si="15"/>
        <v>10</v>
      </c>
      <c r="P176" s="33">
        <f>IF(ISBLANK(M176),,IF(ISBLANK(F176),,(IF(M176="WON-EW",((((F176-1)*J176)*'results log'!$B$2)+('results log'!$B$2*(F176-1))),IF(M176="WON",((((F176-1)*J176)*'results log'!$B$2)+('results log'!$B$2*(F176-1))),IF(M176="PLACED",((((F176-1)*J176)*'results log'!$B$2)-'results log'!$B$2),IF(J176=0,-'results log'!$B$2,IF(J176=0,-'results log'!$B$2,-('results log'!$B$2*2)))))))*E176))</f>
        <v>17.200000000000003</v>
      </c>
      <c r="Q176" s="34">
        <f>IF(ISBLANK(M176),,IF(ISBLANK(G176),,(IF(M176="WON-EW",((((N176-1)*J176)*'results log'!$B$2)+('results log'!$B$2*(N176-1))),IF(M176="WON",((((N176-1)*J176)*'results log'!$B$2)+('results log'!$B$2*(N176-1))),IF(M176="PLACED",((((N176-1)*J176)*'results log'!$B$2)-'results log'!$B$2),IF(J176=0,-'results log'!$B$2,IF(J176=0,-'results log'!$B$2,-('results log'!$B$2*2)))))))*E176))</f>
        <v>16.340000000000003</v>
      </c>
      <c r="R176" s="34">
        <f>IF(ISBLANK(M176),,IF(T176&lt;&gt;1,((IF(M176="WON-EW",(((K176-1)*'results log'!$B$2)*(1-$B$3))+(((L176-1)*'results log'!$B$2)*(1-$B$3)),IF(M176="WON",(((K176-1)*'results log'!$B$2)*(1-$B$3)),IF(M176="PLACED",(((L176-1)*'results log'!$B$2)*(1-$B$3))-'results log'!$B$2,IF(J176=0,-'results log'!$B$2,-('results log'!$B$2*2))))))*E176),0))</f>
        <v>0</v>
      </c>
      <c r="S176" s="34" t="s">
        <v>47</v>
      </c>
      <c r="T176" s="19">
        <f t="shared" si="16"/>
        <v>1</v>
      </c>
      <c r="AF176" s="19">
        <f t="shared" si="17"/>
        <v>0</v>
      </c>
      <c r="AG176" s="19">
        <f t="shared" si="18"/>
        <v>16.340000000000003</v>
      </c>
      <c r="AH176" s="19">
        <f t="shared" si="19"/>
        <v>0</v>
      </c>
      <c r="AI176" s="19">
        <f t="shared" si="20"/>
        <v>0</v>
      </c>
    </row>
    <row r="177" spans="1:35" ht="15">
      <c r="A177" s="30">
        <v>42715</v>
      </c>
      <c r="B177" s="41" t="s">
        <v>367</v>
      </c>
      <c r="C177" s="25" t="s">
        <v>104</v>
      </c>
      <c r="D177" s="41" t="s">
        <v>368</v>
      </c>
      <c r="E177" s="31">
        <v>5</v>
      </c>
      <c r="F177" s="31">
        <v>1.9</v>
      </c>
      <c r="G177" s="31">
        <v>2.1</v>
      </c>
      <c r="H177" s="31"/>
      <c r="I177" s="31"/>
      <c r="J177" s="31"/>
      <c r="M177" s="25" t="s">
        <v>27</v>
      </c>
      <c r="N177" s="32">
        <f>((G177-1)*(1-(IF(H177="no",0,'results log'!$B$3)))+1)</f>
        <v>2.045</v>
      </c>
      <c r="O177" s="32">
        <f t="shared" si="15"/>
        <v>5</v>
      </c>
      <c r="P177" s="33">
        <f>IF(ISBLANK(M177),,IF(ISBLANK(F177),,(IF(M177="WON-EW",((((F177-1)*J177)*'results log'!$B$2)+('results log'!$B$2*(F177-1))),IF(M177="WON",((((F177-1)*J177)*'results log'!$B$2)+('results log'!$B$2*(F177-1))),IF(M177="PLACED",((((F177-1)*J177)*'results log'!$B$2)-'results log'!$B$2),IF(J177=0,-'results log'!$B$2,IF(J177=0,-'results log'!$B$2,-('results log'!$B$2*2)))))))*E177))</f>
        <v>9</v>
      </c>
      <c r="Q177" s="34">
        <f>IF(ISBLANK(M177),,IF(ISBLANK(G177),,(IF(M177="WON-EW",((((N177-1)*J177)*'results log'!$B$2)+('results log'!$B$2*(N177-1))),IF(M177="WON",((((N177-1)*J177)*'results log'!$B$2)+('results log'!$B$2*(N177-1))),IF(M177="PLACED",((((N177-1)*J177)*'results log'!$B$2)-'results log'!$B$2),IF(J177=0,-'results log'!$B$2,IF(J177=0,-'results log'!$B$2,-('results log'!$B$2*2)))))))*E177))</f>
        <v>10.45</v>
      </c>
      <c r="R177" s="34">
        <f>IF(ISBLANK(M177),,IF(T177&lt;&gt;1,((IF(M177="WON-EW",(((K177-1)*'results log'!$B$2)*(1-$B$3))+(((L177-1)*'results log'!$B$2)*(1-$B$3)),IF(M177="WON",(((K177-1)*'results log'!$B$2)*(1-$B$3)),IF(M177="PLACED",(((L177-1)*'results log'!$B$2)*(1-$B$3))-'results log'!$B$2,IF(J177=0,-'results log'!$B$2,-('results log'!$B$2*2))))))*E177),0))</f>
        <v>0</v>
      </c>
      <c r="S177" s="34" t="s">
        <v>98</v>
      </c>
      <c r="T177" s="19">
        <f t="shared" si="16"/>
        <v>1</v>
      </c>
      <c r="AF177" s="19">
        <f t="shared" si="17"/>
        <v>0</v>
      </c>
      <c r="AG177" s="19">
        <f t="shared" si="18"/>
        <v>0</v>
      </c>
      <c r="AH177" s="19">
        <f t="shared" si="19"/>
        <v>10.45</v>
      </c>
      <c r="AI177" s="19">
        <f t="shared" si="20"/>
        <v>0</v>
      </c>
    </row>
    <row r="178" spans="1:35" ht="15">
      <c r="A178" s="30">
        <v>42715</v>
      </c>
      <c r="B178" s="41" t="s">
        <v>369</v>
      </c>
      <c r="C178" s="25" t="s">
        <v>102</v>
      </c>
      <c r="D178" s="41" t="s">
        <v>188</v>
      </c>
      <c r="E178" s="31">
        <v>5</v>
      </c>
      <c r="F178" s="31">
        <v>1.85</v>
      </c>
      <c r="G178" s="31">
        <v>1.85</v>
      </c>
      <c r="H178" s="31"/>
      <c r="I178" s="31"/>
      <c r="J178" s="31"/>
      <c r="M178" s="25" t="s">
        <v>30</v>
      </c>
      <c r="N178" s="32">
        <f>((G178-1)*(1-(IF(H178="no",0,'results log'!$B$3)))+1)</f>
        <v>1.8075</v>
      </c>
      <c r="O178" s="32">
        <f t="shared" si="15"/>
        <v>5</v>
      </c>
      <c r="P178" s="33">
        <f>IF(ISBLANK(M178),,IF(ISBLANK(F178),,(IF(M178="WON-EW",((((F178-1)*J178)*'results log'!$B$2)+('results log'!$B$2*(F178-1))),IF(M178="WON",((((F178-1)*J178)*'results log'!$B$2)+('results log'!$B$2*(F178-1))),IF(M178="PLACED",((((F178-1)*J178)*'results log'!$B$2)-'results log'!$B$2),IF(J178=0,-'results log'!$B$2,IF(J178=0,-'results log'!$B$2,-('results log'!$B$2*2)))))))*E178))</f>
        <v>-10</v>
      </c>
      <c r="Q178" s="34">
        <f>IF(ISBLANK(M178),,IF(ISBLANK(G178),,(IF(M178="WON-EW",((((N178-1)*J178)*'results log'!$B$2)+('results log'!$B$2*(N178-1))),IF(M178="WON",((((N178-1)*J178)*'results log'!$B$2)+('results log'!$B$2*(N178-1))),IF(M178="PLACED",((((N178-1)*J178)*'results log'!$B$2)-'results log'!$B$2),IF(J178=0,-'results log'!$B$2,IF(J178=0,-'results log'!$B$2,-('results log'!$B$2*2)))))))*E178))</f>
        <v>-10</v>
      </c>
      <c r="R178" s="34">
        <f>IF(ISBLANK(M178),,IF(T178&lt;&gt;1,((IF(M178="WON-EW",(((K178-1)*'results log'!$B$2)*(1-$B$3))+(((L178-1)*'results log'!$B$2)*(1-$B$3)),IF(M178="WON",(((K178-1)*'results log'!$B$2)*(1-$B$3)),IF(M178="PLACED",(((L178-1)*'results log'!$B$2)*(1-$B$3))-'results log'!$B$2,IF(J178=0,-'results log'!$B$2,-('results log'!$B$2*2))))))*E178),0))</f>
        <v>0</v>
      </c>
      <c r="S178" s="34" t="s">
        <v>98</v>
      </c>
      <c r="T178" s="19">
        <f t="shared" si="16"/>
        <v>1</v>
      </c>
      <c r="AF178" s="19">
        <f t="shared" si="17"/>
        <v>0</v>
      </c>
      <c r="AG178" s="19">
        <f t="shared" si="18"/>
        <v>0</v>
      </c>
      <c r="AH178" s="19">
        <f t="shared" si="19"/>
        <v>-10</v>
      </c>
      <c r="AI178" s="19">
        <f t="shared" si="20"/>
        <v>0</v>
      </c>
    </row>
    <row r="179" spans="1:35" ht="15">
      <c r="A179" s="30">
        <v>42716</v>
      </c>
      <c r="B179" s="41" t="s">
        <v>370</v>
      </c>
      <c r="C179" s="25" t="s">
        <v>103</v>
      </c>
      <c r="D179" s="41" t="s">
        <v>42</v>
      </c>
      <c r="E179" s="31">
        <v>10</v>
      </c>
      <c r="F179" s="31">
        <v>1.83</v>
      </c>
      <c r="G179" s="31">
        <v>1.85</v>
      </c>
      <c r="H179" s="31"/>
      <c r="I179" s="31"/>
      <c r="J179" s="31"/>
      <c r="M179" s="25" t="s">
        <v>27</v>
      </c>
      <c r="N179" s="32">
        <f>((G179-1)*(1-(IF(H179="no",0,'results log'!$B$3)))+1)</f>
        <v>1.8075</v>
      </c>
      <c r="O179" s="32">
        <f t="shared" si="15"/>
        <v>10</v>
      </c>
      <c r="P179" s="33">
        <f>IF(ISBLANK(M179),,IF(ISBLANK(F179),,(IF(M179="WON-EW",((((F179-1)*J179)*'results log'!$B$2)+('results log'!$B$2*(F179-1))),IF(M179="WON",((((F179-1)*J179)*'results log'!$B$2)+('results log'!$B$2*(F179-1))),IF(M179="PLACED",((((F179-1)*J179)*'results log'!$B$2)-'results log'!$B$2),IF(J179=0,-'results log'!$B$2,IF(J179=0,-'results log'!$B$2,-('results log'!$B$2*2)))))))*E179))</f>
        <v>16.6</v>
      </c>
      <c r="Q179" s="34">
        <f>IF(ISBLANK(M179),,IF(ISBLANK(G179),,(IF(M179="WON-EW",((((N179-1)*J179)*'results log'!$B$2)+('results log'!$B$2*(N179-1))),IF(M179="WON",((((N179-1)*J179)*'results log'!$B$2)+('results log'!$B$2*(N179-1))),IF(M179="PLACED",((((N179-1)*J179)*'results log'!$B$2)-'results log'!$B$2),IF(J179=0,-'results log'!$B$2,IF(J179=0,-'results log'!$B$2,-('results log'!$B$2*2)))))))*E179))</f>
        <v>16.150000000000002</v>
      </c>
      <c r="R179" s="34">
        <f>IF(ISBLANK(M179),,IF(T179&lt;&gt;1,((IF(M179="WON-EW",(((K179-1)*'results log'!$B$2)*(1-$B$3))+(((L179-1)*'results log'!$B$2)*(1-$B$3)),IF(M179="WON",(((K179-1)*'results log'!$B$2)*(1-$B$3)),IF(M179="PLACED",(((L179-1)*'results log'!$B$2)*(1-$B$3))-'results log'!$B$2,IF(J179=0,-'results log'!$B$2,-('results log'!$B$2*2))))))*E179),0))</f>
        <v>0</v>
      </c>
      <c r="S179" s="34" t="s">
        <v>37</v>
      </c>
      <c r="T179" s="19">
        <f t="shared" si="16"/>
        <v>1</v>
      </c>
      <c r="AF179" s="19">
        <f t="shared" si="17"/>
        <v>16.150000000000002</v>
      </c>
      <c r="AG179" s="19">
        <f t="shared" si="18"/>
        <v>0</v>
      </c>
      <c r="AH179" s="19">
        <f t="shared" si="19"/>
        <v>0</v>
      </c>
      <c r="AI179" s="19">
        <f t="shared" si="20"/>
        <v>0</v>
      </c>
    </row>
    <row r="180" spans="1:35" ht="15">
      <c r="A180" s="30">
        <v>42716</v>
      </c>
      <c r="B180" s="41" t="s">
        <v>374</v>
      </c>
      <c r="C180" s="25" t="s">
        <v>102</v>
      </c>
      <c r="D180" s="41" t="s">
        <v>162</v>
      </c>
      <c r="E180" s="31">
        <v>10</v>
      </c>
      <c r="F180" s="31">
        <v>1.72</v>
      </c>
      <c r="G180" s="31">
        <v>1.75</v>
      </c>
      <c r="H180" s="31"/>
      <c r="I180" s="31"/>
      <c r="J180" s="31"/>
      <c r="M180" s="25" t="s">
        <v>30</v>
      </c>
      <c r="N180" s="32">
        <f>((G180-1)*(1-(IF(H180="no",0,'results log'!$B$3)))+1)</f>
        <v>1.7125</v>
      </c>
      <c r="O180" s="32">
        <f t="shared" si="15"/>
        <v>10</v>
      </c>
      <c r="P180" s="33">
        <f>IF(ISBLANK(M180),,IF(ISBLANK(F180),,(IF(M180="WON-EW",((((F180-1)*J180)*'results log'!$B$2)+('results log'!$B$2*(F180-1))),IF(M180="WON",((((F180-1)*J180)*'results log'!$B$2)+('results log'!$B$2*(F180-1))),IF(M180="PLACED",((((F180-1)*J180)*'results log'!$B$2)-'results log'!$B$2),IF(J180=0,-'results log'!$B$2,IF(J180=0,-'results log'!$B$2,-('results log'!$B$2*2)))))))*E180))</f>
        <v>-20</v>
      </c>
      <c r="Q180" s="34">
        <f>IF(ISBLANK(M180),,IF(ISBLANK(G180),,(IF(M180="WON-EW",((((N180-1)*J180)*'results log'!$B$2)+('results log'!$B$2*(N180-1))),IF(M180="WON",((((N180-1)*J180)*'results log'!$B$2)+('results log'!$B$2*(N180-1))),IF(M180="PLACED",((((N180-1)*J180)*'results log'!$B$2)-'results log'!$B$2),IF(J180=0,-'results log'!$B$2,IF(J180=0,-'results log'!$B$2,-('results log'!$B$2*2)))))))*E180))</f>
        <v>-20</v>
      </c>
      <c r="R180" s="34">
        <f>IF(ISBLANK(M180),,IF(T180&lt;&gt;1,((IF(M180="WON-EW",(((K180-1)*'results log'!$B$2)*(1-$B$3))+(((L180-1)*'results log'!$B$2)*(1-$B$3)),IF(M180="WON",(((K180-1)*'results log'!$B$2)*(1-$B$3)),IF(M180="PLACED",(((L180-1)*'results log'!$B$2)*(1-$B$3))-'results log'!$B$2,IF(J180=0,-'results log'!$B$2,-('results log'!$B$2*2))))))*E180),0))</f>
        <v>0</v>
      </c>
      <c r="S180" s="34" t="s">
        <v>47</v>
      </c>
      <c r="T180" s="19">
        <f t="shared" si="16"/>
        <v>1</v>
      </c>
      <c r="AF180" s="19">
        <f t="shared" si="17"/>
        <v>0</v>
      </c>
      <c r="AG180" s="19">
        <f t="shared" si="18"/>
        <v>-20</v>
      </c>
      <c r="AH180" s="19">
        <f t="shared" si="19"/>
        <v>0</v>
      </c>
      <c r="AI180" s="19">
        <f t="shared" si="20"/>
        <v>0</v>
      </c>
    </row>
    <row r="181" spans="1:35" ht="15">
      <c r="A181" s="30">
        <v>42716</v>
      </c>
      <c r="B181" s="41" t="s">
        <v>375</v>
      </c>
      <c r="C181" s="25" t="s">
        <v>103</v>
      </c>
      <c r="D181" s="41" t="s">
        <v>371</v>
      </c>
      <c r="E181" s="31">
        <v>10</v>
      </c>
      <c r="F181" s="31">
        <v>1.83</v>
      </c>
      <c r="G181" s="31">
        <v>1.83</v>
      </c>
      <c r="H181" s="31"/>
      <c r="I181" s="31"/>
      <c r="J181" s="31"/>
      <c r="M181" s="25" t="s">
        <v>27</v>
      </c>
      <c r="N181" s="32">
        <f>((G181-1)*(1-(IF(H181="no",0,'results log'!$B$3)))+1)</f>
        <v>1.7885</v>
      </c>
      <c r="O181" s="32">
        <f t="shared" si="15"/>
        <v>10</v>
      </c>
      <c r="P181" s="33">
        <f>IF(ISBLANK(M181),,IF(ISBLANK(F181),,(IF(M181="WON-EW",((((F181-1)*J181)*'results log'!$B$2)+('results log'!$B$2*(F181-1))),IF(M181="WON",((((F181-1)*J181)*'results log'!$B$2)+('results log'!$B$2*(F181-1))),IF(M181="PLACED",((((F181-1)*J181)*'results log'!$B$2)-'results log'!$B$2),IF(J181=0,-'results log'!$B$2,IF(J181=0,-'results log'!$B$2,-('results log'!$B$2*2)))))))*E181))</f>
        <v>16.6</v>
      </c>
      <c r="Q181" s="34">
        <f>IF(ISBLANK(M181),,IF(ISBLANK(G181),,(IF(M181="WON-EW",((((N181-1)*J181)*'results log'!$B$2)+('results log'!$B$2*(N181-1))),IF(M181="WON",((((N181-1)*J181)*'results log'!$B$2)+('results log'!$B$2*(N181-1))),IF(M181="PLACED",((((N181-1)*J181)*'results log'!$B$2)-'results log'!$B$2),IF(J181=0,-'results log'!$B$2,IF(J181=0,-'results log'!$B$2,-('results log'!$B$2*2)))))))*E181))</f>
        <v>15.77</v>
      </c>
      <c r="R181" s="34">
        <f>IF(ISBLANK(M181),,IF(T181&lt;&gt;1,((IF(M181="WON-EW",(((K181-1)*'results log'!$B$2)*(1-$B$3))+(((L181-1)*'results log'!$B$2)*(1-$B$3)),IF(M181="WON",(((K181-1)*'results log'!$B$2)*(1-$B$3)),IF(M181="PLACED",(((L181-1)*'results log'!$B$2)*(1-$B$3))-'results log'!$B$2,IF(J181=0,-'results log'!$B$2,-('results log'!$B$2*2))))))*E181),0))</f>
        <v>0</v>
      </c>
      <c r="S181" s="34" t="s">
        <v>47</v>
      </c>
      <c r="T181" s="19">
        <f t="shared" si="16"/>
        <v>1</v>
      </c>
      <c r="AF181" s="19">
        <f t="shared" si="17"/>
        <v>0</v>
      </c>
      <c r="AG181" s="19">
        <f t="shared" si="18"/>
        <v>15.77</v>
      </c>
      <c r="AH181" s="19">
        <f t="shared" si="19"/>
        <v>0</v>
      </c>
      <c r="AI181" s="19">
        <f t="shared" si="20"/>
        <v>0</v>
      </c>
    </row>
    <row r="182" spans="1:35" ht="15">
      <c r="A182" s="30">
        <v>42716</v>
      </c>
      <c r="B182" s="41" t="s">
        <v>376</v>
      </c>
      <c r="C182" s="25" t="s">
        <v>104</v>
      </c>
      <c r="D182" s="41" t="s">
        <v>372</v>
      </c>
      <c r="E182" s="31">
        <v>10</v>
      </c>
      <c r="F182" s="31">
        <v>1.85</v>
      </c>
      <c r="G182" s="31">
        <v>1.83</v>
      </c>
      <c r="H182" s="31"/>
      <c r="I182" s="31"/>
      <c r="J182" s="31"/>
      <c r="M182" s="25" t="s">
        <v>27</v>
      </c>
      <c r="N182" s="32">
        <f>((G182-1)*(1-(IF(H182="no",0,'results log'!$B$3)))+1)</f>
        <v>1.7885</v>
      </c>
      <c r="O182" s="32">
        <f t="shared" si="15"/>
        <v>10</v>
      </c>
      <c r="P182" s="33">
        <f>IF(ISBLANK(M182),,IF(ISBLANK(F182),,(IF(M182="WON-EW",((((F182-1)*J182)*'results log'!$B$2)+('results log'!$B$2*(F182-1))),IF(M182="WON",((((F182-1)*J182)*'results log'!$B$2)+('results log'!$B$2*(F182-1))),IF(M182="PLACED",((((F182-1)*J182)*'results log'!$B$2)-'results log'!$B$2),IF(J182=0,-'results log'!$B$2,IF(J182=0,-'results log'!$B$2,-('results log'!$B$2*2)))))))*E182))</f>
        <v>17</v>
      </c>
      <c r="Q182" s="34">
        <f>IF(ISBLANK(M182),,IF(ISBLANK(G182),,(IF(M182="WON-EW",((((N182-1)*J182)*'results log'!$B$2)+('results log'!$B$2*(N182-1))),IF(M182="WON",((((N182-1)*J182)*'results log'!$B$2)+('results log'!$B$2*(N182-1))),IF(M182="PLACED",((((N182-1)*J182)*'results log'!$B$2)-'results log'!$B$2),IF(J182=0,-'results log'!$B$2,IF(J182=0,-'results log'!$B$2,-('results log'!$B$2*2)))))))*E182))</f>
        <v>15.77</v>
      </c>
      <c r="R182" s="34">
        <f>IF(ISBLANK(M182),,IF(T182&lt;&gt;1,((IF(M182="WON-EW",(((K182-1)*'results log'!$B$2)*(1-$B$3))+(((L182-1)*'results log'!$B$2)*(1-$B$3)),IF(M182="WON",(((K182-1)*'results log'!$B$2)*(1-$B$3)),IF(M182="PLACED",(((L182-1)*'results log'!$B$2)*(1-$B$3))-'results log'!$B$2,IF(J182=0,-'results log'!$B$2,-('results log'!$B$2*2))))))*E182),0))</f>
        <v>0</v>
      </c>
      <c r="S182" s="34" t="s">
        <v>47</v>
      </c>
      <c r="T182" s="19">
        <f t="shared" si="16"/>
        <v>1</v>
      </c>
      <c r="AF182" s="19">
        <f t="shared" si="17"/>
        <v>0</v>
      </c>
      <c r="AG182" s="19">
        <f t="shared" si="18"/>
        <v>15.77</v>
      </c>
      <c r="AH182" s="19">
        <f t="shared" si="19"/>
        <v>0</v>
      </c>
      <c r="AI182" s="19">
        <f t="shared" si="20"/>
        <v>0</v>
      </c>
    </row>
    <row r="183" spans="1:35" ht="15">
      <c r="A183" s="30">
        <v>42716</v>
      </c>
      <c r="B183" s="41" t="s">
        <v>377</v>
      </c>
      <c r="C183" s="25" t="s">
        <v>102</v>
      </c>
      <c r="D183" s="41" t="s">
        <v>317</v>
      </c>
      <c r="E183" s="31">
        <v>5</v>
      </c>
      <c r="F183" s="31">
        <v>1.75</v>
      </c>
      <c r="G183" s="31">
        <v>1.76</v>
      </c>
      <c r="H183" s="31"/>
      <c r="I183" s="31"/>
      <c r="J183" s="31"/>
      <c r="M183" s="25" t="s">
        <v>27</v>
      </c>
      <c r="N183" s="32">
        <f>((G183-1)*(1-(IF(H183="no",0,'results log'!$B$3)))+1)</f>
        <v>1.722</v>
      </c>
      <c r="O183" s="32">
        <f t="shared" si="15"/>
        <v>5</v>
      </c>
      <c r="P183" s="33">
        <f>IF(ISBLANK(M183),,IF(ISBLANK(F183),,(IF(M183="WON-EW",((((F183-1)*J183)*'results log'!$B$2)+('results log'!$B$2*(F183-1))),IF(M183="WON",((((F183-1)*J183)*'results log'!$B$2)+('results log'!$B$2*(F183-1))),IF(M183="PLACED",((((F183-1)*J183)*'results log'!$B$2)-'results log'!$B$2),IF(J183=0,-'results log'!$B$2,IF(J183=0,-'results log'!$B$2,-('results log'!$B$2*2)))))))*E183))</f>
        <v>7.5</v>
      </c>
      <c r="Q183" s="34">
        <f>IF(ISBLANK(M183),,IF(ISBLANK(G183),,(IF(M183="WON-EW",((((N183-1)*J183)*'results log'!$B$2)+('results log'!$B$2*(N183-1))),IF(M183="WON",((((N183-1)*J183)*'results log'!$B$2)+('results log'!$B$2*(N183-1))),IF(M183="PLACED",((((N183-1)*J183)*'results log'!$B$2)-'results log'!$B$2),IF(J183=0,-'results log'!$B$2,IF(J183=0,-'results log'!$B$2,-('results log'!$B$2*2)))))))*E183))</f>
        <v>7.22</v>
      </c>
      <c r="R183" s="34">
        <f>IF(ISBLANK(M183),,IF(T183&lt;&gt;1,((IF(M183="WON-EW",(((K183-1)*'results log'!$B$2)*(1-$B$3))+(((L183-1)*'results log'!$B$2)*(1-$B$3)),IF(M183="WON",(((K183-1)*'results log'!$B$2)*(1-$B$3)),IF(M183="PLACED",(((L183-1)*'results log'!$B$2)*(1-$B$3))-'results log'!$B$2,IF(J183=0,-'results log'!$B$2,-('results log'!$B$2*2))))))*E183),0))</f>
        <v>0</v>
      </c>
      <c r="S183" s="34" t="s">
        <v>98</v>
      </c>
      <c r="T183" s="19">
        <f t="shared" si="16"/>
        <v>1</v>
      </c>
      <c r="AF183" s="19">
        <f t="shared" si="17"/>
        <v>0</v>
      </c>
      <c r="AG183" s="19">
        <f t="shared" si="18"/>
        <v>0</v>
      </c>
      <c r="AH183" s="19">
        <f t="shared" si="19"/>
        <v>7.22</v>
      </c>
      <c r="AI183" s="19">
        <f t="shared" si="20"/>
        <v>0</v>
      </c>
    </row>
    <row r="184" spans="1:35" ht="15">
      <c r="A184" s="30">
        <v>42716</v>
      </c>
      <c r="B184" s="41" t="s">
        <v>378</v>
      </c>
      <c r="C184" s="25" t="s">
        <v>108</v>
      </c>
      <c r="D184" s="41" t="s">
        <v>373</v>
      </c>
      <c r="E184" s="31">
        <v>5</v>
      </c>
      <c r="F184" s="31">
        <v>1.8</v>
      </c>
      <c r="G184" s="31">
        <v>1.8</v>
      </c>
      <c r="H184" s="31"/>
      <c r="I184" s="31"/>
      <c r="J184" s="31"/>
      <c r="M184" s="25" t="s">
        <v>27</v>
      </c>
      <c r="N184" s="32">
        <f>((G184-1)*(1-(IF(H184="no",0,'results log'!$B$3)))+1)</f>
        <v>1.76</v>
      </c>
      <c r="O184" s="32">
        <f t="shared" si="15"/>
        <v>5</v>
      </c>
      <c r="P184" s="33">
        <f>IF(ISBLANK(M184),,IF(ISBLANK(F184),,(IF(M184="WON-EW",((((F184-1)*J184)*'results log'!$B$2)+('results log'!$B$2*(F184-1))),IF(M184="WON",((((F184-1)*J184)*'results log'!$B$2)+('results log'!$B$2*(F184-1))),IF(M184="PLACED",((((F184-1)*J184)*'results log'!$B$2)-'results log'!$B$2),IF(J184=0,-'results log'!$B$2,IF(J184=0,-'results log'!$B$2,-('results log'!$B$2*2)))))))*E184))</f>
        <v>8</v>
      </c>
      <c r="Q184" s="34">
        <f>IF(ISBLANK(M184),,IF(ISBLANK(G184),,(IF(M184="WON-EW",((((N184-1)*J184)*'results log'!$B$2)+('results log'!$B$2*(N184-1))),IF(M184="WON",((((N184-1)*J184)*'results log'!$B$2)+('results log'!$B$2*(N184-1))),IF(M184="PLACED",((((N184-1)*J184)*'results log'!$B$2)-'results log'!$B$2),IF(J184=0,-'results log'!$B$2,IF(J184=0,-'results log'!$B$2,-('results log'!$B$2*2)))))))*E184))</f>
        <v>7.6</v>
      </c>
      <c r="R184" s="34">
        <f>IF(ISBLANK(M184),,IF(T184&lt;&gt;1,((IF(M184="WON-EW",(((K184-1)*'results log'!$B$2)*(1-$B$3))+(((L184-1)*'results log'!$B$2)*(1-$B$3)),IF(M184="WON",(((K184-1)*'results log'!$B$2)*(1-$B$3)),IF(M184="PLACED",(((L184-1)*'results log'!$B$2)*(1-$B$3))-'results log'!$B$2,IF(J184=0,-'results log'!$B$2,-('results log'!$B$2*2))))))*E184),0))</f>
        <v>0</v>
      </c>
      <c r="S184" s="34" t="s">
        <v>98</v>
      </c>
      <c r="T184" s="19">
        <f t="shared" si="16"/>
        <v>1</v>
      </c>
      <c r="AF184" s="19">
        <f t="shared" si="17"/>
        <v>0</v>
      </c>
      <c r="AG184" s="19">
        <f t="shared" si="18"/>
        <v>0</v>
      </c>
      <c r="AH184" s="19">
        <f t="shared" si="19"/>
        <v>7.6</v>
      </c>
      <c r="AI184" s="19">
        <f t="shared" si="20"/>
        <v>0</v>
      </c>
    </row>
    <row r="185" spans="1:35" ht="15">
      <c r="A185" s="30">
        <v>42717</v>
      </c>
      <c r="B185" s="41" t="s">
        <v>383</v>
      </c>
      <c r="C185" s="25" t="s">
        <v>103</v>
      </c>
      <c r="D185" s="41" t="s">
        <v>380</v>
      </c>
      <c r="E185" s="31">
        <v>10</v>
      </c>
      <c r="F185" s="31">
        <v>1.97</v>
      </c>
      <c r="G185" s="31">
        <v>1.97</v>
      </c>
      <c r="H185" s="31"/>
      <c r="I185" s="31"/>
      <c r="J185" s="31"/>
      <c r="M185" s="25" t="s">
        <v>30</v>
      </c>
      <c r="N185" s="32">
        <f>((G185-1)*(1-(IF(H185="no",0,'results log'!$B$3)))+1)</f>
        <v>1.9215</v>
      </c>
      <c r="O185" s="32">
        <f t="shared" si="15"/>
        <v>10</v>
      </c>
      <c r="P185" s="33">
        <f>IF(ISBLANK(M185),,IF(ISBLANK(F185),,(IF(M185="WON-EW",((((F185-1)*J185)*'results log'!$B$2)+('results log'!$B$2*(F185-1))),IF(M185="WON",((((F185-1)*J185)*'results log'!$B$2)+('results log'!$B$2*(F185-1))),IF(M185="PLACED",((((F185-1)*J185)*'results log'!$B$2)-'results log'!$B$2),IF(J185=0,-'results log'!$B$2,IF(J185=0,-'results log'!$B$2,-('results log'!$B$2*2)))))))*E185))</f>
        <v>-20</v>
      </c>
      <c r="Q185" s="34">
        <f>IF(ISBLANK(M185),,IF(ISBLANK(G185),,(IF(M185="WON-EW",((((N185-1)*J185)*'results log'!$B$2)+('results log'!$B$2*(N185-1))),IF(M185="WON",((((N185-1)*J185)*'results log'!$B$2)+('results log'!$B$2*(N185-1))),IF(M185="PLACED",((((N185-1)*J185)*'results log'!$B$2)-'results log'!$B$2),IF(J185=0,-'results log'!$B$2,IF(J185=0,-'results log'!$B$2,-('results log'!$B$2*2)))))))*E185))</f>
        <v>-20</v>
      </c>
      <c r="R185" s="34">
        <f>IF(ISBLANK(M185),,IF(T185&lt;&gt;1,((IF(M185="WON-EW",(((K185-1)*'results log'!$B$2)*(1-$B$3))+(((L185-1)*'results log'!$B$2)*(1-$B$3)),IF(M185="WON",(((K185-1)*'results log'!$B$2)*(1-$B$3)),IF(M185="PLACED",(((L185-1)*'results log'!$B$2)*(1-$B$3))-'results log'!$B$2,IF(J185=0,-'results log'!$B$2,-('results log'!$B$2*2))))))*E185),0))</f>
        <v>0</v>
      </c>
      <c r="S185" s="34" t="s">
        <v>37</v>
      </c>
      <c r="T185" s="19">
        <f t="shared" si="16"/>
        <v>1</v>
      </c>
      <c r="AF185" s="19">
        <f t="shared" si="17"/>
        <v>-20</v>
      </c>
      <c r="AG185" s="19">
        <f t="shared" si="18"/>
        <v>0</v>
      </c>
      <c r="AH185" s="19">
        <f t="shared" si="19"/>
        <v>0</v>
      </c>
      <c r="AI185" s="19">
        <f t="shared" si="20"/>
        <v>0</v>
      </c>
    </row>
    <row r="186" spans="1:35" ht="15">
      <c r="A186" s="30">
        <v>42717</v>
      </c>
      <c r="B186" s="41" t="s">
        <v>384</v>
      </c>
      <c r="C186" s="25" t="s">
        <v>108</v>
      </c>
      <c r="D186" s="41" t="s">
        <v>371</v>
      </c>
      <c r="E186" s="31">
        <v>10</v>
      </c>
      <c r="F186" s="31">
        <v>1.9</v>
      </c>
      <c r="G186" s="31">
        <v>1.91</v>
      </c>
      <c r="H186" s="31"/>
      <c r="I186" s="31"/>
      <c r="J186" s="31"/>
      <c r="M186" s="25" t="s">
        <v>27</v>
      </c>
      <c r="N186" s="32">
        <f>((G186-1)*(1-(IF(H186="no",0,'results log'!$B$3)))+1)</f>
        <v>1.8645</v>
      </c>
      <c r="O186" s="32">
        <f t="shared" si="15"/>
        <v>10</v>
      </c>
      <c r="P186" s="33">
        <f>IF(ISBLANK(M186),,IF(ISBLANK(F186),,(IF(M186="WON-EW",((((F186-1)*J186)*'results log'!$B$2)+('results log'!$B$2*(F186-1))),IF(M186="WON",((((F186-1)*J186)*'results log'!$B$2)+('results log'!$B$2*(F186-1))),IF(M186="PLACED",((((F186-1)*J186)*'results log'!$B$2)-'results log'!$B$2),IF(J186=0,-'results log'!$B$2,IF(J186=0,-'results log'!$B$2,-('results log'!$B$2*2)))))))*E186))</f>
        <v>18</v>
      </c>
      <c r="Q186" s="34">
        <f>IF(ISBLANK(M186),,IF(ISBLANK(G186),,(IF(M186="WON-EW",((((N186-1)*J186)*'results log'!$B$2)+('results log'!$B$2*(N186-1))),IF(M186="WON",((((N186-1)*J186)*'results log'!$B$2)+('results log'!$B$2*(N186-1))),IF(M186="PLACED",((((N186-1)*J186)*'results log'!$B$2)-'results log'!$B$2),IF(J186=0,-'results log'!$B$2,IF(J186=0,-'results log'!$B$2,-('results log'!$B$2*2)))))))*E186))</f>
        <v>17.29</v>
      </c>
      <c r="R186" s="34">
        <f>IF(ISBLANK(M186),,IF(T186&lt;&gt;1,((IF(M186="WON-EW",(((K186-1)*'results log'!$B$2)*(1-$B$3))+(((L186-1)*'results log'!$B$2)*(1-$B$3)),IF(M186="WON",(((K186-1)*'results log'!$B$2)*(1-$B$3)),IF(M186="PLACED",(((L186-1)*'results log'!$B$2)*(1-$B$3))-'results log'!$B$2,IF(J186=0,-'results log'!$B$2,-('results log'!$B$2*2))))))*E186),0))</f>
        <v>0</v>
      </c>
      <c r="S186" s="34" t="s">
        <v>47</v>
      </c>
      <c r="T186" s="19">
        <f t="shared" si="16"/>
        <v>1</v>
      </c>
      <c r="AF186" s="19">
        <f t="shared" si="17"/>
        <v>0</v>
      </c>
      <c r="AG186" s="19">
        <f t="shared" si="18"/>
        <v>17.29</v>
      </c>
      <c r="AH186" s="19">
        <f t="shared" si="19"/>
        <v>0</v>
      </c>
      <c r="AI186" s="19">
        <f t="shared" si="20"/>
        <v>0</v>
      </c>
    </row>
    <row r="187" spans="1:35" ht="15">
      <c r="A187" s="30">
        <v>42717</v>
      </c>
      <c r="B187" s="41" t="s">
        <v>385</v>
      </c>
      <c r="C187" s="25" t="s">
        <v>103</v>
      </c>
      <c r="D187" s="41" t="s">
        <v>54</v>
      </c>
      <c r="E187" s="31">
        <v>10</v>
      </c>
      <c r="F187" s="31">
        <v>1.83</v>
      </c>
      <c r="G187" s="31">
        <v>1.83</v>
      </c>
      <c r="H187" s="31"/>
      <c r="I187" s="31"/>
      <c r="J187" s="31"/>
      <c r="M187" s="25" t="s">
        <v>27</v>
      </c>
      <c r="N187" s="32">
        <f>((G187-1)*(1-(IF(H187="no",0,'results log'!$B$3)))+1)</f>
        <v>1.7885</v>
      </c>
      <c r="O187" s="32">
        <f t="shared" si="15"/>
        <v>10</v>
      </c>
      <c r="P187" s="33">
        <f>IF(ISBLANK(M187),,IF(ISBLANK(F187),,(IF(M187="WON-EW",((((F187-1)*J187)*'results log'!$B$2)+('results log'!$B$2*(F187-1))),IF(M187="WON",((((F187-1)*J187)*'results log'!$B$2)+('results log'!$B$2*(F187-1))),IF(M187="PLACED",((((F187-1)*J187)*'results log'!$B$2)-'results log'!$B$2),IF(J187=0,-'results log'!$B$2,IF(J187=0,-'results log'!$B$2,-('results log'!$B$2*2)))))))*E187))</f>
        <v>16.6</v>
      </c>
      <c r="Q187" s="34">
        <f>IF(ISBLANK(M187),,IF(ISBLANK(G187),,(IF(M187="WON-EW",((((N187-1)*J187)*'results log'!$B$2)+('results log'!$B$2*(N187-1))),IF(M187="WON",((((N187-1)*J187)*'results log'!$B$2)+('results log'!$B$2*(N187-1))),IF(M187="PLACED",((((N187-1)*J187)*'results log'!$B$2)-'results log'!$B$2),IF(J187=0,-'results log'!$B$2,IF(J187=0,-'results log'!$B$2,-('results log'!$B$2*2)))))))*E187))</f>
        <v>15.77</v>
      </c>
      <c r="R187" s="34">
        <f>IF(ISBLANK(M187),,IF(T187&lt;&gt;1,((IF(M187="WON-EW",(((K187-1)*'results log'!$B$2)*(1-$B$3))+(((L187-1)*'results log'!$B$2)*(1-$B$3)),IF(M187="WON",(((K187-1)*'results log'!$B$2)*(1-$B$3)),IF(M187="PLACED",(((L187-1)*'results log'!$B$2)*(1-$B$3))-'results log'!$B$2,IF(J187=0,-'results log'!$B$2,-('results log'!$B$2*2))))))*E187),0))</f>
        <v>0</v>
      </c>
      <c r="S187" s="34" t="s">
        <v>47</v>
      </c>
      <c r="T187" s="19">
        <f t="shared" si="16"/>
        <v>1</v>
      </c>
      <c r="AF187" s="19">
        <f t="shared" si="17"/>
        <v>0</v>
      </c>
      <c r="AG187" s="19">
        <f t="shared" si="18"/>
        <v>15.77</v>
      </c>
      <c r="AH187" s="19">
        <f t="shared" si="19"/>
        <v>0</v>
      </c>
      <c r="AI187" s="19">
        <f t="shared" si="20"/>
        <v>0</v>
      </c>
    </row>
    <row r="188" spans="1:35" ht="15">
      <c r="A188" s="30">
        <v>42717</v>
      </c>
      <c r="B188" s="41" t="s">
        <v>386</v>
      </c>
      <c r="C188" s="25" t="s">
        <v>103</v>
      </c>
      <c r="D188" s="41" t="s">
        <v>381</v>
      </c>
      <c r="E188" s="31">
        <v>5</v>
      </c>
      <c r="F188" s="31">
        <v>1.83</v>
      </c>
      <c r="G188" s="31">
        <v>1.8</v>
      </c>
      <c r="H188" s="31"/>
      <c r="I188" s="31"/>
      <c r="J188" s="31"/>
      <c r="M188" s="25" t="s">
        <v>30</v>
      </c>
      <c r="N188" s="32">
        <f>((G188-1)*(1-(IF(H188="no",0,'results log'!$B$3)))+1)</f>
        <v>1.76</v>
      </c>
      <c r="O188" s="32">
        <f t="shared" si="15"/>
        <v>5</v>
      </c>
      <c r="P188" s="33">
        <f>IF(ISBLANK(M188),,IF(ISBLANK(F188),,(IF(M188="WON-EW",((((F188-1)*J188)*'results log'!$B$2)+('results log'!$B$2*(F188-1))),IF(M188="WON",((((F188-1)*J188)*'results log'!$B$2)+('results log'!$B$2*(F188-1))),IF(M188="PLACED",((((F188-1)*J188)*'results log'!$B$2)-'results log'!$B$2),IF(J188=0,-'results log'!$B$2,IF(J188=0,-'results log'!$B$2,-('results log'!$B$2*2)))))))*E188))</f>
        <v>-10</v>
      </c>
      <c r="Q188" s="34">
        <f>IF(ISBLANK(M188),,IF(ISBLANK(G188),,(IF(M188="WON-EW",((((N188-1)*J188)*'results log'!$B$2)+('results log'!$B$2*(N188-1))),IF(M188="WON",((((N188-1)*J188)*'results log'!$B$2)+('results log'!$B$2*(N188-1))),IF(M188="PLACED",((((N188-1)*J188)*'results log'!$B$2)-'results log'!$B$2),IF(J188=0,-'results log'!$B$2,IF(J188=0,-'results log'!$B$2,-('results log'!$B$2*2)))))))*E188))</f>
        <v>-10</v>
      </c>
      <c r="R188" s="34">
        <f>IF(ISBLANK(M188),,IF(T188&lt;&gt;1,((IF(M188="WON-EW",(((K188-1)*'results log'!$B$2)*(1-$B$3))+(((L188-1)*'results log'!$B$2)*(1-$B$3)),IF(M188="WON",(((K188-1)*'results log'!$B$2)*(1-$B$3)),IF(M188="PLACED",(((L188-1)*'results log'!$B$2)*(1-$B$3))-'results log'!$B$2,IF(J188=0,-'results log'!$B$2,-('results log'!$B$2*2))))))*E188),0))</f>
        <v>0</v>
      </c>
      <c r="S188" s="34" t="s">
        <v>98</v>
      </c>
      <c r="T188" s="19">
        <f t="shared" si="16"/>
        <v>1</v>
      </c>
      <c r="AF188" s="19">
        <f t="shared" si="17"/>
        <v>0</v>
      </c>
      <c r="AG188" s="19">
        <f t="shared" si="18"/>
        <v>0</v>
      </c>
      <c r="AH188" s="19">
        <f t="shared" si="19"/>
        <v>-10</v>
      </c>
      <c r="AI188" s="19">
        <f t="shared" si="20"/>
        <v>0</v>
      </c>
    </row>
    <row r="189" spans="1:35" ht="15">
      <c r="A189" s="30">
        <v>42717</v>
      </c>
      <c r="B189" s="41" t="s">
        <v>387</v>
      </c>
      <c r="C189" s="25" t="s">
        <v>104</v>
      </c>
      <c r="D189" s="41" t="s">
        <v>382</v>
      </c>
      <c r="E189" s="31">
        <v>5</v>
      </c>
      <c r="F189" s="31">
        <v>1.9</v>
      </c>
      <c r="G189" s="31">
        <v>1.9</v>
      </c>
      <c r="H189" s="31"/>
      <c r="I189" s="31"/>
      <c r="J189" s="31"/>
      <c r="M189" s="25" t="s">
        <v>27</v>
      </c>
      <c r="N189" s="32">
        <f>((G189-1)*(1-(IF(H189="no",0,'results log'!$B$3)))+1)</f>
        <v>1.855</v>
      </c>
      <c r="O189" s="32">
        <f t="shared" si="15"/>
        <v>5</v>
      </c>
      <c r="P189" s="33">
        <f>IF(ISBLANK(M189),,IF(ISBLANK(F189),,(IF(M189="WON-EW",((((F189-1)*J189)*'results log'!$B$2)+('results log'!$B$2*(F189-1))),IF(M189="WON",((((F189-1)*J189)*'results log'!$B$2)+('results log'!$B$2*(F189-1))),IF(M189="PLACED",((((F189-1)*J189)*'results log'!$B$2)-'results log'!$B$2),IF(J189=0,-'results log'!$B$2,IF(J189=0,-'results log'!$B$2,-('results log'!$B$2*2)))))))*E189))</f>
        <v>9</v>
      </c>
      <c r="Q189" s="34">
        <f>IF(ISBLANK(M189),,IF(ISBLANK(G189),,(IF(M189="WON-EW",((((N189-1)*J189)*'results log'!$B$2)+('results log'!$B$2*(N189-1))),IF(M189="WON",((((N189-1)*J189)*'results log'!$B$2)+('results log'!$B$2*(N189-1))),IF(M189="PLACED",((((N189-1)*J189)*'results log'!$B$2)-'results log'!$B$2),IF(J189=0,-'results log'!$B$2,IF(J189=0,-'results log'!$B$2,-('results log'!$B$2*2)))))))*E189))</f>
        <v>8.55</v>
      </c>
      <c r="R189" s="34">
        <f>IF(ISBLANK(M189),,IF(T189&lt;&gt;1,((IF(M189="WON-EW",(((K189-1)*'results log'!$B$2)*(1-$B$3))+(((L189-1)*'results log'!$B$2)*(1-$B$3)),IF(M189="WON",(((K189-1)*'results log'!$B$2)*(1-$B$3)),IF(M189="PLACED",(((L189-1)*'results log'!$B$2)*(1-$B$3))-'results log'!$B$2,IF(J189=0,-'results log'!$B$2,-('results log'!$B$2*2))))))*E189),0))</f>
        <v>0</v>
      </c>
      <c r="S189" s="34" t="s">
        <v>98</v>
      </c>
      <c r="T189" s="19">
        <f t="shared" si="16"/>
        <v>1</v>
      </c>
      <c r="AF189" s="19">
        <f t="shared" si="17"/>
        <v>0</v>
      </c>
      <c r="AG189" s="19">
        <f t="shared" si="18"/>
        <v>0</v>
      </c>
      <c r="AH189" s="19">
        <f t="shared" si="19"/>
        <v>8.55</v>
      </c>
      <c r="AI189" s="19">
        <f t="shared" si="20"/>
        <v>0</v>
      </c>
    </row>
    <row r="190" spans="1:35" ht="15">
      <c r="A190" s="30">
        <v>42718</v>
      </c>
      <c r="B190" s="41" t="s">
        <v>391</v>
      </c>
      <c r="C190" s="25" t="s">
        <v>103</v>
      </c>
      <c r="D190" s="41" t="s">
        <v>388</v>
      </c>
      <c r="E190" s="31">
        <v>15</v>
      </c>
      <c r="F190" s="31">
        <v>1.83</v>
      </c>
      <c r="G190" s="31">
        <v>1.83</v>
      </c>
      <c r="H190" s="31"/>
      <c r="I190" s="31"/>
      <c r="J190" s="31"/>
      <c r="M190" s="25" t="s">
        <v>27</v>
      </c>
      <c r="N190" s="32">
        <f>((G190-1)*(1-(IF(H190="no",0,'results log'!$B$3)))+1)</f>
        <v>1.7885</v>
      </c>
      <c r="O190" s="32">
        <f t="shared" si="15"/>
        <v>15</v>
      </c>
      <c r="P190" s="33">
        <f>IF(ISBLANK(M190),,IF(ISBLANK(F190),,(IF(M190="WON-EW",((((F190-1)*J190)*'results log'!$B$2)+('results log'!$B$2*(F190-1))),IF(M190="WON",((((F190-1)*J190)*'results log'!$B$2)+('results log'!$B$2*(F190-1))),IF(M190="PLACED",((((F190-1)*J190)*'results log'!$B$2)-'results log'!$B$2),IF(J190=0,-'results log'!$B$2,IF(J190=0,-'results log'!$B$2,-('results log'!$B$2*2)))))))*E190))</f>
        <v>24.900000000000002</v>
      </c>
      <c r="Q190" s="34">
        <f>IF(ISBLANK(M190),,IF(ISBLANK(G190),,(IF(M190="WON-EW",((((N190-1)*J190)*'results log'!$B$2)+('results log'!$B$2*(N190-1))),IF(M190="WON",((((N190-1)*J190)*'results log'!$B$2)+('results log'!$B$2*(N190-1))),IF(M190="PLACED",((((N190-1)*J190)*'results log'!$B$2)-'results log'!$B$2),IF(J190=0,-'results log'!$B$2,IF(J190=0,-'results log'!$B$2,-('results log'!$B$2*2)))))))*E190))</f>
        <v>23.655</v>
      </c>
      <c r="R190" s="34">
        <f>IF(ISBLANK(M190),,IF(T190&lt;&gt;1,((IF(M190="WON-EW",(((K190-1)*'results log'!$B$2)*(1-$B$3))+(((L190-1)*'results log'!$B$2)*(1-$B$3)),IF(M190="WON",(((K190-1)*'results log'!$B$2)*(1-$B$3)),IF(M190="PLACED",(((L190-1)*'results log'!$B$2)*(1-$B$3))-'results log'!$B$2,IF(J190=0,-'results log'!$B$2,-('results log'!$B$2*2))))))*E190),0))</f>
        <v>0</v>
      </c>
      <c r="S190" s="34" t="s">
        <v>37</v>
      </c>
      <c r="T190" s="19">
        <f t="shared" si="16"/>
        <v>1</v>
      </c>
      <c r="AF190" s="19">
        <f t="shared" si="17"/>
        <v>23.655</v>
      </c>
      <c r="AG190" s="19">
        <f t="shared" si="18"/>
        <v>0</v>
      </c>
      <c r="AH190" s="19">
        <f t="shared" si="19"/>
        <v>0</v>
      </c>
      <c r="AI190" s="19">
        <f t="shared" si="20"/>
        <v>0</v>
      </c>
    </row>
    <row r="191" spans="1:35" ht="15">
      <c r="A191" s="30">
        <v>42718</v>
      </c>
      <c r="B191" s="41" t="s">
        <v>392</v>
      </c>
      <c r="C191" s="25" t="s">
        <v>102</v>
      </c>
      <c r="D191" s="41" t="s">
        <v>152</v>
      </c>
      <c r="E191" s="31">
        <v>10</v>
      </c>
      <c r="F191" s="31">
        <v>1.85</v>
      </c>
      <c r="G191" s="31">
        <v>1.85</v>
      </c>
      <c r="H191" s="31"/>
      <c r="I191" s="31"/>
      <c r="J191" s="31"/>
      <c r="M191" s="25" t="s">
        <v>27</v>
      </c>
      <c r="N191" s="32">
        <f>((G191-1)*(1-(IF(H191="no",0,'results log'!$B$3)))+1)</f>
        <v>1.8075</v>
      </c>
      <c r="O191" s="32">
        <f t="shared" si="15"/>
        <v>10</v>
      </c>
      <c r="P191" s="33">
        <f>IF(ISBLANK(M191),,IF(ISBLANK(F191),,(IF(M191="WON-EW",((((F191-1)*J191)*'results log'!$B$2)+('results log'!$B$2*(F191-1))),IF(M191="WON",((((F191-1)*J191)*'results log'!$B$2)+('results log'!$B$2*(F191-1))),IF(M191="PLACED",((((F191-1)*J191)*'results log'!$B$2)-'results log'!$B$2),IF(J191=0,-'results log'!$B$2,IF(J191=0,-'results log'!$B$2,-('results log'!$B$2*2)))))))*E191))</f>
        <v>17</v>
      </c>
      <c r="Q191" s="34">
        <f>IF(ISBLANK(M191),,IF(ISBLANK(G191),,(IF(M191="WON-EW",((((N191-1)*J191)*'results log'!$B$2)+('results log'!$B$2*(N191-1))),IF(M191="WON",((((N191-1)*J191)*'results log'!$B$2)+('results log'!$B$2*(N191-1))),IF(M191="PLACED",((((N191-1)*J191)*'results log'!$B$2)-'results log'!$B$2),IF(J191=0,-'results log'!$B$2,IF(J191=0,-'results log'!$B$2,-('results log'!$B$2*2)))))))*E191))</f>
        <v>16.150000000000002</v>
      </c>
      <c r="R191" s="34">
        <f>IF(ISBLANK(M191),,IF(T191&lt;&gt;1,((IF(M191="WON-EW",(((K191-1)*'results log'!$B$2)*(1-$B$3))+(((L191-1)*'results log'!$B$2)*(1-$B$3)),IF(M191="WON",(((K191-1)*'results log'!$B$2)*(1-$B$3)),IF(M191="PLACED",(((L191-1)*'results log'!$B$2)*(1-$B$3))-'results log'!$B$2,IF(J191=0,-'results log'!$B$2,-('results log'!$B$2*2))))))*E191),0))</f>
        <v>0</v>
      </c>
      <c r="S191" s="34" t="s">
        <v>47</v>
      </c>
      <c r="T191" s="19">
        <f t="shared" si="16"/>
        <v>1</v>
      </c>
      <c r="AF191" s="19">
        <f t="shared" si="17"/>
        <v>0</v>
      </c>
      <c r="AG191" s="19">
        <f t="shared" si="18"/>
        <v>16.150000000000002</v>
      </c>
      <c r="AH191" s="19">
        <f t="shared" si="19"/>
        <v>0</v>
      </c>
      <c r="AI191" s="19">
        <f t="shared" si="20"/>
        <v>0</v>
      </c>
    </row>
    <row r="192" spans="1:35" ht="15">
      <c r="A192" s="30">
        <v>42718</v>
      </c>
      <c r="B192" s="41" t="s">
        <v>393</v>
      </c>
      <c r="C192" s="25" t="s">
        <v>390</v>
      </c>
      <c r="D192" s="41" t="s">
        <v>389</v>
      </c>
      <c r="E192" s="31">
        <v>10</v>
      </c>
      <c r="F192" s="31">
        <v>1.89</v>
      </c>
      <c r="G192" s="31">
        <v>1.9</v>
      </c>
      <c r="H192" s="31"/>
      <c r="I192" s="31"/>
      <c r="J192" s="31"/>
      <c r="M192" s="25" t="s">
        <v>30</v>
      </c>
      <c r="N192" s="32">
        <f>((G192-1)*(1-(IF(H192="no",0,'results log'!$B$3)))+1)</f>
        <v>1.855</v>
      </c>
      <c r="O192" s="32">
        <f t="shared" si="15"/>
        <v>10</v>
      </c>
      <c r="P192" s="33">
        <f>IF(ISBLANK(M192),,IF(ISBLANK(F192),,(IF(M192="WON-EW",((((F192-1)*J192)*'results log'!$B$2)+('results log'!$B$2*(F192-1))),IF(M192="WON",((((F192-1)*J192)*'results log'!$B$2)+('results log'!$B$2*(F192-1))),IF(M192="PLACED",((((F192-1)*J192)*'results log'!$B$2)-'results log'!$B$2),IF(J192=0,-'results log'!$B$2,IF(J192=0,-'results log'!$B$2,-('results log'!$B$2*2)))))))*E192))</f>
        <v>-20</v>
      </c>
      <c r="Q192" s="34">
        <f>IF(ISBLANK(M192),,IF(ISBLANK(G192),,(IF(M192="WON-EW",((((N192-1)*J192)*'results log'!$B$2)+('results log'!$B$2*(N192-1))),IF(M192="WON",((((N192-1)*J192)*'results log'!$B$2)+('results log'!$B$2*(N192-1))),IF(M192="PLACED",((((N192-1)*J192)*'results log'!$B$2)-'results log'!$B$2),IF(J192=0,-'results log'!$B$2,IF(J192=0,-'results log'!$B$2,-('results log'!$B$2*2)))))))*E192))</f>
        <v>-20</v>
      </c>
      <c r="R192" s="34">
        <f>IF(ISBLANK(M192),,IF(T192&lt;&gt;1,((IF(M192="WON-EW",(((K192-1)*'results log'!$B$2)*(1-$B$3))+(((L192-1)*'results log'!$B$2)*(1-$B$3)),IF(M192="WON",(((K192-1)*'results log'!$B$2)*(1-$B$3)),IF(M192="PLACED",(((L192-1)*'results log'!$B$2)*(1-$B$3))-'results log'!$B$2,IF(J192=0,-'results log'!$B$2,-('results log'!$B$2*2))))))*E192),0))</f>
        <v>0</v>
      </c>
      <c r="S192" s="34" t="s">
        <v>47</v>
      </c>
      <c r="T192" s="19">
        <f t="shared" si="16"/>
        <v>1</v>
      </c>
      <c r="AF192" s="19">
        <f t="shared" si="17"/>
        <v>0</v>
      </c>
      <c r="AG192" s="19">
        <f t="shared" si="18"/>
        <v>-20</v>
      </c>
      <c r="AH192" s="19">
        <f t="shared" si="19"/>
        <v>0</v>
      </c>
      <c r="AI192" s="19">
        <f t="shared" si="20"/>
        <v>0</v>
      </c>
    </row>
    <row r="193" spans="1:35" ht="15">
      <c r="A193" s="30">
        <v>42718</v>
      </c>
      <c r="B193" s="41" t="s">
        <v>394</v>
      </c>
      <c r="C193" s="25" t="s">
        <v>108</v>
      </c>
      <c r="D193" s="41" t="s">
        <v>246</v>
      </c>
      <c r="E193" s="31">
        <v>10</v>
      </c>
      <c r="F193" s="31">
        <v>1.83</v>
      </c>
      <c r="G193" s="31">
        <v>1.85</v>
      </c>
      <c r="H193" s="31"/>
      <c r="I193" s="31"/>
      <c r="J193" s="31"/>
      <c r="M193" s="25" t="s">
        <v>30</v>
      </c>
      <c r="N193" s="32">
        <f>((G193-1)*(1-(IF(H193="no",0,'results log'!$B$3)))+1)</f>
        <v>1.8075</v>
      </c>
      <c r="O193" s="32">
        <f t="shared" si="15"/>
        <v>10</v>
      </c>
      <c r="P193" s="33">
        <f>IF(ISBLANK(M193),,IF(ISBLANK(F193),,(IF(M193="WON-EW",((((F193-1)*J193)*'results log'!$B$2)+('results log'!$B$2*(F193-1))),IF(M193="WON",((((F193-1)*J193)*'results log'!$B$2)+('results log'!$B$2*(F193-1))),IF(M193="PLACED",((((F193-1)*J193)*'results log'!$B$2)-'results log'!$B$2),IF(J193=0,-'results log'!$B$2,IF(J193=0,-'results log'!$B$2,-('results log'!$B$2*2)))))))*E193))</f>
        <v>-20</v>
      </c>
      <c r="Q193" s="34">
        <f>IF(ISBLANK(M193),,IF(ISBLANK(G193),,(IF(M193="WON-EW",((((N193-1)*J193)*'results log'!$B$2)+('results log'!$B$2*(N193-1))),IF(M193="WON",((((N193-1)*J193)*'results log'!$B$2)+('results log'!$B$2*(N193-1))),IF(M193="PLACED",((((N193-1)*J193)*'results log'!$B$2)-'results log'!$B$2),IF(J193=0,-'results log'!$B$2,IF(J193=0,-'results log'!$B$2,-('results log'!$B$2*2)))))))*E193))</f>
        <v>-20</v>
      </c>
      <c r="R193" s="34">
        <f>IF(ISBLANK(M193),,IF(T193&lt;&gt;1,((IF(M193="WON-EW",(((K193-1)*'results log'!$B$2)*(1-$B$3))+(((L193-1)*'results log'!$B$2)*(1-$B$3)),IF(M193="WON",(((K193-1)*'results log'!$B$2)*(1-$B$3)),IF(M193="PLACED",(((L193-1)*'results log'!$B$2)*(1-$B$3))-'results log'!$B$2,IF(J193=0,-'results log'!$B$2,-('results log'!$B$2*2))))))*E193),0))</f>
        <v>0</v>
      </c>
      <c r="S193" s="34" t="s">
        <v>47</v>
      </c>
      <c r="T193" s="19">
        <f t="shared" si="16"/>
        <v>1</v>
      </c>
      <c r="AF193" s="19">
        <f t="shared" si="17"/>
        <v>0</v>
      </c>
      <c r="AG193" s="19">
        <f t="shared" si="18"/>
        <v>-20</v>
      </c>
      <c r="AH193" s="19">
        <f t="shared" si="19"/>
        <v>0</v>
      </c>
      <c r="AI193" s="19">
        <f t="shared" si="20"/>
        <v>0</v>
      </c>
    </row>
    <row r="194" spans="1:35" ht="15">
      <c r="A194" s="30">
        <v>42718</v>
      </c>
      <c r="B194" s="41" t="s">
        <v>395</v>
      </c>
      <c r="C194" s="25" t="s">
        <v>102</v>
      </c>
      <c r="D194" s="41" t="s">
        <v>199</v>
      </c>
      <c r="E194" s="31">
        <v>5</v>
      </c>
      <c r="F194" s="31">
        <v>1.87</v>
      </c>
      <c r="G194" s="31">
        <v>1.87</v>
      </c>
      <c r="H194" s="31"/>
      <c r="I194" s="31"/>
      <c r="J194" s="31"/>
      <c r="M194" s="25" t="s">
        <v>27</v>
      </c>
      <c r="N194" s="32">
        <f>((G194-1)*(1-(IF(H194="no",0,'results log'!$B$3)))+1)</f>
        <v>1.8265</v>
      </c>
      <c r="O194" s="32">
        <f t="shared" si="15"/>
        <v>5</v>
      </c>
      <c r="P194" s="33">
        <f>IF(ISBLANK(M194),,IF(ISBLANK(F194),,(IF(M194="WON-EW",((((F194-1)*J194)*'results log'!$B$2)+('results log'!$B$2*(F194-1))),IF(M194="WON",((((F194-1)*J194)*'results log'!$B$2)+('results log'!$B$2*(F194-1))),IF(M194="PLACED",((((F194-1)*J194)*'results log'!$B$2)-'results log'!$B$2),IF(J194=0,-'results log'!$B$2,IF(J194=0,-'results log'!$B$2,-('results log'!$B$2*2)))))))*E194))</f>
        <v>8.700000000000001</v>
      </c>
      <c r="Q194" s="34">
        <f>IF(ISBLANK(M194),,IF(ISBLANK(G194),,(IF(M194="WON-EW",((((N194-1)*J194)*'results log'!$B$2)+('results log'!$B$2*(N194-1))),IF(M194="WON",((((N194-1)*J194)*'results log'!$B$2)+('results log'!$B$2*(N194-1))),IF(M194="PLACED",((((N194-1)*J194)*'results log'!$B$2)-'results log'!$B$2),IF(J194=0,-'results log'!$B$2,IF(J194=0,-'results log'!$B$2,-('results log'!$B$2*2)))))))*E194))</f>
        <v>8.265</v>
      </c>
      <c r="R194" s="34">
        <f>IF(ISBLANK(M194),,IF(T194&lt;&gt;1,((IF(M194="WON-EW",(((K194-1)*'results log'!$B$2)*(1-$B$3))+(((L194-1)*'results log'!$B$2)*(1-$B$3)),IF(M194="WON",(((K194-1)*'results log'!$B$2)*(1-$B$3)),IF(M194="PLACED",(((L194-1)*'results log'!$B$2)*(1-$B$3))-'results log'!$B$2,IF(J194=0,-'results log'!$B$2,-('results log'!$B$2*2))))))*E194),0))</f>
        <v>0</v>
      </c>
      <c r="S194" s="34" t="s">
        <v>98</v>
      </c>
      <c r="T194" s="19">
        <f t="shared" si="16"/>
        <v>1</v>
      </c>
      <c r="AF194" s="19">
        <f t="shared" si="17"/>
        <v>0</v>
      </c>
      <c r="AG194" s="19">
        <f t="shared" si="18"/>
        <v>0</v>
      </c>
      <c r="AH194" s="19">
        <f t="shared" si="19"/>
        <v>8.265</v>
      </c>
      <c r="AI194" s="19">
        <f t="shared" si="20"/>
        <v>0</v>
      </c>
    </row>
    <row r="195" spans="1:35" ht="15">
      <c r="A195" s="30">
        <v>42718</v>
      </c>
      <c r="B195" s="41" t="s">
        <v>396</v>
      </c>
      <c r="C195" s="25" t="s">
        <v>103</v>
      </c>
      <c r="D195" s="41" t="s">
        <v>61</v>
      </c>
      <c r="E195" s="31">
        <v>5</v>
      </c>
      <c r="F195" s="31">
        <v>1.83</v>
      </c>
      <c r="G195" s="31">
        <v>1.8</v>
      </c>
      <c r="H195" s="31"/>
      <c r="I195" s="31"/>
      <c r="J195" s="31"/>
      <c r="M195" s="25" t="s">
        <v>27</v>
      </c>
      <c r="N195" s="32">
        <f>((G195-1)*(1-(IF(H195="no",0,'results log'!$B$3)))+1)</f>
        <v>1.76</v>
      </c>
      <c r="O195" s="32">
        <f t="shared" si="15"/>
        <v>5</v>
      </c>
      <c r="P195" s="33">
        <f>IF(ISBLANK(M195),,IF(ISBLANK(F195),,(IF(M195="WON-EW",((((F195-1)*J195)*'results log'!$B$2)+('results log'!$B$2*(F195-1))),IF(M195="WON",((((F195-1)*J195)*'results log'!$B$2)+('results log'!$B$2*(F195-1))),IF(M195="PLACED",((((F195-1)*J195)*'results log'!$B$2)-'results log'!$B$2),IF(J195=0,-'results log'!$B$2,IF(J195=0,-'results log'!$B$2,-('results log'!$B$2*2)))))))*E195))</f>
        <v>8.3</v>
      </c>
      <c r="Q195" s="34">
        <f>IF(ISBLANK(M195),,IF(ISBLANK(G195),,(IF(M195="WON-EW",((((N195-1)*J195)*'results log'!$B$2)+('results log'!$B$2*(N195-1))),IF(M195="WON",((((N195-1)*J195)*'results log'!$B$2)+('results log'!$B$2*(N195-1))),IF(M195="PLACED",((((N195-1)*J195)*'results log'!$B$2)-'results log'!$B$2),IF(J195=0,-'results log'!$B$2,IF(J195=0,-'results log'!$B$2,-('results log'!$B$2*2)))))))*E195))</f>
        <v>7.6</v>
      </c>
      <c r="R195" s="34">
        <f>IF(ISBLANK(M195),,IF(T195&lt;&gt;1,((IF(M195="WON-EW",(((K195-1)*'results log'!$B$2)*(1-$B$3))+(((L195-1)*'results log'!$B$2)*(1-$B$3)),IF(M195="WON",(((K195-1)*'results log'!$B$2)*(1-$B$3)),IF(M195="PLACED",(((L195-1)*'results log'!$B$2)*(1-$B$3))-'results log'!$B$2,IF(J195=0,-'results log'!$B$2,-('results log'!$B$2*2))))))*E195),0))</f>
        <v>0</v>
      </c>
      <c r="S195" s="34" t="s">
        <v>98</v>
      </c>
      <c r="T195" s="19">
        <f t="shared" si="16"/>
        <v>1</v>
      </c>
      <c r="AF195" s="19">
        <f t="shared" si="17"/>
        <v>0</v>
      </c>
      <c r="AG195" s="19">
        <f t="shared" si="18"/>
        <v>0</v>
      </c>
      <c r="AH195" s="19">
        <f t="shared" si="19"/>
        <v>7.6</v>
      </c>
      <c r="AI195" s="19">
        <f t="shared" si="20"/>
        <v>0</v>
      </c>
    </row>
    <row r="196" spans="1:35" ht="15">
      <c r="A196" s="30">
        <v>42719</v>
      </c>
      <c r="B196" s="41" t="s">
        <v>399</v>
      </c>
      <c r="C196" s="25" t="s">
        <v>103</v>
      </c>
      <c r="D196" s="41" t="s">
        <v>274</v>
      </c>
      <c r="E196" s="31">
        <v>15</v>
      </c>
      <c r="F196" s="31">
        <v>1.83</v>
      </c>
      <c r="G196" s="31">
        <v>1.85</v>
      </c>
      <c r="H196" s="31"/>
      <c r="I196" s="31"/>
      <c r="J196" s="31"/>
      <c r="M196" s="25" t="s">
        <v>30</v>
      </c>
      <c r="N196" s="32">
        <f>((G196-1)*(1-(IF(H196="no",0,'results log'!$B$3)))+1)</f>
        <v>1.8075</v>
      </c>
      <c r="O196" s="32">
        <f t="shared" si="15"/>
        <v>15</v>
      </c>
      <c r="P196" s="33">
        <f>IF(ISBLANK(M196),,IF(ISBLANK(F196),,(IF(M196="WON-EW",((((F196-1)*J196)*'results log'!$B$2)+('results log'!$B$2*(F196-1))),IF(M196="WON",((((F196-1)*J196)*'results log'!$B$2)+('results log'!$B$2*(F196-1))),IF(M196="PLACED",((((F196-1)*J196)*'results log'!$B$2)-'results log'!$B$2),IF(J196=0,-'results log'!$B$2,IF(J196=0,-'results log'!$B$2,-('results log'!$B$2*2)))))))*E196))</f>
        <v>-30</v>
      </c>
      <c r="Q196" s="34">
        <f>IF(ISBLANK(M196),,IF(ISBLANK(G196),,(IF(M196="WON-EW",((((N196-1)*J196)*'results log'!$B$2)+('results log'!$B$2*(N196-1))),IF(M196="WON",((((N196-1)*J196)*'results log'!$B$2)+('results log'!$B$2*(N196-1))),IF(M196="PLACED",((((N196-1)*J196)*'results log'!$B$2)-'results log'!$B$2),IF(J196=0,-'results log'!$B$2,IF(J196=0,-'results log'!$B$2,-('results log'!$B$2*2)))))))*E196))</f>
        <v>-30</v>
      </c>
      <c r="R196" s="34">
        <f>IF(ISBLANK(M196),,IF(T196&lt;&gt;1,((IF(M196="WON-EW",(((K196-1)*'results log'!$B$2)*(1-$B$3))+(((L196-1)*'results log'!$B$2)*(1-$B$3)),IF(M196="WON",(((K196-1)*'results log'!$B$2)*(1-$B$3)),IF(M196="PLACED",(((L196-1)*'results log'!$B$2)*(1-$B$3))-'results log'!$B$2,IF(J196=0,-'results log'!$B$2,-('results log'!$B$2*2))))))*E196),0))</f>
        <v>0</v>
      </c>
      <c r="S196" s="34" t="s">
        <v>37</v>
      </c>
      <c r="T196" s="19">
        <f t="shared" si="16"/>
        <v>1</v>
      </c>
      <c r="AF196" s="19">
        <f t="shared" si="17"/>
        <v>-30</v>
      </c>
      <c r="AG196" s="19">
        <f t="shared" si="18"/>
        <v>0</v>
      </c>
      <c r="AH196" s="19">
        <f t="shared" si="19"/>
        <v>0</v>
      </c>
      <c r="AI196" s="19">
        <f t="shared" si="20"/>
        <v>0</v>
      </c>
    </row>
    <row r="197" spans="1:35" ht="30">
      <c r="A197" s="30">
        <v>42719</v>
      </c>
      <c r="B197" s="41" t="s">
        <v>400</v>
      </c>
      <c r="C197" s="25" t="s">
        <v>103</v>
      </c>
      <c r="D197" s="41" t="s">
        <v>401</v>
      </c>
      <c r="E197" s="31">
        <v>10</v>
      </c>
      <c r="F197" s="31">
        <v>1.83</v>
      </c>
      <c r="G197" s="31">
        <v>1.83</v>
      </c>
      <c r="H197" s="31"/>
      <c r="I197" s="31"/>
      <c r="J197" s="31"/>
      <c r="M197" s="25" t="s">
        <v>27</v>
      </c>
      <c r="N197" s="32">
        <f>((G197-1)*(1-(IF(H197="no",0,'results log'!$B$3)))+1)</f>
        <v>1.7885</v>
      </c>
      <c r="O197" s="32">
        <f t="shared" si="15"/>
        <v>10</v>
      </c>
      <c r="P197" s="33">
        <f>IF(ISBLANK(M197),,IF(ISBLANK(F197),,(IF(M197="WON-EW",((((F197-1)*J197)*'results log'!$B$2)+('results log'!$B$2*(F197-1))),IF(M197="WON",((((F197-1)*J197)*'results log'!$B$2)+('results log'!$B$2*(F197-1))),IF(M197="PLACED",((((F197-1)*J197)*'results log'!$B$2)-'results log'!$B$2),IF(J197=0,-'results log'!$B$2,IF(J197=0,-'results log'!$B$2,-('results log'!$B$2*2)))))))*E197))</f>
        <v>16.6</v>
      </c>
      <c r="Q197" s="34">
        <f>IF(ISBLANK(M197),,IF(ISBLANK(G197),,(IF(M197="WON-EW",((((N197-1)*J197)*'results log'!$B$2)+('results log'!$B$2*(N197-1))),IF(M197="WON",((((N197-1)*J197)*'results log'!$B$2)+('results log'!$B$2*(N197-1))),IF(M197="PLACED",((((N197-1)*J197)*'results log'!$B$2)-'results log'!$B$2),IF(J197=0,-'results log'!$B$2,IF(J197=0,-'results log'!$B$2,-('results log'!$B$2*2)))))))*E197))</f>
        <v>15.77</v>
      </c>
      <c r="R197" s="34">
        <f>IF(ISBLANK(M197),,IF(T197&lt;&gt;1,((IF(M197="WON-EW",(((K197-1)*'results log'!$B$2)*(1-$B$3))+(((L197-1)*'results log'!$B$2)*(1-$B$3)),IF(M197="WON",(((K197-1)*'results log'!$B$2)*(1-$B$3)),IF(M197="PLACED",(((L197-1)*'results log'!$B$2)*(1-$B$3))-'results log'!$B$2,IF(J197=0,-'results log'!$B$2,-('results log'!$B$2*2))))))*E197),0))</f>
        <v>0</v>
      </c>
      <c r="S197" s="34" t="s">
        <v>47</v>
      </c>
      <c r="T197" s="19">
        <f t="shared" si="16"/>
        <v>1</v>
      </c>
      <c r="AF197" s="19">
        <f t="shared" si="17"/>
        <v>0</v>
      </c>
      <c r="AG197" s="19">
        <f t="shared" si="18"/>
        <v>15.77</v>
      </c>
      <c r="AH197" s="19">
        <f t="shared" si="19"/>
        <v>0</v>
      </c>
      <c r="AI197" s="19">
        <f t="shared" si="20"/>
        <v>0</v>
      </c>
    </row>
    <row r="198" spans="1:35" ht="30">
      <c r="A198" s="30">
        <v>42719</v>
      </c>
      <c r="B198" s="41" t="s">
        <v>400</v>
      </c>
      <c r="C198" s="25" t="s">
        <v>103</v>
      </c>
      <c r="D198" s="41" t="s">
        <v>402</v>
      </c>
      <c r="E198" s="31">
        <v>10</v>
      </c>
      <c r="F198" s="31">
        <v>1.8</v>
      </c>
      <c r="G198" s="31">
        <v>1.8</v>
      </c>
      <c r="H198" s="31"/>
      <c r="I198" s="31"/>
      <c r="J198" s="31"/>
      <c r="M198" s="25" t="s">
        <v>27</v>
      </c>
      <c r="N198" s="32">
        <f>((G198-1)*(1-(IF(H198="no",0,'results log'!$B$3)))+1)</f>
        <v>1.76</v>
      </c>
      <c r="O198" s="32">
        <f t="shared" si="15"/>
        <v>10</v>
      </c>
      <c r="P198" s="33">
        <f>IF(ISBLANK(M198),,IF(ISBLANK(F198),,(IF(M198="WON-EW",((((F198-1)*J198)*'results log'!$B$2)+('results log'!$B$2*(F198-1))),IF(M198="WON",((((F198-1)*J198)*'results log'!$B$2)+('results log'!$B$2*(F198-1))),IF(M198="PLACED",((((F198-1)*J198)*'results log'!$B$2)-'results log'!$B$2),IF(J198=0,-'results log'!$B$2,IF(J198=0,-'results log'!$B$2,-('results log'!$B$2*2)))))))*E198))</f>
        <v>16</v>
      </c>
      <c r="Q198" s="34">
        <f>IF(ISBLANK(M198),,IF(ISBLANK(G198),,(IF(M198="WON-EW",((((N198-1)*J198)*'results log'!$B$2)+('results log'!$B$2*(N198-1))),IF(M198="WON",((((N198-1)*J198)*'results log'!$B$2)+('results log'!$B$2*(N198-1))),IF(M198="PLACED",((((N198-1)*J198)*'results log'!$B$2)-'results log'!$B$2),IF(J198=0,-'results log'!$B$2,IF(J198=0,-'results log'!$B$2,-('results log'!$B$2*2)))))))*E198))</f>
        <v>15.2</v>
      </c>
      <c r="R198" s="34">
        <f>IF(ISBLANK(M198),,IF(T198&lt;&gt;1,((IF(M198="WON-EW",(((K198-1)*'results log'!$B$2)*(1-$B$3))+(((L198-1)*'results log'!$B$2)*(1-$B$3)),IF(M198="WON",(((K198-1)*'results log'!$B$2)*(1-$B$3)),IF(M198="PLACED",(((L198-1)*'results log'!$B$2)*(1-$B$3))-'results log'!$B$2,IF(J198=0,-'results log'!$B$2,-('results log'!$B$2*2))))))*E198),0))</f>
        <v>0</v>
      </c>
      <c r="S198" s="34" t="s">
        <v>47</v>
      </c>
      <c r="T198" s="19">
        <f t="shared" si="16"/>
        <v>1</v>
      </c>
      <c r="AF198" s="19">
        <f t="shared" si="17"/>
        <v>0</v>
      </c>
      <c r="AG198" s="19">
        <f t="shared" si="18"/>
        <v>15.2</v>
      </c>
      <c r="AH198" s="19">
        <f t="shared" si="19"/>
        <v>0</v>
      </c>
      <c r="AI198" s="19">
        <f t="shared" si="20"/>
        <v>0</v>
      </c>
    </row>
    <row r="199" spans="1:35" ht="30">
      <c r="A199" s="30">
        <v>42719</v>
      </c>
      <c r="B199" s="41" t="s">
        <v>400</v>
      </c>
      <c r="C199" s="25" t="s">
        <v>103</v>
      </c>
      <c r="D199" s="41" t="s">
        <v>403</v>
      </c>
      <c r="E199" s="31">
        <v>10</v>
      </c>
      <c r="F199" s="31">
        <v>1.71</v>
      </c>
      <c r="G199" s="31">
        <v>1.71</v>
      </c>
      <c r="H199" s="31"/>
      <c r="I199" s="31"/>
      <c r="J199" s="31"/>
      <c r="M199" s="25" t="s">
        <v>30</v>
      </c>
      <c r="N199" s="32">
        <f>((G199-1)*(1-(IF(H199="no",0,'results log'!$B$3)))+1)</f>
        <v>1.6745</v>
      </c>
      <c r="O199" s="32">
        <f t="shared" si="15"/>
        <v>10</v>
      </c>
      <c r="P199" s="33">
        <f>IF(ISBLANK(M199),,IF(ISBLANK(F199),,(IF(M199="WON-EW",((((F199-1)*J199)*'results log'!$B$2)+('results log'!$B$2*(F199-1))),IF(M199="WON",((((F199-1)*J199)*'results log'!$B$2)+('results log'!$B$2*(F199-1))),IF(M199="PLACED",((((F199-1)*J199)*'results log'!$B$2)-'results log'!$B$2),IF(J199=0,-'results log'!$B$2,IF(J199=0,-'results log'!$B$2,-('results log'!$B$2*2)))))))*E199))</f>
        <v>-20</v>
      </c>
      <c r="Q199" s="34">
        <f>IF(ISBLANK(M199),,IF(ISBLANK(G199),,(IF(M199="WON-EW",((((N199-1)*J199)*'results log'!$B$2)+('results log'!$B$2*(N199-1))),IF(M199="WON",((((N199-1)*J199)*'results log'!$B$2)+('results log'!$B$2*(N199-1))),IF(M199="PLACED",((((N199-1)*J199)*'results log'!$B$2)-'results log'!$B$2),IF(J199=0,-'results log'!$B$2,IF(J199=0,-'results log'!$B$2,-('results log'!$B$2*2)))))))*E199))</f>
        <v>-20</v>
      </c>
      <c r="R199" s="34">
        <f>IF(ISBLANK(M199),,IF(T199&lt;&gt;1,((IF(M199="WON-EW",(((K199-1)*'results log'!$B$2)*(1-$B$3))+(((L199-1)*'results log'!$B$2)*(1-$B$3)),IF(M199="WON",(((K199-1)*'results log'!$B$2)*(1-$B$3)),IF(M199="PLACED",(((L199-1)*'results log'!$B$2)*(1-$B$3))-'results log'!$B$2,IF(J199=0,-'results log'!$B$2,-('results log'!$B$2*2))))))*E199),0))</f>
        <v>0</v>
      </c>
      <c r="S199" s="34" t="s">
        <v>47</v>
      </c>
      <c r="T199" s="19">
        <f t="shared" si="16"/>
        <v>1</v>
      </c>
      <c r="AF199" s="19">
        <f t="shared" si="17"/>
        <v>0</v>
      </c>
      <c r="AG199" s="19">
        <f t="shared" si="18"/>
        <v>-20</v>
      </c>
      <c r="AH199" s="19">
        <f t="shared" si="19"/>
        <v>0</v>
      </c>
      <c r="AI199" s="19">
        <f t="shared" si="20"/>
        <v>0</v>
      </c>
    </row>
    <row r="200" spans="1:35" ht="15">
      <c r="A200" s="30">
        <v>42719</v>
      </c>
      <c r="B200" s="41" t="s">
        <v>404</v>
      </c>
      <c r="C200" s="25" t="s">
        <v>103</v>
      </c>
      <c r="D200" s="41" t="s">
        <v>397</v>
      </c>
      <c r="E200" s="31">
        <v>5</v>
      </c>
      <c r="F200" s="31">
        <v>1.83</v>
      </c>
      <c r="G200" s="31">
        <v>1.83</v>
      </c>
      <c r="H200" s="31"/>
      <c r="I200" s="31"/>
      <c r="J200" s="31"/>
      <c r="M200" s="25" t="s">
        <v>30</v>
      </c>
      <c r="N200" s="32">
        <f>((G200-1)*(1-(IF(H200="no",0,'results log'!$B$3)))+1)</f>
        <v>1.7885</v>
      </c>
      <c r="O200" s="32">
        <f t="shared" si="15"/>
        <v>5</v>
      </c>
      <c r="P200" s="33">
        <f>IF(ISBLANK(M200),,IF(ISBLANK(F200),,(IF(M200="WON-EW",((((F200-1)*J200)*'results log'!$B$2)+('results log'!$B$2*(F200-1))),IF(M200="WON",((((F200-1)*J200)*'results log'!$B$2)+('results log'!$B$2*(F200-1))),IF(M200="PLACED",((((F200-1)*J200)*'results log'!$B$2)-'results log'!$B$2),IF(J200=0,-'results log'!$B$2,IF(J200=0,-'results log'!$B$2,-('results log'!$B$2*2)))))))*E200))</f>
        <v>-10</v>
      </c>
      <c r="Q200" s="34">
        <f>IF(ISBLANK(M200),,IF(ISBLANK(G200),,(IF(M200="WON-EW",((((N200-1)*J200)*'results log'!$B$2)+('results log'!$B$2*(N200-1))),IF(M200="WON",((((N200-1)*J200)*'results log'!$B$2)+('results log'!$B$2*(N200-1))),IF(M200="PLACED",((((N200-1)*J200)*'results log'!$B$2)-'results log'!$B$2),IF(J200=0,-'results log'!$B$2,IF(J200=0,-'results log'!$B$2,-('results log'!$B$2*2)))))))*E200))</f>
        <v>-10</v>
      </c>
      <c r="R200" s="34">
        <f>IF(ISBLANK(M200),,IF(T200&lt;&gt;1,((IF(M200="WON-EW",(((K200-1)*'results log'!$B$2)*(1-$B$3))+(((L200-1)*'results log'!$B$2)*(1-$B$3)),IF(M200="WON",(((K200-1)*'results log'!$B$2)*(1-$B$3)),IF(M200="PLACED",(((L200-1)*'results log'!$B$2)*(1-$B$3))-'results log'!$B$2,IF(J200=0,-'results log'!$B$2,-('results log'!$B$2*2))))))*E200),0))</f>
        <v>0</v>
      </c>
      <c r="S200" s="34" t="s">
        <v>98</v>
      </c>
      <c r="T200" s="19">
        <f t="shared" si="16"/>
        <v>1</v>
      </c>
      <c r="AF200" s="19">
        <f t="shared" si="17"/>
        <v>0</v>
      </c>
      <c r="AG200" s="19">
        <f t="shared" si="18"/>
        <v>0</v>
      </c>
      <c r="AH200" s="19">
        <f t="shared" si="19"/>
        <v>-10</v>
      </c>
      <c r="AI200" s="19">
        <f t="shared" si="20"/>
        <v>0</v>
      </c>
    </row>
    <row r="201" spans="1:35" ht="15">
      <c r="A201" s="30">
        <v>42719</v>
      </c>
      <c r="B201" s="41" t="s">
        <v>405</v>
      </c>
      <c r="C201" s="25" t="s">
        <v>102</v>
      </c>
      <c r="D201" s="41" t="s">
        <v>398</v>
      </c>
      <c r="E201" s="31">
        <v>5</v>
      </c>
      <c r="F201" s="31">
        <v>1.78</v>
      </c>
      <c r="G201" s="31">
        <v>1.83</v>
      </c>
      <c r="H201" s="31"/>
      <c r="I201" s="31"/>
      <c r="J201" s="31"/>
      <c r="M201" s="25" t="s">
        <v>27</v>
      </c>
      <c r="N201" s="32">
        <f>((G201-1)*(1-(IF(H201="no",0,'results log'!$B$3)))+1)</f>
        <v>1.7885</v>
      </c>
      <c r="O201" s="32">
        <f t="shared" si="15"/>
        <v>5</v>
      </c>
      <c r="P201" s="33">
        <f>IF(ISBLANK(M201),,IF(ISBLANK(F201),,(IF(M201="WON-EW",((((F201-1)*J201)*'results log'!$B$2)+('results log'!$B$2*(F201-1))),IF(M201="WON",((((F201-1)*J201)*'results log'!$B$2)+('results log'!$B$2*(F201-1))),IF(M201="PLACED",((((F201-1)*J201)*'results log'!$B$2)-'results log'!$B$2),IF(J201=0,-'results log'!$B$2,IF(J201=0,-'results log'!$B$2,-('results log'!$B$2*2)))))))*E201))</f>
        <v>7.800000000000001</v>
      </c>
      <c r="Q201" s="34">
        <f>IF(ISBLANK(M201),,IF(ISBLANK(G201),,(IF(M201="WON-EW",((((N201-1)*J201)*'results log'!$B$2)+('results log'!$B$2*(N201-1))),IF(M201="WON",((((N201-1)*J201)*'results log'!$B$2)+('results log'!$B$2*(N201-1))),IF(M201="PLACED",((((N201-1)*J201)*'results log'!$B$2)-'results log'!$B$2),IF(J201=0,-'results log'!$B$2,IF(J201=0,-'results log'!$B$2,-('results log'!$B$2*2)))))))*E201))</f>
        <v>7.885</v>
      </c>
      <c r="R201" s="34">
        <f>IF(ISBLANK(M201),,IF(T201&lt;&gt;1,((IF(M201="WON-EW",(((K201-1)*'results log'!$B$2)*(1-$B$3))+(((L201-1)*'results log'!$B$2)*(1-$B$3)),IF(M201="WON",(((K201-1)*'results log'!$B$2)*(1-$B$3)),IF(M201="PLACED",(((L201-1)*'results log'!$B$2)*(1-$B$3))-'results log'!$B$2,IF(J201=0,-'results log'!$B$2,-('results log'!$B$2*2))))))*E201),0))</f>
        <v>0</v>
      </c>
      <c r="S201" s="34" t="s">
        <v>98</v>
      </c>
      <c r="T201" s="19">
        <f aca="true" t="shared" si="22" ref="T201:T264">IF(ISBLANK(K201),1,IF(ISBLANK(L201),2,99))</f>
        <v>1</v>
      </c>
      <c r="AF201" s="19">
        <f aca="true" t="shared" si="23" ref="AF201:AF253">IF(S201="Bet of the Day",Q201,0)</f>
        <v>0</v>
      </c>
      <c r="AG201" s="19">
        <f aca="true" t="shared" si="24" ref="AG201:AG253">IF(S201="Prime",Q201,0)</f>
        <v>0</v>
      </c>
      <c r="AH201" s="19">
        <f t="shared" si="19"/>
        <v>7.885</v>
      </c>
      <c r="AI201" s="19">
        <f t="shared" si="20"/>
        <v>0</v>
      </c>
    </row>
    <row r="202" spans="1:35" ht="15">
      <c r="A202" s="30">
        <v>42720</v>
      </c>
      <c r="B202" s="41" t="s">
        <v>408</v>
      </c>
      <c r="C202" s="25" t="s">
        <v>103</v>
      </c>
      <c r="D202" s="41" t="s">
        <v>406</v>
      </c>
      <c r="E202" s="31">
        <v>15</v>
      </c>
      <c r="F202" s="31">
        <v>1.78</v>
      </c>
      <c r="G202" s="31">
        <v>1.9</v>
      </c>
      <c r="H202" s="31"/>
      <c r="I202" s="31"/>
      <c r="J202" s="31"/>
      <c r="M202" s="25" t="s">
        <v>30</v>
      </c>
      <c r="N202" s="32">
        <f>((G202-1)*(1-(IF(H202="no",0,'results log'!$B$3)))+1)</f>
        <v>1.855</v>
      </c>
      <c r="O202" s="32">
        <f t="shared" si="15"/>
        <v>15</v>
      </c>
      <c r="P202" s="33">
        <f>IF(ISBLANK(M202),,IF(ISBLANK(F202),,(IF(M202="WON-EW",((((F202-1)*J202)*'results log'!$B$2)+('results log'!$B$2*(F202-1))),IF(M202="WON",((((F202-1)*J202)*'results log'!$B$2)+('results log'!$B$2*(F202-1))),IF(M202="PLACED",((((F202-1)*J202)*'results log'!$B$2)-'results log'!$B$2),IF(J202=0,-'results log'!$B$2,IF(J202=0,-'results log'!$B$2,-('results log'!$B$2*2)))))))*E202))</f>
        <v>-30</v>
      </c>
      <c r="Q202" s="34">
        <f>IF(ISBLANK(M202),,IF(ISBLANK(G202),,(IF(M202="WON-EW",((((N202-1)*J202)*'results log'!$B$2)+('results log'!$B$2*(N202-1))),IF(M202="WON",((((N202-1)*J202)*'results log'!$B$2)+('results log'!$B$2*(N202-1))),IF(M202="PLACED",((((N202-1)*J202)*'results log'!$B$2)-'results log'!$B$2),IF(J202=0,-'results log'!$B$2,IF(J202=0,-'results log'!$B$2,-('results log'!$B$2*2)))))))*E202))</f>
        <v>-30</v>
      </c>
      <c r="R202" s="34">
        <f>IF(ISBLANK(M202),,IF(T202&lt;&gt;1,((IF(M202="WON-EW",(((K202-1)*'results log'!$B$2)*(1-$B$3))+(((L202-1)*'results log'!$B$2)*(1-$B$3)),IF(M202="WON",(((K202-1)*'results log'!$B$2)*(1-$B$3)),IF(M202="PLACED",(((L202-1)*'results log'!$B$2)*(1-$B$3))-'results log'!$B$2,IF(J202=0,-'results log'!$B$2,-('results log'!$B$2*2))))))*E202),0))</f>
        <v>0</v>
      </c>
      <c r="S202" s="34" t="s">
        <v>37</v>
      </c>
      <c r="T202" s="19">
        <f t="shared" si="22"/>
        <v>1</v>
      </c>
      <c r="W202" s="19" t="s">
        <v>409</v>
      </c>
      <c r="AF202" s="19">
        <f t="shared" si="23"/>
        <v>-30</v>
      </c>
      <c r="AG202" s="19">
        <f t="shared" si="24"/>
        <v>0</v>
      </c>
      <c r="AH202" s="19">
        <f t="shared" si="19"/>
        <v>0</v>
      </c>
      <c r="AI202" s="19">
        <f t="shared" si="20"/>
        <v>0</v>
      </c>
    </row>
    <row r="203" spans="1:35" ht="15">
      <c r="A203" s="30">
        <v>42720</v>
      </c>
      <c r="B203" s="41" t="s">
        <v>410</v>
      </c>
      <c r="C203" s="25" t="s">
        <v>102</v>
      </c>
      <c r="D203" s="41" t="s">
        <v>398</v>
      </c>
      <c r="E203" s="31">
        <v>10</v>
      </c>
      <c r="F203" s="31">
        <v>1.8</v>
      </c>
      <c r="G203" s="31">
        <v>1.8</v>
      </c>
      <c r="H203" s="31"/>
      <c r="I203" s="31"/>
      <c r="J203" s="31"/>
      <c r="M203" s="25" t="s">
        <v>30</v>
      </c>
      <c r="N203" s="32">
        <f>((G203-1)*(1-(IF(H203="no",0,'results log'!$B$3)))+1)</f>
        <v>1.76</v>
      </c>
      <c r="O203" s="32">
        <f t="shared" si="15"/>
        <v>10</v>
      </c>
      <c r="P203" s="33">
        <f>IF(ISBLANK(M203),,IF(ISBLANK(F203),,(IF(M203="WON-EW",((((F203-1)*J203)*'results log'!$B$2)+('results log'!$B$2*(F203-1))),IF(M203="WON",((((F203-1)*J203)*'results log'!$B$2)+('results log'!$B$2*(F203-1))),IF(M203="PLACED",((((F203-1)*J203)*'results log'!$B$2)-'results log'!$B$2),IF(J203=0,-'results log'!$B$2,IF(J203=0,-'results log'!$B$2,-('results log'!$B$2*2)))))))*E203))</f>
        <v>-20</v>
      </c>
      <c r="Q203" s="34">
        <f>IF(ISBLANK(M203),,IF(ISBLANK(G203),,(IF(M203="WON-EW",((((N203-1)*J203)*'results log'!$B$2)+('results log'!$B$2*(N203-1))),IF(M203="WON",((((N203-1)*J203)*'results log'!$B$2)+('results log'!$B$2*(N203-1))),IF(M203="PLACED",((((N203-1)*J203)*'results log'!$B$2)-'results log'!$B$2),IF(J203=0,-'results log'!$B$2,IF(J203=0,-'results log'!$B$2,-('results log'!$B$2*2)))))))*E203))</f>
        <v>-20</v>
      </c>
      <c r="R203" s="34">
        <f>IF(ISBLANK(M203),,IF(T203&lt;&gt;1,((IF(M203="WON-EW",(((K203-1)*'results log'!$B$2)*(1-$B$3))+(((L203-1)*'results log'!$B$2)*(1-$B$3)),IF(M203="WON",(((K203-1)*'results log'!$B$2)*(1-$B$3)),IF(M203="PLACED",(((L203-1)*'results log'!$B$2)*(1-$B$3))-'results log'!$B$2,IF(J203=0,-'results log'!$B$2,-('results log'!$B$2*2))))))*E203),0))</f>
        <v>0</v>
      </c>
      <c r="S203" s="34" t="s">
        <v>47</v>
      </c>
      <c r="T203" s="19">
        <f t="shared" si="22"/>
        <v>1</v>
      </c>
      <c r="AF203" s="19">
        <f t="shared" si="23"/>
        <v>0</v>
      </c>
      <c r="AG203" s="19">
        <f t="shared" si="24"/>
        <v>-20</v>
      </c>
      <c r="AH203" s="19">
        <f t="shared" si="19"/>
        <v>0</v>
      </c>
      <c r="AI203" s="19">
        <f t="shared" si="20"/>
        <v>0</v>
      </c>
    </row>
    <row r="204" spans="1:35" ht="15">
      <c r="A204" s="30">
        <v>42720</v>
      </c>
      <c r="B204" s="41" t="s">
        <v>411</v>
      </c>
      <c r="C204" s="25" t="s">
        <v>102</v>
      </c>
      <c r="D204" s="41" t="s">
        <v>162</v>
      </c>
      <c r="E204" s="31">
        <v>10</v>
      </c>
      <c r="F204" s="31">
        <v>1.85</v>
      </c>
      <c r="G204" s="31">
        <v>1.85</v>
      </c>
      <c r="H204" s="31"/>
      <c r="I204" s="31"/>
      <c r="J204" s="31"/>
      <c r="M204" s="25" t="s">
        <v>27</v>
      </c>
      <c r="N204" s="32">
        <f>((G204-1)*(1-(IF(H204="no",0,'results log'!$B$3)))+1)</f>
        <v>1.8075</v>
      </c>
      <c r="O204" s="32">
        <f t="shared" si="15"/>
        <v>10</v>
      </c>
      <c r="P204" s="33">
        <f>IF(ISBLANK(M204),,IF(ISBLANK(F204),,(IF(M204="WON-EW",((((F204-1)*J204)*'results log'!$B$2)+('results log'!$B$2*(F204-1))),IF(M204="WON",((((F204-1)*J204)*'results log'!$B$2)+('results log'!$B$2*(F204-1))),IF(M204="PLACED",((((F204-1)*J204)*'results log'!$B$2)-'results log'!$B$2),IF(J204=0,-'results log'!$B$2,IF(J204=0,-'results log'!$B$2,-('results log'!$B$2*2)))))))*E204))</f>
        <v>17</v>
      </c>
      <c r="Q204" s="34">
        <f>IF(ISBLANK(M204),,IF(ISBLANK(G204),,(IF(M204="WON-EW",((((N204-1)*J204)*'results log'!$B$2)+('results log'!$B$2*(N204-1))),IF(M204="WON",((((N204-1)*J204)*'results log'!$B$2)+('results log'!$B$2*(N204-1))),IF(M204="PLACED",((((N204-1)*J204)*'results log'!$B$2)-'results log'!$B$2),IF(J204=0,-'results log'!$B$2,IF(J204=0,-'results log'!$B$2,-('results log'!$B$2*2)))))))*E204))</f>
        <v>16.150000000000002</v>
      </c>
      <c r="R204" s="34">
        <f>IF(ISBLANK(M204),,IF(T204&lt;&gt;1,((IF(M204="WON-EW",(((K204-1)*'results log'!$B$2)*(1-$B$3))+(((L204-1)*'results log'!$B$2)*(1-$B$3)),IF(M204="WON",(((K204-1)*'results log'!$B$2)*(1-$B$3)),IF(M204="PLACED",(((L204-1)*'results log'!$B$2)*(1-$B$3))-'results log'!$B$2,IF(J204=0,-'results log'!$B$2,-('results log'!$B$2*2))))))*E204),0))</f>
        <v>0</v>
      </c>
      <c r="S204" s="34" t="s">
        <v>47</v>
      </c>
      <c r="T204" s="19">
        <f t="shared" si="22"/>
        <v>1</v>
      </c>
      <c r="AF204" s="19">
        <f t="shared" si="23"/>
        <v>0</v>
      </c>
      <c r="AG204" s="19">
        <f t="shared" si="24"/>
        <v>16.150000000000002</v>
      </c>
      <c r="AH204" s="19">
        <f t="shared" si="19"/>
        <v>0</v>
      </c>
      <c r="AI204" s="19">
        <f t="shared" si="20"/>
        <v>0</v>
      </c>
    </row>
    <row r="205" spans="1:35" ht="15">
      <c r="A205" s="30">
        <v>42720</v>
      </c>
      <c r="B205" s="41" t="s">
        <v>412</v>
      </c>
      <c r="C205" s="25" t="s">
        <v>102</v>
      </c>
      <c r="D205" s="41" t="s">
        <v>199</v>
      </c>
      <c r="E205" s="31">
        <v>10</v>
      </c>
      <c r="F205" s="31">
        <v>1.85</v>
      </c>
      <c r="G205" s="31">
        <v>1.85</v>
      </c>
      <c r="H205" s="31"/>
      <c r="I205" s="31"/>
      <c r="J205" s="31"/>
      <c r="M205" s="25" t="s">
        <v>27</v>
      </c>
      <c r="N205" s="32">
        <f>((G205-1)*(1-(IF(H205="no",0,'results log'!$B$3)))+1)</f>
        <v>1.8075</v>
      </c>
      <c r="O205" s="32">
        <f t="shared" si="15"/>
        <v>10</v>
      </c>
      <c r="P205" s="33">
        <f>IF(ISBLANK(M205),,IF(ISBLANK(F205),,(IF(M205="WON-EW",((((F205-1)*J205)*'results log'!$B$2)+('results log'!$B$2*(F205-1))),IF(M205="WON",((((F205-1)*J205)*'results log'!$B$2)+('results log'!$B$2*(F205-1))),IF(M205="PLACED",((((F205-1)*J205)*'results log'!$B$2)-'results log'!$B$2),IF(J205=0,-'results log'!$B$2,IF(J205=0,-'results log'!$B$2,-('results log'!$B$2*2)))))))*E205))</f>
        <v>17</v>
      </c>
      <c r="Q205" s="34">
        <f>IF(ISBLANK(M205),,IF(ISBLANK(G205),,(IF(M205="WON-EW",((((N205-1)*J205)*'results log'!$B$2)+('results log'!$B$2*(N205-1))),IF(M205="WON",((((N205-1)*J205)*'results log'!$B$2)+('results log'!$B$2*(N205-1))),IF(M205="PLACED",((((N205-1)*J205)*'results log'!$B$2)-'results log'!$B$2),IF(J205=0,-'results log'!$B$2,IF(J205=0,-'results log'!$B$2,-('results log'!$B$2*2)))))))*E205))</f>
        <v>16.150000000000002</v>
      </c>
      <c r="R205" s="34">
        <f>IF(ISBLANK(M205),,IF(T205&lt;&gt;1,((IF(M205="WON-EW",(((K205-1)*'results log'!$B$2)*(1-$B$3))+(((L205-1)*'results log'!$B$2)*(1-$B$3)),IF(M205="WON",(((K205-1)*'results log'!$B$2)*(1-$B$3)),IF(M205="PLACED",(((L205-1)*'results log'!$B$2)*(1-$B$3))-'results log'!$B$2,IF(J205=0,-'results log'!$B$2,-('results log'!$B$2*2))))))*E205),0))</f>
        <v>0</v>
      </c>
      <c r="S205" s="34" t="s">
        <v>47</v>
      </c>
      <c r="T205" s="19">
        <f t="shared" si="22"/>
        <v>1</v>
      </c>
      <c r="AF205" s="19">
        <f t="shared" si="23"/>
        <v>0</v>
      </c>
      <c r="AG205" s="19">
        <f t="shared" si="24"/>
        <v>16.150000000000002</v>
      </c>
      <c r="AH205" s="19">
        <f t="shared" si="19"/>
        <v>0</v>
      </c>
      <c r="AI205" s="19">
        <f t="shared" si="20"/>
        <v>0</v>
      </c>
    </row>
    <row r="206" spans="1:35" ht="15">
      <c r="A206" s="30">
        <v>42720</v>
      </c>
      <c r="B206" s="41" t="s">
        <v>413</v>
      </c>
      <c r="C206" s="25" t="s">
        <v>102</v>
      </c>
      <c r="D206" s="41" t="s">
        <v>220</v>
      </c>
      <c r="E206" s="31">
        <v>5</v>
      </c>
      <c r="F206" s="31">
        <v>1.85</v>
      </c>
      <c r="G206" s="31">
        <v>1.85</v>
      </c>
      <c r="H206" s="31"/>
      <c r="I206" s="31"/>
      <c r="J206" s="31"/>
      <c r="M206" s="25" t="s">
        <v>30</v>
      </c>
      <c r="N206" s="32">
        <f>((G206-1)*(1-(IF(H206="no",0,'results log'!$B$3)))+1)</f>
        <v>1.8075</v>
      </c>
      <c r="O206" s="32">
        <f t="shared" si="15"/>
        <v>5</v>
      </c>
      <c r="P206" s="33">
        <f>IF(ISBLANK(M206),,IF(ISBLANK(F206),,(IF(M206="WON-EW",((((F206-1)*J206)*'results log'!$B$2)+('results log'!$B$2*(F206-1))),IF(M206="WON",((((F206-1)*J206)*'results log'!$B$2)+('results log'!$B$2*(F206-1))),IF(M206="PLACED",((((F206-1)*J206)*'results log'!$B$2)-'results log'!$B$2),IF(J206=0,-'results log'!$B$2,IF(J206=0,-'results log'!$B$2,-('results log'!$B$2*2)))))))*E206))</f>
        <v>-10</v>
      </c>
      <c r="Q206" s="34">
        <f>IF(ISBLANK(M206),,IF(ISBLANK(G206),,(IF(M206="WON-EW",((((N206-1)*J206)*'results log'!$B$2)+('results log'!$B$2*(N206-1))),IF(M206="WON",((((N206-1)*J206)*'results log'!$B$2)+('results log'!$B$2*(N206-1))),IF(M206="PLACED",((((N206-1)*J206)*'results log'!$B$2)-'results log'!$B$2),IF(J206=0,-'results log'!$B$2,IF(J206=0,-'results log'!$B$2,-('results log'!$B$2*2)))))))*E206))</f>
        <v>-10</v>
      </c>
      <c r="R206" s="34">
        <f>IF(ISBLANK(M206),,IF(T206&lt;&gt;1,((IF(M206="WON-EW",(((K206-1)*'results log'!$B$2)*(1-$B$3))+(((L206-1)*'results log'!$B$2)*(1-$B$3)),IF(M206="WON",(((K206-1)*'results log'!$B$2)*(1-$B$3)),IF(M206="PLACED",(((L206-1)*'results log'!$B$2)*(1-$B$3))-'results log'!$B$2,IF(J206=0,-'results log'!$B$2,-('results log'!$B$2*2))))))*E206),0))</f>
        <v>0</v>
      </c>
      <c r="S206" s="34" t="s">
        <v>98</v>
      </c>
      <c r="T206" s="19">
        <f t="shared" si="22"/>
        <v>1</v>
      </c>
      <c r="AF206" s="19">
        <f t="shared" si="23"/>
        <v>0</v>
      </c>
      <c r="AG206" s="19">
        <f t="shared" si="24"/>
        <v>0</v>
      </c>
      <c r="AH206" s="19">
        <f t="shared" si="19"/>
        <v>-10</v>
      </c>
      <c r="AI206" s="19">
        <f t="shared" si="20"/>
        <v>0</v>
      </c>
    </row>
    <row r="207" spans="1:35" ht="15">
      <c r="A207" s="30">
        <v>42720</v>
      </c>
      <c r="B207" s="41" t="s">
        <v>414</v>
      </c>
      <c r="C207" s="25" t="s">
        <v>102</v>
      </c>
      <c r="D207" s="41" t="s">
        <v>407</v>
      </c>
      <c r="E207" s="31">
        <v>5</v>
      </c>
      <c r="F207" s="31">
        <v>1.85</v>
      </c>
      <c r="G207" s="31">
        <v>1.85</v>
      </c>
      <c r="H207" s="31"/>
      <c r="I207" s="31"/>
      <c r="J207" s="31"/>
      <c r="M207" s="25" t="s">
        <v>30</v>
      </c>
      <c r="N207" s="32">
        <f>((G207-1)*(1-(IF(H207="no",0,'results log'!$B$3)))+1)</f>
        <v>1.8075</v>
      </c>
      <c r="O207" s="32">
        <f aca="true" t="shared" si="25" ref="O207:O270">E207*IF(I207="yes",2,1)</f>
        <v>5</v>
      </c>
      <c r="P207" s="33">
        <f>IF(ISBLANK(M207),,IF(ISBLANK(F207),,(IF(M207="WON-EW",((((F207-1)*J207)*'results log'!$B$2)+('results log'!$B$2*(F207-1))),IF(M207="WON",((((F207-1)*J207)*'results log'!$B$2)+('results log'!$B$2*(F207-1))),IF(M207="PLACED",((((F207-1)*J207)*'results log'!$B$2)-'results log'!$B$2),IF(J207=0,-'results log'!$B$2,IF(J207=0,-'results log'!$B$2,-('results log'!$B$2*2)))))))*E207))</f>
        <v>-10</v>
      </c>
      <c r="Q207" s="34">
        <f>IF(ISBLANK(M207),,IF(ISBLANK(G207),,(IF(M207="WON-EW",((((N207-1)*J207)*'results log'!$B$2)+('results log'!$B$2*(N207-1))),IF(M207="WON",((((N207-1)*J207)*'results log'!$B$2)+('results log'!$B$2*(N207-1))),IF(M207="PLACED",((((N207-1)*J207)*'results log'!$B$2)-'results log'!$B$2),IF(J207=0,-'results log'!$B$2,IF(J207=0,-'results log'!$B$2,-('results log'!$B$2*2)))))))*E207))</f>
        <v>-10</v>
      </c>
      <c r="R207" s="34">
        <f>IF(ISBLANK(M207),,IF(T207&lt;&gt;1,((IF(M207="WON-EW",(((K207-1)*'results log'!$B$2)*(1-$B$3))+(((L207-1)*'results log'!$B$2)*(1-$B$3)),IF(M207="WON",(((K207-1)*'results log'!$B$2)*(1-$B$3)),IF(M207="PLACED",(((L207-1)*'results log'!$B$2)*(1-$B$3))-'results log'!$B$2,IF(J207=0,-'results log'!$B$2,-('results log'!$B$2*2))))))*E207),0))</f>
        <v>0</v>
      </c>
      <c r="S207" s="34" t="s">
        <v>98</v>
      </c>
      <c r="T207" s="19">
        <f t="shared" si="22"/>
        <v>1</v>
      </c>
      <c r="AF207" s="19">
        <f t="shared" si="23"/>
        <v>0</v>
      </c>
      <c r="AG207" s="19">
        <f t="shared" si="24"/>
        <v>0</v>
      </c>
      <c r="AH207" s="19">
        <f t="shared" si="19"/>
        <v>-10</v>
      </c>
      <c r="AI207" s="19">
        <f t="shared" si="20"/>
        <v>0</v>
      </c>
    </row>
    <row r="208" spans="1:35" ht="15">
      <c r="A208" s="30">
        <v>42721</v>
      </c>
      <c r="B208" s="41" t="s">
        <v>417</v>
      </c>
      <c r="C208" s="25" t="s">
        <v>102</v>
      </c>
      <c r="D208" s="41" t="s">
        <v>317</v>
      </c>
      <c r="E208" s="31">
        <v>10</v>
      </c>
      <c r="F208" s="31">
        <v>1.85</v>
      </c>
      <c r="G208" s="31">
        <v>1.86</v>
      </c>
      <c r="H208" s="31"/>
      <c r="I208" s="31"/>
      <c r="J208" s="31"/>
      <c r="M208" s="25" t="s">
        <v>27</v>
      </c>
      <c r="N208" s="32">
        <f>((G208-1)*(1-(IF(H208="no",0,'results log'!$B$3)))+1)</f>
        <v>1.8170000000000002</v>
      </c>
      <c r="O208" s="32">
        <f t="shared" si="25"/>
        <v>10</v>
      </c>
      <c r="P208" s="33">
        <f>IF(ISBLANK(M208),,IF(ISBLANK(F208),,(IF(M208="WON-EW",((((F208-1)*J208)*'results log'!$B$2)+('results log'!$B$2*(F208-1))),IF(M208="WON",((((F208-1)*J208)*'results log'!$B$2)+('results log'!$B$2*(F208-1))),IF(M208="PLACED",((((F208-1)*J208)*'results log'!$B$2)-'results log'!$B$2),IF(J208=0,-'results log'!$B$2,IF(J208=0,-'results log'!$B$2,-('results log'!$B$2*2)))))))*E208))</f>
        <v>17</v>
      </c>
      <c r="Q208" s="34">
        <f>IF(ISBLANK(M208),,IF(ISBLANK(G208),,(IF(M208="WON-EW",((((N208-1)*J208)*'results log'!$B$2)+('results log'!$B$2*(N208-1))),IF(M208="WON",((((N208-1)*J208)*'results log'!$B$2)+('results log'!$B$2*(N208-1))),IF(M208="PLACED",((((N208-1)*J208)*'results log'!$B$2)-'results log'!$B$2),IF(J208=0,-'results log'!$B$2,IF(J208=0,-'results log'!$B$2,-('results log'!$B$2*2)))))))*E208))</f>
        <v>16.340000000000003</v>
      </c>
      <c r="R208" s="34">
        <f>IF(ISBLANK(M208),,IF(T208&lt;&gt;1,((IF(M208="WON-EW",(((K208-1)*'results log'!$B$2)*(1-$B$3))+(((L208-1)*'results log'!$B$2)*(1-$B$3)),IF(M208="WON",(((K208-1)*'results log'!$B$2)*(1-$B$3)),IF(M208="PLACED",(((L208-1)*'results log'!$B$2)*(1-$B$3))-'results log'!$B$2,IF(J208=0,-'results log'!$B$2,-('results log'!$B$2*2))))))*E208),0))</f>
        <v>0</v>
      </c>
      <c r="S208" s="34" t="s">
        <v>37</v>
      </c>
      <c r="T208" s="19">
        <f t="shared" si="22"/>
        <v>1</v>
      </c>
      <c r="AF208" s="19">
        <f t="shared" si="23"/>
        <v>16.340000000000003</v>
      </c>
      <c r="AG208" s="19">
        <f t="shared" si="24"/>
        <v>0</v>
      </c>
      <c r="AH208" s="19">
        <f t="shared" si="19"/>
        <v>0</v>
      </c>
      <c r="AI208" s="19">
        <f t="shared" si="20"/>
        <v>0</v>
      </c>
    </row>
    <row r="209" spans="1:35" ht="15">
      <c r="A209" s="30">
        <v>42721</v>
      </c>
      <c r="B209" s="41" t="s">
        <v>418</v>
      </c>
      <c r="C209" s="25" t="s">
        <v>102</v>
      </c>
      <c r="D209" s="41" t="s">
        <v>75</v>
      </c>
      <c r="E209" s="31">
        <v>10</v>
      </c>
      <c r="F209" s="31">
        <v>1.75</v>
      </c>
      <c r="G209" s="31">
        <v>1.75</v>
      </c>
      <c r="H209" s="31"/>
      <c r="I209" s="31"/>
      <c r="J209" s="31"/>
      <c r="M209" s="25" t="s">
        <v>27</v>
      </c>
      <c r="N209" s="32">
        <f>((G209-1)*(1-(IF(H209="no",0,'results log'!$B$3)))+1)</f>
        <v>1.7125</v>
      </c>
      <c r="O209" s="32">
        <f t="shared" si="25"/>
        <v>10</v>
      </c>
      <c r="P209" s="33">
        <f>IF(ISBLANK(M209),,IF(ISBLANK(F209),,(IF(M209="WON-EW",((((F209-1)*J209)*'results log'!$B$2)+('results log'!$B$2*(F209-1))),IF(M209="WON",((((F209-1)*J209)*'results log'!$B$2)+('results log'!$B$2*(F209-1))),IF(M209="PLACED",((((F209-1)*J209)*'results log'!$B$2)-'results log'!$B$2),IF(J209=0,-'results log'!$B$2,IF(J209=0,-'results log'!$B$2,-('results log'!$B$2*2)))))))*E209))</f>
        <v>15</v>
      </c>
      <c r="Q209" s="34">
        <f>IF(ISBLANK(M209),,IF(ISBLANK(G209),,(IF(M209="WON-EW",((((N209-1)*J209)*'results log'!$B$2)+('results log'!$B$2*(N209-1))),IF(M209="WON",((((N209-1)*J209)*'results log'!$B$2)+('results log'!$B$2*(N209-1))),IF(M209="PLACED",((((N209-1)*J209)*'results log'!$B$2)-'results log'!$B$2),IF(J209=0,-'results log'!$B$2,IF(J209=0,-'results log'!$B$2,-('results log'!$B$2*2)))))))*E209))</f>
        <v>14.249999999999998</v>
      </c>
      <c r="R209" s="34">
        <f>IF(ISBLANK(M209),,IF(T209&lt;&gt;1,((IF(M209="WON-EW",(((K209-1)*'results log'!$B$2)*(1-$B$3))+(((L209-1)*'results log'!$B$2)*(1-$B$3)),IF(M209="WON",(((K209-1)*'results log'!$B$2)*(1-$B$3)),IF(M209="PLACED",(((L209-1)*'results log'!$B$2)*(1-$B$3))-'results log'!$B$2,IF(J209=0,-'results log'!$B$2,-('results log'!$B$2*2))))))*E209),0))</f>
        <v>0</v>
      </c>
      <c r="S209" s="34" t="s">
        <v>47</v>
      </c>
      <c r="T209" s="19">
        <f t="shared" si="22"/>
        <v>1</v>
      </c>
      <c r="AF209" s="19">
        <f t="shared" si="23"/>
        <v>0</v>
      </c>
      <c r="AG209" s="19">
        <f t="shared" si="24"/>
        <v>14.249999999999998</v>
      </c>
      <c r="AH209" s="19">
        <f t="shared" si="19"/>
        <v>0</v>
      </c>
      <c r="AI209" s="19">
        <f t="shared" si="20"/>
        <v>0</v>
      </c>
    </row>
    <row r="210" spans="1:35" ht="15">
      <c r="A210" s="30">
        <v>42721</v>
      </c>
      <c r="B210" s="41" t="s">
        <v>419</v>
      </c>
      <c r="C210" s="25" t="s">
        <v>105</v>
      </c>
      <c r="D210" s="41" t="s">
        <v>75</v>
      </c>
      <c r="E210" s="31">
        <v>10</v>
      </c>
      <c r="F210" s="31">
        <v>1.82</v>
      </c>
      <c r="G210" s="31">
        <v>1.8</v>
      </c>
      <c r="H210" s="31"/>
      <c r="I210" s="31"/>
      <c r="J210" s="31"/>
      <c r="M210" s="25" t="s">
        <v>27</v>
      </c>
      <c r="N210" s="32">
        <f>((G210-1)*(1-(IF(H210="no",0,'results log'!$B$3)))+1)</f>
        <v>1.76</v>
      </c>
      <c r="O210" s="32">
        <f t="shared" si="25"/>
        <v>10</v>
      </c>
      <c r="P210" s="33">
        <f>IF(ISBLANK(M210),,IF(ISBLANK(F210),,(IF(M210="WON-EW",((((F210-1)*J210)*'results log'!$B$2)+('results log'!$B$2*(F210-1))),IF(M210="WON",((((F210-1)*J210)*'results log'!$B$2)+('results log'!$B$2*(F210-1))),IF(M210="PLACED",((((F210-1)*J210)*'results log'!$B$2)-'results log'!$B$2),IF(J210=0,-'results log'!$B$2,IF(J210=0,-'results log'!$B$2,-('results log'!$B$2*2)))))))*E210))</f>
        <v>16.400000000000002</v>
      </c>
      <c r="Q210" s="34">
        <f>IF(ISBLANK(M210),,IF(ISBLANK(G210),,(IF(M210="WON-EW",((((N210-1)*J210)*'results log'!$B$2)+('results log'!$B$2*(N210-1))),IF(M210="WON",((((N210-1)*J210)*'results log'!$B$2)+('results log'!$B$2*(N210-1))),IF(M210="PLACED",((((N210-1)*J210)*'results log'!$B$2)-'results log'!$B$2),IF(J210=0,-'results log'!$B$2,IF(J210=0,-'results log'!$B$2,-('results log'!$B$2*2)))))))*E210))</f>
        <v>15.2</v>
      </c>
      <c r="R210" s="34">
        <f>IF(ISBLANK(M210),,IF(T210&lt;&gt;1,((IF(M210="WON-EW",(((K210-1)*'results log'!$B$2)*(1-$B$3))+(((L210-1)*'results log'!$B$2)*(1-$B$3)),IF(M210="WON",(((K210-1)*'results log'!$B$2)*(1-$B$3)),IF(M210="PLACED",(((L210-1)*'results log'!$B$2)*(1-$B$3))-'results log'!$B$2,IF(J210=0,-'results log'!$B$2,-('results log'!$B$2*2))))))*E210),0))</f>
        <v>0</v>
      </c>
      <c r="S210" s="34" t="s">
        <v>47</v>
      </c>
      <c r="T210" s="19">
        <f t="shared" si="22"/>
        <v>1</v>
      </c>
      <c r="AF210" s="19">
        <f t="shared" si="23"/>
        <v>0</v>
      </c>
      <c r="AG210" s="19">
        <f t="shared" si="24"/>
        <v>15.2</v>
      </c>
      <c r="AH210" s="19">
        <f t="shared" si="19"/>
        <v>0</v>
      </c>
      <c r="AI210" s="19">
        <f t="shared" si="20"/>
        <v>0</v>
      </c>
    </row>
    <row r="211" spans="1:35" ht="15">
      <c r="A211" s="30">
        <v>42721</v>
      </c>
      <c r="B211" s="41" t="s">
        <v>420</v>
      </c>
      <c r="C211" s="25" t="s">
        <v>104</v>
      </c>
      <c r="D211" s="41" t="s">
        <v>415</v>
      </c>
      <c r="E211" s="31">
        <v>10</v>
      </c>
      <c r="F211" s="31">
        <v>1.85</v>
      </c>
      <c r="G211" s="31">
        <v>1.85</v>
      </c>
      <c r="H211" s="31"/>
      <c r="I211" s="31"/>
      <c r="J211" s="31"/>
      <c r="M211" s="25" t="s">
        <v>30</v>
      </c>
      <c r="N211" s="32">
        <f>((G211-1)*(1-(IF(H211="no",0,'results log'!$B$3)))+1)</f>
        <v>1.8075</v>
      </c>
      <c r="O211" s="32">
        <f t="shared" si="25"/>
        <v>10</v>
      </c>
      <c r="P211" s="33">
        <f>IF(ISBLANK(M211),,IF(ISBLANK(F211),,(IF(M211="WON-EW",((((F211-1)*J211)*'results log'!$B$2)+('results log'!$B$2*(F211-1))),IF(M211="WON",((((F211-1)*J211)*'results log'!$B$2)+('results log'!$B$2*(F211-1))),IF(M211="PLACED",((((F211-1)*J211)*'results log'!$B$2)-'results log'!$B$2),IF(J211=0,-'results log'!$B$2,IF(J211=0,-'results log'!$B$2,-('results log'!$B$2*2)))))))*E211))</f>
        <v>-20</v>
      </c>
      <c r="Q211" s="34">
        <f>IF(ISBLANK(M211),,IF(ISBLANK(G211),,(IF(M211="WON-EW",((((N211-1)*J211)*'results log'!$B$2)+('results log'!$B$2*(N211-1))),IF(M211="WON",((((N211-1)*J211)*'results log'!$B$2)+('results log'!$B$2*(N211-1))),IF(M211="PLACED",((((N211-1)*J211)*'results log'!$B$2)-'results log'!$B$2),IF(J211=0,-'results log'!$B$2,IF(J211=0,-'results log'!$B$2,-('results log'!$B$2*2)))))))*E211))</f>
        <v>-20</v>
      </c>
      <c r="R211" s="34">
        <f>IF(ISBLANK(M211),,IF(T211&lt;&gt;1,((IF(M211="WON-EW",(((K211-1)*'results log'!$B$2)*(1-$B$3))+(((L211-1)*'results log'!$B$2)*(1-$B$3)),IF(M211="WON",(((K211-1)*'results log'!$B$2)*(1-$B$3)),IF(M211="PLACED",(((L211-1)*'results log'!$B$2)*(1-$B$3))-'results log'!$B$2,IF(J211=0,-'results log'!$B$2,-('results log'!$B$2*2))))))*E211),0))</f>
        <v>0</v>
      </c>
      <c r="S211" s="34" t="s">
        <v>47</v>
      </c>
      <c r="T211" s="19">
        <f t="shared" si="22"/>
        <v>1</v>
      </c>
      <c r="AF211" s="19">
        <f t="shared" si="23"/>
        <v>0</v>
      </c>
      <c r="AG211" s="19">
        <f t="shared" si="24"/>
        <v>-20</v>
      </c>
      <c r="AH211" s="19">
        <f t="shared" si="19"/>
        <v>0</v>
      </c>
      <c r="AI211" s="19">
        <f t="shared" si="20"/>
        <v>0</v>
      </c>
    </row>
    <row r="212" spans="1:35" ht="30">
      <c r="A212" s="30">
        <v>42721</v>
      </c>
      <c r="B212" s="41" t="s">
        <v>421</v>
      </c>
      <c r="C212" s="25" t="s">
        <v>103</v>
      </c>
      <c r="D212" s="41" t="s">
        <v>416</v>
      </c>
      <c r="E212" s="31">
        <v>8</v>
      </c>
      <c r="F212" s="31">
        <v>2</v>
      </c>
      <c r="G212" s="31">
        <v>2</v>
      </c>
      <c r="H212" s="31"/>
      <c r="I212" s="31"/>
      <c r="J212" s="31"/>
      <c r="M212" s="25" t="s">
        <v>27</v>
      </c>
      <c r="N212" s="32">
        <f>((G212-1)*(1-(IF(H212="no",0,'results log'!$B$3)))+1)</f>
        <v>1.95</v>
      </c>
      <c r="O212" s="32">
        <f t="shared" si="25"/>
        <v>8</v>
      </c>
      <c r="P212" s="33">
        <f>IF(ISBLANK(M212),,IF(ISBLANK(F212),,(IF(M212="WON-EW",((((F212-1)*J212)*'results log'!$B$2)+('results log'!$B$2*(F212-1))),IF(M212="WON",((((F212-1)*J212)*'results log'!$B$2)+('results log'!$B$2*(F212-1))),IF(M212="PLACED",((((F212-1)*J212)*'results log'!$B$2)-'results log'!$B$2),IF(J212=0,-'results log'!$B$2,IF(J212=0,-'results log'!$B$2,-('results log'!$B$2*2)))))))*E212))</f>
        <v>16</v>
      </c>
      <c r="Q212" s="34">
        <f>IF(ISBLANK(M212),,IF(ISBLANK(G212),,(IF(M212="WON-EW",((((N212-1)*J212)*'results log'!$B$2)+('results log'!$B$2*(N212-1))),IF(M212="WON",((((N212-1)*J212)*'results log'!$B$2)+('results log'!$B$2*(N212-1))),IF(M212="PLACED",((((N212-1)*J212)*'results log'!$B$2)-'results log'!$B$2),IF(J212=0,-'results log'!$B$2,IF(J212=0,-'results log'!$B$2,-('results log'!$B$2*2)))))))*E212))</f>
        <v>15.2</v>
      </c>
      <c r="R212" s="34">
        <f>IF(ISBLANK(M212),,IF(T212&lt;&gt;1,((IF(M212="WON-EW",(((K212-1)*'results log'!$B$2)*(1-$B$3))+(((L212-1)*'results log'!$B$2)*(1-$B$3)),IF(M212="WON",(((K212-1)*'results log'!$B$2)*(1-$B$3)),IF(M212="PLACED",(((L212-1)*'results log'!$B$2)*(1-$B$3))-'results log'!$B$2,IF(J212=0,-'results log'!$B$2,-('results log'!$B$2*2))))))*E212),0))</f>
        <v>0</v>
      </c>
      <c r="S212" s="34" t="s">
        <v>352</v>
      </c>
      <c r="T212" s="19">
        <f t="shared" si="22"/>
        <v>1</v>
      </c>
      <c r="AF212" s="19">
        <f t="shared" si="23"/>
        <v>0</v>
      </c>
      <c r="AG212" s="19">
        <f t="shared" si="24"/>
        <v>0</v>
      </c>
      <c r="AH212" s="19">
        <f aca="true" t="shared" si="26" ref="AH212:AH253">IF(S212="Extra",Q212,0)</f>
        <v>0</v>
      </c>
      <c r="AI212" s="19">
        <f aca="true" t="shared" si="27" ref="AI212:AI253">IF(S212="Double",Q212,0)</f>
        <v>15.2</v>
      </c>
    </row>
    <row r="213" spans="1:35" ht="15">
      <c r="A213" s="30">
        <v>42722</v>
      </c>
      <c r="B213" s="41" t="s">
        <v>424</v>
      </c>
      <c r="C213" s="25" t="s">
        <v>102</v>
      </c>
      <c r="D213" s="41" t="s">
        <v>206</v>
      </c>
      <c r="E213" s="31">
        <v>10</v>
      </c>
      <c r="F213" s="31">
        <v>1.85</v>
      </c>
      <c r="G213" s="31">
        <v>1.85</v>
      </c>
      <c r="H213" s="31"/>
      <c r="I213" s="31"/>
      <c r="J213" s="31"/>
      <c r="M213" s="25" t="s">
        <v>27</v>
      </c>
      <c r="N213" s="32">
        <f>((G213-1)*(1-(IF(H213="no",0,'results log'!$B$3)))+1)</f>
        <v>1.8075</v>
      </c>
      <c r="O213" s="32">
        <f t="shared" si="25"/>
        <v>10</v>
      </c>
      <c r="P213" s="33">
        <f>IF(ISBLANK(M213),,IF(ISBLANK(F213),,(IF(M213="WON-EW",((((F213-1)*J213)*'results log'!$B$2)+('results log'!$B$2*(F213-1))),IF(M213="WON",((((F213-1)*J213)*'results log'!$B$2)+('results log'!$B$2*(F213-1))),IF(M213="PLACED",((((F213-1)*J213)*'results log'!$B$2)-'results log'!$B$2),IF(J213=0,-'results log'!$B$2,IF(J213=0,-'results log'!$B$2,-('results log'!$B$2*2)))))))*E213))</f>
        <v>17</v>
      </c>
      <c r="Q213" s="34">
        <f>IF(ISBLANK(M213),,IF(ISBLANK(G213),,(IF(M213="WON-EW",((((N213-1)*J213)*'results log'!$B$2)+('results log'!$B$2*(N213-1))),IF(M213="WON",((((N213-1)*J213)*'results log'!$B$2)+('results log'!$B$2*(N213-1))),IF(M213="PLACED",((((N213-1)*J213)*'results log'!$B$2)-'results log'!$B$2),IF(J213=0,-'results log'!$B$2,IF(J213=0,-'results log'!$B$2,-('results log'!$B$2*2)))))))*E213))</f>
        <v>16.150000000000002</v>
      </c>
      <c r="R213" s="34">
        <f>IF(ISBLANK(M213),,IF(T213&lt;&gt;1,((IF(M213="WON-EW",(((K213-1)*'results log'!$B$2)*(1-$B$3))+(((L213-1)*'results log'!$B$2)*(1-$B$3)),IF(M213="WON",(((K213-1)*'results log'!$B$2)*(1-$B$3)),IF(M213="PLACED",(((L213-1)*'results log'!$B$2)*(1-$B$3))-'results log'!$B$2,IF(J213=0,-'results log'!$B$2,-('results log'!$B$2*2))))))*E213),0))</f>
        <v>0</v>
      </c>
      <c r="S213" s="34" t="s">
        <v>37</v>
      </c>
      <c r="T213" s="19">
        <f t="shared" si="22"/>
        <v>1</v>
      </c>
      <c r="AF213" s="19">
        <f t="shared" si="23"/>
        <v>16.150000000000002</v>
      </c>
      <c r="AG213" s="19">
        <f t="shared" si="24"/>
        <v>0</v>
      </c>
      <c r="AH213" s="19">
        <f t="shared" si="26"/>
        <v>0</v>
      </c>
      <c r="AI213" s="19">
        <f t="shared" si="27"/>
        <v>0</v>
      </c>
    </row>
    <row r="214" spans="1:35" ht="15">
      <c r="A214" s="30">
        <v>42722</v>
      </c>
      <c r="B214" s="41" t="s">
        <v>425</v>
      </c>
      <c r="C214" s="25" t="s">
        <v>102</v>
      </c>
      <c r="D214" s="41" t="s">
        <v>150</v>
      </c>
      <c r="E214" s="31">
        <v>10</v>
      </c>
      <c r="F214" s="31">
        <v>1.85</v>
      </c>
      <c r="G214" s="31">
        <v>1.85</v>
      </c>
      <c r="H214" s="31"/>
      <c r="I214" s="31"/>
      <c r="J214" s="31"/>
      <c r="M214" s="25" t="s">
        <v>27</v>
      </c>
      <c r="N214" s="32">
        <f>((G214-1)*(1-(IF(H214="no",0,'results log'!$B$3)))+1)</f>
        <v>1.8075</v>
      </c>
      <c r="O214" s="32">
        <f t="shared" si="25"/>
        <v>10</v>
      </c>
      <c r="P214" s="33">
        <f>IF(ISBLANK(M214),,IF(ISBLANK(F214),,(IF(M214="WON-EW",((((F214-1)*J214)*'results log'!$B$2)+('results log'!$B$2*(F214-1))),IF(M214="WON",((((F214-1)*J214)*'results log'!$B$2)+('results log'!$B$2*(F214-1))),IF(M214="PLACED",((((F214-1)*J214)*'results log'!$B$2)-'results log'!$B$2),IF(J214=0,-'results log'!$B$2,IF(J214=0,-'results log'!$B$2,-('results log'!$B$2*2)))))))*E214))</f>
        <v>17</v>
      </c>
      <c r="Q214" s="34">
        <f>IF(ISBLANK(M214),,IF(ISBLANK(G214),,(IF(M214="WON-EW",((((N214-1)*J214)*'results log'!$B$2)+('results log'!$B$2*(N214-1))),IF(M214="WON",((((N214-1)*J214)*'results log'!$B$2)+('results log'!$B$2*(N214-1))),IF(M214="PLACED",((((N214-1)*J214)*'results log'!$B$2)-'results log'!$B$2),IF(J214=0,-'results log'!$B$2,IF(J214=0,-'results log'!$B$2,-('results log'!$B$2*2)))))))*E214))</f>
        <v>16.150000000000002</v>
      </c>
      <c r="R214" s="34">
        <f>IF(ISBLANK(M214),,IF(T214&lt;&gt;1,((IF(M214="WON-EW",(((K214-1)*'results log'!$B$2)*(1-$B$3))+(((L214-1)*'results log'!$B$2)*(1-$B$3)),IF(M214="WON",(((K214-1)*'results log'!$B$2)*(1-$B$3)),IF(M214="PLACED",(((L214-1)*'results log'!$B$2)*(1-$B$3))-'results log'!$B$2,IF(J214=0,-'results log'!$B$2,-('results log'!$B$2*2))))))*E214),0))</f>
        <v>0</v>
      </c>
      <c r="S214" s="34" t="s">
        <v>47</v>
      </c>
      <c r="T214" s="19">
        <f t="shared" si="22"/>
        <v>1</v>
      </c>
      <c r="AF214" s="19">
        <f t="shared" si="23"/>
        <v>0</v>
      </c>
      <c r="AG214" s="19">
        <f t="shared" si="24"/>
        <v>16.150000000000002</v>
      </c>
      <c r="AH214" s="19">
        <f t="shared" si="26"/>
        <v>0</v>
      </c>
      <c r="AI214" s="19">
        <f t="shared" si="27"/>
        <v>0</v>
      </c>
    </row>
    <row r="215" spans="1:35" ht="15">
      <c r="A215" s="30">
        <v>42722</v>
      </c>
      <c r="B215" s="41" t="s">
        <v>426</v>
      </c>
      <c r="C215" s="25" t="s">
        <v>108</v>
      </c>
      <c r="D215" s="41" t="s">
        <v>422</v>
      </c>
      <c r="E215" s="31">
        <v>10</v>
      </c>
      <c r="F215" s="31">
        <v>1.85</v>
      </c>
      <c r="G215" s="31">
        <v>1.85</v>
      </c>
      <c r="H215" s="31"/>
      <c r="I215" s="31"/>
      <c r="J215" s="31"/>
      <c r="M215" s="25" t="s">
        <v>27</v>
      </c>
      <c r="N215" s="32">
        <f>((G215-1)*(1-(IF(H215="no",0,'results log'!$B$3)))+1)</f>
        <v>1.8075</v>
      </c>
      <c r="O215" s="32">
        <f t="shared" si="25"/>
        <v>10</v>
      </c>
      <c r="P215" s="33">
        <f>IF(ISBLANK(M215),,IF(ISBLANK(F215),,(IF(M215="WON-EW",((((F215-1)*J215)*'results log'!$B$2)+('results log'!$B$2*(F215-1))),IF(M215="WON",((((F215-1)*J215)*'results log'!$B$2)+('results log'!$B$2*(F215-1))),IF(M215="PLACED",((((F215-1)*J215)*'results log'!$B$2)-'results log'!$B$2),IF(J215=0,-'results log'!$B$2,IF(J215=0,-'results log'!$B$2,-('results log'!$B$2*2)))))))*E215))</f>
        <v>17</v>
      </c>
      <c r="Q215" s="34">
        <f>IF(ISBLANK(M215),,IF(ISBLANK(G215),,(IF(M215="WON-EW",((((N215-1)*J215)*'results log'!$B$2)+('results log'!$B$2*(N215-1))),IF(M215="WON",((((N215-1)*J215)*'results log'!$B$2)+('results log'!$B$2*(N215-1))),IF(M215="PLACED",((((N215-1)*J215)*'results log'!$B$2)-'results log'!$B$2),IF(J215=0,-'results log'!$B$2,IF(J215=0,-'results log'!$B$2,-('results log'!$B$2*2)))))))*E215))</f>
        <v>16.150000000000002</v>
      </c>
      <c r="R215" s="34">
        <f>IF(ISBLANK(M215),,IF(T215&lt;&gt;1,((IF(M215="WON-EW",(((K215-1)*'results log'!$B$2)*(1-$B$3))+(((L215-1)*'results log'!$B$2)*(1-$B$3)),IF(M215="WON",(((K215-1)*'results log'!$B$2)*(1-$B$3)),IF(M215="PLACED",(((L215-1)*'results log'!$B$2)*(1-$B$3))-'results log'!$B$2,IF(J215=0,-'results log'!$B$2,-('results log'!$B$2*2))))))*E215),0))</f>
        <v>0</v>
      </c>
      <c r="S215" s="34" t="s">
        <v>47</v>
      </c>
      <c r="T215" s="19">
        <f t="shared" si="22"/>
        <v>1</v>
      </c>
      <c r="AF215" s="19">
        <f t="shared" si="23"/>
        <v>0</v>
      </c>
      <c r="AG215" s="19">
        <f t="shared" si="24"/>
        <v>16.150000000000002</v>
      </c>
      <c r="AH215" s="19">
        <f t="shared" si="26"/>
        <v>0</v>
      </c>
      <c r="AI215" s="19">
        <f t="shared" si="27"/>
        <v>0</v>
      </c>
    </row>
    <row r="216" spans="1:35" ht="15">
      <c r="A216" s="30">
        <v>42722</v>
      </c>
      <c r="B216" s="41" t="s">
        <v>427</v>
      </c>
      <c r="C216" s="25" t="s">
        <v>102</v>
      </c>
      <c r="D216" s="41" t="s">
        <v>150</v>
      </c>
      <c r="E216" s="31">
        <v>10</v>
      </c>
      <c r="F216" s="31">
        <v>1.9</v>
      </c>
      <c r="G216" s="31">
        <v>1.9</v>
      </c>
      <c r="H216" s="31"/>
      <c r="I216" s="31"/>
      <c r="J216" s="31"/>
      <c r="M216" s="25" t="s">
        <v>30</v>
      </c>
      <c r="N216" s="32">
        <f>((G216-1)*(1-(IF(H216="no",0,'results log'!$B$3)))+1)</f>
        <v>1.855</v>
      </c>
      <c r="O216" s="32">
        <f t="shared" si="25"/>
        <v>10</v>
      </c>
      <c r="P216" s="33">
        <f>IF(ISBLANK(M216),,IF(ISBLANK(F216),,(IF(M216="WON-EW",((((F216-1)*J216)*'results log'!$B$2)+('results log'!$B$2*(F216-1))),IF(M216="WON",((((F216-1)*J216)*'results log'!$B$2)+('results log'!$B$2*(F216-1))),IF(M216="PLACED",((((F216-1)*J216)*'results log'!$B$2)-'results log'!$B$2),IF(J216=0,-'results log'!$B$2,IF(J216=0,-'results log'!$B$2,-('results log'!$B$2*2)))))))*E216))</f>
        <v>-20</v>
      </c>
      <c r="Q216" s="34">
        <f>IF(ISBLANK(M216),,IF(ISBLANK(G216),,(IF(M216="WON-EW",((((N216-1)*J216)*'results log'!$B$2)+('results log'!$B$2*(N216-1))),IF(M216="WON",((((N216-1)*J216)*'results log'!$B$2)+('results log'!$B$2*(N216-1))),IF(M216="PLACED",((((N216-1)*J216)*'results log'!$B$2)-'results log'!$B$2),IF(J216=0,-'results log'!$B$2,IF(J216=0,-'results log'!$B$2,-('results log'!$B$2*2)))))))*E216))</f>
        <v>-20</v>
      </c>
      <c r="R216" s="34">
        <f>IF(ISBLANK(M216),,IF(T216&lt;&gt;1,((IF(M216="WON-EW",(((K216-1)*'results log'!$B$2)*(1-$B$3))+(((L216-1)*'results log'!$B$2)*(1-$B$3)),IF(M216="WON",(((K216-1)*'results log'!$B$2)*(1-$B$3)),IF(M216="PLACED",(((L216-1)*'results log'!$B$2)*(1-$B$3))-'results log'!$B$2,IF(J216=0,-'results log'!$B$2,-('results log'!$B$2*2))))))*E216),0))</f>
        <v>0</v>
      </c>
      <c r="S216" s="34" t="s">
        <v>47</v>
      </c>
      <c r="T216" s="19">
        <f t="shared" si="22"/>
        <v>1</v>
      </c>
      <c r="AF216" s="19">
        <f t="shared" si="23"/>
        <v>0</v>
      </c>
      <c r="AG216" s="19">
        <f t="shared" si="24"/>
        <v>-20</v>
      </c>
      <c r="AH216" s="19">
        <f t="shared" si="26"/>
        <v>0</v>
      </c>
      <c r="AI216" s="19">
        <f t="shared" si="27"/>
        <v>0</v>
      </c>
    </row>
    <row r="217" spans="1:35" ht="30">
      <c r="A217" s="30">
        <v>42722</v>
      </c>
      <c r="B217" s="41" t="s">
        <v>428</v>
      </c>
      <c r="C217" s="25" t="s">
        <v>103</v>
      </c>
      <c r="D217" s="41" t="s">
        <v>423</v>
      </c>
      <c r="E217" s="31">
        <v>8</v>
      </c>
      <c r="F217" s="31">
        <v>2</v>
      </c>
      <c r="G217" s="31">
        <v>2</v>
      </c>
      <c r="H217" s="31"/>
      <c r="I217" s="31"/>
      <c r="J217" s="31"/>
      <c r="M217" s="25" t="s">
        <v>30</v>
      </c>
      <c r="N217" s="32">
        <f>((G217-1)*(1-(IF(H217="no",0,'results log'!$B$3)))+1)</f>
        <v>1.95</v>
      </c>
      <c r="O217" s="32">
        <f t="shared" si="25"/>
        <v>8</v>
      </c>
      <c r="P217" s="33">
        <f>IF(ISBLANK(M217),,IF(ISBLANK(F217),,(IF(M217="WON-EW",((((F217-1)*J217)*'results log'!$B$2)+('results log'!$B$2*(F217-1))),IF(M217="WON",((((F217-1)*J217)*'results log'!$B$2)+('results log'!$B$2*(F217-1))),IF(M217="PLACED",((((F217-1)*J217)*'results log'!$B$2)-'results log'!$B$2),IF(J217=0,-'results log'!$B$2,IF(J217=0,-'results log'!$B$2,-('results log'!$B$2*2)))))))*E217))</f>
        <v>-16</v>
      </c>
      <c r="Q217" s="34">
        <f>IF(ISBLANK(M217),,IF(ISBLANK(G217),,(IF(M217="WON-EW",((((N217-1)*J217)*'results log'!$B$2)+('results log'!$B$2*(N217-1))),IF(M217="WON",((((N217-1)*J217)*'results log'!$B$2)+('results log'!$B$2*(N217-1))),IF(M217="PLACED",((((N217-1)*J217)*'results log'!$B$2)-'results log'!$B$2),IF(J217=0,-'results log'!$B$2,IF(J217=0,-'results log'!$B$2,-('results log'!$B$2*2)))))))*E217))</f>
        <v>-16</v>
      </c>
      <c r="R217" s="34">
        <f>IF(ISBLANK(M217),,IF(T217&lt;&gt;1,((IF(M217="WON-EW",(((K217-1)*'results log'!$B$2)*(1-$B$3))+(((L217-1)*'results log'!$B$2)*(1-$B$3)),IF(M217="WON",(((K217-1)*'results log'!$B$2)*(1-$B$3)),IF(M217="PLACED",(((L217-1)*'results log'!$B$2)*(1-$B$3))-'results log'!$B$2,IF(J217=0,-'results log'!$B$2,-('results log'!$B$2*2))))))*E217),0))</f>
        <v>0</v>
      </c>
      <c r="S217" s="34" t="s">
        <v>352</v>
      </c>
      <c r="T217" s="19">
        <f t="shared" si="22"/>
        <v>1</v>
      </c>
      <c r="AF217" s="19">
        <f t="shared" si="23"/>
        <v>0</v>
      </c>
      <c r="AG217" s="19">
        <f t="shared" si="24"/>
        <v>0</v>
      </c>
      <c r="AH217" s="19">
        <f t="shared" si="26"/>
        <v>0</v>
      </c>
      <c r="AI217" s="19">
        <f t="shared" si="27"/>
        <v>-16</v>
      </c>
    </row>
    <row r="218" spans="1:35" ht="15">
      <c r="A218" s="30">
        <v>42723</v>
      </c>
      <c r="B218" s="41" t="s">
        <v>430</v>
      </c>
      <c r="C218" s="25" t="s">
        <v>103</v>
      </c>
      <c r="D218" s="41" t="s">
        <v>49</v>
      </c>
      <c r="E218" s="31">
        <v>10</v>
      </c>
      <c r="F218" s="31">
        <v>1.71</v>
      </c>
      <c r="G218" s="31">
        <v>1.71</v>
      </c>
      <c r="H218" s="31"/>
      <c r="I218" s="31"/>
      <c r="J218" s="31"/>
      <c r="M218" s="25" t="s">
        <v>30</v>
      </c>
      <c r="N218" s="32">
        <f>((G218-1)*(1-(IF(H218="no",0,'results log'!$B$3)))+1)</f>
        <v>1.6745</v>
      </c>
      <c r="O218" s="32">
        <f t="shared" si="25"/>
        <v>10</v>
      </c>
      <c r="P218" s="33">
        <f>IF(ISBLANK(M218),,IF(ISBLANK(F218),,(IF(M218="WON-EW",((((F218-1)*J218)*'results log'!$B$2)+('results log'!$B$2*(F218-1))),IF(M218="WON",((((F218-1)*J218)*'results log'!$B$2)+('results log'!$B$2*(F218-1))),IF(M218="PLACED",((((F218-1)*J218)*'results log'!$B$2)-'results log'!$B$2),IF(J218=0,-'results log'!$B$2,IF(J218=0,-'results log'!$B$2,-('results log'!$B$2*2)))))))*E218))</f>
        <v>-20</v>
      </c>
      <c r="Q218" s="34">
        <f>IF(ISBLANK(M218),,IF(ISBLANK(G218),,(IF(M218="WON-EW",((((N218-1)*J218)*'results log'!$B$2)+('results log'!$B$2*(N218-1))),IF(M218="WON",((((N218-1)*J218)*'results log'!$B$2)+('results log'!$B$2*(N218-1))),IF(M218="PLACED",((((N218-1)*J218)*'results log'!$B$2)-'results log'!$B$2),IF(J218=0,-'results log'!$B$2,IF(J218=0,-'results log'!$B$2,-('results log'!$B$2*2)))))))*E218))</f>
        <v>-20</v>
      </c>
      <c r="R218" s="34">
        <f>IF(ISBLANK(M218),,IF(T218&lt;&gt;1,((IF(M218="WON-EW",(((K218-1)*'results log'!$B$2)*(1-$B$3))+(((L218-1)*'results log'!$B$2)*(1-$B$3)),IF(M218="WON",(((K218-1)*'results log'!$B$2)*(1-$B$3)),IF(M218="PLACED",(((L218-1)*'results log'!$B$2)*(1-$B$3))-'results log'!$B$2,IF(J218=0,-'results log'!$B$2,-('results log'!$B$2*2))))))*E218),0))</f>
        <v>0</v>
      </c>
      <c r="S218" s="34" t="s">
        <v>37</v>
      </c>
      <c r="T218" s="19">
        <f t="shared" si="22"/>
        <v>1</v>
      </c>
      <c r="AF218" s="19">
        <f t="shared" si="23"/>
        <v>-20</v>
      </c>
      <c r="AG218" s="19">
        <f t="shared" si="24"/>
        <v>0</v>
      </c>
      <c r="AH218" s="19">
        <f t="shared" si="26"/>
        <v>0</v>
      </c>
      <c r="AI218" s="19">
        <f t="shared" si="27"/>
        <v>0</v>
      </c>
    </row>
    <row r="219" spans="1:35" ht="15">
      <c r="A219" s="30">
        <v>42723</v>
      </c>
      <c r="B219" s="41" t="s">
        <v>431</v>
      </c>
      <c r="C219" s="25" t="s">
        <v>102</v>
      </c>
      <c r="D219" s="41" t="s">
        <v>317</v>
      </c>
      <c r="E219" s="31">
        <v>10</v>
      </c>
      <c r="F219" s="31">
        <v>1.7</v>
      </c>
      <c r="G219" s="31">
        <v>1.7</v>
      </c>
      <c r="H219" s="31"/>
      <c r="I219" s="31"/>
      <c r="J219" s="31"/>
      <c r="M219" s="25" t="s">
        <v>27</v>
      </c>
      <c r="N219" s="32">
        <f>((G219-1)*(1-(IF(H219="no",0,'results log'!$B$3)))+1)</f>
        <v>1.665</v>
      </c>
      <c r="O219" s="32">
        <f t="shared" si="25"/>
        <v>10</v>
      </c>
      <c r="P219" s="33">
        <f>IF(ISBLANK(M219),,IF(ISBLANK(F219),,(IF(M219="WON-EW",((((F219-1)*J219)*'results log'!$B$2)+('results log'!$B$2*(F219-1))),IF(M219="WON",((((F219-1)*J219)*'results log'!$B$2)+('results log'!$B$2*(F219-1))),IF(M219="PLACED",((((F219-1)*J219)*'results log'!$B$2)-'results log'!$B$2),IF(J219=0,-'results log'!$B$2,IF(J219=0,-'results log'!$B$2,-('results log'!$B$2*2)))))))*E219))</f>
        <v>14</v>
      </c>
      <c r="Q219" s="34">
        <f>IF(ISBLANK(M219),,IF(ISBLANK(G219),,(IF(M219="WON-EW",((((N219-1)*J219)*'results log'!$B$2)+('results log'!$B$2*(N219-1))),IF(M219="WON",((((N219-1)*J219)*'results log'!$B$2)+('results log'!$B$2*(N219-1))),IF(M219="PLACED",((((N219-1)*J219)*'results log'!$B$2)-'results log'!$B$2),IF(J219=0,-'results log'!$B$2,IF(J219=0,-'results log'!$B$2,-('results log'!$B$2*2)))))))*E219))</f>
        <v>13.3</v>
      </c>
      <c r="R219" s="34">
        <f>IF(ISBLANK(M219),,IF(T219&lt;&gt;1,((IF(M219="WON-EW",(((K219-1)*'results log'!$B$2)*(1-$B$3))+(((L219-1)*'results log'!$B$2)*(1-$B$3)),IF(M219="WON",(((K219-1)*'results log'!$B$2)*(1-$B$3)),IF(M219="PLACED",(((L219-1)*'results log'!$B$2)*(1-$B$3))-'results log'!$B$2,IF(J219=0,-'results log'!$B$2,-('results log'!$B$2*2))))))*E219),0))</f>
        <v>0</v>
      </c>
      <c r="S219" s="34" t="s">
        <v>47</v>
      </c>
      <c r="T219" s="19">
        <f t="shared" si="22"/>
        <v>1</v>
      </c>
      <c r="AF219" s="19">
        <f t="shared" si="23"/>
        <v>0</v>
      </c>
      <c r="AG219" s="19">
        <f t="shared" si="24"/>
        <v>13.3</v>
      </c>
      <c r="AH219" s="19">
        <f t="shared" si="26"/>
        <v>0</v>
      </c>
      <c r="AI219" s="19">
        <f t="shared" si="27"/>
        <v>0</v>
      </c>
    </row>
    <row r="220" spans="1:35" ht="15">
      <c r="A220" s="30">
        <v>42723</v>
      </c>
      <c r="B220" s="41" t="s">
        <v>432</v>
      </c>
      <c r="C220" s="25" t="s">
        <v>108</v>
      </c>
      <c r="D220" s="41" t="s">
        <v>429</v>
      </c>
      <c r="E220" s="31">
        <v>10</v>
      </c>
      <c r="F220" s="31">
        <v>1.7</v>
      </c>
      <c r="G220" s="31">
        <v>1.7</v>
      </c>
      <c r="H220" s="31"/>
      <c r="I220" s="31"/>
      <c r="J220" s="31"/>
      <c r="M220" s="25" t="s">
        <v>30</v>
      </c>
      <c r="N220" s="32">
        <f>((G220-1)*(1-(IF(H220="no",0,'results log'!$B$3)))+1)</f>
        <v>1.665</v>
      </c>
      <c r="O220" s="32">
        <f t="shared" si="25"/>
        <v>10</v>
      </c>
      <c r="P220" s="33">
        <f>IF(ISBLANK(M220),,IF(ISBLANK(F220),,(IF(M220="WON-EW",((((F220-1)*J220)*'results log'!$B$2)+('results log'!$B$2*(F220-1))),IF(M220="WON",((((F220-1)*J220)*'results log'!$B$2)+('results log'!$B$2*(F220-1))),IF(M220="PLACED",((((F220-1)*J220)*'results log'!$B$2)-'results log'!$B$2),IF(J220=0,-'results log'!$B$2,IF(J220=0,-'results log'!$B$2,-('results log'!$B$2*2)))))))*E220))</f>
        <v>-20</v>
      </c>
      <c r="Q220" s="34">
        <f>IF(ISBLANK(M220),,IF(ISBLANK(G220),,(IF(M220="WON-EW",((((N220-1)*J220)*'results log'!$B$2)+('results log'!$B$2*(N220-1))),IF(M220="WON",((((N220-1)*J220)*'results log'!$B$2)+('results log'!$B$2*(N220-1))),IF(M220="PLACED",((((N220-1)*J220)*'results log'!$B$2)-'results log'!$B$2),IF(J220=0,-'results log'!$B$2,IF(J220=0,-'results log'!$B$2,-('results log'!$B$2*2)))))))*E220))</f>
        <v>-20</v>
      </c>
      <c r="R220" s="34">
        <f>IF(ISBLANK(M220),,IF(T220&lt;&gt;1,((IF(M220="WON-EW",(((K220-1)*'results log'!$B$2)*(1-$B$3))+(((L220-1)*'results log'!$B$2)*(1-$B$3)),IF(M220="WON",(((K220-1)*'results log'!$B$2)*(1-$B$3)),IF(M220="PLACED",(((L220-1)*'results log'!$B$2)*(1-$B$3))-'results log'!$B$2,IF(J220=0,-'results log'!$B$2,-('results log'!$B$2*2))))))*E220),0))</f>
        <v>0</v>
      </c>
      <c r="S220" s="34" t="s">
        <v>47</v>
      </c>
      <c r="T220" s="19">
        <f t="shared" si="22"/>
        <v>1</v>
      </c>
      <c r="AF220" s="19">
        <f t="shared" si="23"/>
        <v>0</v>
      </c>
      <c r="AG220" s="19">
        <f t="shared" si="24"/>
        <v>-20</v>
      </c>
      <c r="AH220" s="19">
        <f t="shared" si="26"/>
        <v>0</v>
      </c>
      <c r="AI220" s="19">
        <f t="shared" si="27"/>
        <v>0</v>
      </c>
    </row>
    <row r="221" spans="1:35" ht="15">
      <c r="A221" s="30">
        <v>42723</v>
      </c>
      <c r="B221" s="41" t="s">
        <v>433</v>
      </c>
      <c r="C221" s="25" t="s">
        <v>103</v>
      </c>
      <c r="D221" s="41" t="s">
        <v>117</v>
      </c>
      <c r="E221" s="31">
        <v>10</v>
      </c>
      <c r="F221" s="31">
        <v>1.83</v>
      </c>
      <c r="G221" s="31">
        <v>1.83</v>
      </c>
      <c r="H221" s="31"/>
      <c r="I221" s="31"/>
      <c r="J221" s="31"/>
      <c r="M221" s="25" t="s">
        <v>27</v>
      </c>
      <c r="N221" s="32">
        <f>((G221-1)*(1-(IF(H221="no",0,'results log'!$B$3)))+1)</f>
        <v>1.7885</v>
      </c>
      <c r="O221" s="32">
        <f t="shared" si="25"/>
        <v>10</v>
      </c>
      <c r="P221" s="33">
        <f>IF(ISBLANK(M221),,IF(ISBLANK(F221),,(IF(M221="WON-EW",((((F221-1)*J221)*'results log'!$B$2)+('results log'!$B$2*(F221-1))),IF(M221="WON",((((F221-1)*J221)*'results log'!$B$2)+('results log'!$B$2*(F221-1))),IF(M221="PLACED",((((F221-1)*J221)*'results log'!$B$2)-'results log'!$B$2),IF(J221=0,-'results log'!$B$2,IF(J221=0,-'results log'!$B$2,-('results log'!$B$2*2)))))))*E221))</f>
        <v>16.6</v>
      </c>
      <c r="Q221" s="34">
        <f>IF(ISBLANK(M221),,IF(ISBLANK(G221),,(IF(M221="WON-EW",((((N221-1)*J221)*'results log'!$B$2)+('results log'!$B$2*(N221-1))),IF(M221="WON",((((N221-1)*J221)*'results log'!$B$2)+('results log'!$B$2*(N221-1))),IF(M221="PLACED",((((N221-1)*J221)*'results log'!$B$2)-'results log'!$B$2),IF(J221=0,-'results log'!$B$2,IF(J221=0,-'results log'!$B$2,-('results log'!$B$2*2)))))))*E221))</f>
        <v>15.77</v>
      </c>
      <c r="R221" s="34">
        <f>IF(ISBLANK(M221),,IF(T221&lt;&gt;1,((IF(M221="WON-EW",(((K221-1)*'results log'!$B$2)*(1-$B$3))+(((L221-1)*'results log'!$B$2)*(1-$B$3)),IF(M221="WON",(((K221-1)*'results log'!$B$2)*(1-$B$3)),IF(M221="PLACED",(((L221-1)*'results log'!$B$2)*(1-$B$3))-'results log'!$B$2,IF(J221=0,-'results log'!$B$2,-('results log'!$B$2*2))))))*E221),0))</f>
        <v>0</v>
      </c>
      <c r="S221" s="34" t="s">
        <v>47</v>
      </c>
      <c r="T221" s="19">
        <f t="shared" si="22"/>
        <v>1</v>
      </c>
      <c r="AF221" s="19">
        <f t="shared" si="23"/>
        <v>0</v>
      </c>
      <c r="AG221" s="19">
        <f t="shared" si="24"/>
        <v>15.77</v>
      </c>
      <c r="AH221" s="19">
        <f t="shared" si="26"/>
        <v>0</v>
      </c>
      <c r="AI221" s="19">
        <f t="shared" si="27"/>
        <v>0</v>
      </c>
    </row>
    <row r="222" spans="1:35" ht="15">
      <c r="A222" s="30">
        <v>42723</v>
      </c>
      <c r="B222" s="41" t="s">
        <v>434</v>
      </c>
      <c r="C222" s="25" t="s">
        <v>102</v>
      </c>
      <c r="D222" s="41" t="s">
        <v>188</v>
      </c>
      <c r="E222" s="31">
        <v>5</v>
      </c>
      <c r="F222" s="31">
        <v>1.8</v>
      </c>
      <c r="G222" s="31">
        <v>1.9</v>
      </c>
      <c r="H222" s="31"/>
      <c r="I222" s="31"/>
      <c r="J222" s="31"/>
      <c r="M222" s="25" t="s">
        <v>30</v>
      </c>
      <c r="N222" s="32">
        <f>((G222-1)*(1-(IF(H222="no",0,'results log'!$B$3)))+1)</f>
        <v>1.855</v>
      </c>
      <c r="O222" s="32">
        <f t="shared" si="25"/>
        <v>5</v>
      </c>
      <c r="P222" s="33">
        <f>IF(ISBLANK(M222),,IF(ISBLANK(F222),,(IF(M222="WON-EW",((((F222-1)*J222)*'results log'!$B$2)+('results log'!$B$2*(F222-1))),IF(M222="WON",((((F222-1)*J222)*'results log'!$B$2)+('results log'!$B$2*(F222-1))),IF(M222="PLACED",((((F222-1)*J222)*'results log'!$B$2)-'results log'!$B$2),IF(J222=0,-'results log'!$B$2,IF(J222=0,-'results log'!$B$2,-('results log'!$B$2*2)))))))*E222))</f>
        <v>-10</v>
      </c>
      <c r="Q222" s="34">
        <f>IF(ISBLANK(M222),,IF(ISBLANK(G222),,(IF(M222="WON-EW",((((N222-1)*J222)*'results log'!$B$2)+('results log'!$B$2*(N222-1))),IF(M222="WON",((((N222-1)*J222)*'results log'!$B$2)+('results log'!$B$2*(N222-1))),IF(M222="PLACED",((((N222-1)*J222)*'results log'!$B$2)-'results log'!$B$2),IF(J222=0,-'results log'!$B$2,IF(J222=0,-'results log'!$B$2,-('results log'!$B$2*2)))))))*E222))</f>
        <v>-10</v>
      </c>
      <c r="R222" s="34">
        <f>IF(ISBLANK(M222),,IF(T222&lt;&gt;1,((IF(M222="WON-EW",(((K222-1)*'results log'!$B$2)*(1-$B$3))+(((L222-1)*'results log'!$B$2)*(1-$B$3)),IF(M222="WON",(((K222-1)*'results log'!$B$2)*(1-$B$3)),IF(M222="PLACED",(((L222-1)*'results log'!$B$2)*(1-$B$3))-'results log'!$B$2,IF(J222=0,-'results log'!$B$2,-('results log'!$B$2*2))))))*E222),0))</f>
        <v>0</v>
      </c>
      <c r="S222" s="34" t="s">
        <v>98</v>
      </c>
      <c r="T222" s="19">
        <f t="shared" si="22"/>
        <v>1</v>
      </c>
      <c r="V222" s="19" t="s">
        <v>321</v>
      </c>
      <c r="AF222" s="19">
        <f t="shared" si="23"/>
        <v>0</v>
      </c>
      <c r="AG222" s="19">
        <f t="shared" si="24"/>
        <v>0</v>
      </c>
      <c r="AH222" s="19">
        <f t="shared" si="26"/>
        <v>-10</v>
      </c>
      <c r="AI222" s="19">
        <f t="shared" si="27"/>
        <v>0</v>
      </c>
    </row>
    <row r="223" spans="1:35" ht="15">
      <c r="A223" s="30">
        <v>42723</v>
      </c>
      <c r="B223" s="41" t="s">
        <v>435</v>
      </c>
      <c r="C223" s="25" t="s">
        <v>108</v>
      </c>
      <c r="D223" s="41" t="s">
        <v>254</v>
      </c>
      <c r="E223" s="31">
        <v>5</v>
      </c>
      <c r="F223" s="31">
        <v>1.8</v>
      </c>
      <c r="G223" s="31">
        <v>1.8</v>
      </c>
      <c r="H223" s="31"/>
      <c r="I223" s="31"/>
      <c r="J223" s="31"/>
      <c r="M223" s="25" t="s">
        <v>27</v>
      </c>
      <c r="N223" s="32">
        <f>((G223-1)*(1-(IF(H223="no",0,'results log'!$B$3)))+1)</f>
        <v>1.76</v>
      </c>
      <c r="O223" s="32">
        <f t="shared" si="25"/>
        <v>5</v>
      </c>
      <c r="P223" s="33">
        <f>IF(ISBLANK(M223),,IF(ISBLANK(F223),,(IF(M223="WON-EW",((((F223-1)*J223)*'results log'!$B$2)+('results log'!$B$2*(F223-1))),IF(M223="WON",((((F223-1)*J223)*'results log'!$B$2)+('results log'!$B$2*(F223-1))),IF(M223="PLACED",((((F223-1)*J223)*'results log'!$B$2)-'results log'!$B$2),IF(J223=0,-'results log'!$B$2,IF(J223=0,-'results log'!$B$2,-('results log'!$B$2*2)))))))*E223))</f>
        <v>8</v>
      </c>
      <c r="Q223" s="34">
        <f>IF(ISBLANK(M223),,IF(ISBLANK(G223),,(IF(M223="WON-EW",((((N223-1)*J223)*'results log'!$B$2)+('results log'!$B$2*(N223-1))),IF(M223="WON",((((N223-1)*J223)*'results log'!$B$2)+('results log'!$B$2*(N223-1))),IF(M223="PLACED",((((N223-1)*J223)*'results log'!$B$2)-'results log'!$B$2),IF(J223=0,-'results log'!$B$2,IF(J223=0,-'results log'!$B$2,-('results log'!$B$2*2)))))))*E223))</f>
        <v>7.6</v>
      </c>
      <c r="R223" s="34">
        <f>IF(ISBLANK(M223),,IF(T223&lt;&gt;1,((IF(M223="WON-EW",(((K223-1)*'results log'!$B$2)*(1-$B$3))+(((L223-1)*'results log'!$B$2)*(1-$B$3)),IF(M223="WON",(((K223-1)*'results log'!$B$2)*(1-$B$3)),IF(M223="PLACED",(((L223-1)*'results log'!$B$2)*(1-$B$3))-'results log'!$B$2,IF(J223=0,-'results log'!$B$2,-('results log'!$B$2*2))))))*E223),0))</f>
        <v>0</v>
      </c>
      <c r="S223" s="34" t="s">
        <v>98</v>
      </c>
      <c r="T223" s="19">
        <f t="shared" si="22"/>
        <v>1</v>
      </c>
      <c r="AF223" s="19">
        <f t="shared" si="23"/>
        <v>0</v>
      </c>
      <c r="AG223" s="19">
        <f t="shared" si="24"/>
        <v>0</v>
      </c>
      <c r="AH223" s="19">
        <f t="shared" si="26"/>
        <v>7.6</v>
      </c>
      <c r="AI223" s="19">
        <f t="shared" si="27"/>
        <v>0</v>
      </c>
    </row>
    <row r="224" spans="1:35" ht="30">
      <c r="A224" s="30">
        <v>42724</v>
      </c>
      <c r="B224" s="41" t="s">
        <v>436</v>
      </c>
      <c r="C224" s="25" t="s">
        <v>103</v>
      </c>
      <c r="D224" s="41" t="s">
        <v>246</v>
      </c>
      <c r="E224" s="31">
        <v>10</v>
      </c>
      <c r="F224" s="31">
        <v>1.83</v>
      </c>
      <c r="G224" s="31">
        <v>1.83</v>
      </c>
      <c r="H224" s="31"/>
      <c r="I224" s="31"/>
      <c r="J224" s="31"/>
      <c r="M224" s="25" t="s">
        <v>30</v>
      </c>
      <c r="N224" s="32">
        <f>((G224-1)*(1-(IF(H224="no",0,'results log'!$B$3)))+1)</f>
        <v>1.7885</v>
      </c>
      <c r="O224" s="32">
        <f t="shared" si="25"/>
        <v>10</v>
      </c>
      <c r="P224" s="33">
        <f>IF(ISBLANK(M224),,IF(ISBLANK(F224),,(IF(M224="WON-EW",((((F224-1)*J224)*'results log'!$B$2)+('results log'!$B$2*(F224-1))),IF(M224="WON",((((F224-1)*J224)*'results log'!$B$2)+('results log'!$B$2*(F224-1))),IF(M224="PLACED",((((F224-1)*J224)*'results log'!$B$2)-'results log'!$B$2),IF(J224=0,-'results log'!$B$2,IF(J224=0,-'results log'!$B$2,-('results log'!$B$2*2)))))))*E224))</f>
        <v>-20</v>
      </c>
      <c r="Q224" s="34">
        <f>IF(ISBLANK(M224),,IF(ISBLANK(G224),,(IF(M224="WON-EW",((((N224-1)*J224)*'results log'!$B$2)+('results log'!$B$2*(N224-1))),IF(M224="WON",((((N224-1)*J224)*'results log'!$B$2)+('results log'!$B$2*(N224-1))),IF(M224="PLACED",((((N224-1)*J224)*'results log'!$B$2)-'results log'!$B$2),IF(J224=0,-'results log'!$B$2,IF(J224=0,-'results log'!$B$2,-('results log'!$B$2*2)))))))*E224))</f>
        <v>-20</v>
      </c>
      <c r="R224" s="34">
        <f>IF(ISBLANK(M224),,IF(T224&lt;&gt;1,((IF(M224="WON-EW",(((K224-1)*'results log'!$B$2)*(1-$B$3))+(((L224-1)*'results log'!$B$2)*(1-$B$3)),IF(M224="WON",(((K224-1)*'results log'!$B$2)*(1-$B$3)),IF(M224="PLACED",(((L224-1)*'results log'!$B$2)*(1-$B$3))-'results log'!$B$2,IF(J224=0,-'results log'!$B$2,-('results log'!$B$2*2))))))*E224),0))</f>
        <v>0</v>
      </c>
      <c r="S224" s="34" t="s">
        <v>37</v>
      </c>
      <c r="T224" s="19">
        <f t="shared" si="22"/>
        <v>1</v>
      </c>
      <c r="V224" s="19" t="s">
        <v>442</v>
      </c>
      <c r="AF224" s="19">
        <f t="shared" si="23"/>
        <v>-20</v>
      </c>
      <c r="AG224" s="19">
        <f t="shared" si="24"/>
        <v>0</v>
      </c>
      <c r="AH224" s="19">
        <f t="shared" si="26"/>
        <v>0</v>
      </c>
      <c r="AI224" s="19">
        <f t="shared" si="27"/>
        <v>0</v>
      </c>
    </row>
    <row r="225" spans="1:35" ht="15">
      <c r="A225" s="30">
        <v>42724</v>
      </c>
      <c r="B225" s="41" t="s">
        <v>437</v>
      </c>
      <c r="C225" s="25" t="s">
        <v>102</v>
      </c>
      <c r="D225" s="41" t="s">
        <v>75</v>
      </c>
      <c r="E225" s="31">
        <v>10</v>
      </c>
      <c r="F225" s="31">
        <v>1.8</v>
      </c>
      <c r="G225" s="31">
        <v>1.8</v>
      </c>
      <c r="H225" s="31"/>
      <c r="I225" s="31"/>
      <c r="J225" s="31"/>
      <c r="M225" s="25" t="s">
        <v>30</v>
      </c>
      <c r="N225" s="32">
        <f>((G225-1)*(1-(IF(H225="no",0,'results log'!$B$3)))+1)</f>
        <v>1.76</v>
      </c>
      <c r="O225" s="32">
        <f t="shared" si="25"/>
        <v>10</v>
      </c>
      <c r="P225" s="33">
        <f>IF(ISBLANK(M225),,IF(ISBLANK(F225),,(IF(M225="WON-EW",((((F225-1)*J225)*'results log'!$B$2)+('results log'!$B$2*(F225-1))),IF(M225="WON",((((F225-1)*J225)*'results log'!$B$2)+('results log'!$B$2*(F225-1))),IF(M225="PLACED",((((F225-1)*J225)*'results log'!$B$2)-'results log'!$B$2),IF(J225=0,-'results log'!$B$2,IF(J225=0,-'results log'!$B$2,-('results log'!$B$2*2)))))))*E225))</f>
        <v>-20</v>
      </c>
      <c r="Q225" s="34">
        <f>IF(ISBLANK(M225),,IF(ISBLANK(G225),,(IF(M225="WON-EW",((((N225-1)*J225)*'results log'!$B$2)+('results log'!$B$2*(N225-1))),IF(M225="WON",((((N225-1)*J225)*'results log'!$B$2)+('results log'!$B$2*(N225-1))),IF(M225="PLACED",((((N225-1)*J225)*'results log'!$B$2)-'results log'!$B$2),IF(J225=0,-'results log'!$B$2,IF(J225=0,-'results log'!$B$2,-('results log'!$B$2*2)))))))*E225))</f>
        <v>-20</v>
      </c>
      <c r="R225" s="34">
        <f>IF(ISBLANK(M225),,IF(T225&lt;&gt;1,((IF(M225="WON-EW",(((K225-1)*'results log'!$B$2)*(1-$B$3))+(((L225-1)*'results log'!$B$2)*(1-$B$3)),IF(M225="WON",(((K225-1)*'results log'!$B$2)*(1-$B$3)),IF(M225="PLACED",(((L225-1)*'results log'!$B$2)*(1-$B$3))-'results log'!$B$2,IF(J225=0,-'results log'!$B$2,-('results log'!$B$2*2))))))*E225),0))</f>
        <v>0</v>
      </c>
      <c r="S225" s="34" t="s">
        <v>47</v>
      </c>
      <c r="T225" s="19">
        <f t="shared" si="22"/>
        <v>1</v>
      </c>
      <c r="AF225" s="19">
        <f t="shared" si="23"/>
        <v>0</v>
      </c>
      <c r="AG225" s="19">
        <f t="shared" si="24"/>
        <v>-20</v>
      </c>
      <c r="AH225" s="19">
        <f t="shared" si="26"/>
        <v>0</v>
      </c>
      <c r="AI225" s="19">
        <f t="shared" si="27"/>
        <v>0</v>
      </c>
    </row>
    <row r="226" spans="1:35" ht="15">
      <c r="A226" s="30">
        <v>42724</v>
      </c>
      <c r="B226" s="41" t="s">
        <v>438</v>
      </c>
      <c r="C226" s="25" t="s">
        <v>103</v>
      </c>
      <c r="D226" s="41" t="s">
        <v>324</v>
      </c>
      <c r="E226" s="31">
        <v>10</v>
      </c>
      <c r="F226" s="31">
        <v>1.9</v>
      </c>
      <c r="G226" s="31">
        <v>1.88</v>
      </c>
      <c r="H226" s="31"/>
      <c r="I226" s="31"/>
      <c r="J226" s="31"/>
      <c r="M226" s="25" t="s">
        <v>30</v>
      </c>
      <c r="N226" s="32">
        <f>((G226-1)*(1-(IF(H226="no",0,'results log'!$B$3)))+1)</f>
        <v>1.8359999999999999</v>
      </c>
      <c r="O226" s="32">
        <f t="shared" si="25"/>
        <v>10</v>
      </c>
      <c r="P226" s="33">
        <f>IF(ISBLANK(M226),,IF(ISBLANK(F226),,(IF(M226="WON-EW",((((F226-1)*J226)*'results log'!$B$2)+('results log'!$B$2*(F226-1))),IF(M226="WON",((((F226-1)*J226)*'results log'!$B$2)+('results log'!$B$2*(F226-1))),IF(M226="PLACED",((((F226-1)*J226)*'results log'!$B$2)-'results log'!$B$2),IF(J226=0,-'results log'!$B$2,IF(J226=0,-'results log'!$B$2,-('results log'!$B$2*2)))))))*E226))</f>
        <v>-20</v>
      </c>
      <c r="Q226" s="34">
        <f>IF(ISBLANK(M226),,IF(ISBLANK(G226),,(IF(M226="WON-EW",((((N226-1)*J226)*'results log'!$B$2)+('results log'!$B$2*(N226-1))),IF(M226="WON",((((N226-1)*J226)*'results log'!$B$2)+('results log'!$B$2*(N226-1))),IF(M226="PLACED",((((N226-1)*J226)*'results log'!$B$2)-'results log'!$B$2),IF(J226=0,-'results log'!$B$2,IF(J226=0,-'results log'!$B$2,-('results log'!$B$2*2)))))))*E226))</f>
        <v>-20</v>
      </c>
      <c r="R226" s="34">
        <f>IF(ISBLANK(M226),,IF(T226&lt;&gt;1,((IF(M226="WON-EW",(((K226-1)*'results log'!$B$2)*(1-$B$3))+(((L226-1)*'results log'!$B$2)*(1-$B$3)),IF(M226="WON",(((K226-1)*'results log'!$B$2)*(1-$B$3)),IF(M226="PLACED",(((L226-1)*'results log'!$B$2)*(1-$B$3))-'results log'!$B$2,IF(J226=0,-'results log'!$B$2,-('results log'!$B$2*2))))))*E226),0))</f>
        <v>0</v>
      </c>
      <c r="S226" s="34" t="s">
        <v>47</v>
      </c>
      <c r="T226" s="19">
        <f t="shared" si="22"/>
        <v>1</v>
      </c>
      <c r="AF226" s="19">
        <f t="shared" si="23"/>
        <v>0</v>
      </c>
      <c r="AG226" s="19">
        <f t="shared" si="24"/>
        <v>-20</v>
      </c>
      <c r="AH226" s="19">
        <f t="shared" si="26"/>
        <v>0</v>
      </c>
      <c r="AI226" s="19">
        <f t="shared" si="27"/>
        <v>0</v>
      </c>
    </row>
    <row r="227" spans="1:35" ht="15">
      <c r="A227" s="30">
        <v>42724</v>
      </c>
      <c r="B227" s="41" t="s">
        <v>439</v>
      </c>
      <c r="C227" s="25" t="s">
        <v>103</v>
      </c>
      <c r="D227" s="41" t="s">
        <v>345</v>
      </c>
      <c r="E227" s="31">
        <v>10</v>
      </c>
      <c r="F227" s="31">
        <v>1.83</v>
      </c>
      <c r="G227" s="31">
        <v>1.83</v>
      </c>
      <c r="H227" s="31"/>
      <c r="I227" s="31"/>
      <c r="J227" s="31"/>
      <c r="M227" s="25" t="s">
        <v>27</v>
      </c>
      <c r="N227" s="32">
        <f>((G227-1)*(1-(IF(H227="no",0,'results log'!$B$3)))+1)</f>
        <v>1.7885</v>
      </c>
      <c r="O227" s="32">
        <f t="shared" si="25"/>
        <v>10</v>
      </c>
      <c r="P227" s="33">
        <f>IF(ISBLANK(M227),,IF(ISBLANK(F227),,(IF(M227="WON-EW",((((F227-1)*J227)*'results log'!$B$2)+('results log'!$B$2*(F227-1))),IF(M227="WON",((((F227-1)*J227)*'results log'!$B$2)+('results log'!$B$2*(F227-1))),IF(M227="PLACED",((((F227-1)*J227)*'results log'!$B$2)-'results log'!$B$2),IF(J227=0,-'results log'!$B$2,IF(J227=0,-'results log'!$B$2,-('results log'!$B$2*2)))))))*E227))</f>
        <v>16.6</v>
      </c>
      <c r="Q227" s="34">
        <f>IF(ISBLANK(M227),,IF(ISBLANK(G227),,(IF(M227="WON-EW",((((N227-1)*J227)*'results log'!$B$2)+('results log'!$B$2*(N227-1))),IF(M227="WON",((((N227-1)*J227)*'results log'!$B$2)+('results log'!$B$2*(N227-1))),IF(M227="PLACED",((((N227-1)*J227)*'results log'!$B$2)-'results log'!$B$2),IF(J227=0,-'results log'!$B$2,IF(J227=0,-'results log'!$B$2,-('results log'!$B$2*2)))))))*E227))</f>
        <v>15.77</v>
      </c>
      <c r="R227" s="34">
        <f>IF(ISBLANK(M227),,IF(T227&lt;&gt;1,((IF(M227="WON-EW",(((K227-1)*'results log'!$B$2)*(1-$B$3))+(((L227-1)*'results log'!$B$2)*(1-$B$3)),IF(M227="WON",(((K227-1)*'results log'!$B$2)*(1-$B$3)),IF(M227="PLACED",(((L227-1)*'results log'!$B$2)*(1-$B$3))-'results log'!$B$2,IF(J227=0,-'results log'!$B$2,-('results log'!$B$2*2))))))*E227),0))</f>
        <v>0</v>
      </c>
      <c r="S227" s="34" t="s">
        <v>47</v>
      </c>
      <c r="T227" s="19">
        <f t="shared" si="22"/>
        <v>1</v>
      </c>
      <c r="V227" s="19" t="s">
        <v>442</v>
      </c>
      <c r="AF227" s="19">
        <f t="shared" si="23"/>
        <v>0</v>
      </c>
      <c r="AG227" s="19">
        <f t="shared" si="24"/>
        <v>15.77</v>
      </c>
      <c r="AH227" s="19">
        <f t="shared" si="26"/>
        <v>0</v>
      </c>
      <c r="AI227" s="19">
        <f t="shared" si="27"/>
        <v>0</v>
      </c>
    </row>
    <row r="228" spans="1:35" ht="15">
      <c r="A228" s="30">
        <v>42724</v>
      </c>
      <c r="B228" s="41" t="s">
        <v>440</v>
      </c>
      <c r="C228" s="25" t="s">
        <v>102</v>
      </c>
      <c r="D228" s="41" t="s">
        <v>443</v>
      </c>
      <c r="E228" s="31">
        <v>5</v>
      </c>
      <c r="F228" s="31">
        <v>1.72</v>
      </c>
      <c r="G228" s="31">
        <v>1.85</v>
      </c>
      <c r="H228" s="31"/>
      <c r="I228" s="31"/>
      <c r="J228" s="31"/>
      <c r="M228" s="25" t="s">
        <v>27</v>
      </c>
      <c r="N228" s="32">
        <f>((G228-1)*(1-(IF(H228="no",0,'results log'!$B$3)))+1)</f>
        <v>1.8075</v>
      </c>
      <c r="O228" s="32">
        <f t="shared" si="25"/>
        <v>5</v>
      </c>
      <c r="P228" s="33">
        <f>IF(ISBLANK(M228),,IF(ISBLANK(F228),,(IF(M228="WON-EW",((((F228-1)*J228)*'results log'!$B$2)+('results log'!$B$2*(F228-1))),IF(M228="WON",((((F228-1)*J228)*'results log'!$B$2)+('results log'!$B$2*(F228-1))),IF(M228="PLACED",((((F228-1)*J228)*'results log'!$B$2)-'results log'!$B$2),IF(J228=0,-'results log'!$B$2,IF(J228=0,-'results log'!$B$2,-('results log'!$B$2*2)))))))*E228))</f>
        <v>7.199999999999999</v>
      </c>
      <c r="Q228" s="34">
        <f>IF(ISBLANK(M228),,IF(ISBLANK(G228),,(IF(M228="WON-EW",((((N228-1)*J228)*'results log'!$B$2)+('results log'!$B$2*(N228-1))),IF(M228="WON",((((N228-1)*J228)*'results log'!$B$2)+('results log'!$B$2*(N228-1))),IF(M228="PLACED",((((N228-1)*J228)*'results log'!$B$2)-'results log'!$B$2),IF(J228=0,-'results log'!$B$2,IF(J228=0,-'results log'!$B$2,-('results log'!$B$2*2)))))))*E228))</f>
        <v>8.075000000000001</v>
      </c>
      <c r="R228" s="34">
        <f>IF(ISBLANK(M228),,IF(T228&lt;&gt;1,((IF(M228="WON-EW",(((K228-1)*'results log'!$B$2)*(1-$B$3))+(((L228-1)*'results log'!$B$2)*(1-$B$3)),IF(M228="WON",(((K228-1)*'results log'!$B$2)*(1-$B$3)),IF(M228="PLACED",(((L228-1)*'results log'!$B$2)*(1-$B$3))-'results log'!$B$2,IF(J228=0,-'results log'!$B$2,-('results log'!$B$2*2))))))*E228),0))</f>
        <v>0</v>
      </c>
      <c r="S228" s="34" t="s">
        <v>98</v>
      </c>
      <c r="T228" s="19">
        <f t="shared" si="22"/>
        <v>1</v>
      </c>
      <c r="V228" s="19" t="s">
        <v>444</v>
      </c>
      <c r="AF228" s="19">
        <f t="shared" si="23"/>
        <v>0</v>
      </c>
      <c r="AG228" s="19">
        <f t="shared" si="24"/>
        <v>0</v>
      </c>
      <c r="AH228" s="19">
        <f t="shared" si="26"/>
        <v>8.075000000000001</v>
      </c>
      <c r="AI228" s="19">
        <f t="shared" si="27"/>
        <v>0</v>
      </c>
    </row>
    <row r="229" spans="1:35" ht="15">
      <c r="A229" s="30">
        <v>42724</v>
      </c>
      <c r="B229" s="41" t="s">
        <v>441</v>
      </c>
      <c r="C229" s="25" t="s">
        <v>102</v>
      </c>
      <c r="D229" s="41" t="s">
        <v>152</v>
      </c>
      <c r="E229" s="31">
        <v>5</v>
      </c>
      <c r="F229" s="31">
        <v>1.72</v>
      </c>
      <c r="G229" s="31">
        <v>1.72</v>
      </c>
      <c r="H229" s="31"/>
      <c r="I229" s="31"/>
      <c r="J229" s="31"/>
      <c r="M229" s="25" t="s">
        <v>27</v>
      </c>
      <c r="N229" s="32">
        <f>((G229-1)*(1-(IF(H229="no",0,'results log'!$B$3)))+1)</f>
        <v>1.684</v>
      </c>
      <c r="O229" s="32">
        <f t="shared" si="25"/>
        <v>5</v>
      </c>
      <c r="P229" s="33">
        <f>IF(ISBLANK(M229),,IF(ISBLANK(F229),,(IF(M229="WON-EW",((((F229-1)*J229)*'results log'!$B$2)+('results log'!$B$2*(F229-1))),IF(M229="WON",((((F229-1)*J229)*'results log'!$B$2)+('results log'!$B$2*(F229-1))),IF(M229="PLACED",((((F229-1)*J229)*'results log'!$B$2)-'results log'!$B$2),IF(J229=0,-'results log'!$B$2,IF(J229=0,-'results log'!$B$2,-('results log'!$B$2*2)))))))*E229))</f>
        <v>7.199999999999999</v>
      </c>
      <c r="Q229" s="34">
        <f>IF(ISBLANK(M229),,IF(ISBLANK(G229),,(IF(M229="WON-EW",((((N229-1)*J229)*'results log'!$B$2)+('results log'!$B$2*(N229-1))),IF(M229="WON",((((N229-1)*J229)*'results log'!$B$2)+('results log'!$B$2*(N229-1))),IF(M229="PLACED",((((N229-1)*J229)*'results log'!$B$2)-'results log'!$B$2),IF(J229=0,-'results log'!$B$2,IF(J229=0,-'results log'!$B$2,-('results log'!$B$2*2)))))))*E229))</f>
        <v>6.84</v>
      </c>
      <c r="R229" s="34">
        <f>IF(ISBLANK(M229),,IF(T229&lt;&gt;1,((IF(M229="WON-EW",(((K229-1)*'results log'!$B$2)*(1-$B$3))+(((L229-1)*'results log'!$B$2)*(1-$B$3)),IF(M229="WON",(((K229-1)*'results log'!$B$2)*(1-$B$3)),IF(M229="PLACED",(((L229-1)*'results log'!$B$2)*(1-$B$3))-'results log'!$B$2,IF(J229=0,-'results log'!$B$2,-('results log'!$B$2*2))))))*E229),0))</f>
        <v>0</v>
      </c>
      <c r="S229" s="34" t="s">
        <v>98</v>
      </c>
      <c r="T229" s="19">
        <f t="shared" si="22"/>
        <v>1</v>
      </c>
      <c r="AF229" s="19">
        <f t="shared" si="23"/>
        <v>0</v>
      </c>
      <c r="AG229" s="19">
        <f t="shared" si="24"/>
        <v>0</v>
      </c>
      <c r="AH229" s="19">
        <f t="shared" si="26"/>
        <v>6.84</v>
      </c>
      <c r="AI229" s="19">
        <f t="shared" si="27"/>
        <v>0</v>
      </c>
    </row>
    <row r="230" spans="1:35" ht="15">
      <c r="A230" s="30">
        <v>42725</v>
      </c>
      <c r="B230" s="41" t="s">
        <v>448</v>
      </c>
      <c r="C230" s="25" t="s">
        <v>104</v>
      </c>
      <c r="D230" s="41" t="s">
        <v>445</v>
      </c>
      <c r="E230" s="31">
        <v>15</v>
      </c>
      <c r="F230" s="31">
        <v>1.71</v>
      </c>
      <c r="G230" s="31">
        <v>1.62</v>
      </c>
      <c r="H230" s="31"/>
      <c r="I230" s="31"/>
      <c r="J230" s="31"/>
      <c r="M230" s="25" t="s">
        <v>27</v>
      </c>
      <c r="N230" s="32">
        <f>((G230-1)*(1-(IF(H230="no",0,'results log'!$B$3)))+1)</f>
        <v>1.589</v>
      </c>
      <c r="O230" s="32">
        <f t="shared" si="25"/>
        <v>15</v>
      </c>
      <c r="P230" s="33">
        <f>IF(ISBLANK(M230),,IF(ISBLANK(F230),,(IF(M230="WON-EW",((((F230-1)*J230)*'results log'!$B$2)+('results log'!$B$2*(F230-1))),IF(M230="WON",((((F230-1)*J230)*'results log'!$B$2)+('results log'!$B$2*(F230-1))),IF(M230="PLACED",((((F230-1)*J230)*'results log'!$B$2)-'results log'!$B$2),IF(J230=0,-'results log'!$B$2,IF(J230=0,-'results log'!$B$2,-('results log'!$B$2*2)))))))*E230))</f>
        <v>21.299999999999997</v>
      </c>
      <c r="Q230" s="34">
        <f>IF(ISBLANK(M230),,IF(ISBLANK(G230),,(IF(M230="WON-EW",((((N230-1)*J230)*'results log'!$B$2)+('results log'!$B$2*(N230-1))),IF(M230="WON",((((N230-1)*J230)*'results log'!$B$2)+('results log'!$B$2*(N230-1))),IF(M230="PLACED",((((N230-1)*J230)*'results log'!$B$2)-'results log'!$B$2),IF(J230=0,-'results log'!$B$2,IF(J230=0,-'results log'!$B$2,-('results log'!$B$2*2)))))))*E230))</f>
        <v>17.669999999999998</v>
      </c>
      <c r="R230" s="34">
        <f>IF(ISBLANK(M230),,IF(T230&lt;&gt;1,((IF(M230="WON-EW",(((K230-1)*'results log'!$B$2)*(1-$B$3))+(((L230-1)*'results log'!$B$2)*(1-$B$3)),IF(M230="WON",(((K230-1)*'results log'!$B$2)*(1-$B$3)),IF(M230="PLACED",(((L230-1)*'results log'!$B$2)*(1-$B$3))-'results log'!$B$2,IF(J230=0,-'results log'!$B$2,-('results log'!$B$2*2))))))*E230),0))</f>
        <v>0</v>
      </c>
      <c r="S230" s="34" t="s">
        <v>37</v>
      </c>
      <c r="T230" s="19">
        <f t="shared" si="22"/>
        <v>1</v>
      </c>
      <c r="AF230" s="19">
        <f t="shared" si="23"/>
        <v>17.669999999999998</v>
      </c>
      <c r="AG230" s="19">
        <f t="shared" si="24"/>
        <v>0</v>
      </c>
      <c r="AH230" s="19">
        <f t="shared" si="26"/>
        <v>0</v>
      </c>
      <c r="AI230" s="19">
        <f t="shared" si="27"/>
        <v>0</v>
      </c>
    </row>
    <row r="231" spans="1:35" ht="15">
      <c r="A231" s="30">
        <v>42725</v>
      </c>
      <c r="B231" s="41" t="s">
        <v>449</v>
      </c>
      <c r="C231" s="25" t="s">
        <v>102</v>
      </c>
      <c r="D231" s="41" t="s">
        <v>75</v>
      </c>
      <c r="E231" s="31">
        <v>10</v>
      </c>
      <c r="F231" s="31">
        <v>1.71</v>
      </c>
      <c r="G231" s="31">
        <v>1.71</v>
      </c>
      <c r="H231" s="31"/>
      <c r="I231" s="31"/>
      <c r="J231" s="31"/>
      <c r="M231" s="25" t="s">
        <v>27</v>
      </c>
      <c r="N231" s="32">
        <f>((G231-1)*(1-(IF(H231="no",0,'results log'!$B$3)))+1)</f>
        <v>1.6745</v>
      </c>
      <c r="O231" s="32">
        <f t="shared" si="25"/>
        <v>10</v>
      </c>
      <c r="P231" s="33">
        <f>IF(ISBLANK(M231),,IF(ISBLANK(F231),,(IF(M231="WON-EW",((((F231-1)*J231)*'results log'!$B$2)+('results log'!$B$2*(F231-1))),IF(M231="WON",((((F231-1)*J231)*'results log'!$B$2)+('results log'!$B$2*(F231-1))),IF(M231="PLACED",((((F231-1)*J231)*'results log'!$B$2)-'results log'!$B$2),IF(J231=0,-'results log'!$B$2,IF(J231=0,-'results log'!$B$2,-('results log'!$B$2*2)))))))*E231))</f>
        <v>14.2</v>
      </c>
      <c r="Q231" s="34">
        <f>IF(ISBLANK(M231),,IF(ISBLANK(G231),,(IF(M231="WON-EW",((((N231-1)*J231)*'results log'!$B$2)+('results log'!$B$2*(N231-1))),IF(M231="WON",((((N231-1)*J231)*'results log'!$B$2)+('results log'!$B$2*(N231-1))),IF(M231="PLACED",((((N231-1)*J231)*'results log'!$B$2)-'results log'!$B$2),IF(J231=0,-'results log'!$B$2,IF(J231=0,-'results log'!$B$2,-('results log'!$B$2*2)))))))*E231))</f>
        <v>13.490000000000002</v>
      </c>
      <c r="R231" s="34">
        <f>IF(ISBLANK(M231),,IF(T231&lt;&gt;1,((IF(M231="WON-EW",(((K231-1)*'results log'!$B$2)*(1-$B$3))+(((L231-1)*'results log'!$B$2)*(1-$B$3)),IF(M231="WON",(((K231-1)*'results log'!$B$2)*(1-$B$3)),IF(M231="PLACED",(((L231-1)*'results log'!$B$2)*(1-$B$3))-'results log'!$B$2,IF(J231=0,-'results log'!$B$2,-('results log'!$B$2*2))))))*E231),0))</f>
        <v>0</v>
      </c>
      <c r="S231" s="34" t="s">
        <v>47</v>
      </c>
      <c r="T231" s="19">
        <f t="shared" si="22"/>
        <v>1</v>
      </c>
      <c r="AF231" s="19">
        <f t="shared" si="23"/>
        <v>0</v>
      </c>
      <c r="AG231" s="19">
        <f t="shared" si="24"/>
        <v>13.490000000000002</v>
      </c>
      <c r="AH231" s="19">
        <f t="shared" si="26"/>
        <v>0</v>
      </c>
      <c r="AI231" s="19">
        <f t="shared" si="27"/>
        <v>0</v>
      </c>
    </row>
    <row r="232" spans="1:35" ht="15">
      <c r="A232" s="30">
        <v>42725</v>
      </c>
      <c r="B232" s="41" t="s">
        <v>450</v>
      </c>
      <c r="C232" s="25" t="s">
        <v>102</v>
      </c>
      <c r="D232" s="41" t="s">
        <v>183</v>
      </c>
      <c r="E232" s="31">
        <v>10</v>
      </c>
      <c r="F232" s="31">
        <v>1.8</v>
      </c>
      <c r="G232" s="31">
        <v>1.86</v>
      </c>
      <c r="H232" s="31"/>
      <c r="I232" s="31"/>
      <c r="J232" s="31"/>
      <c r="M232" s="25" t="s">
        <v>30</v>
      </c>
      <c r="N232" s="32">
        <f>((G232-1)*(1-(IF(H232="no",0,'results log'!$B$3)))+1)</f>
        <v>1.8170000000000002</v>
      </c>
      <c r="O232" s="32">
        <f t="shared" si="25"/>
        <v>10</v>
      </c>
      <c r="P232" s="33">
        <f>IF(ISBLANK(M232),,IF(ISBLANK(F232),,(IF(M232="WON-EW",((((F232-1)*J232)*'results log'!$B$2)+('results log'!$B$2*(F232-1))),IF(M232="WON",((((F232-1)*J232)*'results log'!$B$2)+('results log'!$B$2*(F232-1))),IF(M232="PLACED",((((F232-1)*J232)*'results log'!$B$2)-'results log'!$B$2),IF(J232=0,-'results log'!$B$2,IF(J232=0,-'results log'!$B$2,-('results log'!$B$2*2)))))))*E232))</f>
        <v>-20</v>
      </c>
      <c r="Q232" s="34">
        <f>IF(ISBLANK(M232),,IF(ISBLANK(G232),,(IF(M232="WON-EW",((((N232-1)*J232)*'results log'!$B$2)+('results log'!$B$2*(N232-1))),IF(M232="WON",((((N232-1)*J232)*'results log'!$B$2)+('results log'!$B$2*(N232-1))),IF(M232="PLACED",((((N232-1)*J232)*'results log'!$B$2)-'results log'!$B$2),IF(J232=0,-'results log'!$B$2,IF(J232=0,-'results log'!$B$2,-('results log'!$B$2*2)))))))*E232))</f>
        <v>-20</v>
      </c>
      <c r="R232" s="34">
        <f>IF(ISBLANK(M232),,IF(T232&lt;&gt;1,((IF(M232="WON-EW",(((K232-1)*'results log'!$B$2)*(1-$B$3))+(((L232-1)*'results log'!$B$2)*(1-$B$3)),IF(M232="WON",(((K232-1)*'results log'!$B$2)*(1-$B$3)),IF(M232="PLACED",(((L232-1)*'results log'!$B$2)*(1-$B$3))-'results log'!$B$2,IF(J232=0,-'results log'!$B$2,-('results log'!$B$2*2))))))*E232),0))</f>
        <v>0</v>
      </c>
      <c r="S232" s="34" t="s">
        <v>47</v>
      </c>
      <c r="T232" s="19">
        <f t="shared" si="22"/>
        <v>1</v>
      </c>
      <c r="AF232" s="19">
        <f t="shared" si="23"/>
        <v>0</v>
      </c>
      <c r="AG232" s="19">
        <f t="shared" si="24"/>
        <v>-20</v>
      </c>
      <c r="AH232" s="19">
        <f t="shared" si="26"/>
        <v>0</v>
      </c>
      <c r="AI232" s="19">
        <f t="shared" si="27"/>
        <v>0</v>
      </c>
    </row>
    <row r="233" spans="1:35" ht="15">
      <c r="A233" s="30">
        <v>42725</v>
      </c>
      <c r="B233" s="41" t="s">
        <v>451</v>
      </c>
      <c r="C233" s="25" t="s">
        <v>108</v>
      </c>
      <c r="D233" s="41" t="s">
        <v>446</v>
      </c>
      <c r="E233" s="31">
        <v>10</v>
      </c>
      <c r="F233" s="31">
        <v>1.87</v>
      </c>
      <c r="G233" s="31">
        <v>1.85</v>
      </c>
      <c r="H233" s="31"/>
      <c r="I233" s="31"/>
      <c r="J233" s="31"/>
      <c r="M233" s="25" t="s">
        <v>30</v>
      </c>
      <c r="N233" s="32">
        <f>((G233-1)*(1-(IF(H233="no",0,'results log'!$B$3)))+1)</f>
        <v>1.8075</v>
      </c>
      <c r="O233" s="32">
        <f t="shared" si="25"/>
        <v>10</v>
      </c>
      <c r="P233" s="33">
        <f>IF(ISBLANK(M233),,IF(ISBLANK(F233),,(IF(M233="WON-EW",((((F233-1)*J233)*'results log'!$B$2)+('results log'!$B$2*(F233-1))),IF(M233="WON",((((F233-1)*J233)*'results log'!$B$2)+('results log'!$B$2*(F233-1))),IF(M233="PLACED",((((F233-1)*J233)*'results log'!$B$2)-'results log'!$B$2),IF(J233=0,-'results log'!$B$2,IF(J233=0,-'results log'!$B$2,-('results log'!$B$2*2)))))))*E233))</f>
        <v>-20</v>
      </c>
      <c r="Q233" s="34">
        <f>IF(ISBLANK(M233),,IF(ISBLANK(G233),,(IF(M233="WON-EW",((((N233-1)*J233)*'results log'!$B$2)+('results log'!$B$2*(N233-1))),IF(M233="WON",((((N233-1)*J233)*'results log'!$B$2)+('results log'!$B$2*(N233-1))),IF(M233="PLACED",((((N233-1)*J233)*'results log'!$B$2)-'results log'!$B$2),IF(J233=0,-'results log'!$B$2,IF(J233=0,-'results log'!$B$2,-('results log'!$B$2*2)))))))*E233))</f>
        <v>-20</v>
      </c>
      <c r="R233" s="34">
        <f>IF(ISBLANK(M233),,IF(T233&lt;&gt;1,((IF(M233="WON-EW",(((K233-1)*'results log'!$B$2)*(1-$B$3))+(((L233-1)*'results log'!$B$2)*(1-$B$3)),IF(M233="WON",(((K233-1)*'results log'!$B$2)*(1-$B$3)),IF(M233="PLACED",(((L233-1)*'results log'!$B$2)*(1-$B$3))-'results log'!$B$2,IF(J233=0,-'results log'!$B$2,-('results log'!$B$2*2))))))*E233),0))</f>
        <v>0</v>
      </c>
      <c r="S233" s="34" t="s">
        <v>47</v>
      </c>
      <c r="T233" s="19">
        <f t="shared" si="22"/>
        <v>1</v>
      </c>
      <c r="AF233" s="19">
        <f t="shared" si="23"/>
        <v>0</v>
      </c>
      <c r="AG233" s="19">
        <f t="shared" si="24"/>
        <v>-20</v>
      </c>
      <c r="AH233" s="19">
        <f t="shared" si="26"/>
        <v>0</v>
      </c>
      <c r="AI233" s="19">
        <f t="shared" si="27"/>
        <v>0</v>
      </c>
    </row>
    <row r="234" spans="1:35" ht="15">
      <c r="A234" s="30">
        <v>42725</v>
      </c>
      <c r="B234" s="41" t="s">
        <v>452</v>
      </c>
      <c r="C234" s="25" t="s">
        <v>103</v>
      </c>
      <c r="D234" s="41" t="s">
        <v>447</v>
      </c>
      <c r="E234" s="31">
        <v>5</v>
      </c>
      <c r="F234" s="31">
        <v>1.83</v>
      </c>
      <c r="G234" s="31">
        <v>1.83</v>
      </c>
      <c r="H234" s="31"/>
      <c r="I234" s="31"/>
      <c r="J234" s="31"/>
      <c r="M234" s="25" t="s">
        <v>27</v>
      </c>
      <c r="N234" s="32">
        <f>((G234-1)*(1-(IF(H234="no",0,'results log'!$B$3)))+1)</f>
        <v>1.7885</v>
      </c>
      <c r="O234" s="32">
        <f t="shared" si="25"/>
        <v>5</v>
      </c>
      <c r="P234" s="33">
        <f>IF(ISBLANK(M234),,IF(ISBLANK(F234),,(IF(M234="WON-EW",((((F234-1)*J234)*'results log'!$B$2)+('results log'!$B$2*(F234-1))),IF(M234="WON",((((F234-1)*J234)*'results log'!$B$2)+('results log'!$B$2*(F234-1))),IF(M234="PLACED",((((F234-1)*J234)*'results log'!$B$2)-'results log'!$B$2),IF(J234=0,-'results log'!$B$2,IF(J234=0,-'results log'!$B$2,-('results log'!$B$2*2)))))))*E234))</f>
        <v>8.3</v>
      </c>
      <c r="Q234" s="34">
        <f>IF(ISBLANK(M234),,IF(ISBLANK(G234),,(IF(M234="WON-EW",((((N234-1)*J234)*'results log'!$B$2)+('results log'!$B$2*(N234-1))),IF(M234="WON",((((N234-1)*J234)*'results log'!$B$2)+('results log'!$B$2*(N234-1))),IF(M234="PLACED",((((N234-1)*J234)*'results log'!$B$2)-'results log'!$B$2),IF(J234=0,-'results log'!$B$2,IF(J234=0,-'results log'!$B$2,-('results log'!$B$2*2)))))))*E234))</f>
        <v>7.885</v>
      </c>
      <c r="R234" s="34">
        <f>IF(ISBLANK(M234),,IF(T234&lt;&gt;1,((IF(M234="WON-EW",(((K234-1)*'results log'!$B$2)*(1-$B$3))+(((L234-1)*'results log'!$B$2)*(1-$B$3)),IF(M234="WON",(((K234-1)*'results log'!$B$2)*(1-$B$3)),IF(M234="PLACED",(((L234-1)*'results log'!$B$2)*(1-$B$3))-'results log'!$B$2,IF(J234=0,-'results log'!$B$2,-('results log'!$B$2*2))))))*E234),0))</f>
        <v>0</v>
      </c>
      <c r="S234" s="34" t="s">
        <v>98</v>
      </c>
      <c r="T234" s="19">
        <f t="shared" si="22"/>
        <v>1</v>
      </c>
      <c r="AF234" s="19">
        <f t="shared" si="23"/>
        <v>0</v>
      </c>
      <c r="AG234" s="19">
        <f t="shared" si="24"/>
        <v>0</v>
      </c>
      <c r="AH234" s="19">
        <f t="shared" si="26"/>
        <v>7.885</v>
      </c>
      <c r="AI234" s="19">
        <f t="shared" si="27"/>
        <v>0</v>
      </c>
    </row>
    <row r="235" spans="1:35" ht="15">
      <c r="A235" s="30">
        <v>42725</v>
      </c>
      <c r="B235" s="41" t="s">
        <v>453</v>
      </c>
      <c r="C235" s="25" t="s">
        <v>108</v>
      </c>
      <c r="D235" s="41" t="s">
        <v>129</v>
      </c>
      <c r="E235" s="31">
        <v>5</v>
      </c>
      <c r="F235" s="31">
        <v>1.72</v>
      </c>
      <c r="G235" s="31">
        <v>1.72</v>
      </c>
      <c r="H235" s="31"/>
      <c r="I235" s="31"/>
      <c r="J235" s="31"/>
      <c r="M235" s="25" t="s">
        <v>30</v>
      </c>
      <c r="N235" s="32">
        <f>((G235-1)*(1-(IF(H235="no",0,'results log'!$B$3)))+1)</f>
        <v>1.684</v>
      </c>
      <c r="O235" s="32">
        <f t="shared" si="25"/>
        <v>5</v>
      </c>
      <c r="P235" s="33">
        <f>IF(ISBLANK(M235),,IF(ISBLANK(F235),,(IF(M235="WON-EW",((((F235-1)*J235)*'results log'!$B$2)+('results log'!$B$2*(F235-1))),IF(M235="WON",((((F235-1)*J235)*'results log'!$B$2)+('results log'!$B$2*(F235-1))),IF(M235="PLACED",((((F235-1)*J235)*'results log'!$B$2)-'results log'!$B$2),IF(J235=0,-'results log'!$B$2,IF(J235=0,-'results log'!$B$2,-('results log'!$B$2*2)))))))*E235))</f>
        <v>-10</v>
      </c>
      <c r="Q235" s="34">
        <f>IF(ISBLANK(M235),,IF(ISBLANK(G235),,(IF(M235="WON-EW",((((N235-1)*J235)*'results log'!$B$2)+('results log'!$B$2*(N235-1))),IF(M235="WON",((((N235-1)*J235)*'results log'!$B$2)+('results log'!$B$2*(N235-1))),IF(M235="PLACED",((((N235-1)*J235)*'results log'!$B$2)-'results log'!$B$2),IF(J235=0,-'results log'!$B$2,IF(J235=0,-'results log'!$B$2,-('results log'!$B$2*2)))))))*E235))</f>
        <v>-10</v>
      </c>
      <c r="R235" s="34">
        <f>IF(ISBLANK(M235),,IF(T235&lt;&gt;1,((IF(M235="WON-EW",(((K235-1)*'results log'!$B$2)*(1-$B$3))+(((L235-1)*'results log'!$B$2)*(1-$B$3)),IF(M235="WON",(((K235-1)*'results log'!$B$2)*(1-$B$3)),IF(M235="PLACED",(((L235-1)*'results log'!$B$2)*(1-$B$3))-'results log'!$B$2,IF(J235=0,-'results log'!$B$2,-('results log'!$B$2*2))))))*E235),0))</f>
        <v>0</v>
      </c>
      <c r="S235" s="34" t="s">
        <v>98</v>
      </c>
      <c r="T235" s="19">
        <f t="shared" si="22"/>
        <v>1</v>
      </c>
      <c r="AF235" s="19">
        <f t="shared" si="23"/>
        <v>0</v>
      </c>
      <c r="AG235" s="19">
        <f t="shared" si="24"/>
        <v>0</v>
      </c>
      <c r="AH235" s="19">
        <f t="shared" si="26"/>
        <v>-10</v>
      </c>
      <c r="AI235" s="19">
        <f t="shared" si="27"/>
        <v>0</v>
      </c>
    </row>
    <row r="236" spans="1:35" ht="30">
      <c r="A236" s="30">
        <v>42726</v>
      </c>
      <c r="B236" s="41" t="s">
        <v>455</v>
      </c>
      <c r="C236" s="25" t="s">
        <v>103</v>
      </c>
      <c r="D236" s="41" t="s">
        <v>454</v>
      </c>
      <c r="E236" s="31">
        <v>10</v>
      </c>
      <c r="F236" s="31">
        <v>1.83</v>
      </c>
      <c r="G236" s="31">
        <v>1.83</v>
      </c>
      <c r="H236" s="31"/>
      <c r="I236" s="31"/>
      <c r="J236" s="31"/>
      <c r="M236" s="25"/>
      <c r="N236" s="32">
        <f>((G236-1)*(1-(IF(H236="no",0,'results log'!$B$3)))+1)</f>
        <v>1.7885</v>
      </c>
      <c r="O236" s="32">
        <f t="shared" si="25"/>
        <v>10</v>
      </c>
      <c r="P236" s="33">
        <f>IF(ISBLANK(M236),,IF(ISBLANK(F236),,(IF(M236="WON-EW",((((F236-1)*J236)*'results log'!$B$2)+('results log'!$B$2*(F236-1))),IF(M236="WON",((((F236-1)*J236)*'results log'!$B$2)+('results log'!$B$2*(F236-1))),IF(M236="PLACED",((((F236-1)*J236)*'results log'!$B$2)-'results log'!$B$2),IF(J236=0,-'results log'!$B$2,IF(J236=0,-'results log'!$B$2,-('results log'!$B$2*2)))))))*E236))</f>
        <v>0</v>
      </c>
      <c r="Q236" s="34">
        <f>IF(ISBLANK(M236),,IF(ISBLANK(G236),,(IF(M236="WON-EW",((((N236-1)*J236)*'results log'!$B$2)+('results log'!$B$2*(N236-1))),IF(M236="WON",((((N236-1)*J236)*'results log'!$B$2)+('results log'!$B$2*(N236-1))),IF(M236="PLACED",((((N236-1)*J236)*'results log'!$B$2)-'results log'!$B$2),IF(J236=0,-'results log'!$B$2,IF(J236=0,-'results log'!$B$2,-('results log'!$B$2*2)))))))*E236))</f>
        <v>0</v>
      </c>
      <c r="R236" s="34">
        <f>IF(ISBLANK(M236),,IF(T236&lt;&gt;1,((IF(M236="WON-EW",(((K236-1)*'results log'!$B$2)*(1-$B$3))+(((L236-1)*'results log'!$B$2)*(1-$B$3)),IF(M236="WON",(((K236-1)*'results log'!$B$2)*(1-$B$3)),IF(M236="PLACED",(((L236-1)*'results log'!$B$2)*(1-$B$3))-'results log'!$B$2,IF(J236=0,-'results log'!$B$2,-('results log'!$B$2*2))))))*E236),0))</f>
        <v>0</v>
      </c>
      <c r="S236" s="34" t="s">
        <v>37</v>
      </c>
      <c r="T236" s="19">
        <f t="shared" si="22"/>
        <v>1</v>
      </c>
      <c r="AF236" s="19">
        <f t="shared" si="23"/>
        <v>0</v>
      </c>
      <c r="AG236" s="19">
        <f t="shared" si="24"/>
        <v>0</v>
      </c>
      <c r="AH236" s="19">
        <f t="shared" si="26"/>
        <v>0</v>
      </c>
      <c r="AI236" s="19">
        <f t="shared" si="27"/>
        <v>0</v>
      </c>
    </row>
    <row r="237" spans="1:35" ht="15">
      <c r="A237" s="30">
        <v>42726</v>
      </c>
      <c r="B237" s="41" t="s">
        <v>457</v>
      </c>
      <c r="C237" s="25" t="s">
        <v>103</v>
      </c>
      <c r="D237" s="41" t="s">
        <v>456</v>
      </c>
      <c r="E237" s="31">
        <v>10</v>
      </c>
      <c r="F237" s="31">
        <v>1.71</v>
      </c>
      <c r="G237" s="31">
        <v>1.71</v>
      </c>
      <c r="H237" s="31"/>
      <c r="I237" s="31"/>
      <c r="J237" s="31"/>
      <c r="M237" s="25" t="s">
        <v>30</v>
      </c>
      <c r="N237" s="32">
        <f>((G237-1)*(1-(IF(H237="no",0,'results log'!$B$3)))+1)</f>
        <v>1.6745</v>
      </c>
      <c r="O237" s="32">
        <f t="shared" si="25"/>
        <v>10</v>
      </c>
      <c r="P237" s="33">
        <f>IF(ISBLANK(M237),,IF(ISBLANK(F237),,(IF(M237="WON-EW",((((F237-1)*J237)*'results log'!$B$2)+('results log'!$B$2*(F237-1))),IF(M237="WON",((((F237-1)*J237)*'results log'!$B$2)+('results log'!$B$2*(F237-1))),IF(M237="PLACED",((((F237-1)*J237)*'results log'!$B$2)-'results log'!$B$2),IF(J237=0,-'results log'!$B$2,IF(J237=0,-'results log'!$B$2,-('results log'!$B$2*2)))))))*E237))</f>
        <v>-20</v>
      </c>
      <c r="Q237" s="34">
        <f>IF(ISBLANK(M237),,IF(ISBLANK(G237),,(IF(M237="WON-EW",((((N237-1)*J237)*'results log'!$B$2)+('results log'!$B$2*(N237-1))),IF(M237="WON",((((N237-1)*J237)*'results log'!$B$2)+('results log'!$B$2*(N237-1))),IF(M237="PLACED",((((N237-1)*J237)*'results log'!$B$2)-'results log'!$B$2),IF(J237=0,-'results log'!$B$2,IF(J237=0,-'results log'!$B$2,-('results log'!$B$2*2)))))))*E237))</f>
        <v>-20</v>
      </c>
      <c r="R237" s="34">
        <f>IF(ISBLANK(M237),,IF(T237&lt;&gt;1,((IF(M237="WON-EW",(((K237-1)*'results log'!$B$2)*(1-$B$3))+(((L237-1)*'results log'!$B$2)*(1-$B$3)),IF(M237="WON",(((K237-1)*'results log'!$B$2)*(1-$B$3)),IF(M237="PLACED",(((L237-1)*'results log'!$B$2)*(1-$B$3))-'results log'!$B$2,IF(J237=0,-'results log'!$B$2,-('results log'!$B$2*2))))))*E237),0))</f>
        <v>0</v>
      </c>
      <c r="S237" s="34" t="s">
        <v>47</v>
      </c>
      <c r="T237" s="19">
        <f t="shared" si="22"/>
        <v>1</v>
      </c>
      <c r="AF237" s="19">
        <f t="shared" si="23"/>
        <v>0</v>
      </c>
      <c r="AG237" s="19">
        <f t="shared" si="24"/>
        <v>-20</v>
      </c>
      <c r="AH237" s="19">
        <f t="shared" si="26"/>
        <v>0</v>
      </c>
      <c r="AI237" s="19">
        <f t="shared" si="27"/>
        <v>0</v>
      </c>
    </row>
    <row r="238" spans="1:35" ht="15">
      <c r="A238" s="30">
        <v>42726</v>
      </c>
      <c r="B238" s="41" t="s">
        <v>458</v>
      </c>
      <c r="C238" s="25" t="s">
        <v>108</v>
      </c>
      <c r="D238" s="41" t="s">
        <v>446</v>
      </c>
      <c r="E238" s="31">
        <v>10</v>
      </c>
      <c r="F238" s="31">
        <v>1.8</v>
      </c>
      <c r="G238" s="31">
        <v>1.88</v>
      </c>
      <c r="H238" s="31"/>
      <c r="I238" s="31"/>
      <c r="J238" s="31"/>
      <c r="M238" s="25" t="s">
        <v>27</v>
      </c>
      <c r="N238" s="32">
        <f>((G238-1)*(1-(IF(H238="no",0,'results log'!$B$3)))+1)</f>
        <v>1.8359999999999999</v>
      </c>
      <c r="O238" s="32">
        <f t="shared" si="25"/>
        <v>10</v>
      </c>
      <c r="P238" s="33">
        <f>IF(ISBLANK(M238),,IF(ISBLANK(F238),,(IF(M238="WON-EW",((((F238-1)*J238)*'results log'!$B$2)+('results log'!$B$2*(F238-1))),IF(M238="WON",((((F238-1)*J238)*'results log'!$B$2)+('results log'!$B$2*(F238-1))),IF(M238="PLACED",((((F238-1)*J238)*'results log'!$B$2)-'results log'!$B$2),IF(J238=0,-'results log'!$B$2,IF(J238=0,-'results log'!$B$2,-('results log'!$B$2*2)))))))*E238))</f>
        <v>16</v>
      </c>
      <c r="Q238" s="34">
        <f>IF(ISBLANK(M238),,IF(ISBLANK(G238),,(IF(M238="WON-EW",((((N238-1)*J238)*'results log'!$B$2)+('results log'!$B$2*(N238-1))),IF(M238="WON",((((N238-1)*J238)*'results log'!$B$2)+('results log'!$B$2*(N238-1))),IF(M238="PLACED",((((N238-1)*J238)*'results log'!$B$2)-'results log'!$B$2),IF(J238=0,-'results log'!$B$2,IF(J238=0,-'results log'!$B$2,-('results log'!$B$2*2)))))))*E238))</f>
        <v>16.72</v>
      </c>
      <c r="R238" s="34">
        <f>IF(ISBLANK(M238),,IF(T238&lt;&gt;1,((IF(M238="WON-EW",(((K238-1)*'results log'!$B$2)*(1-$B$3))+(((L238-1)*'results log'!$B$2)*(1-$B$3)),IF(M238="WON",(((K238-1)*'results log'!$B$2)*(1-$B$3)),IF(M238="PLACED",(((L238-1)*'results log'!$B$2)*(1-$B$3))-'results log'!$B$2,IF(J238=0,-'results log'!$B$2,-('results log'!$B$2*2))))))*E238),0))</f>
        <v>0</v>
      </c>
      <c r="S238" s="34" t="s">
        <v>47</v>
      </c>
      <c r="T238" s="19">
        <f t="shared" si="22"/>
        <v>1</v>
      </c>
      <c r="AF238" s="19">
        <f t="shared" si="23"/>
        <v>0</v>
      </c>
      <c r="AG238" s="19">
        <f t="shared" si="24"/>
        <v>16.72</v>
      </c>
      <c r="AH238" s="19">
        <f t="shared" si="26"/>
        <v>0</v>
      </c>
      <c r="AI238" s="19">
        <f t="shared" si="27"/>
        <v>0</v>
      </c>
    </row>
    <row r="239" spans="1:35" ht="15">
      <c r="A239" s="30">
        <v>42726</v>
      </c>
      <c r="B239" s="41" t="s">
        <v>460</v>
      </c>
      <c r="C239" s="25" t="s">
        <v>103</v>
      </c>
      <c r="D239" s="41" t="s">
        <v>459</v>
      </c>
      <c r="E239" s="31">
        <v>10</v>
      </c>
      <c r="F239" s="31">
        <v>1.83</v>
      </c>
      <c r="G239" s="31">
        <v>1.85</v>
      </c>
      <c r="H239" s="31"/>
      <c r="I239" s="31"/>
      <c r="J239" s="31"/>
      <c r="M239" s="25" t="s">
        <v>27</v>
      </c>
      <c r="N239" s="32">
        <f>((G239-1)*(1-(IF(H239="no",0,'results log'!$B$3)))+1)</f>
        <v>1.8075</v>
      </c>
      <c r="O239" s="32">
        <f t="shared" si="25"/>
        <v>10</v>
      </c>
      <c r="P239" s="33">
        <f>IF(ISBLANK(M239),,IF(ISBLANK(F239),,(IF(M239="WON-EW",((((F239-1)*J239)*'results log'!$B$2)+('results log'!$B$2*(F239-1))),IF(M239="WON",((((F239-1)*J239)*'results log'!$B$2)+('results log'!$B$2*(F239-1))),IF(M239="PLACED",((((F239-1)*J239)*'results log'!$B$2)-'results log'!$B$2),IF(J239=0,-'results log'!$B$2,IF(J239=0,-'results log'!$B$2,-('results log'!$B$2*2)))))))*E239))</f>
        <v>16.6</v>
      </c>
      <c r="Q239" s="34">
        <f>IF(ISBLANK(M239),,IF(ISBLANK(G239),,(IF(M239="WON-EW",((((N239-1)*J239)*'results log'!$B$2)+('results log'!$B$2*(N239-1))),IF(M239="WON",((((N239-1)*J239)*'results log'!$B$2)+('results log'!$B$2*(N239-1))),IF(M239="PLACED",((((N239-1)*J239)*'results log'!$B$2)-'results log'!$B$2),IF(J239=0,-'results log'!$B$2,IF(J239=0,-'results log'!$B$2,-('results log'!$B$2*2)))))))*E239))</f>
        <v>16.150000000000002</v>
      </c>
      <c r="R239" s="34">
        <f>IF(ISBLANK(M239),,IF(T239&lt;&gt;1,((IF(M239="WON-EW",(((K239-1)*'results log'!$B$2)*(1-$B$3))+(((L239-1)*'results log'!$B$2)*(1-$B$3)),IF(M239="WON",(((K239-1)*'results log'!$B$2)*(1-$B$3)),IF(M239="PLACED",(((L239-1)*'results log'!$B$2)*(1-$B$3))-'results log'!$B$2,IF(J239=0,-'results log'!$B$2,-('results log'!$B$2*2))))))*E239),0))</f>
        <v>0</v>
      </c>
      <c r="S239" s="34" t="s">
        <v>47</v>
      </c>
      <c r="T239" s="19">
        <f t="shared" si="22"/>
        <v>1</v>
      </c>
      <c r="AF239" s="19">
        <f t="shared" si="23"/>
        <v>0</v>
      </c>
      <c r="AG239" s="19">
        <f t="shared" si="24"/>
        <v>16.150000000000002</v>
      </c>
      <c r="AH239" s="19">
        <f t="shared" si="26"/>
        <v>0</v>
      </c>
      <c r="AI239" s="19">
        <f t="shared" si="27"/>
        <v>0</v>
      </c>
    </row>
    <row r="240" spans="1:35" ht="15">
      <c r="A240" s="30">
        <v>42726</v>
      </c>
      <c r="B240" s="41" t="s">
        <v>461</v>
      </c>
      <c r="C240" s="25" t="s">
        <v>102</v>
      </c>
      <c r="D240" s="41" t="s">
        <v>216</v>
      </c>
      <c r="E240" s="31">
        <v>5</v>
      </c>
      <c r="F240" s="31">
        <v>1.75</v>
      </c>
      <c r="G240" s="31">
        <v>1.8</v>
      </c>
      <c r="H240" s="31"/>
      <c r="I240" s="31"/>
      <c r="J240" s="31"/>
      <c r="M240" s="25" t="s">
        <v>30</v>
      </c>
      <c r="N240" s="32">
        <f>((G240-1)*(1-(IF(H240="no",0,'results log'!$B$3)))+1)</f>
        <v>1.76</v>
      </c>
      <c r="O240" s="32">
        <f t="shared" si="25"/>
        <v>5</v>
      </c>
      <c r="P240" s="33">
        <f>IF(ISBLANK(M240),,IF(ISBLANK(F240),,(IF(M240="WON-EW",((((F240-1)*J240)*'results log'!$B$2)+('results log'!$B$2*(F240-1))),IF(M240="WON",((((F240-1)*J240)*'results log'!$B$2)+('results log'!$B$2*(F240-1))),IF(M240="PLACED",((((F240-1)*J240)*'results log'!$B$2)-'results log'!$B$2),IF(J240=0,-'results log'!$B$2,IF(J240=0,-'results log'!$B$2,-('results log'!$B$2*2)))))))*E240))</f>
        <v>-10</v>
      </c>
      <c r="Q240" s="34">
        <f>IF(ISBLANK(M240),,IF(ISBLANK(G240),,(IF(M240="WON-EW",((((N240-1)*J240)*'results log'!$B$2)+('results log'!$B$2*(N240-1))),IF(M240="WON",((((N240-1)*J240)*'results log'!$B$2)+('results log'!$B$2*(N240-1))),IF(M240="PLACED",((((N240-1)*J240)*'results log'!$B$2)-'results log'!$B$2),IF(J240=0,-'results log'!$B$2,IF(J240=0,-'results log'!$B$2,-('results log'!$B$2*2)))))))*E240))</f>
        <v>-10</v>
      </c>
      <c r="R240" s="34">
        <f>IF(ISBLANK(M240),,IF(T240&lt;&gt;1,((IF(M240="WON-EW",(((K240-1)*'results log'!$B$2)*(1-$B$3))+(((L240-1)*'results log'!$B$2)*(1-$B$3)),IF(M240="WON",(((K240-1)*'results log'!$B$2)*(1-$B$3)),IF(M240="PLACED",(((L240-1)*'results log'!$B$2)*(1-$B$3))-'results log'!$B$2,IF(J240=0,-'results log'!$B$2,-('results log'!$B$2*2))))))*E240),0))</f>
        <v>0</v>
      </c>
      <c r="S240" s="34" t="s">
        <v>98</v>
      </c>
      <c r="T240" s="19">
        <f t="shared" si="22"/>
        <v>1</v>
      </c>
      <c r="AF240" s="19">
        <f t="shared" si="23"/>
        <v>0</v>
      </c>
      <c r="AG240" s="19">
        <f t="shared" si="24"/>
        <v>0</v>
      </c>
      <c r="AH240" s="19">
        <f t="shared" si="26"/>
        <v>-10</v>
      </c>
      <c r="AI240" s="19">
        <f t="shared" si="27"/>
        <v>0</v>
      </c>
    </row>
    <row r="241" spans="1:35" ht="15">
      <c r="A241" s="30">
        <v>42726</v>
      </c>
      <c r="B241" s="41" t="s">
        <v>462</v>
      </c>
      <c r="C241" s="25" t="s">
        <v>108</v>
      </c>
      <c r="D241" s="41" t="s">
        <v>463</v>
      </c>
      <c r="E241" s="31">
        <v>5</v>
      </c>
      <c r="F241" s="31">
        <v>2</v>
      </c>
      <c r="G241" s="31">
        <v>2</v>
      </c>
      <c r="H241" s="31"/>
      <c r="I241" s="31"/>
      <c r="J241" s="31"/>
      <c r="M241" s="25" t="s">
        <v>30</v>
      </c>
      <c r="N241" s="32">
        <f>((G241-1)*(1-(IF(H241="no",0,'results log'!$B$3)))+1)</f>
        <v>1.95</v>
      </c>
      <c r="O241" s="32">
        <f t="shared" si="25"/>
        <v>5</v>
      </c>
      <c r="P241" s="33">
        <f>IF(ISBLANK(M241),,IF(ISBLANK(F241),,(IF(M241="WON-EW",((((F241-1)*J241)*'results log'!$B$2)+('results log'!$B$2*(F241-1))),IF(M241="WON",((((F241-1)*J241)*'results log'!$B$2)+('results log'!$B$2*(F241-1))),IF(M241="PLACED",((((F241-1)*J241)*'results log'!$B$2)-'results log'!$B$2),IF(J241=0,-'results log'!$B$2,IF(J241=0,-'results log'!$B$2,-('results log'!$B$2*2)))))))*E241))</f>
        <v>-10</v>
      </c>
      <c r="Q241" s="34">
        <f>IF(ISBLANK(M241),,IF(ISBLANK(G241),,(IF(M241="WON-EW",((((N241-1)*J241)*'results log'!$B$2)+('results log'!$B$2*(N241-1))),IF(M241="WON",((((N241-1)*J241)*'results log'!$B$2)+('results log'!$B$2*(N241-1))),IF(M241="PLACED",((((N241-1)*J241)*'results log'!$B$2)-'results log'!$B$2),IF(J241=0,-'results log'!$B$2,IF(J241=0,-'results log'!$B$2,-('results log'!$B$2*2)))))))*E241))</f>
        <v>-10</v>
      </c>
      <c r="R241" s="34">
        <f>IF(ISBLANK(M241),,IF(T241&lt;&gt;1,((IF(M241="WON-EW",(((K241-1)*'results log'!$B$2)*(1-$B$3))+(((L241-1)*'results log'!$B$2)*(1-$B$3)),IF(M241="WON",(((K241-1)*'results log'!$B$2)*(1-$B$3)),IF(M241="PLACED",(((L241-1)*'results log'!$B$2)*(1-$B$3))-'results log'!$B$2,IF(J241=0,-'results log'!$B$2,-('results log'!$B$2*2))))))*E241),0))</f>
        <v>0</v>
      </c>
      <c r="S241" s="34" t="s">
        <v>98</v>
      </c>
      <c r="T241" s="19">
        <f t="shared" si="22"/>
        <v>1</v>
      </c>
      <c r="AF241" s="19">
        <f t="shared" si="23"/>
        <v>0</v>
      </c>
      <c r="AG241" s="19">
        <f t="shared" si="24"/>
        <v>0</v>
      </c>
      <c r="AH241" s="19">
        <f t="shared" si="26"/>
        <v>-10</v>
      </c>
      <c r="AI241" s="19">
        <f t="shared" si="27"/>
        <v>0</v>
      </c>
    </row>
    <row r="242" spans="1:35" ht="15">
      <c r="A242" s="30">
        <v>42731</v>
      </c>
      <c r="B242" s="41" t="s">
        <v>468</v>
      </c>
      <c r="C242" s="25" t="s">
        <v>103</v>
      </c>
      <c r="D242" s="41" t="s">
        <v>193</v>
      </c>
      <c r="E242" s="31">
        <v>10</v>
      </c>
      <c r="F242" s="31">
        <v>1.88</v>
      </c>
      <c r="G242" s="31">
        <v>1.88</v>
      </c>
      <c r="H242" s="31"/>
      <c r="I242" s="31"/>
      <c r="J242" s="31"/>
      <c r="M242" s="25" t="s">
        <v>30</v>
      </c>
      <c r="N242" s="32">
        <f>((G242-1)*(1-(IF(H242="no",0,'results log'!$B$3)))+1)</f>
        <v>1.8359999999999999</v>
      </c>
      <c r="O242" s="32">
        <f t="shared" si="25"/>
        <v>10</v>
      </c>
      <c r="P242" s="33">
        <f>IF(ISBLANK(M242),,IF(ISBLANK(F242),,(IF(M242="WON-EW",((((F242-1)*J242)*'results log'!$B$2)+('results log'!$B$2*(F242-1))),IF(M242="WON",((((F242-1)*J242)*'results log'!$B$2)+('results log'!$B$2*(F242-1))),IF(M242="PLACED",((((F242-1)*J242)*'results log'!$B$2)-'results log'!$B$2),IF(J242=0,-'results log'!$B$2,IF(J242=0,-'results log'!$B$2,-('results log'!$B$2*2)))))))*E242))</f>
        <v>-20</v>
      </c>
      <c r="Q242" s="34">
        <f>IF(ISBLANK(M242),,IF(ISBLANK(G242),,(IF(M242="WON-EW",((((N242-1)*J242)*'results log'!$B$2)+('results log'!$B$2*(N242-1))),IF(M242="WON",((((N242-1)*J242)*'results log'!$B$2)+('results log'!$B$2*(N242-1))),IF(M242="PLACED",((((N242-1)*J242)*'results log'!$B$2)-'results log'!$B$2),IF(J242=0,-'results log'!$B$2,IF(J242=0,-'results log'!$B$2,-('results log'!$B$2*2)))))))*E242))</f>
        <v>-20</v>
      </c>
      <c r="R242" s="34">
        <f>IF(ISBLANK(M242),,IF(T242&lt;&gt;1,((IF(M242="WON-EW",(((K242-1)*'results log'!$B$2)*(1-$B$3))+(((L242-1)*'results log'!$B$2)*(1-$B$3)),IF(M242="WON",(((K242-1)*'results log'!$B$2)*(1-$B$3)),IF(M242="PLACED",(((L242-1)*'results log'!$B$2)*(1-$B$3))-'results log'!$B$2,IF(J242=0,-'results log'!$B$2,-('results log'!$B$2*2))))))*E242),0))</f>
        <v>0</v>
      </c>
      <c r="S242" s="34" t="s">
        <v>37</v>
      </c>
      <c r="T242" s="19">
        <f t="shared" si="22"/>
        <v>1</v>
      </c>
      <c r="AF242" s="19">
        <f t="shared" si="23"/>
        <v>-20</v>
      </c>
      <c r="AG242" s="19">
        <f t="shared" si="24"/>
        <v>0</v>
      </c>
      <c r="AH242" s="19">
        <f t="shared" si="26"/>
        <v>0</v>
      </c>
      <c r="AI242" s="19">
        <f t="shared" si="27"/>
        <v>0</v>
      </c>
    </row>
    <row r="243" spans="1:35" ht="15">
      <c r="A243" s="30">
        <v>42731</v>
      </c>
      <c r="B243" s="41" t="s">
        <v>469</v>
      </c>
      <c r="C243" s="25" t="s">
        <v>102</v>
      </c>
      <c r="D243" s="41" t="s">
        <v>398</v>
      </c>
      <c r="E243" s="31">
        <v>10</v>
      </c>
      <c r="F243" s="31">
        <v>1.85</v>
      </c>
      <c r="G243" s="31" t="s">
        <v>465</v>
      </c>
      <c r="H243" s="31"/>
      <c r="I243" s="31"/>
      <c r="J243" s="31"/>
      <c r="M243" s="25" t="s">
        <v>30</v>
      </c>
      <c r="N243" s="32" t="e">
        <f>((G243-1)*(1-(IF(H243="no",0,'results log'!$B$3)))+1)</f>
        <v>#VALUE!</v>
      </c>
      <c r="O243" s="32">
        <f t="shared" si="25"/>
        <v>10</v>
      </c>
      <c r="P243" s="33">
        <f>IF(ISBLANK(M243),,IF(ISBLANK(F243),,(IF(M243="WON-EW",((((F243-1)*J243)*'results log'!$B$2)+('results log'!$B$2*(F243-1))),IF(M243="WON",((((F243-1)*J243)*'results log'!$B$2)+('results log'!$B$2*(F243-1))),IF(M243="PLACED",((((F243-1)*J243)*'results log'!$B$2)-'results log'!$B$2),IF(J243=0,-'results log'!$B$2,IF(J243=0,-'results log'!$B$2,-('results log'!$B$2*2)))))))*E243))</f>
        <v>-20</v>
      </c>
      <c r="Q243" s="34">
        <f>IF(ISBLANK(M243),,IF(ISBLANK(G243),,(IF(M243="WON-EW",((((N243-1)*J243)*'results log'!$B$2)+('results log'!$B$2*(N243-1))),IF(M243="WON",((((N243-1)*J243)*'results log'!$B$2)+('results log'!$B$2*(N243-1))),IF(M243="PLACED",((((N243-1)*J243)*'results log'!$B$2)-'results log'!$B$2),IF(J243=0,-'results log'!$B$2,IF(J243=0,-'results log'!$B$2,-('results log'!$B$2*2)))))))*E243))</f>
        <v>-20</v>
      </c>
      <c r="R243" s="34">
        <f>IF(ISBLANK(M243),,IF(T243&lt;&gt;1,((IF(M243="WON-EW",(((K243-1)*'results log'!$B$2)*(1-$B$3))+(((L243-1)*'results log'!$B$2)*(1-$B$3)),IF(M243="WON",(((K243-1)*'results log'!$B$2)*(1-$B$3)),IF(M243="PLACED",(((L243-1)*'results log'!$B$2)*(1-$B$3))-'results log'!$B$2,IF(J243=0,-'results log'!$B$2,-('results log'!$B$2*2))))))*E243),0))</f>
        <v>0</v>
      </c>
      <c r="S243" s="34" t="s">
        <v>47</v>
      </c>
      <c r="T243" s="19">
        <f t="shared" si="22"/>
        <v>1</v>
      </c>
      <c r="AF243" s="19">
        <f t="shared" si="23"/>
        <v>0</v>
      </c>
      <c r="AG243" s="19">
        <f t="shared" si="24"/>
        <v>-20</v>
      </c>
      <c r="AH243" s="19">
        <f t="shared" si="26"/>
        <v>0</v>
      </c>
      <c r="AI243" s="19">
        <f t="shared" si="27"/>
        <v>0</v>
      </c>
    </row>
    <row r="244" spans="1:35" ht="15">
      <c r="A244" s="30">
        <v>42731</v>
      </c>
      <c r="B244" s="41" t="s">
        <v>470</v>
      </c>
      <c r="C244" s="25" t="s">
        <v>102</v>
      </c>
      <c r="D244" s="41" t="s">
        <v>466</v>
      </c>
      <c r="E244" s="31">
        <v>10</v>
      </c>
      <c r="F244" s="31">
        <v>1.85</v>
      </c>
      <c r="G244" s="31">
        <v>1.85</v>
      </c>
      <c r="H244" s="31"/>
      <c r="I244" s="31"/>
      <c r="J244" s="31"/>
      <c r="M244" s="25" t="s">
        <v>27</v>
      </c>
      <c r="N244" s="32">
        <f>((G244-1)*(1-(IF(H244="no",0,'results log'!$B$3)))+1)</f>
        <v>1.8075</v>
      </c>
      <c r="O244" s="32">
        <f t="shared" si="25"/>
        <v>10</v>
      </c>
      <c r="P244" s="33">
        <f>IF(ISBLANK(M244),,IF(ISBLANK(F244),,(IF(M244="WON-EW",((((F244-1)*J244)*'results log'!$B$2)+('results log'!$B$2*(F244-1))),IF(M244="WON",((((F244-1)*J244)*'results log'!$B$2)+('results log'!$B$2*(F244-1))),IF(M244="PLACED",((((F244-1)*J244)*'results log'!$B$2)-'results log'!$B$2),IF(J244=0,-'results log'!$B$2,IF(J244=0,-'results log'!$B$2,-('results log'!$B$2*2)))))))*E244))</f>
        <v>17</v>
      </c>
      <c r="Q244" s="34">
        <f>IF(ISBLANK(M244),,IF(ISBLANK(G244),,(IF(M244="WON-EW",((((N244-1)*J244)*'results log'!$B$2)+('results log'!$B$2*(N244-1))),IF(M244="WON",((((N244-1)*J244)*'results log'!$B$2)+('results log'!$B$2*(N244-1))),IF(M244="PLACED",((((N244-1)*J244)*'results log'!$B$2)-'results log'!$B$2),IF(J244=0,-'results log'!$B$2,IF(J244=0,-'results log'!$B$2,-('results log'!$B$2*2)))))))*E244))</f>
        <v>16.150000000000002</v>
      </c>
      <c r="R244" s="34">
        <f>IF(ISBLANK(M244),,IF(T244&lt;&gt;1,((IF(M244="WON-EW",(((K244-1)*'results log'!$B$2)*(1-$B$3))+(((L244-1)*'results log'!$B$2)*(1-$B$3)),IF(M244="WON",(((K244-1)*'results log'!$B$2)*(1-$B$3)),IF(M244="PLACED",(((L244-1)*'results log'!$B$2)*(1-$B$3))-'results log'!$B$2,IF(J244=0,-'results log'!$B$2,-('results log'!$B$2*2))))))*E244),0))</f>
        <v>0</v>
      </c>
      <c r="S244" s="34" t="s">
        <v>47</v>
      </c>
      <c r="T244" s="19">
        <f t="shared" si="22"/>
        <v>1</v>
      </c>
      <c r="AF244" s="19">
        <f t="shared" si="23"/>
        <v>0</v>
      </c>
      <c r="AG244" s="19">
        <f t="shared" si="24"/>
        <v>16.150000000000002</v>
      </c>
      <c r="AH244" s="19">
        <f t="shared" si="26"/>
        <v>0</v>
      </c>
      <c r="AI244" s="19">
        <f t="shared" si="27"/>
        <v>0</v>
      </c>
    </row>
    <row r="245" spans="1:35" ht="15">
      <c r="A245" s="30">
        <v>42731</v>
      </c>
      <c r="B245" s="41" t="s">
        <v>471</v>
      </c>
      <c r="C245" s="25" t="s">
        <v>103</v>
      </c>
      <c r="D245" s="41" t="s">
        <v>91</v>
      </c>
      <c r="E245" s="31">
        <v>10</v>
      </c>
      <c r="F245" s="31">
        <v>1.9</v>
      </c>
      <c r="G245" s="31">
        <v>1.9</v>
      </c>
      <c r="H245" s="31"/>
      <c r="I245" s="31"/>
      <c r="J245" s="31"/>
      <c r="M245" s="25" t="s">
        <v>27</v>
      </c>
      <c r="N245" s="32">
        <f>((G245-1)*(1-(IF(H245="no",0,'results log'!$B$3)))+1)</f>
        <v>1.855</v>
      </c>
      <c r="O245" s="32">
        <f t="shared" si="25"/>
        <v>10</v>
      </c>
      <c r="P245" s="33">
        <f>IF(ISBLANK(M245),,IF(ISBLANK(F245),,(IF(M245="WON-EW",((((F245-1)*J245)*'results log'!$B$2)+('results log'!$B$2*(F245-1))),IF(M245="WON",((((F245-1)*J245)*'results log'!$B$2)+('results log'!$B$2*(F245-1))),IF(M245="PLACED",((((F245-1)*J245)*'results log'!$B$2)-'results log'!$B$2),IF(J245=0,-'results log'!$B$2,IF(J245=0,-'results log'!$B$2,-('results log'!$B$2*2)))))))*E245))</f>
        <v>18</v>
      </c>
      <c r="Q245" s="34">
        <f>IF(ISBLANK(M245),,IF(ISBLANK(G245),,(IF(M245="WON-EW",((((N245-1)*J245)*'results log'!$B$2)+('results log'!$B$2*(N245-1))),IF(M245="WON",((((N245-1)*J245)*'results log'!$B$2)+('results log'!$B$2*(N245-1))),IF(M245="PLACED",((((N245-1)*J245)*'results log'!$B$2)-'results log'!$B$2),IF(J245=0,-'results log'!$B$2,IF(J245=0,-'results log'!$B$2,-('results log'!$B$2*2)))))))*E245))</f>
        <v>17.1</v>
      </c>
      <c r="R245" s="34">
        <f>IF(ISBLANK(M245),,IF(T245&lt;&gt;1,((IF(M245="WON-EW",(((K245-1)*'results log'!$B$2)*(1-$B$3))+(((L245-1)*'results log'!$B$2)*(1-$B$3)),IF(M245="WON",(((K245-1)*'results log'!$B$2)*(1-$B$3)),IF(M245="PLACED",(((L245-1)*'results log'!$B$2)*(1-$B$3))-'results log'!$B$2,IF(J245=0,-'results log'!$B$2,-('results log'!$B$2*2))))))*E245),0))</f>
        <v>0</v>
      </c>
      <c r="S245" s="34" t="s">
        <v>47</v>
      </c>
      <c r="T245" s="19">
        <f t="shared" si="22"/>
        <v>1</v>
      </c>
      <c r="AF245" s="19">
        <f t="shared" si="23"/>
        <v>0</v>
      </c>
      <c r="AG245" s="19">
        <f t="shared" si="24"/>
        <v>17.1</v>
      </c>
      <c r="AH245" s="19">
        <f t="shared" si="26"/>
        <v>0</v>
      </c>
      <c r="AI245" s="19">
        <f t="shared" si="27"/>
        <v>0</v>
      </c>
    </row>
    <row r="246" spans="1:35" ht="15">
      <c r="A246" s="30">
        <v>42731</v>
      </c>
      <c r="B246" s="41" t="s">
        <v>472</v>
      </c>
      <c r="C246" s="25" t="s">
        <v>108</v>
      </c>
      <c r="D246" s="41" t="s">
        <v>467</v>
      </c>
      <c r="E246" s="31">
        <v>5</v>
      </c>
      <c r="F246" s="31">
        <v>1.83</v>
      </c>
      <c r="G246" s="31">
        <v>1.83</v>
      </c>
      <c r="H246" s="31"/>
      <c r="I246" s="31"/>
      <c r="J246" s="31"/>
      <c r="M246" s="25" t="s">
        <v>30</v>
      </c>
      <c r="N246" s="32">
        <f>((G246-1)*(1-(IF(H246="no",0,'results log'!$B$3)))+1)</f>
        <v>1.7885</v>
      </c>
      <c r="O246" s="32">
        <f t="shared" si="25"/>
        <v>5</v>
      </c>
      <c r="P246" s="33">
        <f>IF(ISBLANK(M246),,IF(ISBLANK(F246),,(IF(M246="WON-EW",((((F246-1)*J246)*'results log'!$B$2)+('results log'!$B$2*(F246-1))),IF(M246="WON",((((F246-1)*J246)*'results log'!$B$2)+('results log'!$B$2*(F246-1))),IF(M246="PLACED",((((F246-1)*J246)*'results log'!$B$2)-'results log'!$B$2),IF(J246=0,-'results log'!$B$2,IF(J246=0,-'results log'!$B$2,-('results log'!$B$2*2)))))))*E246))</f>
        <v>-10</v>
      </c>
      <c r="Q246" s="34">
        <f>IF(ISBLANK(M246),,IF(ISBLANK(G246),,(IF(M246="WON-EW",((((N246-1)*J246)*'results log'!$B$2)+('results log'!$B$2*(N246-1))),IF(M246="WON",((((N246-1)*J246)*'results log'!$B$2)+('results log'!$B$2*(N246-1))),IF(M246="PLACED",((((N246-1)*J246)*'results log'!$B$2)-'results log'!$B$2),IF(J246=0,-'results log'!$B$2,IF(J246=0,-'results log'!$B$2,-('results log'!$B$2*2)))))))*E246))</f>
        <v>-10</v>
      </c>
      <c r="R246" s="34">
        <f>IF(ISBLANK(M246),,IF(T246&lt;&gt;1,((IF(M246="WON-EW",(((K246-1)*'results log'!$B$2)*(1-$B$3))+(((L246-1)*'results log'!$B$2)*(1-$B$3)),IF(M246="WON",(((K246-1)*'results log'!$B$2)*(1-$B$3)),IF(M246="PLACED",(((L246-1)*'results log'!$B$2)*(1-$B$3))-'results log'!$B$2,IF(J246=0,-'results log'!$B$2,-('results log'!$B$2*2))))))*E246),0))</f>
        <v>0</v>
      </c>
      <c r="S246" s="34" t="s">
        <v>98</v>
      </c>
      <c r="T246" s="19">
        <f t="shared" si="22"/>
        <v>1</v>
      </c>
      <c r="AF246" s="19">
        <f t="shared" si="23"/>
        <v>0</v>
      </c>
      <c r="AG246" s="19">
        <f t="shared" si="24"/>
        <v>0</v>
      </c>
      <c r="AH246" s="19">
        <f t="shared" si="26"/>
        <v>-10</v>
      </c>
      <c r="AI246" s="19">
        <f t="shared" si="27"/>
        <v>0</v>
      </c>
    </row>
    <row r="247" spans="1:35" ht="15">
      <c r="A247" s="30">
        <v>42731</v>
      </c>
      <c r="B247" s="41" t="s">
        <v>473</v>
      </c>
      <c r="C247" s="25" t="s">
        <v>103</v>
      </c>
      <c r="D247" s="41" t="s">
        <v>140</v>
      </c>
      <c r="E247" s="31">
        <v>5</v>
      </c>
      <c r="F247" s="31">
        <v>1.85</v>
      </c>
      <c r="G247" s="31">
        <v>1.85</v>
      </c>
      <c r="H247" s="31"/>
      <c r="I247" s="31"/>
      <c r="J247" s="31"/>
      <c r="M247" s="25" t="s">
        <v>27</v>
      </c>
      <c r="N247" s="32">
        <f>((G247-1)*(1-(IF(H247="no",0,'results log'!$B$3)))+1)</f>
        <v>1.8075</v>
      </c>
      <c r="O247" s="32">
        <f t="shared" si="25"/>
        <v>5</v>
      </c>
      <c r="P247" s="33">
        <f>IF(ISBLANK(M247),,IF(ISBLANK(F247),,(IF(M247="WON-EW",((((F247-1)*J247)*'results log'!$B$2)+('results log'!$B$2*(F247-1))),IF(M247="WON",((((F247-1)*J247)*'results log'!$B$2)+('results log'!$B$2*(F247-1))),IF(M247="PLACED",((((F247-1)*J247)*'results log'!$B$2)-'results log'!$B$2),IF(J247=0,-'results log'!$B$2,IF(J247=0,-'results log'!$B$2,-('results log'!$B$2*2)))))))*E247))</f>
        <v>8.5</v>
      </c>
      <c r="Q247" s="34">
        <f>IF(ISBLANK(M247),,IF(ISBLANK(G247),,(IF(M247="WON-EW",((((N247-1)*J247)*'results log'!$B$2)+('results log'!$B$2*(N247-1))),IF(M247="WON",((((N247-1)*J247)*'results log'!$B$2)+('results log'!$B$2*(N247-1))),IF(M247="PLACED",((((N247-1)*J247)*'results log'!$B$2)-'results log'!$B$2),IF(J247=0,-'results log'!$B$2,IF(J247=0,-'results log'!$B$2,-('results log'!$B$2*2)))))))*E247))</f>
        <v>8.075000000000001</v>
      </c>
      <c r="R247" s="34">
        <f>IF(ISBLANK(M247),,IF(T247&lt;&gt;1,((IF(M247="WON-EW",(((K247-1)*'results log'!$B$2)*(1-$B$3))+(((L247-1)*'results log'!$B$2)*(1-$B$3)),IF(M247="WON",(((K247-1)*'results log'!$B$2)*(1-$B$3)),IF(M247="PLACED",(((L247-1)*'results log'!$B$2)*(1-$B$3))-'results log'!$B$2,IF(J247=0,-'results log'!$B$2,-('results log'!$B$2*2))))))*E247),0))</f>
        <v>0</v>
      </c>
      <c r="S247" s="34" t="s">
        <v>98</v>
      </c>
      <c r="T247" s="19">
        <f t="shared" si="22"/>
        <v>1</v>
      </c>
      <c r="AF247" s="19">
        <f t="shared" si="23"/>
        <v>0</v>
      </c>
      <c r="AG247" s="19">
        <f t="shared" si="24"/>
        <v>0</v>
      </c>
      <c r="AH247" s="19">
        <f t="shared" si="26"/>
        <v>8.075000000000001</v>
      </c>
      <c r="AI247" s="19">
        <f t="shared" si="27"/>
        <v>0</v>
      </c>
    </row>
    <row r="248" spans="1:35" ht="15">
      <c r="A248" s="30">
        <v>42732</v>
      </c>
      <c r="B248" s="41" t="s">
        <v>476</v>
      </c>
      <c r="C248" s="25" t="s">
        <v>103</v>
      </c>
      <c r="D248" s="41" t="s">
        <v>474</v>
      </c>
      <c r="E248" s="31">
        <v>10</v>
      </c>
      <c r="F248" s="31">
        <v>1.71</v>
      </c>
      <c r="G248" s="31">
        <v>1.71</v>
      </c>
      <c r="H248" s="31"/>
      <c r="I248" s="31"/>
      <c r="J248" s="31"/>
      <c r="M248" s="25" t="s">
        <v>27</v>
      </c>
      <c r="N248" s="32">
        <f>((G248-1)*(1-(IF(H248="no",0,'results log'!$B$3)))+1)</f>
        <v>1.6745</v>
      </c>
      <c r="O248" s="32">
        <f t="shared" si="25"/>
        <v>10</v>
      </c>
      <c r="P248" s="33">
        <f>IF(ISBLANK(M248),,IF(ISBLANK(F248),,(IF(M248="WON-EW",((((F248-1)*J248)*'results log'!$B$2)+('results log'!$B$2*(F248-1))),IF(M248="WON",((((F248-1)*J248)*'results log'!$B$2)+('results log'!$B$2*(F248-1))),IF(M248="PLACED",((((F248-1)*J248)*'results log'!$B$2)-'results log'!$B$2),IF(J248=0,-'results log'!$B$2,IF(J248=0,-'results log'!$B$2,-('results log'!$B$2*2)))))))*E248))</f>
        <v>14.2</v>
      </c>
      <c r="Q248" s="34">
        <f>IF(ISBLANK(M248),,IF(ISBLANK(G248),,(IF(M248="WON-EW",((((N248-1)*J248)*'results log'!$B$2)+('results log'!$B$2*(N248-1))),IF(M248="WON",((((N248-1)*J248)*'results log'!$B$2)+('results log'!$B$2*(N248-1))),IF(M248="PLACED",((((N248-1)*J248)*'results log'!$B$2)-'results log'!$B$2),IF(J248=0,-'results log'!$B$2,IF(J248=0,-'results log'!$B$2,-('results log'!$B$2*2)))))))*E248))</f>
        <v>13.490000000000002</v>
      </c>
      <c r="R248" s="34">
        <f>IF(ISBLANK(M248),,IF(T248&lt;&gt;1,((IF(M248="WON-EW",(((K248-1)*'results log'!$B$2)*(1-$B$3))+(((L248-1)*'results log'!$B$2)*(1-$B$3)),IF(M248="WON",(((K248-1)*'results log'!$B$2)*(1-$B$3)),IF(M248="PLACED",(((L248-1)*'results log'!$B$2)*(1-$B$3))-'results log'!$B$2,IF(J248=0,-'results log'!$B$2,-('results log'!$B$2*2))))))*E248),0))</f>
        <v>0</v>
      </c>
      <c r="S248" s="34" t="s">
        <v>37</v>
      </c>
      <c r="T248" s="19">
        <f t="shared" si="22"/>
        <v>1</v>
      </c>
      <c r="AF248" s="19">
        <f t="shared" si="23"/>
        <v>13.490000000000002</v>
      </c>
      <c r="AG248" s="19">
        <f t="shared" si="24"/>
        <v>0</v>
      </c>
      <c r="AH248" s="19">
        <f t="shared" si="26"/>
        <v>0</v>
      </c>
      <c r="AI248" s="19">
        <f t="shared" si="27"/>
        <v>0</v>
      </c>
    </row>
    <row r="249" spans="1:35" ht="15">
      <c r="A249" s="30">
        <v>42732</v>
      </c>
      <c r="B249" s="41" t="s">
        <v>477</v>
      </c>
      <c r="C249" s="25" t="s">
        <v>102</v>
      </c>
      <c r="D249" s="41" t="s">
        <v>199</v>
      </c>
      <c r="E249" s="31">
        <v>10</v>
      </c>
      <c r="F249" s="31">
        <v>1.8</v>
      </c>
      <c r="G249" s="31">
        <v>1.85</v>
      </c>
      <c r="H249" s="31"/>
      <c r="I249" s="31"/>
      <c r="J249" s="31"/>
      <c r="M249" s="25" t="s">
        <v>30</v>
      </c>
      <c r="N249" s="32">
        <f>((G249-1)*(1-(IF(H249="no",0,'results log'!$B$3)))+1)</f>
        <v>1.8075</v>
      </c>
      <c r="O249" s="32">
        <f t="shared" si="25"/>
        <v>10</v>
      </c>
      <c r="P249" s="33">
        <f>IF(ISBLANK(M249),,IF(ISBLANK(F249),,(IF(M249="WON-EW",((((F249-1)*J249)*'results log'!$B$2)+('results log'!$B$2*(F249-1))),IF(M249="WON",((((F249-1)*J249)*'results log'!$B$2)+('results log'!$B$2*(F249-1))),IF(M249="PLACED",((((F249-1)*J249)*'results log'!$B$2)-'results log'!$B$2),IF(J249=0,-'results log'!$B$2,IF(J249=0,-'results log'!$B$2,-('results log'!$B$2*2)))))))*E249))</f>
        <v>-20</v>
      </c>
      <c r="Q249" s="34">
        <f>IF(ISBLANK(M249),,IF(ISBLANK(G249),,(IF(M249="WON-EW",((((N249-1)*J249)*'results log'!$B$2)+('results log'!$B$2*(N249-1))),IF(M249="WON",((((N249-1)*J249)*'results log'!$B$2)+('results log'!$B$2*(N249-1))),IF(M249="PLACED",((((N249-1)*J249)*'results log'!$B$2)-'results log'!$B$2),IF(J249=0,-'results log'!$B$2,IF(J249=0,-'results log'!$B$2,-('results log'!$B$2*2)))))))*E249))</f>
        <v>-20</v>
      </c>
      <c r="R249" s="34">
        <f>IF(ISBLANK(M249),,IF(T249&lt;&gt;1,((IF(M249="WON-EW",(((K249-1)*'results log'!$B$2)*(1-$B$3))+(((L249-1)*'results log'!$B$2)*(1-$B$3)),IF(M249="WON",(((K249-1)*'results log'!$B$2)*(1-$B$3)),IF(M249="PLACED",(((L249-1)*'results log'!$B$2)*(1-$B$3))-'results log'!$B$2,IF(J249=0,-'results log'!$B$2,-('results log'!$B$2*2))))))*E249),0))</f>
        <v>0</v>
      </c>
      <c r="S249" s="34" t="s">
        <v>47</v>
      </c>
      <c r="T249" s="19">
        <f t="shared" si="22"/>
        <v>1</v>
      </c>
      <c r="AF249" s="19">
        <f t="shared" si="23"/>
        <v>0</v>
      </c>
      <c r="AG249" s="19">
        <f t="shared" si="24"/>
        <v>-20</v>
      </c>
      <c r="AH249" s="19">
        <f t="shared" si="26"/>
        <v>0</v>
      </c>
      <c r="AI249" s="19">
        <f t="shared" si="27"/>
        <v>0</v>
      </c>
    </row>
    <row r="250" spans="1:35" ht="15">
      <c r="A250" s="30">
        <v>42732</v>
      </c>
      <c r="B250" s="41" t="s">
        <v>478</v>
      </c>
      <c r="C250" s="25" t="s">
        <v>103</v>
      </c>
      <c r="D250" s="41" t="s">
        <v>446</v>
      </c>
      <c r="E250" s="31">
        <v>10</v>
      </c>
      <c r="F250" s="31">
        <v>1.83</v>
      </c>
      <c r="G250" s="31">
        <v>1.85</v>
      </c>
      <c r="H250" s="31"/>
      <c r="I250" s="31"/>
      <c r="J250" s="31"/>
      <c r="M250" s="25" t="s">
        <v>27</v>
      </c>
      <c r="N250" s="32">
        <f>((G250-1)*(1-(IF(H250="no",0,'results log'!$B$3)))+1)</f>
        <v>1.8075</v>
      </c>
      <c r="O250" s="32">
        <f t="shared" si="25"/>
        <v>10</v>
      </c>
      <c r="P250" s="33">
        <f>IF(ISBLANK(M250),,IF(ISBLANK(F250),,(IF(M250="WON-EW",((((F250-1)*J250)*'results log'!$B$2)+('results log'!$B$2*(F250-1))),IF(M250="WON",((((F250-1)*J250)*'results log'!$B$2)+('results log'!$B$2*(F250-1))),IF(M250="PLACED",((((F250-1)*J250)*'results log'!$B$2)-'results log'!$B$2),IF(J250=0,-'results log'!$B$2,IF(J250=0,-'results log'!$B$2,-('results log'!$B$2*2)))))))*E250))</f>
        <v>16.6</v>
      </c>
      <c r="Q250" s="34">
        <f>IF(ISBLANK(M250),,IF(ISBLANK(G250),,(IF(M250="WON-EW",((((N250-1)*J250)*'results log'!$B$2)+('results log'!$B$2*(N250-1))),IF(M250="WON",((((N250-1)*J250)*'results log'!$B$2)+('results log'!$B$2*(N250-1))),IF(M250="PLACED",((((N250-1)*J250)*'results log'!$B$2)-'results log'!$B$2),IF(J250=0,-'results log'!$B$2,IF(J250=0,-'results log'!$B$2,-('results log'!$B$2*2)))))))*E250))</f>
        <v>16.150000000000002</v>
      </c>
      <c r="R250" s="34">
        <f>IF(ISBLANK(M250),,IF(T250&lt;&gt;1,((IF(M250="WON-EW",(((K250-1)*'results log'!$B$2)*(1-$B$3))+(((L250-1)*'results log'!$B$2)*(1-$B$3)),IF(M250="WON",(((K250-1)*'results log'!$B$2)*(1-$B$3)),IF(M250="PLACED",(((L250-1)*'results log'!$B$2)*(1-$B$3))-'results log'!$B$2,IF(J250=0,-'results log'!$B$2,-('results log'!$B$2*2))))))*E250),0))</f>
        <v>0</v>
      </c>
      <c r="S250" s="34" t="s">
        <v>47</v>
      </c>
      <c r="T250" s="19">
        <f t="shared" si="22"/>
        <v>1</v>
      </c>
      <c r="AF250" s="19">
        <f t="shared" si="23"/>
        <v>0</v>
      </c>
      <c r="AG250" s="19">
        <f t="shared" si="24"/>
        <v>16.150000000000002</v>
      </c>
      <c r="AH250" s="19">
        <f t="shared" si="26"/>
        <v>0</v>
      </c>
      <c r="AI250" s="19">
        <f t="shared" si="27"/>
        <v>0</v>
      </c>
    </row>
    <row r="251" spans="1:35" ht="15">
      <c r="A251" s="30">
        <v>42732</v>
      </c>
      <c r="B251" s="41" t="s">
        <v>479</v>
      </c>
      <c r="C251" s="25" t="s">
        <v>103</v>
      </c>
      <c r="D251" s="41" t="s">
        <v>49</v>
      </c>
      <c r="E251" s="31">
        <v>10</v>
      </c>
      <c r="F251" s="31">
        <v>1.9</v>
      </c>
      <c r="G251" s="31">
        <v>1.95</v>
      </c>
      <c r="H251" s="31"/>
      <c r="I251" s="31"/>
      <c r="J251" s="31"/>
      <c r="M251" s="25" t="s">
        <v>27</v>
      </c>
      <c r="N251" s="32">
        <f>((G251-1)*(1-(IF(H251="no",0,'results log'!$B$3)))+1)</f>
        <v>1.9024999999999999</v>
      </c>
      <c r="O251" s="32">
        <f t="shared" si="25"/>
        <v>10</v>
      </c>
      <c r="P251" s="33">
        <f>IF(ISBLANK(M251),,IF(ISBLANK(F251),,(IF(M251="WON-EW",((((F251-1)*J251)*'results log'!$B$2)+('results log'!$B$2*(F251-1))),IF(M251="WON",((((F251-1)*J251)*'results log'!$B$2)+('results log'!$B$2*(F251-1))),IF(M251="PLACED",((((F251-1)*J251)*'results log'!$B$2)-'results log'!$B$2),IF(J251=0,-'results log'!$B$2,IF(J251=0,-'results log'!$B$2,-('results log'!$B$2*2)))))))*E251))</f>
        <v>18</v>
      </c>
      <c r="Q251" s="34">
        <f>IF(ISBLANK(M251),,IF(ISBLANK(G251),,(IF(M251="WON-EW",((((N251-1)*J251)*'results log'!$B$2)+('results log'!$B$2*(N251-1))),IF(M251="WON",((((N251-1)*J251)*'results log'!$B$2)+('results log'!$B$2*(N251-1))),IF(M251="PLACED",((((N251-1)*J251)*'results log'!$B$2)-'results log'!$B$2),IF(J251=0,-'results log'!$B$2,IF(J251=0,-'results log'!$B$2,-('results log'!$B$2*2)))))))*E251))</f>
        <v>18.049999999999997</v>
      </c>
      <c r="R251" s="34">
        <f>IF(ISBLANK(M251),,IF(T251&lt;&gt;1,((IF(M251="WON-EW",(((K251-1)*'results log'!$B$2)*(1-$B$3))+(((L251-1)*'results log'!$B$2)*(1-$B$3)),IF(M251="WON",(((K251-1)*'results log'!$B$2)*(1-$B$3)),IF(M251="PLACED",(((L251-1)*'results log'!$B$2)*(1-$B$3))-'results log'!$B$2,IF(J251=0,-'results log'!$B$2,-('results log'!$B$2*2))))))*E251),0))</f>
        <v>0</v>
      </c>
      <c r="S251" s="34" t="s">
        <v>47</v>
      </c>
      <c r="T251" s="19">
        <f t="shared" si="22"/>
        <v>1</v>
      </c>
      <c r="AF251" s="19">
        <f t="shared" si="23"/>
        <v>0</v>
      </c>
      <c r="AG251" s="19">
        <f t="shared" si="24"/>
        <v>18.049999999999997</v>
      </c>
      <c r="AH251" s="19">
        <f t="shared" si="26"/>
        <v>0</v>
      </c>
      <c r="AI251" s="19">
        <f t="shared" si="27"/>
        <v>0</v>
      </c>
    </row>
    <row r="252" spans="1:35" ht="15">
      <c r="A252" s="30">
        <v>42732</v>
      </c>
      <c r="B252" s="41" t="s">
        <v>480</v>
      </c>
      <c r="C252" s="25" t="s">
        <v>102</v>
      </c>
      <c r="D252" s="41" t="s">
        <v>152</v>
      </c>
      <c r="E252" s="31">
        <v>5</v>
      </c>
      <c r="F252" s="31">
        <v>1.72</v>
      </c>
      <c r="G252" s="31">
        <v>1.73</v>
      </c>
      <c r="H252" s="31"/>
      <c r="I252" s="31"/>
      <c r="J252" s="31"/>
      <c r="M252" s="25" t="s">
        <v>30</v>
      </c>
      <c r="N252" s="32">
        <f>((G252-1)*(1-(IF(H252="no",0,'results log'!$B$3)))+1)</f>
        <v>1.6935</v>
      </c>
      <c r="O252" s="32">
        <f t="shared" si="25"/>
        <v>5</v>
      </c>
      <c r="P252" s="33">
        <f>IF(ISBLANK(M252),,IF(ISBLANK(F252),,(IF(M252="WON-EW",((((F252-1)*J252)*'results log'!$B$2)+('results log'!$B$2*(F252-1))),IF(M252="WON",((((F252-1)*J252)*'results log'!$B$2)+('results log'!$B$2*(F252-1))),IF(M252="PLACED",((((F252-1)*J252)*'results log'!$B$2)-'results log'!$B$2),IF(J252=0,-'results log'!$B$2,IF(J252=0,-'results log'!$B$2,-('results log'!$B$2*2)))))))*E252))</f>
        <v>-10</v>
      </c>
      <c r="Q252" s="34">
        <f>IF(ISBLANK(M252),,IF(ISBLANK(G252),,(IF(M252="WON-EW",((((N252-1)*J252)*'results log'!$B$2)+('results log'!$B$2*(N252-1))),IF(M252="WON",((((N252-1)*J252)*'results log'!$B$2)+('results log'!$B$2*(N252-1))),IF(M252="PLACED",((((N252-1)*J252)*'results log'!$B$2)-'results log'!$B$2),IF(J252=0,-'results log'!$B$2,IF(J252=0,-'results log'!$B$2,-('results log'!$B$2*2)))))))*E252))</f>
        <v>-10</v>
      </c>
      <c r="R252" s="34">
        <f>IF(ISBLANK(M252),,IF(T252&lt;&gt;1,((IF(M252="WON-EW",(((K252-1)*'results log'!$B$2)*(1-$B$3))+(((L252-1)*'results log'!$B$2)*(1-$B$3)),IF(M252="WON",(((K252-1)*'results log'!$B$2)*(1-$B$3)),IF(M252="PLACED",(((L252-1)*'results log'!$B$2)*(1-$B$3))-'results log'!$B$2,IF(J252=0,-'results log'!$B$2,-('results log'!$B$2*2))))))*E252),0))</f>
        <v>0</v>
      </c>
      <c r="S252" s="34" t="s">
        <v>98</v>
      </c>
      <c r="T252" s="19">
        <f t="shared" si="22"/>
        <v>1</v>
      </c>
      <c r="AF252" s="19">
        <f t="shared" si="23"/>
        <v>0</v>
      </c>
      <c r="AG252" s="19">
        <f t="shared" si="24"/>
        <v>0</v>
      </c>
      <c r="AH252" s="19">
        <f t="shared" si="26"/>
        <v>-10</v>
      </c>
      <c r="AI252" s="19">
        <f t="shared" si="27"/>
        <v>0</v>
      </c>
    </row>
    <row r="253" spans="1:35" ht="15">
      <c r="A253" s="30">
        <v>42732</v>
      </c>
      <c r="B253" s="41" t="s">
        <v>481</v>
      </c>
      <c r="C253" s="25" t="s">
        <v>108</v>
      </c>
      <c r="D253" s="41" t="s">
        <v>475</v>
      </c>
      <c r="E253" s="31">
        <v>5</v>
      </c>
      <c r="F253" s="31">
        <v>1.83</v>
      </c>
      <c r="G253" s="31">
        <v>1.83</v>
      </c>
      <c r="H253" s="31"/>
      <c r="I253" s="31"/>
      <c r="J253" s="31"/>
      <c r="M253" s="25" t="s">
        <v>30</v>
      </c>
      <c r="N253" s="32">
        <f>((G253-1)*(1-(IF(H253="no",0,'results log'!$B$3)))+1)</f>
        <v>1.7885</v>
      </c>
      <c r="O253" s="32">
        <f t="shared" si="25"/>
        <v>5</v>
      </c>
      <c r="P253" s="33">
        <f>IF(ISBLANK(M253),,IF(ISBLANK(F253),,(IF(M253="WON-EW",((((F253-1)*J253)*'results log'!$B$2)+('results log'!$B$2*(F253-1))),IF(M253="WON",((((F253-1)*J253)*'results log'!$B$2)+('results log'!$B$2*(F253-1))),IF(M253="PLACED",((((F253-1)*J253)*'results log'!$B$2)-'results log'!$B$2),IF(J253=0,-'results log'!$B$2,IF(J253=0,-'results log'!$B$2,-('results log'!$B$2*2)))))))*E253))</f>
        <v>-10</v>
      </c>
      <c r="Q253" s="34">
        <f>IF(ISBLANK(M253),,IF(ISBLANK(G253),,(IF(M253="WON-EW",((((N253-1)*J253)*'results log'!$B$2)+('results log'!$B$2*(N253-1))),IF(M253="WON",((((N253-1)*J253)*'results log'!$B$2)+('results log'!$B$2*(N253-1))),IF(M253="PLACED",((((N253-1)*J253)*'results log'!$B$2)-'results log'!$B$2),IF(J253=0,-'results log'!$B$2,IF(J253=0,-'results log'!$B$2,-('results log'!$B$2*2)))))))*E253))</f>
        <v>-10</v>
      </c>
      <c r="R253" s="34">
        <f>IF(ISBLANK(M253),,IF(T253&lt;&gt;1,((IF(M253="WON-EW",(((K253-1)*'results log'!$B$2)*(1-$B$3))+(((L253-1)*'results log'!$B$2)*(1-$B$3)),IF(M253="WON",(((K253-1)*'results log'!$B$2)*(1-$B$3)),IF(M253="PLACED",(((L253-1)*'results log'!$B$2)*(1-$B$3))-'results log'!$B$2,IF(J253=0,-'results log'!$B$2,-('results log'!$B$2*2))))))*E253),0))</f>
        <v>0</v>
      </c>
      <c r="S253" s="34" t="s">
        <v>98</v>
      </c>
      <c r="T253" s="19">
        <f t="shared" si="22"/>
        <v>1</v>
      </c>
      <c r="AF253" s="19">
        <f t="shared" si="23"/>
        <v>0</v>
      </c>
      <c r="AG253" s="19">
        <f t="shared" si="24"/>
        <v>0</v>
      </c>
      <c r="AH253" s="19">
        <f t="shared" si="26"/>
        <v>-10</v>
      </c>
      <c r="AI253" s="19">
        <f t="shared" si="27"/>
        <v>0</v>
      </c>
    </row>
    <row r="254" spans="1:20" ht="15">
      <c r="A254" s="30"/>
      <c r="B254" s="41"/>
      <c r="C254" s="25"/>
      <c r="D254" s="41"/>
      <c r="E254" s="31"/>
      <c r="F254" s="31"/>
      <c r="G254" s="31"/>
      <c r="H254" s="31"/>
      <c r="I254" s="31"/>
      <c r="J254" s="31"/>
      <c r="M254" s="25"/>
      <c r="N254" s="32"/>
      <c r="O254" s="32"/>
      <c r="P254" s="33"/>
      <c r="Q254" s="34"/>
      <c r="R254" s="34"/>
      <c r="S254" s="34"/>
      <c r="T254" s="19">
        <f t="shared" si="22"/>
        <v>1</v>
      </c>
    </row>
    <row r="255" spans="1:20" ht="15">
      <c r="A255" s="30"/>
      <c r="B255" s="41"/>
      <c r="C255" s="25"/>
      <c r="D255" s="41"/>
      <c r="E255" s="31"/>
      <c r="F255" s="31"/>
      <c r="G255" s="31"/>
      <c r="H255" s="31"/>
      <c r="I255" s="31"/>
      <c r="J255" s="31"/>
      <c r="M255" s="25"/>
      <c r="N255" s="32"/>
      <c r="O255" s="32"/>
      <c r="P255" s="33"/>
      <c r="Q255" s="34"/>
      <c r="R255" s="34"/>
      <c r="S255" s="34"/>
      <c r="T255" s="19">
        <f t="shared" si="22"/>
        <v>1</v>
      </c>
    </row>
    <row r="256" spans="1:20" ht="15">
      <c r="A256" s="30"/>
      <c r="B256" s="41"/>
      <c r="C256" s="25"/>
      <c r="D256" s="41"/>
      <c r="E256" s="31"/>
      <c r="F256" s="31"/>
      <c r="G256" s="31"/>
      <c r="H256" s="31"/>
      <c r="I256" s="31"/>
      <c r="J256" s="31"/>
      <c r="M256" s="25"/>
      <c r="N256" s="32"/>
      <c r="O256" s="32"/>
      <c r="P256" s="33"/>
      <c r="Q256" s="34"/>
      <c r="R256" s="34"/>
      <c r="S256" s="34"/>
      <c r="T256" s="19">
        <f t="shared" si="22"/>
        <v>1</v>
      </c>
    </row>
    <row r="257" spans="1:20" ht="15">
      <c r="A257" s="30"/>
      <c r="B257" s="41"/>
      <c r="C257" s="25"/>
      <c r="D257" s="41"/>
      <c r="E257" s="31"/>
      <c r="F257" s="31"/>
      <c r="G257" s="31"/>
      <c r="H257" s="31"/>
      <c r="I257" s="31"/>
      <c r="J257" s="31"/>
      <c r="M257" s="25"/>
      <c r="N257" s="32"/>
      <c r="O257" s="32"/>
      <c r="P257" s="33"/>
      <c r="Q257" s="34"/>
      <c r="R257" s="34"/>
      <c r="S257" s="34"/>
      <c r="T257" s="19">
        <f t="shared" si="22"/>
        <v>1</v>
      </c>
    </row>
    <row r="258" spans="1:32" ht="15">
      <c r="A258" s="30"/>
      <c r="B258" s="41"/>
      <c r="C258" s="25"/>
      <c r="D258" s="41"/>
      <c r="E258" s="31"/>
      <c r="F258" s="31"/>
      <c r="G258" s="31"/>
      <c r="H258" s="31"/>
      <c r="I258" s="31"/>
      <c r="J258" s="31"/>
      <c r="M258" s="25"/>
      <c r="N258" s="32"/>
      <c r="O258" s="32"/>
      <c r="P258" s="33"/>
      <c r="Q258" s="34"/>
      <c r="R258" s="34"/>
      <c r="S258" s="34"/>
      <c r="T258" s="19">
        <f t="shared" si="22"/>
        <v>1</v>
      </c>
      <c r="AE258" s="19" t="str">
        <f>AF7</f>
        <v>Bet of the Day</v>
      </c>
      <c r="AF258" s="60">
        <f>SUM(AF8:AF253)</f>
        <v>-127.32999999999998</v>
      </c>
    </row>
    <row r="259" spans="1:32" ht="15">
      <c r="A259" s="30"/>
      <c r="B259" s="41"/>
      <c r="C259" s="25"/>
      <c r="D259" s="41"/>
      <c r="E259" s="31"/>
      <c r="F259" s="31"/>
      <c r="G259" s="31"/>
      <c r="H259" s="31"/>
      <c r="I259" s="31"/>
      <c r="J259" s="31"/>
      <c r="M259" s="25"/>
      <c r="N259" s="32"/>
      <c r="O259" s="32"/>
      <c r="P259" s="33"/>
      <c r="Q259" s="34"/>
      <c r="R259" s="34"/>
      <c r="S259" s="34"/>
      <c r="T259" s="19">
        <f t="shared" si="22"/>
        <v>1</v>
      </c>
      <c r="AE259" s="19" t="str">
        <f>AG7</f>
        <v>Prime</v>
      </c>
      <c r="AF259" s="60">
        <f>SUM(AG8:AG253)</f>
        <v>-173.62999999999988</v>
      </c>
    </row>
    <row r="260" spans="1:32" ht="15">
      <c r="A260" s="30"/>
      <c r="B260" s="41"/>
      <c r="C260" s="25"/>
      <c r="D260" s="41"/>
      <c r="E260" s="31"/>
      <c r="F260" s="31"/>
      <c r="G260" s="31"/>
      <c r="H260" s="31"/>
      <c r="I260" s="31"/>
      <c r="J260" s="31"/>
      <c r="M260" s="25"/>
      <c r="N260" s="32"/>
      <c r="O260" s="32"/>
      <c r="P260" s="33"/>
      <c r="Q260" s="34"/>
      <c r="R260" s="34"/>
      <c r="S260" s="34"/>
      <c r="T260" s="19">
        <f t="shared" si="22"/>
        <v>1</v>
      </c>
      <c r="AE260" s="19" t="str">
        <f>AH7</f>
        <v>Extra</v>
      </c>
      <c r="AF260" s="60">
        <f>SUM(AH8:AH253)</f>
        <v>-11.219000000000003</v>
      </c>
    </row>
    <row r="261" spans="8:32" ht="15">
      <c r="H261" s="31"/>
      <c r="I261" s="31"/>
      <c r="J261" s="31"/>
      <c r="M261" s="25"/>
      <c r="N261" s="32">
        <f>((G261-1)*(1-(IF(H261="no",0,'results log'!$B$3)))+1)</f>
        <v>0.050000000000000044</v>
      </c>
      <c r="O261" s="32">
        <f t="shared" si="25"/>
        <v>0</v>
      </c>
      <c r="P261" s="33"/>
      <c r="Q261" s="34"/>
      <c r="R261" s="34">
        <f>IF(ISBLANK(M261),,IF(T261&lt;&gt;1,((IF(M261="WON-EW",(((K261-1)*'results log'!$B$2)*(1-$B$3))+(((L261-1)*'results log'!$B$2)*(1-$B$3)),IF(M261="WON",(((K261-1)*'results log'!$B$2)*(1-$B$3)),IF(M261="PLACED",(((L261-1)*'results log'!$B$2)*(1-$B$3))-'results log'!$B$2,IF(J261=0,-'results log'!$B$2,-('results log'!$B$2*2))))))*E261),0))</f>
        <v>0</v>
      </c>
      <c r="S261" s="34"/>
      <c r="T261" s="19">
        <f t="shared" si="22"/>
        <v>1</v>
      </c>
      <c r="AE261" s="19" t="str">
        <f>AI7</f>
        <v>Double</v>
      </c>
      <c r="AF261" s="60">
        <f>SUM(AI8:AI253)</f>
        <v>-185.4</v>
      </c>
    </row>
    <row r="262" spans="8:20" ht="15">
      <c r="H262" s="31"/>
      <c r="I262" s="31"/>
      <c r="J262" s="31"/>
      <c r="M262" s="25"/>
      <c r="N262" s="32">
        <f>((G262-1)*(1-(IF(H262="no",0,'results log'!$B$3)))+1)</f>
        <v>0.050000000000000044</v>
      </c>
      <c r="O262" s="32">
        <f t="shared" si="25"/>
        <v>0</v>
      </c>
      <c r="P262" s="33"/>
      <c r="Q262" s="34"/>
      <c r="R262" s="34">
        <f>IF(ISBLANK(M262),,IF(T262&lt;&gt;1,((IF(M262="WON-EW",(((K262-1)*'results log'!$B$2)*(1-$B$3))+(((L262-1)*'results log'!$B$2)*(1-$B$3)),IF(M262="WON",(((K262-1)*'results log'!$B$2)*(1-$B$3)),IF(M262="PLACED",(((L262-1)*'results log'!$B$2)*(1-$B$3))-'results log'!$B$2,IF(J262=0,-'results log'!$B$2,-('results log'!$B$2*2))))))*E262),0))</f>
        <v>0</v>
      </c>
      <c r="S262" s="34"/>
      <c r="T262" s="19">
        <f t="shared" si="22"/>
        <v>1</v>
      </c>
    </row>
    <row r="263" spans="8:20" ht="15">
      <c r="H263" s="31"/>
      <c r="I263" s="31"/>
      <c r="J263" s="31"/>
      <c r="M263" s="25"/>
      <c r="N263" s="32">
        <f>((G263-1)*(1-(IF(H263="no",0,'results log'!$B$3)))+1)</f>
        <v>0.050000000000000044</v>
      </c>
      <c r="O263" s="32">
        <f t="shared" si="25"/>
        <v>0</v>
      </c>
      <c r="P263" s="33"/>
      <c r="Q263" s="34"/>
      <c r="R263" s="34">
        <f>IF(ISBLANK(M263),,IF(T263&lt;&gt;1,((IF(M263="WON-EW",(((K263-1)*'results log'!$B$2)*(1-$B$3))+(((L263-1)*'results log'!$B$2)*(1-$B$3)),IF(M263="WON",(((K263-1)*'results log'!$B$2)*(1-$B$3)),IF(M263="PLACED",(((L263-1)*'results log'!$B$2)*(1-$B$3))-'results log'!$B$2,IF(J263=0,-'results log'!$B$2,-('results log'!$B$2*2))))))*E263),0))</f>
        <v>0</v>
      </c>
      <c r="S263" s="34"/>
      <c r="T263" s="19">
        <f t="shared" si="22"/>
        <v>1</v>
      </c>
    </row>
    <row r="264" spans="8:20" ht="15">
      <c r="H264" s="31"/>
      <c r="I264" s="31"/>
      <c r="J264" s="31"/>
      <c r="M264" s="25"/>
      <c r="N264" s="32">
        <f>((G264-1)*(1-(IF(H264="no",0,'results log'!$B$3)))+1)</f>
        <v>0.050000000000000044</v>
      </c>
      <c r="O264" s="32">
        <f t="shared" si="25"/>
        <v>0</v>
      </c>
      <c r="P264" s="33"/>
      <c r="Q264" s="34"/>
      <c r="R264" s="34">
        <f>IF(ISBLANK(M264),,IF(T264&lt;&gt;1,((IF(M264="WON-EW",(((K264-1)*'results log'!$B$2)*(1-$B$3))+(((L264-1)*'results log'!$B$2)*(1-$B$3)),IF(M264="WON",(((K264-1)*'results log'!$B$2)*(1-$B$3)),IF(M264="PLACED",(((L264-1)*'results log'!$B$2)*(1-$B$3))-'results log'!$B$2,IF(J264=0,-'results log'!$B$2,-('results log'!$B$2*2))))))*E264),0))</f>
        <v>0</v>
      </c>
      <c r="S264" s="34"/>
      <c r="T264" s="19">
        <f t="shared" si="22"/>
        <v>1</v>
      </c>
    </row>
    <row r="265" spans="8:20" ht="15">
      <c r="H265" s="31"/>
      <c r="I265" s="31"/>
      <c r="J265" s="31"/>
      <c r="M265" s="25"/>
      <c r="N265" s="32">
        <f>((G265-1)*(1-(IF(H265="no",0,'results log'!$B$3)))+1)</f>
        <v>0.050000000000000044</v>
      </c>
      <c r="O265" s="32">
        <f t="shared" si="25"/>
        <v>0</v>
      </c>
      <c r="P265" s="33"/>
      <c r="Q265" s="34"/>
      <c r="R265" s="34">
        <f>IF(ISBLANK(M265),,IF(T265&lt;&gt;1,((IF(M265="WON-EW",(((K265-1)*'results log'!$B$2)*(1-$B$3))+(((L265-1)*'results log'!$B$2)*(1-$B$3)),IF(M265="WON",(((K265-1)*'results log'!$B$2)*(1-$B$3)),IF(M265="PLACED",(((L265-1)*'results log'!$B$2)*(1-$B$3))-'results log'!$B$2,IF(J265=0,-'results log'!$B$2,-('results log'!$B$2*2))))))*E265),0))</f>
        <v>0</v>
      </c>
      <c r="S265" s="34"/>
      <c r="T265" s="19">
        <f aca="true" t="shared" si="28" ref="T265:T328">IF(ISBLANK(K265),1,IF(ISBLANK(L265),2,99))</f>
        <v>1</v>
      </c>
    </row>
    <row r="266" spans="8:20" ht="15">
      <c r="H266" s="31"/>
      <c r="I266" s="31"/>
      <c r="J266" s="31"/>
      <c r="M266" s="25"/>
      <c r="N266" s="32">
        <f>((G266-1)*(1-(IF(H266="no",0,'results log'!$B$3)))+1)</f>
        <v>0.050000000000000044</v>
      </c>
      <c r="O266" s="32">
        <f t="shared" si="25"/>
        <v>0</v>
      </c>
      <c r="P266" s="33"/>
      <c r="Q266" s="34"/>
      <c r="R266" s="34">
        <f>IF(ISBLANK(M266),,IF(T266&lt;&gt;1,((IF(M266="WON-EW",(((K266-1)*'results log'!$B$2)*(1-$B$3))+(((L266-1)*'results log'!$B$2)*(1-$B$3)),IF(M266="WON",(((K266-1)*'results log'!$B$2)*(1-$B$3)),IF(M266="PLACED",(((L266-1)*'results log'!$B$2)*(1-$B$3))-'results log'!$B$2,IF(J266=0,-'results log'!$B$2,-('results log'!$B$2*2))))))*E266),0))</f>
        <v>0</v>
      </c>
      <c r="S266" s="34"/>
      <c r="T266" s="19">
        <f t="shared" si="28"/>
        <v>1</v>
      </c>
    </row>
    <row r="267" spans="8:20" ht="15">
      <c r="H267" s="31"/>
      <c r="I267" s="31"/>
      <c r="J267" s="31"/>
      <c r="M267" s="25"/>
      <c r="N267" s="32">
        <f>((G267-1)*(1-(IF(H267="no",0,'results log'!$B$3)))+1)</f>
        <v>0.050000000000000044</v>
      </c>
      <c r="O267" s="32">
        <f t="shared" si="25"/>
        <v>0</v>
      </c>
      <c r="P267" s="33"/>
      <c r="Q267" s="34"/>
      <c r="R267" s="34">
        <f>IF(ISBLANK(M267),,IF(T267&lt;&gt;1,((IF(M267="WON-EW",(((K267-1)*'results log'!$B$2)*(1-$B$3))+(((L267-1)*'results log'!$B$2)*(1-$B$3)),IF(M267="WON",(((K267-1)*'results log'!$B$2)*(1-$B$3)),IF(M267="PLACED",(((L267-1)*'results log'!$B$2)*(1-$B$3))-'results log'!$B$2,IF(J267=0,-'results log'!$B$2,-('results log'!$B$2*2))))))*E267),0))</f>
        <v>0</v>
      </c>
      <c r="S267" s="34"/>
      <c r="T267" s="19">
        <f t="shared" si="28"/>
        <v>1</v>
      </c>
    </row>
    <row r="268" spans="8:20" ht="15">
      <c r="H268" s="31"/>
      <c r="I268" s="31"/>
      <c r="J268" s="31"/>
      <c r="M268" s="25"/>
      <c r="N268" s="32">
        <f>((G268-1)*(1-(IF(H268="no",0,'results log'!$B$3)))+1)</f>
        <v>0.050000000000000044</v>
      </c>
      <c r="O268" s="32">
        <f t="shared" si="25"/>
        <v>0</v>
      </c>
      <c r="P268" s="33"/>
      <c r="Q268" s="34"/>
      <c r="R268" s="34">
        <f>IF(ISBLANK(M268),,IF(T268&lt;&gt;1,((IF(M268="WON-EW",(((K268-1)*'results log'!$B$2)*(1-$B$3))+(((L268-1)*'results log'!$B$2)*(1-$B$3)),IF(M268="WON",(((K268-1)*'results log'!$B$2)*(1-$B$3)),IF(M268="PLACED",(((L268-1)*'results log'!$B$2)*(1-$B$3))-'results log'!$B$2,IF(J268=0,-'results log'!$B$2,-('results log'!$B$2*2))))))*E268),0))</f>
        <v>0</v>
      </c>
      <c r="S268" s="34"/>
      <c r="T268" s="19">
        <f t="shared" si="28"/>
        <v>1</v>
      </c>
    </row>
    <row r="269" spans="8:20" ht="15">
      <c r="H269" s="31"/>
      <c r="I269" s="31"/>
      <c r="J269" s="31"/>
      <c r="M269" s="25"/>
      <c r="N269" s="32">
        <f>((G269-1)*(1-(IF(H269="no",0,'results log'!$B$3)))+1)</f>
        <v>0.050000000000000044</v>
      </c>
      <c r="O269" s="32">
        <f t="shared" si="25"/>
        <v>0</v>
      </c>
      <c r="P269" s="33"/>
      <c r="Q269" s="34"/>
      <c r="R269" s="34">
        <f>IF(ISBLANK(M269),,IF(T269&lt;&gt;1,((IF(M269="WON-EW",(((K269-1)*'results log'!$B$2)*(1-$B$3))+(((L269-1)*'results log'!$B$2)*(1-$B$3)),IF(M269="WON",(((K269-1)*'results log'!$B$2)*(1-$B$3)),IF(M269="PLACED",(((L269-1)*'results log'!$B$2)*(1-$B$3))-'results log'!$B$2,IF(J269=0,-'results log'!$B$2,-('results log'!$B$2*2))))))*E269),0))</f>
        <v>0</v>
      </c>
      <c r="S269" s="34"/>
      <c r="T269" s="19">
        <f t="shared" si="28"/>
        <v>1</v>
      </c>
    </row>
    <row r="270" spans="8:20" ht="15">
      <c r="H270" s="31"/>
      <c r="I270" s="31"/>
      <c r="J270" s="31"/>
      <c r="M270" s="25"/>
      <c r="N270" s="32">
        <f>((G270-1)*(1-(IF(H270="no",0,'results log'!$B$3)))+1)</f>
        <v>0.050000000000000044</v>
      </c>
      <c r="O270" s="32">
        <f t="shared" si="25"/>
        <v>0</v>
      </c>
      <c r="P270" s="33"/>
      <c r="Q270" s="34"/>
      <c r="R270" s="34">
        <f>IF(ISBLANK(M270),,IF(T270&lt;&gt;1,((IF(M270="WON-EW",(((K270-1)*'results log'!$B$2)*(1-$B$3))+(((L270-1)*'results log'!$B$2)*(1-$B$3)),IF(M270="WON",(((K270-1)*'results log'!$B$2)*(1-$B$3)),IF(M270="PLACED",(((L270-1)*'results log'!$B$2)*(1-$B$3))-'results log'!$B$2,IF(J270=0,-'results log'!$B$2,-('results log'!$B$2*2))))))*E270),0))</f>
        <v>0</v>
      </c>
      <c r="S270" s="34"/>
      <c r="T270" s="19">
        <f t="shared" si="28"/>
        <v>1</v>
      </c>
    </row>
    <row r="271" spans="8:20" ht="15">
      <c r="H271" s="31"/>
      <c r="I271" s="31"/>
      <c r="J271" s="31"/>
      <c r="M271" s="25"/>
      <c r="N271" s="32">
        <f>((G271-1)*(1-(IF(H271="no",0,'results log'!$B$3)))+1)</f>
        <v>0.050000000000000044</v>
      </c>
      <c r="O271" s="32">
        <f aca="true" t="shared" si="29" ref="O271:O334">E271*IF(I271="yes",2,1)</f>
        <v>0</v>
      </c>
      <c r="P271" s="33"/>
      <c r="Q271" s="34"/>
      <c r="R271" s="34">
        <f>IF(ISBLANK(M271),,IF(T271&lt;&gt;1,((IF(M271="WON-EW",(((K271-1)*'results log'!$B$2)*(1-$B$3))+(((L271-1)*'results log'!$B$2)*(1-$B$3)),IF(M271="WON",(((K271-1)*'results log'!$B$2)*(1-$B$3)),IF(M271="PLACED",(((L271-1)*'results log'!$B$2)*(1-$B$3))-'results log'!$B$2,IF(J271=0,-'results log'!$B$2,-('results log'!$B$2*2))))))*E271),0))</f>
        <v>0</v>
      </c>
      <c r="S271" s="34"/>
      <c r="T271" s="19">
        <f t="shared" si="28"/>
        <v>1</v>
      </c>
    </row>
    <row r="272" spans="8:20" ht="15">
      <c r="H272" s="31"/>
      <c r="I272" s="31"/>
      <c r="J272" s="31"/>
      <c r="M272" s="25"/>
      <c r="N272" s="32">
        <f>((G272-1)*(1-(IF(H272="no",0,'results log'!$B$3)))+1)</f>
        <v>0.050000000000000044</v>
      </c>
      <c r="O272" s="32">
        <f t="shared" si="29"/>
        <v>0</v>
      </c>
      <c r="P272" s="33"/>
      <c r="Q272" s="34"/>
      <c r="R272" s="34">
        <f>IF(ISBLANK(M272),,IF(T272&lt;&gt;1,((IF(M272="WON-EW",(((K272-1)*'results log'!$B$2)*(1-$B$3))+(((L272-1)*'results log'!$B$2)*(1-$B$3)),IF(M272="WON",(((K272-1)*'results log'!$B$2)*(1-$B$3)),IF(M272="PLACED",(((L272-1)*'results log'!$B$2)*(1-$B$3))-'results log'!$B$2,IF(J272=0,-'results log'!$B$2,-('results log'!$B$2*2))))))*E272),0))</f>
        <v>0</v>
      </c>
      <c r="S272" s="34"/>
      <c r="T272" s="19">
        <f t="shared" si="28"/>
        <v>1</v>
      </c>
    </row>
    <row r="273" spans="8:20" ht="15">
      <c r="H273" s="31"/>
      <c r="I273" s="31"/>
      <c r="J273" s="31"/>
      <c r="M273" s="25"/>
      <c r="N273" s="32">
        <f>((G273-1)*(1-(IF(H273="no",0,'results log'!$B$3)))+1)</f>
        <v>0.050000000000000044</v>
      </c>
      <c r="O273" s="32">
        <f t="shared" si="29"/>
        <v>0</v>
      </c>
      <c r="P273" s="33"/>
      <c r="Q273" s="34"/>
      <c r="R273" s="34">
        <f>IF(ISBLANK(M273),,IF(T273&lt;&gt;1,((IF(M273="WON-EW",(((K273-1)*'results log'!$B$2)*(1-$B$3))+(((L273-1)*'results log'!$B$2)*(1-$B$3)),IF(M273="WON",(((K273-1)*'results log'!$B$2)*(1-$B$3)),IF(M273="PLACED",(((L273-1)*'results log'!$B$2)*(1-$B$3))-'results log'!$B$2,IF(J273=0,-'results log'!$B$2,-('results log'!$B$2*2))))))*E273),0))</f>
        <v>0</v>
      </c>
      <c r="S273" s="34"/>
      <c r="T273" s="19">
        <f t="shared" si="28"/>
        <v>1</v>
      </c>
    </row>
    <row r="274" spans="8:20" ht="15">
      <c r="H274" s="31"/>
      <c r="I274" s="31"/>
      <c r="J274" s="31"/>
      <c r="M274" s="25"/>
      <c r="N274" s="32">
        <f>((G274-1)*(1-(IF(H274="no",0,'results log'!$B$3)))+1)</f>
        <v>0.050000000000000044</v>
      </c>
      <c r="O274" s="32">
        <f t="shared" si="29"/>
        <v>0</v>
      </c>
      <c r="P274" s="33"/>
      <c r="Q274" s="34"/>
      <c r="R274" s="34">
        <f>IF(ISBLANK(M274),,IF(T274&lt;&gt;1,((IF(M274="WON-EW",(((K274-1)*'results log'!$B$2)*(1-$B$3))+(((L274-1)*'results log'!$B$2)*(1-$B$3)),IF(M274="WON",(((K274-1)*'results log'!$B$2)*(1-$B$3)),IF(M274="PLACED",(((L274-1)*'results log'!$B$2)*(1-$B$3))-'results log'!$B$2,IF(J274=0,-'results log'!$B$2,-('results log'!$B$2*2))))))*E274),0))</f>
        <v>0</v>
      </c>
      <c r="S274" s="34"/>
      <c r="T274" s="19">
        <f t="shared" si="28"/>
        <v>1</v>
      </c>
    </row>
    <row r="275" spans="8:20" ht="15">
      <c r="H275" s="31"/>
      <c r="I275" s="31"/>
      <c r="J275" s="31"/>
      <c r="M275" s="25"/>
      <c r="N275" s="32">
        <f>((G275-1)*(1-(IF(H275="no",0,'results log'!$B$3)))+1)</f>
        <v>0.050000000000000044</v>
      </c>
      <c r="O275" s="32">
        <f t="shared" si="29"/>
        <v>0</v>
      </c>
      <c r="P275" s="33"/>
      <c r="Q275" s="34"/>
      <c r="R275" s="34">
        <f>IF(ISBLANK(M275),,IF(T275&lt;&gt;1,((IF(M275="WON-EW",(((K275-1)*'results log'!$B$2)*(1-$B$3))+(((L275-1)*'results log'!$B$2)*(1-$B$3)),IF(M275="WON",(((K275-1)*'results log'!$B$2)*(1-$B$3)),IF(M275="PLACED",(((L275-1)*'results log'!$B$2)*(1-$B$3))-'results log'!$B$2,IF(J275=0,-'results log'!$B$2,-('results log'!$B$2*2))))))*E275),0))</f>
        <v>0</v>
      </c>
      <c r="S275" s="34"/>
      <c r="T275" s="19">
        <f t="shared" si="28"/>
        <v>1</v>
      </c>
    </row>
    <row r="276" spans="1:20" ht="15">
      <c r="A276" s="46" t="s">
        <v>482</v>
      </c>
      <c r="H276" s="31"/>
      <c r="I276" s="31"/>
      <c r="J276" s="31"/>
      <c r="M276" s="25"/>
      <c r="N276" s="32">
        <f>((G276-1)*(1-(IF(H276="no",0,'results log'!$B$3)))+1)</f>
        <v>0.050000000000000044</v>
      </c>
      <c r="O276" s="32">
        <f t="shared" si="29"/>
        <v>0</v>
      </c>
      <c r="P276" s="33"/>
      <c r="Q276" s="34"/>
      <c r="R276" s="34">
        <f>IF(ISBLANK(M276),,IF(T276&lt;&gt;1,((IF(M276="WON-EW",(((K276-1)*'results log'!$B$2)*(1-$B$3))+(((L276-1)*'results log'!$B$2)*(1-$B$3)),IF(M276="WON",(((K276-1)*'results log'!$B$2)*(1-$B$3)),IF(M276="PLACED",(((L276-1)*'results log'!$B$2)*(1-$B$3))-'results log'!$B$2,IF(J276=0,-'results log'!$B$2,-('results log'!$B$2*2))))))*E276),0))</f>
        <v>0</v>
      </c>
      <c r="S276" s="34"/>
      <c r="T276" s="19">
        <f t="shared" si="28"/>
        <v>1</v>
      </c>
    </row>
    <row r="277" spans="1:20" ht="15">
      <c r="A277" s="46"/>
      <c r="H277" s="31"/>
      <c r="I277" s="31"/>
      <c r="J277" s="31"/>
      <c r="M277" s="25"/>
      <c r="N277" s="32">
        <f>((G277-1)*(1-(IF(H277="no",0,'results log'!$B$3)))+1)</f>
        <v>0.050000000000000044</v>
      </c>
      <c r="O277" s="32">
        <f t="shared" si="29"/>
        <v>0</v>
      </c>
      <c r="P277" s="33"/>
      <c r="Q277" s="34"/>
      <c r="R277" s="34">
        <f>IF(ISBLANK(M277),,IF(T277&lt;&gt;1,((IF(M277="WON-EW",(((K277-1)*'results log'!$B$2)*(1-$B$3))+(((L277-1)*'results log'!$B$2)*(1-$B$3)),IF(M277="WON",(((K277-1)*'results log'!$B$2)*(1-$B$3)),IF(M277="PLACED",(((L277-1)*'results log'!$B$2)*(1-$B$3))-'results log'!$B$2,IF(J277=0,-'results log'!$B$2,-('results log'!$B$2*2))))))*E277),0))</f>
        <v>0</v>
      </c>
      <c r="S277" s="34"/>
      <c r="T277" s="19">
        <f t="shared" si="28"/>
        <v>1</v>
      </c>
    </row>
    <row r="278" spans="1:20" ht="15">
      <c r="A278" s="46" t="s">
        <v>307</v>
      </c>
      <c r="H278" s="31"/>
      <c r="I278" s="31"/>
      <c r="J278" s="31"/>
      <c r="M278" s="25"/>
      <c r="N278" s="32">
        <f>((G278-1)*(1-(IF(H278="no",0,'results log'!$B$3)))+1)</f>
        <v>0.050000000000000044</v>
      </c>
      <c r="O278" s="32">
        <f t="shared" si="29"/>
        <v>0</v>
      </c>
      <c r="P278" s="33"/>
      <c r="Q278" s="34"/>
      <c r="R278" s="34">
        <f>IF(ISBLANK(M278),,IF(T278&lt;&gt;1,((IF(M278="WON-EW",(((K278-1)*'results log'!$B$2)*(1-$B$3))+(((L278-1)*'results log'!$B$2)*(1-$B$3)),IF(M278="WON",(((K278-1)*'results log'!$B$2)*(1-$B$3)),IF(M278="PLACED",(((L278-1)*'results log'!$B$2)*(1-$B$3))-'results log'!$B$2,IF(J278=0,-'results log'!$B$2,-('results log'!$B$2*2))))))*E278),0))</f>
        <v>0</v>
      </c>
      <c r="S278" s="34"/>
      <c r="T278" s="19">
        <f t="shared" si="28"/>
        <v>1</v>
      </c>
    </row>
    <row r="279" spans="1:20" ht="15">
      <c r="A279" s="46" t="s">
        <v>308</v>
      </c>
      <c r="H279" s="31"/>
      <c r="I279" s="31"/>
      <c r="J279" s="31"/>
      <c r="M279" s="25"/>
      <c r="N279" s="32">
        <f>((G279-1)*(1-(IF(H279="no",0,'results log'!$B$3)))+1)</f>
        <v>0.050000000000000044</v>
      </c>
      <c r="O279" s="32">
        <f t="shared" si="29"/>
        <v>0</v>
      </c>
      <c r="P279" s="33"/>
      <c r="Q279" s="34"/>
      <c r="R279" s="34">
        <f>IF(ISBLANK(M279),,IF(T279&lt;&gt;1,((IF(M279="WON-EW",(((K279-1)*'results log'!$B$2)*(1-$B$3))+(((L279-1)*'results log'!$B$2)*(1-$B$3)),IF(M279="WON",(((K279-1)*'results log'!$B$2)*(1-$B$3)),IF(M279="PLACED",(((L279-1)*'results log'!$B$2)*(1-$B$3))-'results log'!$B$2,IF(J279=0,-'results log'!$B$2,-('results log'!$B$2*2))))))*E279),0))</f>
        <v>0</v>
      </c>
      <c r="S279" s="34"/>
      <c r="T279" s="19">
        <f t="shared" si="28"/>
        <v>1</v>
      </c>
    </row>
    <row r="280" spans="1:20" ht="15">
      <c r="A280" s="46" t="s">
        <v>309</v>
      </c>
      <c r="H280" s="31"/>
      <c r="I280" s="31"/>
      <c r="J280" s="31"/>
      <c r="M280" s="25"/>
      <c r="N280" s="32">
        <f>((G280-1)*(1-(IF(H280="no",0,'results log'!$B$3)))+1)</f>
        <v>0.050000000000000044</v>
      </c>
      <c r="O280" s="32">
        <f t="shared" si="29"/>
        <v>0</v>
      </c>
      <c r="P280" s="33"/>
      <c r="Q280" s="34"/>
      <c r="R280" s="34">
        <f>IF(ISBLANK(M280),,IF(T280&lt;&gt;1,((IF(M280="WON-EW",(((K280-1)*'results log'!$B$2)*(1-$B$3))+(((L280-1)*'results log'!$B$2)*(1-$B$3)),IF(M280="WON",(((K280-1)*'results log'!$B$2)*(1-$B$3)),IF(M280="PLACED",(((L280-1)*'results log'!$B$2)*(1-$B$3))-'results log'!$B$2,IF(J280=0,-'results log'!$B$2,-('results log'!$B$2*2))))))*E280),0))</f>
        <v>0</v>
      </c>
      <c r="S280" s="34"/>
      <c r="T280" s="19">
        <f t="shared" si="28"/>
        <v>1</v>
      </c>
    </row>
    <row r="281" spans="8:20" ht="15">
      <c r="H281" s="31"/>
      <c r="I281" s="31"/>
      <c r="J281" s="31"/>
      <c r="M281" s="25"/>
      <c r="N281" s="32">
        <f>((G281-1)*(1-(IF(H281="no",0,'results log'!$B$3)))+1)</f>
        <v>0.050000000000000044</v>
      </c>
      <c r="O281" s="32">
        <f t="shared" si="29"/>
        <v>0</v>
      </c>
      <c r="P281" s="33"/>
      <c r="Q281" s="34"/>
      <c r="R281" s="34">
        <f>IF(ISBLANK(M281),,IF(T281&lt;&gt;1,((IF(M281="WON-EW",(((K281-1)*'results log'!$B$2)*(1-$B$3))+(((L281-1)*'results log'!$B$2)*(1-$B$3)),IF(M281="WON",(((K281-1)*'results log'!$B$2)*(1-$B$3)),IF(M281="PLACED",(((L281-1)*'results log'!$B$2)*(1-$B$3))-'results log'!$B$2,IF(J281=0,-'results log'!$B$2,-('results log'!$B$2*2))))))*E281),0))</f>
        <v>0</v>
      </c>
      <c r="S281" s="34"/>
      <c r="T281" s="19">
        <f t="shared" si="28"/>
        <v>1</v>
      </c>
    </row>
    <row r="282" spans="1:20" ht="15">
      <c r="A282" s="46" t="s">
        <v>297</v>
      </c>
      <c r="H282" s="31"/>
      <c r="I282" s="31"/>
      <c r="J282" s="31"/>
      <c r="M282" s="25"/>
      <c r="N282" s="32">
        <f>((G282-1)*(1-(IF(H282="no",0,'results log'!$B$3)))+1)</f>
        <v>0.050000000000000044</v>
      </c>
      <c r="O282" s="32">
        <f t="shared" si="29"/>
        <v>0</v>
      </c>
      <c r="P282" s="33"/>
      <c r="Q282" s="34"/>
      <c r="R282" s="34">
        <f>IF(ISBLANK(M282),,IF(T282&lt;&gt;1,((IF(M282="WON-EW",(((K282-1)*'results log'!$B$2)*(1-$B$3))+(((L282-1)*'results log'!$B$2)*(1-$B$3)),IF(M282="WON",(((K282-1)*'results log'!$B$2)*(1-$B$3)),IF(M282="PLACED",(((L282-1)*'results log'!$B$2)*(1-$B$3))-'results log'!$B$2,IF(J282=0,-'results log'!$B$2,-('results log'!$B$2*2))))))*E282),0))</f>
        <v>0</v>
      </c>
      <c r="S282" s="34"/>
      <c r="T282" s="19">
        <f t="shared" si="28"/>
        <v>1</v>
      </c>
    </row>
    <row r="283" spans="8:20" ht="15">
      <c r="H283" s="31"/>
      <c r="I283" s="31"/>
      <c r="J283" s="31"/>
      <c r="M283" s="25"/>
      <c r="N283" s="32">
        <f>((G283-1)*(1-(IF(H283="no",0,'results log'!$B$3)))+1)</f>
        <v>0.050000000000000044</v>
      </c>
      <c r="O283" s="32">
        <f t="shared" si="29"/>
        <v>0</v>
      </c>
      <c r="P283" s="33"/>
      <c r="Q283" s="34"/>
      <c r="R283" s="34">
        <f>IF(ISBLANK(M283),,IF(T283&lt;&gt;1,((IF(M283="WON-EW",(((K283-1)*'results log'!$B$2)*(1-$B$3))+(((L283-1)*'results log'!$B$2)*(1-$B$3)),IF(M283="WON",(((K283-1)*'results log'!$B$2)*(1-$B$3)),IF(M283="PLACED",(((L283-1)*'results log'!$B$2)*(1-$B$3))-'results log'!$B$2,IF(J283=0,-'results log'!$B$2,-('results log'!$B$2*2))))))*E283),0))</f>
        <v>0</v>
      </c>
      <c r="S283" s="34"/>
      <c r="T283" s="19">
        <f t="shared" si="28"/>
        <v>1</v>
      </c>
    </row>
    <row r="284" spans="1:20" ht="15">
      <c r="A284" s="46" t="s">
        <v>304</v>
      </c>
      <c r="H284" s="31"/>
      <c r="I284" s="31"/>
      <c r="J284" s="31"/>
      <c r="M284" s="25"/>
      <c r="N284" s="32">
        <f>((G284-1)*(1-(IF(H284="no",0,'results log'!$B$3)))+1)</f>
        <v>0.050000000000000044</v>
      </c>
      <c r="O284" s="32">
        <f t="shared" si="29"/>
        <v>0</v>
      </c>
      <c r="P284" s="33"/>
      <c r="Q284" s="34"/>
      <c r="R284" s="34">
        <f>IF(ISBLANK(M284),,IF(T284&lt;&gt;1,((IF(M284="WON-EW",(((K284-1)*'results log'!$B$2)*(1-$B$3))+(((L284-1)*'results log'!$B$2)*(1-$B$3)),IF(M284="WON",(((K284-1)*'results log'!$B$2)*(1-$B$3)),IF(M284="PLACED",(((L284-1)*'results log'!$B$2)*(1-$B$3))-'results log'!$B$2,IF(J284=0,-'results log'!$B$2,-('results log'!$B$2*2))))))*E284),0))</f>
        <v>0</v>
      </c>
      <c r="S284" s="34"/>
      <c r="T284" s="19">
        <f t="shared" si="28"/>
        <v>1</v>
      </c>
    </row>
    <row r="285" spans="8:20" ht="15">
      <c r="H285" s="31"/>
      <c r="I285" s="31"/>
      <c r="J285" s="31"/>
      <c r="M285" s="25"/>
      <c r="N285" s="32">
        <f>((G285-1)*(1-(IF(H285="no",0,'results log'!$B$3)))+1)</f>
        <v>0.050000000000000044</v>
      </c>
      <c r="O285" s="32">
        <f t="shared" si="29"/>
        <v>0</v>
      </c>
      <c r="P285" s="33"/>
      <c r="Q285" s="34"/>
      <c r="R285" s="34">
        <f>IF(ISBLANK(M285),,IF(T285&lt;&gt;1,((IF(M285="WON-EW",(((K285-1)*'results log'!$B$2)*(1-$B$3))+(((L285-1)*'results log'!$B$2)*(1-$B$3)),IF(M285="WON",(((K285-1)*'results log'!$B$2)*(1-$B$3)),IF(M285="PLACED",(((L285-1)*'results log'!$B$2)*(1-$B$3))-'results log'!$B$2,IF(J285=0,-'results log'!$B$2,-('results log'!$B$2*2))))))*E285),0))</f>
        <v>0</v>
      </c>
      <c r="S285" s="34"/>
      <c r="T285" s="19">
        <f t="shared" si="28"/>
        <v>1</v>
      </c>
    </row>
    <row r="286" spans="1:20" ht="15">
      <c r="A286" s="46" t="s">
        <v>464</v>
      </c>
      <c r="H286" s="31"/>
      <c r="I286" s="31"/>
      <c r="J286" s="31"/>
      <c r="M286" s="25"/>
      <c r="N286" s="32">
        <f>((G286-1)*(1-(IF(H286="no",0,'results log'!$B$3)))+1)</f>
        <v>0.050000000000000044</v>
      </c>
      <c r="O286" s="32">
        <f t="shared" si="29"/>
        <v>0</v>
      </c>
      <c r="P286" s="33"/>
      <c r="Q286" s="34"/>
      <c r="R286" s="34">
        <f>IF(ISBLANK(M286),,IF(T286&lt;&gt;1,((IF(M286="WON-EW",(((K286-1)*'results log'!$B$2)*(1-$B$3))+(((L286-1)*'results log'!$B$2)*(1-$B$3)),IF(M286="WON",(((K286-1)*'results log'!$B$2)*(1-$B$3)),IF(M286="PLACED",(((L286-1)*'results log'!$B$2)*(1-$B$3))-'results log'!$B$2,IF(J286=0,-'results log'!$B$2,-('results log'!$B$2*2))))))*E286),0))</f>
        <v>0</v>
      </c>
      <c r="S286" s="34"/>
      <c r="T286" s="19">
        <f t="shared" si="28"/>
        <v>1</v>
      </c>
    </row>
    <row r="287" spans="8:20" ht="15">
      <c r="H287" s="31"/>
      <c r="I287" s="31"/>
      <c r="J287" s="31"/>
      <c r="M287" s="25"/>
      <c r="N287" s="32">
        <f>((G287-1)*(1-(IF(H287="no",0,'results log'!$B$3)))+1)</f>
        <v>0.050000000000000044</v>
      </c>
      <c r="O287" s="32">
        <f t="shared" si="29"/>
        <v>0</v>
      </c>
      <c r="P287" s="33"/>
      <c r="Q287" s="34"/>
      <c r="R287" s="34">
        <f>IF(ISBLANK(M287),,IF(T287&lt;&gt;1,((IF(M287="WON-EW",(((K287-1)*'results log'!$B$2)*(1-$B$3))+(((L287-1)*'results log'!$B$2)*(1-$B$3)),IF(M287="WON",(((K287-1)*'results log'!$B$2)*(1-$B$3)),IF(M287="PLACED",(((L287-1)*'results log'!$B$2)*(1-$B$3))-'results log'!$B$2,IF(J287=0,-'results log'!$B$2,-('results log'!$B$2*2))))))*E287),0))</f>
        <v>0</v>
      </c>
      <c r="S287" s="34"/>
      <c r="T287" s="19">
        <f t="shared" si="28"/>
        <v>1</v>
      </c>
    </row>
    <row r="288" spans="8:20" ht="15">
      <c r="H288" s="31"/>
      <c r="I288" s="31"/>
      <c r="J288" s="31"/>
      <c r="M288" s="25"/>
      <c r="N288" s="32">
        <f>((G288-1)*(1-(IF(H288="no",0,'results log'!$B$3)))+1)</f>
        <v>0.050000000000000044</v>
      </c>
      <c r="O288" s="32">
        <f t="shared" si="29"/>
        <v>0</v>
      </c>
      <c r="P288" s="33"/>
      <c r="Q288" s="34"/>
      <c r="R288" s="34">
        <f>IF(ISBLANK(M288),,IF(T288&lt;&gt;1,((IF(M288="WON-EW",(((K288-1)*'results log'!$B$2)*(1-$B$3))+(((L288-1)*'results log'!$B$2)*(1-$B$3)),IF(M288="WON",(((K288-1)*'results log'!$B$2)*(1-$B$3)),IF(M288="PLACED",(((L288-1)*'results log'!$B$2)*(1-$B$3))-'results log'!$B$2,IF(J288=0,-'results log'!$B$2,-('results log'!$B$2*2))))))*E288),0))</f>
        <v>0</v>
      </c>
      <c r="S288" s="34"/>
      <c r="T288" s="19">
        <f t="shared" si="28"/>
        <v>1</v>
      </c>
    </row>
    <row r="289" spans="8:20" ht="15">
      <c r="H289" s="31"/>
      <c r="I289" s="31"/>
      <c r="J289" s="31"/>
      <c r="M289" s="25"/>
      <c r="N289" s="32">
        <f>((G289-1)*(1-(IF(H289="no",0,'results log'!$B$3)))+1)</f>
        <v>0.050000000000000044</v>
      </c>
      <c r="O289" s="32">
        <f t="shared" si="29"/>
        <v>0</v>
      </c>
      <c r="P289" s="33"/>
      <c r="Q289" s="34"/>
      <c r="R289" s="34">
        <f>IF(ISBLANK(M289),,IF(T289&lt;&gt;1,((IF(M289="WON-EW",(((K289-1)*'results log'!$B$2)*(1-$B$3))+(((L289-1)*'results log'!$B$2)*(1-$B$3)),IF(M289="WON",(((K289-1)*'results log'!$B$2)*(1-$B$3)),IF(M289="PLACED",(((L289-1)*'results log'!$B$2)*(1-$B$3))-'results log'!$B$2,IF(J289=0,-'results log'!$B$2,-('results log'!$B$2*2))))))*E289),0))</f>
        <v>0</v>
      </c>
      <c r="S289" s="34"/>
      <c r="T289" s="19">
        <f t="shared" si="28"/>
        <v>1</v>
      </c>
    </row>
    <row r="290" spans="8:20" ht="15">
      <c r="H290" s="31"/>
      <c r="I290" s="31"/>
      <c r="J290" s="31"/>
      <c r="M290" s="25"/>
      <c r="N290" s="32">
        <f>((G290-1)*(1-(IF(H290="no",0,'results log'!$B$3)))+1)</f>
        <v>0.050000000000000044</v>
      </c>
      <c r="O290" s="32">
        <f t="shared" si="29"/>
        <v>0</v>
      </c>
      <c r="P290" s="33"/>
      <c r="Q290" s="34"/>
      <c r="R290" s="34">
        <f>IF(ISBLANK(M290),,IF(T290&lt;&gt;1,((IF(M290="WON-EW",(((K290-1)*'results log'!$B$2)*(1-$B$3))+(((L290-1)*'results log'!$B$2)*(1-$B$3)),IF(M290="WON",(((K290-1)*'results log'!$B$2)*(1-$B$3)),IF(M290="PLACED",(((L290-1)*'results log'!$B$2)*(1-$B$3))-'results log'!$B$2,IF(J290=0,-'results log'!$B$2,-('results log'!$B$2*2))))))*E290),0))</f>
        <v>0</v>
      </c>
      <c r="S290" s="34"/>
      <c r="T290" s="19">
        <f t="shared" si="28"/>
        <v>1</v>
      </c>
    </row>
    <row r="291" spans="8:20" ht="15">
      <c r="H291" s="31"/>
      <c r="I291" s="31"/>
      <c r="J291" s="31"/>
      <c r="M291" s="25"/>
      <c r="N291" s="32">
        <f>((G291-1)*(1-(IF(H291="no",0,'results log'!$B$3)))+1)</f>
        <v>0.050000000000000044</v>
      </c>
      <c r="O291" s="32">
        <f t="shared" si="29"/>
        <v>0</v>
      </c>
      <c r="P291" s="33"/>
      <c r="Q291" s="34"/>
      <c r="R291" s="34">
        <f>IF(ISBLANK(M291),,IF(T291&lt;&gt;1,((IF(M291="WON-EW",(((K291-1)*'results log'!$B$2)*(1-$B$3))+(((L291-1)*'results log'!$B$2)*(1-$B$3)),IF(M291="WON",(((K291-1)*'results log'!$B$2)*(1-$B$3)),IF(M291="PLACED",(((L291-1)*'results log'!$B$2)*(1-$B$3))-'results log'!$B$2,IF(J291=0,-'results log'!$B$2,-('results log'!$B$2*2))))))*E291),0))</f>
        <v>0</v>
      </c>
      <c r="S291" s="34"/>
      <c r="T291" s="19">
        <f t="shared" si="28"/>
        <v>1</v>
      </c>
    </row>
    <row r="292" spans="8:20" ht="15">
      <c r="H292" s="31"/>
      <c r="I292" s="31"/>
      <c r="J292" s="31"/>
      <c r="M292" s="25"/>
      <c r="N292" s="32">
        <f>((G292-1)*(1-(IF(H292="no",0,'results log'!$B$3)))+1)</f>
        <v>0.050000000000000044</v>
      </c>
      <c r="O292" s="32">
        <f t="shared" si="29"/>
        <v>0</v>
      </c>
      <c r="P292" s="33"/>
      <c r="Q292" s="34"/>
      <c r="R292" s="34">
        <f>IF(ISBLANK(M292),,IF(T292&lt;&gt;1,((IF(M292="WON-EW",(((K292-1)*'results log'!$B$2)*(1-$B$3))+(((L292-1)*'results log'!$B$2)*(1-$B$3)),IF(M292="WON",(((K292-1)*'results log'!$B$2)*(1-$B$3)),IF(M292="PLACED",(((L292-1)*'results log'!$B$2)*(1-$B$3))-'results log'!$B$2,IF(J292=0,-'results log'!$B$2,-('results log'!$B$2*2))))))*E292),0))</f>
        <v>0</v>
      </c>
      <c r="S292" s="34"/>
      <c r="T292" s="19">
        <f t="shared" si="28"/>
        <v>1</v>
      </c>
    </row>
    <row r="293" spans="8:20" ht="15">
      <c r="H293" s="31"/>
      <c r="I293" s="31"/>
      <c r="J293" s="31"/>
      <c r="M293" s="25"/>
      <c r="N293" s="32">
        <f>((G293-1)*(1-(IF(H293="no",0,'results log'!$B$3)))+1)</f>
        <v>0.050000000000000044</v>
      </c>
      <c r="O293" s="32">
        <f t="shared" si="29"/>
        <v>0</v>
      </c>
      <c r="P293" s="33"/>
      <c r="Q293" s="34"/>
      <c r="R293" s="34">
        <f>IF(ISBLANK(M293),,IF(T293&lt;&gt;1,((IF(M293="WON-EW",(((K293-1)*'results log'!$B$2)*(1-$B$3))+(((L293-1)*'results log'!$B$2)*(1-$B$3)),IF(M293="WON",(((K293-1)*'results log'!$B$2)*(1-$B$3)),IF(M293="PLACED",(((L293-1)*'results log'!$B$2)*(1-$B$3))-'results log'!$B$2,IF(J293=0,-'results log'!$B$2,-('results log'!$B$2*2))))))*E293),0))</f>
        <v>0</v>
      </c>
      <c r="S293" s="34"/>
      <c r="T293" s="19">
        <f t="shared" si="28"/>
        <v>1</v>
      </c>
    </row>
    <row r="294" spans="8:20" ht="15">
      <c r="H294" s="31"/>
      <c r="I294" s="31"/>
      <c r="J294" s="31"/>
      <c r="M294" s="25"/>
      <c r="N294" s="32">
        <f>((G294-1)*(1-(IF(H294="no",0,'results log'!$B$3)))+1)</f>
        <v>0.050000000000000044</v>
      </c>
      <c r="O294" s="32">
        <f t="shared" si="29"/>
        <v>0</v>
      </c>
      <c r="P294" s="33"/>
      <c r="Q294" s="34"/>
      <c r="R294" s="34">
        <f>IF(ISBLANK(M294),,IF(T294&lt;&gt;1,((IF(M294="WON-EW",(((K294-1)*'results log'!$B$2)*(1-$B$3))+(((L294-1)*'results log'!$B$2)*(1-$B$3)),IF(M294="WON",(((K294-1)*'results log'!$B$2)*(1-$B$3)),IF(M294="PLACED",(((L294-1)*'results log'!$B$2)*(1-$B$3))-'results log'!$B$2,IF(J294=0,-'results log'!$B$2,-('results log'!$B$2*2))))))*E294),0))</f>
        <v>0</v>
      </c>
      <c r="S294" s="34"/>
      <c r="T294" s="19">
        <f t="shared" si="28"/>
        <v>1</v>
      </c>
    </row>
    <row r="295" spans="8:20" ht="15">
      <c r="H295" s="31"/>
      <c r="I295" s="31"/>
      <c r="J295" s="31"/>
      <c r="M295" s="25"/>
      <c r="N295" s="32">
        <f>((G295-1)*(1-(IF(H295="no",0,'results log'!$B$3)))+1)</f>
        <v>0.050000000000000044</v>
      </c>
      <c r="O295" s="32">
        <f t="shared" si="29"/>
        <v>0</v>
      </c>
      <c r="P295" s="33"/>
      <c r="Q295" s="34"/>
      <c r="R295" s="34">
        <f>IF(ISBLANK(M295),,IF(T295&lt;&gt;1,((IF(M295="WON-EW",(((K295-1)*'results log'!$B$2)*(1-$B$3))+(((L295-1)*'results log'!$B$2)*(1-$B$3)),IF(M295="WON",(((K295-1)*'results log'!$B$2)*(1-$B$3)),IF(M295="PLACED",(((L295-1)*'results log'!$B$2)*(1-$B$3))-'results log'!$B$2,IF(J295=0,-'results log'!$B$2,-('results log'!$B$2*2))))))*E295),0))</f>
        <v>0</v>
      </c>
      <c r="S295" s="34"/>
      <c r="T295" s="19">
        <f t="shared" si="28"/>
        <v>1</v>
      </c>
    </row>
    <row r="296" spans="8:20" ht="15">
      <c r="H296" s="31"/>
      <c r="I296" s="31"/>
      <c r="J296" s="31"/>
      <c r="M296" s="25"/>
      <c r="N296" s="32">
        <f>((G296-1)*(1-(IF(H296="no",0,'results log'!$B$3)))+1)</f>
        <v>0.050000000000000044</v>
      </c>
      <c r="O296" s="32">
        <f t="shared" si="29"/>
        <v>0</v>
      </c>
      <c r="P296" s="33"/>
      <c r="Q296" s="34"/>
      <c r="R296" s="34">
        <f>IF(ISBLANK(M296),,IF(T296&lt;&gt;1,((IF(M296="WON-EW",(((K296-1)*'results log'!$B$2)*(1-$B$3))+(((L296-1)*'results log'!$B$2)*(1-$B$3)),IF(M296="WON",(((K296-1)*'results log'!$B$2)*(1-$B$3)),IF(M296="PLACED",(((L296-1)*'results log'!$B$2)*(1-$B$3))-'results log'!$B$2,IF(J296=0,-'results log'!$B$2,-('results log'!$B$2*2))))))*E296),0))</f>
        <v>0</v>
      </c>
      <c r="S296" s="34"/>
      <c r="T296" s="19">
        <f t="shared" si="28"/>
        <v>1</v>
      </c>
    </row>
    <row r="297" spans="8:20" ht="15">
      <c r="H297" s="31"/>
      <c r="I297" s="31"/>
      <c r="J297" s="31"/>
      <c r="M297" s="25"/>
      <c r="N297" s="32">
        <f>((G297-1)*(1-(IF(H297="no",0,'results log'!$B$3)))+1)</f>
        <v>0.050000000000000044</v>
      </c>
      <c r="O297" s="32">
        <f t="shared" si="29"/>
        <v>0</v>
      </c>
      <c r="P297" s="33"/>
      <c r="Q297" s="34"/>
      <c r="R297" s="34">
        <f>IF(ISBLANK(M297),,IF(T297&lt;&gt;1,((IF(M297="WON-EW",(((K297-1)*'results log'!$B$2)*(1-$B$3))+(((L297-1)*'results log'!$B$2)*(1-$B$3)),IF(M297="WON",(((K297-1)*'results log'!$B$2)*(1-$B$3)),IF(M297="PLACED",(((L297-1)*'results log'!$B$2)*(1-$B$3))-'results log'!$B$2,IF(J297=0,-'results log'!$B$2,-('results log'!$B$2*2))))))*E297),0))</f>
        <v>0</v>
      </c>
      <c r="S297" s="34"/>
      <c r="T297" s="19">
        <f t="shared" si="28"/>
        <v>1</v>
      </c>
    </row>
    <row r="298" spans="8:20" ht="15">
      <c r="H298" s="31"/>
      <c r="I298" s="31"/>
      <c r="J298" s="31"/>
      <c r="M298" s="25"/>
      <c r="N298" s="32">
        <f>((G298-1)*(1-(IF(H298="no",0,'results log'!$B$3)))+1)</f>
        <v>0.050000000000000044</v>
      </c>
      <c r="O298" s="32">
        <f t="shared" si="29"/>
        <v>0</v>
      </c>
      <c r="P298" s="33"/>
      <c r="Q298" s="34"/>
      <c r="R298" s="34">
        <f>IF(ISBLANK(M298),,IF(T298&lt;&gt;1,((IF(M298="WON-EW",(((K298-1)*'results log'!$B$2)*(1-$B$3))+(((L298-1)*'results log'!$B$2)*(1-$B$3)),IF(M298="WON",(((K298-1)*'results log'!$B$2)*(1-$B$3)),IF(M298="PLACED",(((L298-1)*'results log'!$B$2)*(1-$B$3))-'results log'!$B$2,IF(J298=0,-'results log'!$B$2,-('results log'!$B$2*2))))))*E298),0))</f>
        <v>0</v>
      </c>
      <c r="S298" s="34"/>
      <c r="T298" s="19">
        <f t="shared" si="28"/>
        <v>1</v>
      </c>
    </row>
    <row r="299" spans="8:20" ht="15">
      <c r="H299" s="31"/>
      <c r="I299" s="31"/>
      <c r="J299" s="31"/>
      <c r="M299" s="25"/>
      <c r="N299" s="32">
        <f>((G299-1)*(1-(IF(H299="no",0,'results log'!$B$3)))+1)</f>
        <v>0.050000000000000044</v>
      </c>
      <c r="O299" s="32">
        <f t="shared" si="29"/>
        <v>0</v>
      </c>
      <c r="P299" s="33"/>
      <c r="Q299" s="34"/>
      <c r="R299" s="34">
        <f>IF(ISBLANK(M299),,IF(T299&lt;&gt;1,((IF(M299="WON-EW",(((K299-1)*'results log'!$B$2)*(1-$B$3))+(((L299-1)*'results log'!$B$2)*(1-$B$3)),IF(M299="WON",(((K299-1)*'results log'!$B$2)*(1-$B$3)),IF(M299="PLACED",(((L299-1)*'results log'!$B$2)*(1-$B$3))-'results log'!$B$2,IF(J299=0,-'results log'!$B$2,-('results log'!$B$2*2))))))*E299),0))</f>
        <v>0</v>
      </c>
      <c r="S299" s="34"/>
      <c r="T299" s="19">
        <f t="shared" si="28"/>
        <v>1</v>
      </c>
    </row>
    <row r="300" spans="8:20" ht="15">
      <c r="H300" s="31"/>
      <c r="I300" s="31"/>
      <c r="J300" s="31"/>
      <c r="M300" s="25"/>
      <c r="N300" s="32">
        <f>((G300-1)*(1-(IF(H300="no",0,'results log'!$B$3)))+1)</f>
        <v>0.050000000000000044</v>
      </c>
      <c r="O300" s="32">
        <f t="shared" si="29"/>
        <v>0</v>
      </c>
      <c r="P300" s="33"/>
      <c r="Q300" s="34"/>
      <c r="R300" s="34">
        <f>IF(ISBLANK(M300),,IF(T300&lt;&gt;1,((IF(M300="WON-EW",(((K300-1)*'results log'!$B$2)*(1-$B$3))+(((L300-1)*'results log'!$B$2)*(1-$B$3)),IF(M300="WON",(((K300-1)*'results log'!$B$2)*(1-$B$3)),IF(M300="PLACED",(((L300-1)*'results log'!$B$2)*(1-$B$3))-'results log'!$B$2,IF(J300=0,-'results log'!$B$2,-('results log'!$B$2*2))))))*E300),0))</f>
        <v>0</v>
      </c>
      <c r="S300" s="34"/>
      <c r="T300" s="19">
        <f t="shared" si="28"/>
        <v>1</v>
      </c>
    </row>
    <row r="301" spans="8:20" ht="15">
      <c r="H301" s="31"/>
      <c r="I301" s="31"/>
      <c r="J301" s="31"/>
      <c r="M301" s="25"/>
      <c r="N301" s="32">
        <f>((G301-1)*(1-(IF(H301="no",0,'results log'!$B$3)))+1)</f>
        <v>0.050000000000000044</v>
      </c>
      <c r="O301" s="32">
        <f t="shared" si="29"/>
        <v>0</v>
      </c>
      <c r="P301" s="33"/>
      <c r="Q301" s="34"/>
      <c r="R301" s="34">
        <f>IF(ISBLANK(M301),,IF(T301&lt;&gt;1,((IF(M301="WON-EW",(((K301-1)*'results log'!$B$2)*(1-$B$3))+(((L301-1)*'results log'!$B$2)*(1-$B$3)),IF(M301="WON",(((K301-1)*'results log'!$B$2)*(1-$B$3)),IF(M301="PLACED",(((L301-1)*'results log'!$B$2)*(1-$B$3))-'results log'!$B$2,IF(J301=0,-'results log'!$B$2,-('results log'!$B$2*2))))))*E301),0))</f>
        <v>0</v>
      </c>
      <c r="S301" s="34"/>
      <c r="T301" s="19">
        <f t="shared" si="28"/>
        <v>1</v>
      </c>
    </row>
    <row r="302" spans="8:20" ht="15">
      <c r="H302" s="31"/>
      <c r="I302" s="31"/>
      <c r="J302" s="31"/>
      <c r="M302" s="25"/>
      <c r="N302" s="32">
        <f>((G302-1)*(1-(IF(H302="no",0,'results log'!$B$3)))+1)</f>
        <v>0.050000000000000044</v>
      </c>
      <c r="O302" s="32">
        <f t="shared" si="29"/>
        <v>0</v>
      </c>
      <c r="P302" s="33"/>
      <c r="Q302" s="34"/>
      <c r="R302" s="34">
        <f>IF(ISBLANK(M302),,IF(T302&lt;&gt;1,((IF(M302="WON-EW",(((K302-1)*'results log'!$B$2)*(1-$B$3))+(((L302-1)*'results log'!$B$2)*(1-$B$3)),IF(M302="WON",(((K302-1)*'results log'!$B$2)*(1-$B$3)),IF(M302="PLACED",(((L302-1)*'results log'!$B$2)*(1-$B$3))-'results log'!$B$2,IF(J302=0,-'results log'!$B$2,-('results log'!$B$2*2))))))*E302),0))</f>
        <v>0</v>
      </c>
      <c r="S302" s="34"/>
      <c r="T302" s="19">
        <f t="shared" si="28"/>
        <v>1</v>
      </c>
    </row>
    <row r="303" spans="8:20" ht="15">
      <c r="H303" s="31"/>
      <c r="I303" s="31"/>
      <c r="J303" s="31"/>
      <c r="M303" s="25"/>
      <c r="N303" s="32">
        <f>((G303-1)*(1-(IF(H303="no",0,'results log'!$B$3)))+1)</f>
        <v>0.050000000000000044</v>
      </c>
      <c r="O303" s="32">
        <f t="shared" si="29"/>
        <v>0</v>
      </c>
      <c r="P303" s="33"/>
      <c r="Q303" s="34"/>
      <c r="R303" s="34">
        <f>IF(ISBLANK(M303),,IF(T303&lt;&gt;1,((IF(M303="WON-EW",(((K303-1)*'results log'!$B$2)*(1-$B$3))+(((L303-1)*'results log'!$B$2)*(1-$B$3)),IF(M303="WON",(((K303-1)*'results log'!$B$2)*(1-$B$3)),IF(M303="PLACED",(((L303-1)*'results log'!$B$2)*(1-$B$3))-'results log'!$B$2,IF(J303=0,-'results log'!$B$2,-('results log'!$B$2*2))))))*E303),0))</f>
        <v>0</v>
      </c>
      <c r="S303" s="34"/>
      <c r="T303" s="19">
        <f t="shared" si="28"/>
        <v>1</v>
      </c>
    </row>
    <row r="304" spans="8:20" ht="15">
      <c r="H304" s="31"/>
      <c r="I304" s="31"/>
      <c r="J304" s="31"/>
      <c r="M304" s="25"/>
      <c r="N304" s="32">
        <f>((G304-1)*(1-(IF(H304="no",0,'results log'!$B$3)))+1)</f>
        <v>0.050000000000000044</v>
      </c>
      <c r="O304" s="32">
        <f t="shared" si="29"/>
        <v>0</v>
      </c>
      <c r="P304" s="33"/>
      <c r="Q304" s="34"/>
      <c r="R304" s="34">
        <f>IF(ISBLANK(M304),,IF(T304&lt;&gt;1,((IF(M304="WON-EW",(((K304-1)*'results log'!$B$2)*(1-$B$3))+(((L304-1)*'results log'!$B$2)*(1-$B$3)),IF(M304="WON",(((K304-1)*'results log'!$B$2)*(1-$B$3)),IF(M304="PLACED",(((L304-1)*'results log'!$B$2)*(1-$B$3))-'results log'!$B$2,IF(J304=0,-'results log'!$B$2,-('results log'!$B$2*2))))))*E304),0))</f>
        <v>0</v>
      </c>
      <c r="S304" s="34"/>
      <c r="T304" s="19">
        <f t="shared" si="28"/>
        <v>1</v>
      </c>
    </row>
    <row r="305" spans="8:20" ht="15">
      <c r="H305" s="31"/>
      <c r="I305" s="31"/>
      <c r="J305" s="31"/>
      <c r="M305" s="25"/>
      <c r="N305" s="32">
        <f>((G305-1)*(1-(IF(H305="no",0,'results log'!$B$3)))+1)</f>
        <v>0.050000000000000044</v>
      </c>
      <c r="O305" s="32">
        <f t="shared" si="29"/>
        <v>0</v>
      </c>
      <c r="P305" s="33"/>
      <c r="Q305" s="34"/>
      <c r="R305" s="34">
        <f>IF(ISBLANK(M305),,IF(T305&lt;&gt;1,((IF(M305="WON-EW",(((K305-1)*'results log'!$B$2)*(1-$B$3))+(((L305-1)*'results log'!$B$2)*(1-$B$3)),IF(M305="WON",(((K305-1)*'results log'!$B$2)*(1-$B$3)),IF(M305="PLACED",(((L305-1)*'results log'!$B$2)*(1-$B$3))-'results log'!$B$2,IF(J305=0,-'results log'!$B$2,-('results log'!$B$2*2))))))*E305),0))</f>
        <v>0</v>
      </c>
      <c r="S305" s="34"/>
      <c r="T305" s="19">
        <f t="shared" si="28"/>
        <v>1</v>
      </c>
    </row>
    <row r="306" spans="8:20" ht="15">
      <c r="H306" s="31"/>
      <c r="I306" s="31"/>
      <c r="J306" s="31"/>
      <c r="M306" s="25"/>
      <c r="N306" s="32">
        <f>((G306-1)*(1-(IF(H306="no",0,'results log'!$B$3)))+1)</f>
        <v>0.050000000000000044</v>
      </c>
      <c r="O306" s="32">
        <f t="shared" si="29"/>
        <v>0</v>
      </c>
      <c r="P306" s="33"/>
      <c r="Q306" s="34"/>
      <c r="R306" s="34">
        <f>IF(ISBLANK(M306),,IF(T306&lt;&gt;1,((IF(M306="WON-EW",(((K306-1)*'results log'!$B$2)*(1-$B$3))+(((L306-1)*'results log'!$B$2)*(1-$B$3)),IF(M306="WON",(((K306-1)*'results log'!$B$2)*(1-$B$3)),IF(M306="PLACED",(((L306-1)*'results log'!$B$2)*(1-$B$3))-'results log'!$B$2,IF(J306=0,-'results log'!$B$2,-('results log'!$B$2*2))))))*E306),0))</f>
        <v>0</v>
      </c>
      <c r="S306" s="34"/>
      <c r="T306" s="19">
        <f t="shared" si="28"/>
        <v>1</v>
      </c>
    </row>
    <row r="307" spans="8:20" ht="15">
      <c r="H307" s="31"/>
      <c r="I307" s="31"/>
      <c r="J307" s="31"/>
      <c r="M307" s="25"/>
      <c r="N307" s="32">
        <f>((G307-1)*(1-(IF(H307="no",0,'results log'!$B$3)))+1)</f>
        <v>0.050000000000000044</v>
      </c>
      <c r="O307" s="32">
        <f t="shared" si="29"/>
        <v>0</v>
      </c>
      <c r="P307" s="33"/>
      <c r="Q307" s="34"/>
      <c r="R307" s="34">
        <f>IF(ISBLANK(M307),,IF(T307&lt;&gt;1,((IF(M307="WON-EW",(((K307-1)*'results log'!$B$2)*(1-$B$3))+(((L307-1)*'results log'!$B$2)*(1-$B$3)),IF(M307="WON",(((K307-1)*'results log'!$B$2)*(1-$B$3)),IF(M307="PLACED",(((L307-1)*'results log'!$B$2)*(1-$B$3))-'results log'!$B$2,IF(J307=0,-'results log'!$B$2,-('results log'!$B$2*2))))))*E307),0))</f>
        <v>0</v>
      </c>
      <c r="S307" s="34"/>
      <c r="T307" s="19">
        <f t="shared" si="28"/>
        <v>1</v>
      </c>
    </row>
    <row r="308" spans="8:20" ht="15">
      <c r="H308" s="31"/>
      <c r="I308" s="31"/>
      <c r="J308" s="31"/>
      <c r="M308" s="25"/>
      <c r="N308" s="32">
        <f>((G308-1)*(1-(IF(H308="no",0,'results log'!$B$3)))+1)</f>
        <v>0.050000000000000044</v>
      </c>
      <c r="O308" s="32">
        <f t="shared" si="29"/>
        <v>0</v>
      </c>
      <c r="P308" s="33"/>
      <c r="Q308" s="34"/>
      <c r="R308" s="34">
        <f>IF(ISBLANK(M308),,IF(T308&lt;&gt;1,((IF(M308="WON-EW",(((K308-1)*'results log'!$B$2)*(1-$B$3))+(((L308-1)*'results log'!$B$2)*(1-$B$3)),IF(M308="WON",(((K308-1)*'results log'!$B$2)*(1-$B$3)),IF(M308="PLACED",(((L308-1)*'results log'!$B$2)*(1-$B$3))-'results log'!$B$2,IF(J308=0,-'results log'!$B$2,-('results log'!$B$2*2))))))*E308),0))</f>
        <v>0</v>
      </c>
      <c r="S308" s="34"/>
      <c r="T308" s="19">
        <f t="shared" si="28"/>
        <v>1</v>
      </c>
    </row>
    <row r="309" spans="8:20" ht="15">
      <c r="H309" s="31"/>
      <c r="I309" s="31"/>
      <c r="J309" s="31"/>
      <c r="M309" s="25"/>
      <c r="N309" s="32">
        <f>((G309-1)*(1-(IF(H309="no",0,'results log'!$B$3)))+1)</f>
        <v>0.050000000000000044</v>
      </c>
      <c r="O309" s="32">
        <f t="shared" si="29"/>
        <v>0</v>
      </c>
      <c r="P309" s="33"/>
      <c r="Q309" s="34"/>
      <c r="R309" s="34">
        <f>IF(ISBLANK(M309),,IF(T309&lt;&gt;1,((IF(M309="WON-EW",(((K309-1)*'results log'!$B$2)*(1-$B$3))+(((L309-1)*'results log'!$B$2)*(1-$B$3)),IF(M309="WON",(((K309-1)*'results log'!$B$2)*(1-$B$3)),IF(M309="PLACED",(((L309-1)*'results log'!$B$2)*(1-$B$3))-'results log'!$B$2,IF(J309=0,-'results log'!$B$2,-('results log'!$B$2*2))))))*E309),0))</f>
        <v>0</v>
      </c>
      <c r="S309" s="34"/>
      <c r="T309" s="19">
        <f t="shared" si="28"/>
        <v>1</v>
      </c>
    </row>
    <row r="310" spans="8:20" ht="15">
      <c r="H310" s="31"/>
      <c r="I310" s="31"/>
      <c r="J310" s="31"/>
      <c r="M310" s="25"/>
      <c r="N310" s="32">
        <f>((G310-1)*(1-(IF(H310="no",0,'results log'!$B$3)))+1)</f>
        <v>0.050000000000000044</v>
      </c>
      <c r="O310" s="32">
        <f t="shared" si="29"/>
        <v>0</v>
      </c>
      <c r="P310" s="33"/>
      <c r="Q310" s="34"/>
      <c r="R310" s="34">
        <f>IF(ISBLANK(M310),,IF(T310&lt;&gt;1,((IF(M310="WON-EW",(((K310-1)*'results log'!$B$2)*(1-$B$3))+(((L310-1)*'results log'!$B$2)*(1-$B$3)),IF(M310="WON",(((K310-1)*'results log'!$B$2)*(1-$B$3)),IF(M310="PLACED",(((L310-1)*'results log'!$B$2)*(1-$B$3))-'results log'!$B$2,IF(J310=0,-'results log'!$B$2,-('results log'!$B$2*2))))))*E310),0))</f>
        <v>0</v>
      </c>
      <c r="S310" s="34"/>
      <c r="T310" s="19">
        <f t="shared" si="28"/>
        <v>1</v>
      </c>
    </row>
    <row r="311" spans="8:20" ht="15">
      <c r="H311" s="31"/>
      <c r="I311" s="31"/>
      <c r="J311" s="31"/>
      <c r="M311" s="25"/>
      <c r="N311" s="32">
        <f>((G311-1)*(1-(IF(H311="no",0,'results log'!$B$3)))+1)</f>
        <v>0.050000000000000044</v>
      </c>
      <c r="O311" s="32">
        <f t="shared" si="29"/>
        <v>0</v>
      </c>
      <c r="P311" s="33"/>
      <c r="Q311" s="34"/>
      <c r="R311" s="34">
        <f>IF(ISBLANK(M311),,IF(T311&lt;&gt;1,((IF(M311="WON-EW",(((K311-1)*'results log'!$B$2)*(1-$B$3))+(((L311-1)*'results log'!$B$2)*(1-$B$3)),IF(M311="WON",(((K311-1)*'results log'!$B$2)*(1-$B$3)),IF(M311="PLACED",(((L311-1)*'results log'!$B$2)*(1-$B$3))-'results log'!$B$2,IF(J311=0,-'results log'!$B$2,-('results log'!$B$2*2))))))*E311),0))</f>
        <v>0</v>
      </c>
      <c r="S311" s="34"/>
      <c r="T311" s="19">
        <f t="shared" si="28"/>
        <v>1</v>
      </c>
    </row>
    <row r="312" spans="8:20" ht="15">
      <c r="H312" s="31"/>
      <c r="I312" s="31"/>
      <c r="J312" s="31"/>
      <c r="M312" s="25"/>
      <c r="N312" s="32">
        <f>((G312-1)*(1-(IF(H312="no",0,'results log'!$B$3)))+1)</f>
        <v>0.050000000000000044</v>
      </c>
      <c r="O312" s="32">
        <f t="shared" si="29"/>
        <v>0</v>
      </c>
      <c r="P312" s="33"/>
      <c r="Q312" s="34"/>
      <c r="R312" s="34">
        <f>IF(ISBLANK(M312),,IF(T312&lt;&gt;1,((IF(M312="WON-EW",(((K312-1)*'results log'!$B$2)*(1-$B$3))+(((L312-1)*'results log'!$B$2)*(1-$B$3)),IF(M312="WON",(((K312-1)*'results log'!$B$2)*(1-$B$3)),IF(M312="PLACED",(((L312-1)*'results log'!$B$2)*(1-$B$3))-'results log'!$B$2,IF(J312=0,-'results log'!$B$2,-('results log'!$B$2*2))))))*E312),0))</f>
        <v>0</v>
      </c>
      <c r="S312" s="34"/>
      <c r="T312" s="19">
        <f t="shared" si="28"/>
        <v>1</v>
      </c>
    </row>
    <row r="313" spans="8:20" ht="15">
      <c r="H313" s="31"/>
      <c r="I313" s="31"/>
      <c r="J313" s="31"/>
      <c r="M313" s="25"/>
      <c r="N313" s="32">
        <f>((G313-1)*(1-(IF(H313="no",0,'results log'!$B$3)))+1)</f>
        <v>0.050000000000000044</v>
      </c>
      <c r="O313" s="32">
        <f t="shared" si="29"/>
        <v>0</v>
      </c>
      <c r="P313" s="33"/>
      <c r="Q313" s="34"/>
      <c r="R313" s="34">
        <f>IF(ISBLANK(M313),,IF(T313&lt;&gt;1,((IF(M313="WON-EW",(((K313-1)*'results log'!$B$2)*(1-$B$3))+(((L313-1)*'results log'!$B$2)*(1-$B$3)),IF(M313="WON",(((K313-1)*'results log'!$B$2)*(1-$B$3)),IF(M313="PLACED",(((L313-1)*'results log'!$B$2)*(1-$B$3))-'results log'!$B$2,IF(J313=0,-'results log'!$B$2,-('results log'!$B$2*2))))))*E313),0))</f>
        <v>0</v>
      </c>
      <c r="S313" s="34"/>
      <c r="T313" s="19">
        <f t="shared" si="28"/>
        <v>1</v>
      </c>
    </row>
    <row r="314" spans="8:20" ht="15">
      <c r="H314" s="31"/>
      <c r="I314" s="31"/>
      <c r="J314" s="31"/>
      <c r="M314" s="25"/>
      <c r="N314" s="32">
        <f>((G314-1)*(1-(IF(H314="no",0,'results log'!$B$3)))+1)</f>
        <v>0.050000000000000044</v>
      </c>
      <c r="O314" s="32">
        <f t="shared" si="29"/>
        <v>0</v>
      </c>
      <c r="P314" s="33"/>
      <c r="Q314" s="34"/>
      <c r="R314" s="34">
        <f>IF(ISBLANK(M314),,IF(T314&lt;&gt;1,((IF(M314="WON-EW",(((K314-1)*'results log'!$B$2)*(1-$B$3))+(((L314-1)*'results log'!$B$2)*(1-$B$3)),IF(M314="WON",(((K314-1)*'results log'!$B$2)*(1-$B$3)),IF(M314="PLACED",(((L314-1)*'results log'!$B$2)*(1-$B$3))-'results log'!$B$2,IF(J314=0,-'results log'!$B$2,-('results log'!$B$2*2))))))*E314),0))</f>
        <v>0</v>
      </c>
      <c r="S314" s="34"/>
      <c r="T314" s="19">
        <f t="shared" si="28"/>
        <v>1</v>
      </c>
    </row>
    <row r="315" spans="8:20" ht="15">
      <c r="H315" s="31"/>
      <c r="I315" s="31"/>
      <c r="J315" s="31"/>
      <c r="M315" s="25"/>
      <c r="N315" s="32">
        <f>((G315-1)*(1-(IF(H315="no",0,'results log'!$B$3)))+1)</f>
        <v>0.050000000000000044</v>
      </c>
      <c r="O315" s="32">
        <f t="shared" si="29"/>
        <v>0</v>
      </c>
      <c r="P315" s="33"/>
      <c r="Q315" s="34"/>
      <c r="R315" s="34">
        <f>IF(ISBLANK(M315),,IF(T315&lt;&gt;1,((IF(M315="WON-EW",(((K315-1)*'results log'!$B$2)*(1-$B$3))+(((L315-1)*'results log'!$B$2)*(1-$B$3)),IF(M315="WON",(((K315-1)*'results log'!$B$2)*(1-$B$3)),IF(M315="PLACED",(((L315-1)*'results log'!$B$2)*(1-$B$3))-'results log'!$B$2,IF(J315=0,-'results log'!$B$2,-('results log'!$B$2*2))))))*E315),0))</f>
        <v>0</v>
      </c>
      <c r="S315" s="34"/>
      <c r="T315" s="19">
        <f t="shared" si="28"/>
        <v>1</v>
      </c>
    </row>
    <row r="316" spans="8:20" ht="15">
      <c r="H316" s="31"/>
      <c r="I316" s="31"/>
      <c r="J316" s="31"/>
      <c r="M316" s="25"/>
      <c r="N316" s="32">
        <f>((G316-1)*(1-(IF(H316="no",0,'results log'!$B$3)))+1)</f>
        <v>0.050000000000000044</v>
      </c>
      <c r="O316" s="32">
        <f t="shared" si="29"/>
        <v>0</v>
      </c>
      <c r="P316" s="33"/>
      <c r="Q316" s="34"/>
      <c r="R316" s="34">
        <f>IF(ISBLANK(M316),,IF(T316&lt;&gt;1,((IF(M316="WON-EW",(((K316-1)*'results log'!$B$2)*(1-$B$3))+(((L316-1)*'results log'!$B$2)*(1-$B$3)),IF(M316="WON",(((K316-1)*'results log'!$B$2)*(1-$B$3)),IF(M316="PLACED",(((L316-1)*'results log'!$B$2)*(1-$B$3))-'results log'!$B$2,IF(J316=0,-'results log'!$B$2,-('results log'!$B$2*2))))))*E316),0))</f>
        <v>0</v>
      </c>
      <c r="S316" s="34"/>
      <c r="T316" s="19">
        <f t="shared" si="28"/>
        <v>1</v>
      </c>
    </row>
    <row r="317" spans="8:20" ht="15">
      <c r="H317" s="31"/>
      <c r="I317" s="31"/>
      <c r="J317" s="31"/>
      <c r="M317" s="25"/>
      <c r="N317" s="32">
        <f>((G317-1)*(1-(IF(H317="no",0,'results log'!$B$3)))+1)</f>
        <v>0.050000000000000044</v>
      </c>
      <c r="O317" s="32">
        <f t="shared" si="29"/>
        <v>0</v>
      </c>
      <c r="P317" s="33"/>
      <c r="Q317" s="34"/>
      <c r="R317" s="34">
        <f>IF(ISBLANK(M317),,IF(T317&lt;&gt;1,((IF(M317="WON-EW",(((K317-1)*'results log'!$B$2)*(1-$B$3))+(((L317-1)*'results log'!$B$2)*(1-$B$3)),IF(M317="WON",(((K317-1)*'results log'!$B$2)*(1-$B$3)),IF(M317="PLACED",(((L317-1)*'results log'!$B$2)*(1-$B$3))-'results log'!$B$2,IF(J317=0,-'results log'!$B$2,-('results log'!$B$2*2))))))*E317),0))</f>
        <v>0</v>
      </c>
      <c r="S317" s="34"/>
      <c r="T317" s="19">
        <f t="shared" si="28"/>
        <v>1</v>
      </c>
    </row>
    <row r="318" spans="8:20" ht="15">
      <c r="H318" s="31"/>
      <c r="I318" s="31"/>
      <c r="J318" s="31"/>
      <c r="M318" s="25"/>
      <c r="N318" s="32">
        <f>((G318-1)*(1-(IF(H318="no",0,'results log'!$B$3)))+1)</f>
        <v>0.050000000000000044</v>
      </c>
      <c r="O318" s="32">
        <f t="shared" si="29"/>
        <v>0</v>
      </c>
      <c r="P318" s="33"/>
      <c r="Q318" s="34"/>
      <c r="R318" s="34">
        <f>IF(ISBLANK(M318),,IF(T318&lt;&gt;1,((IF(M318="WON-EW",(((K318-1)*'results log'!$B$2)*(1-$B$3))+(((L318-1)*'results log'!$B$2)*(1-$B$3)),IF(M318="WON",(((K318-1)*'results log'!$B$2)*(1-$B$3)),IF(M318="PLACED",(((L318-1)*'results log'!$B$2)*(1-$B$3))-'results log'!$B$2,IF(J318=0,-'results log'!$B$2,-('results log'!$B$2*2))))))*E318),0))</f>
        <v>0</v>
      </c>
      <c r="S318" s="34"/>
      <c r="T318" s="19">
        <f t="shared" si="28"/>
        <v>1</v>
      </c>
    </row>
    <row r="319" spans="8:20" ht="15">
      <c r="H319" s="31"/>
      <c r="I319" s="31"/>
      <c r="J319" s="31"/>
      <c r="M319" s="25"/>
      <c r="N319" s="32">
        <f>((G319-1)*(1-(IF(H319="no",0,'results log'!$B$3)))+1)</f>
        <v>0.050000000000000044</v>
      </c>
      <c r="O319" s="32">
        <f t="shared" si="29"/>
        <v>0</v>
      </c>
      <c r="P319" s="33"/>
      <c r="Q319" s="34"/>
      <c r="R319" s="34">
        <f>IF(ISBLANK(M319),,IF(T319&lt;&gt;1,((IF(M319="WON-EW",(((K319-1)*'results log'!$B$2)*(1-$B$3))+(((L319-1)*'results log'!$B$2)*(1-$B$3)),IF(M319="WON",(((K319-1)*'results log'!$B$2)*(1-$B$3)),IF(M319="PLACED",(((L319-1)*'results log'!$B$2)*(1-$B$3))-'results log'!$B$2,IF(J319=0,-'results log'!$B$2,-('results log'!$B$2*2))))))*E319),0))</f>
        <v>0</v>
      </c>
      <c r="S319" s="34"/>
      <c r="T319" s="19">
        <f t="shared" si="28"/>
        <v>1</v>
      </c>
    </row>
    <row r="320" spans="8:20" ht="15">
      <c r="H320" s="31"/>
      <c r="I320" s="31"/>
      <c r="J320" s="31"/>
      <c r="M320" s="25"/>
      <c r="N320" s="32">
        <f>((G320-1)*(1-(IF(H320="no",0,'results log'!$B$3)))+1)</f>
        <v>0.050000000000000044</v>
      </c>
      <c r="O320" s="32">
        <f t="shared" si="29"/>
        <v>0</v>
      </c>
      <c r="P320" s="33"/>
      <c r="Q320" s="34"/>
      <c r="R320" s="34">
        <f>IF(ISBLANK(M320),,IF(T320&lt;&gt;1,((IF(M320="WON-EW",(((K320-1)*'results log'!$B$2)*(1-$B$3))+(((L320-1)*'results log'!$B$2)*(1-$B$3)),IF(M320="WON",(((K320-1)*'results log'!$B$2)*(1-$B$3)),IF(M320="PLACED",(((L320-1)*'results log'!$B$2)*(1-$B$3))-'results log'!$B$2,IF(J320=0,-'results log'!$B$2,-('results log'!$B$2*2))))))*E320),0))</f>
        <v>0</v>
      </c>
      <c r="S320" s="34"/>
      <c r="T320" s="19">
        <f t="shared" si="28"/>
        <v>1</v>
      </c>
    </row>
    <row r="321" spans="8:20" ht="15">
      <c r="H321" s="31"/>
      <c r="I321" s="31"/>
      <c r="J321" s="31"/>
      <c r="M321" s="25"/>
      <c r="N321" s="32">
        <f>((G321-1)*(1-(IF(H321="no",0,'results log'!$B$3)))+1)</f>
        <v>0.050000000000000044</v>
      </c>
      <c r="O321" s="32">
        <f t="shared" si="29"/>
        <v>0</v>
      </c>
      <c r="P321" s="33"/>
      <c r="Q321" s="34"/>
      <c r="R321" s="34">
        <f>IF(ISBLANK(M321),,IF(T321&lt;&gt;1,((IF(M321="WON-EW",(((K321-1)*'results log'!$B$2)*(1-$B$3))+(((L321-1)*'results log'!$B$2)*(1-$B$3)),IF(M321="WON",(((K321-1)*'results log'!$B$2)*(1-$B$3)),IF(M321="PLACED",(((L321-1)*'results log'!$B$2)*(1-$B$3))-'results log'!$B$2,IF(J321=0,-'results log'!$B$2,-('results log'!$B$2*2))))))*E321),0))</f>
        <v>0</v>
      </c>
      <c r="S321" s="34"/>
      <c r="T321" s="19">
        <f t="shared" si="28"/>
        <v>1</v>
      </c>
    </row>
    <row r="322" spans="8:20" ht="15">
      <c r="H322" s="31"/>
      <c r="I322" s="31"/>
      <c r="J322" s="31"/>
      <c r="M322" s="25"/>
      <c r="N322" s="32">
        <f>((G322-1)*(1-(IF(H322="no",0,'results log'!$B$3)))+1)</f>
        <v>0.050000000000000044</v>
      </c>
      <c r="O322" s="32">
        <f t="shared" si="29"/>
        <v>0</v>
      </c>
      <c r="P322" s="33"/>
      <c r="Q322" s="34"/>
      <c r="R322" s="34">
        <f>IF(ISBLANK(M322),,IF(T322&lt;&gt;1,((IF(M322="WON-EW",(((K322-1)*'results log'!$B$2)*(1-$B$3))+(((L322-1)*'results log'!$B$2)*(1-$B$3)),IF(M322="WON",(((K322-1)*'results log'!$B$2)*(1-$B$3)),IF(M322="PLACED",(((L322-1)*'results log'!$B$2)*(1-$B$3))-'results log'!$B$2,IF(J322=0,-'results log'!$B$2,-('results log'!$B$2*2))))))*E322),0))</f>
        <v>0</v>
      </c>
      <c r="S322" s="34"/>
      <c r="T322" s="19">
        <f t="shared" si="28"/>
        <v>1</v>
      </c>
    </row>
    <row r="323" spans="8:20" ht="15">
      <c r="H323" s="31"/>
      <c r="I323" s="31"/>
      <c r="J323" s="31"/>
      <c r="M323" s="25"/>
      <c r="N323" s="32">
        <f>((G323-1)*(1-(IF(H323="no",0,'results log'!$B$3)))+1)</f>
        <v>0.050000000000000044</v>
      </c>
      <c r="O323" s="32">
        <f t="shared" si="29"/>
        <v>0</v>
      </c>
      <c r="P323" s="33"/>
      <c r="Q323" s="34"/>
      <c r="R323" s="34">
        <f>IF(ISBLANK(M323),,IF(T323&lt;&gt;1,((IF(M323="WON-EW",(((K323-1)*'results log'!$B$2)*(1-$B$3))+(((L323-1)*'results log'!$B$2)*(1-$B$3)),IF(M323="WON",(((K323-1)*'results log'!$B$2)*(1-$B$3)),IF(M323="PLACED",(((L323-1)*'results log'!$B$2)*(1-$B$3))-'results log'!$B$2,IF(J323=0,-'results log'!$B$2,-('results log'!$B$2*2))))))*E323),0))</f>
        <v>0</v>
      </c>
      <c r="S323" s="34"/>
      <c r="T323" s="19">
        <f t="shared" si="28"/>
        <v>1</v>
      </c>
    </row>
    <row r="324" spans="8:20" ht="15">
      <c r="H324" s="31"/>
      <c r="I324" s="31"/>
      <c r="J324" s="31"/>
      <c r="M324" s="25"/>
      <c r="N324" s="32">
        <f>((G324-1)*(1-(IF(H324="no",0,'results log'!$B$3)))+1)</f>
        <v>0.050000000000000044</v>
      </c>
      <c r="O324" s="32">
        <f t="shared" si="29"/>
        <v>0</v>
      </c>
      <c r="P324" s="33"/>
      <c r="Q324" s="34"/>
      <c r="R324" s="34">
        <f>IF(ISBLANK(M324),,IF(T324&lt;&gt;1,((IF(M324="WON-EW",(((K324-1)*'results log'!$B$2)*(1-$B$3))+(((L324-1)*'results log'!$B$2)*(1-$B$3)),IF(M324="WON",(((K324-1)*'results log'!$B$2)*(1-$B$3)),IF(M324="PLACED",(((L324-1)*'results log'!$B$2)*(1-$B$3))-'results log'!$B$2,IF(J324=0,-'results log'!$B$2,-('results log'!$B$2*2))))))*E324),0))</f>
        <v>0</v>
      </c>
      <c r="S324" s="34"/>
      <c r="T324" s="19">
        <f t="shared" si="28"/>
        <v>1</v>
      </c>
    </row>
    <row r="325" spans="8:20" ht="15">
      <c r="H325" s="31"/>
      <c r="I325" s="31"/>
      <c r="J325" s="31"/>
      <c r="M325" s="25"/>
      <c r="N325" s="32">
        <f>((G325-1)*(1-(IF(H325="no",0,'results log'!$B$3)))+1)</f>
        <v>0.050000000000000044</v>
      </c>
      <c r="O325" s="32">
        <f t="shared" si="29"/>
        <v>0</v>
      </c>
      <c r="P325" s="33"/>
      <c r="Q325" s="34"/>
      <c r="R325" s="34">
        <f>IF(ISBLANK(M325),,IF(T325&lt;&gt;1,((IF(M325="WON-EW",(((K325-1)*'results log'!$B$2)*(1-$B$3))+(((L325-1)*'results log'!$B$2)*(1-$B$3)),IF(M325="WON",(((K325-1)*'results log'!$B$2)*(1-$B$3)),IF(M325="PLACED",(((L325-1)*'results log'!$B$2)*(1-$B$3))-'results log'!$B$2,IF(J325=0,-'results log'!$B$2,-('results log'!$B$2*2))))))*E325),0))</f>
        <v>0</v>
      </c>
      <c r="S325" s="34"/>
      <c r="T325" s="19">
        <f t="shared" si="28"/>
        <v>1</v>
      </c>
    </row>
    <row r="326" spans="8:20" ht="15">
      <c r="H326" s="31"/>
      <c r="I326" s="31"/>
      <c r="J326" s="31"/>
      <c r="M326" s="25"/>
      <c r="N326" s="32">
        <f>((G326-1)*(1-(IF(H326="no",0,'results log'!$B$3)))+1)</f>
        <v>0.050000000000000044</v>
      </c>
      <c r="O326" s="32">
        <f t="shared" si="29"/>
        <v>0</v>
      </c>
      <c r="P326" s="33"/>
      <c r="Q326" s="34"/>
      <c r="R326" s="34">
        <f>IF(ISBLANK(M326),,IF(T326&lt;&gt;1,((IF(M326="WON-EW",(((K326-1)*'results log'!$B$2)*(1-$B$3))+(((L326-1)*'results log'!$B$2)*(1-$B$3)),IF(M326="WON",(((K326-1)*'results log'!$B$2)*(1-$B$3)),IF(M326="PLACED",(((L326-1)*'results log'!$B$2)*(1-$B$3))-'results log'!$B$2,IF(J326=0,-'results log'!$B$2,-('results log'!$B$2*2))))))*E326),0))</f>
        <v>0</v>
      </c>
      <c r="S326" s="34"/>
      <c r="T326" s="19">
        <f t="shared" si="28"/>
        <v>1</v>
      </c>
    </row>
    <row r="327" spans="8:20" ht="15">
      <c r="H327" s="31"/>
      <c r="I327" s="31"/>
      <c r="J327" s="31"/>
      <c r="M327" s="25"/>
      <c r="N327" s="32">
        <f>((G327-1)*(1-(IF(H327="no",0,'results log'!$B$3)))+1)</f>
        <v>0.050000000000000044</v>
      </c>
      <c r="O327" s="32">
        <f t="shared" si="29"/>
        <v>0</v>
      </c>
      <c r="P327" s="33"/>
      <c r="Q327" s="34"/>
      <c r="R327" s="34">
        <f>IF(ISBLANK(M327),,IF(T327&lt;&gt;1,((IF(M327="WON-EW",(((K327-1)*'results log'!$B$2)*(1-$B$3))+(((L327-1)*'results log'!$B$2)*(1-$B$3)),IF(M327="WON",(((K327-1)*'results log'!$B$2)*(1-$B$3)),IF(M327="PLACED",(((L327-1)*'results log'!$B$2)*(1-$B$3))-'results log'!$B$2,IF(J327=0,-'results log'!$B$2,-('results log'!$B$2*2))))))*E327),0))</f>
        <v>0</v>
      </c>
      <c r="S327" s="34"/>
      <c r="T327" s="19">
        <f t="shared" si="28"/>
        <v>1</v>
      </c>
    </row>
    <row r="328" spans="8:20" ht="15">
      <c r="H328" s="31"/>
      <c r="I328" s="31"/>
      <c r="J328" s="31"/>
      <c r="M328" s="25"/>
      <c r="N328" s="32">
        <f>((G328-1)*(1-(IF(H328="no",0,'results log'!$B$3)))+1)</f>
        <v>0.050000000000000044</v>
      </c>
      <c r="O328" s="32">
        <f t="shared" si="29"/>
        <v>0</v>
      </c>
      <c r="P328" s="33"/>
      <c r="Q328" s="34"/>
      <c r="R328" s="34">
        <f>IF(ISBLANK(M328),,IF(T328&lt;&gt;1,((IF(M328="WON-EW",(((K328-1)*'results log'!$B$2)*(1-$B$3))+(((L328-1)*'results log'!$B$2)*(1-$B$3)),IF(M328="WON",(((K328-1)*'results log'!$B$2)*(1-$B$3)),IF(M328="PLACED",(((L328-1)*'results log'!$B$2)*(1-$B$3))-'results log'!$B$2,IF(J328=0,-'results log'!$B$2,-('results log'!$B$2*2))))))*E328),0))</f>
        <v>0</v>
      </c>
      <c r="S328" s="34"/>
      <c r="T328" s="19">
        <f t="shared" si="28"/>
        <v>1</v>
      </c>
    </row>
    <row r="329" spans="8:20" ht="15">
      <c r="H329" s="31"/>
      <c r="I329" s="31"/>
      <c r="J329" s="31"/>
      <c r="M329" s="25"/>
      <c r="N329" s="32">
        <f>((G329-1)*(1-(IF(H329="no",0,'results log'!$B$3)))+1)</f>
        <v>0.050000000000000044</v>
      </c>
      <c r="O329" s="32">
        <f t="shared" si="29"/>
        <v>0</v>
      </c>
      <c r="P329" s="33"/>
      <c r="Q329" s="34"/>
      <c r="R329" s="34">
        <f>IF(ISBLANK(M329),,IF(T329&lt;&gt;1,((IF(M329="WON-EW",(((K329-1)*'results log'!$B$2)*(1-$B$3))+(((L329-1)*'results log'!$B$2)*(1-$B$3)),IF(M329="WON",(((K329-1)*'results log'!$B$2)*(1-$B$3)),IF(M329="PLACED",(((L329-1)*'results log'!$B$2)*(1-$B$3))-'results log'!$B$2,IF(J329=0,-'results log'!$B$2,-('results log'!$B$2*2))))))*E329),0))</f>
        <v>0</v>
      </c>
      <c r="S329" s="34"/>
      <c r="T329" s="19">
        <f aca="true" t="shared" si="30" ref="T329:T392">IF(ISBLANK(K329),1,IF(ISBLANK(L329),2,99))</f>
        <v>1</v>
      </c>
    </row>
    <row r="330" spans="8:20" ht="15">
      <c r="H330" s="31"/>
      <c r="I330" s="31"/>
      <c r="J330" s="31"/>
      <c r="M330" s="25"/>
      <c r="N330" s="32">
        <f>((G330-1)*(1-(IF(H330="no",0,'results log'!$B$3)))+1)</f>
        <v>0.050000000000000044</v>
      </c>
      <c r="O330" s="32">
        <f t="shared" si="29"/>
        <v>0</v>
      </c>
      <c r="P330" s="33"/>
      <c r="Q330" s="34"/>
      <c r="R330" s="34">
        <f>IF(ISBLANK(M330),,IF(T330&lt;&gt;1,((IF(M330="WON-EW",(((K330-1)*'results log'!$B$2)*(1-$B$3))+(((L330-1)*'results log'!$B$2)*(1-$B$3)),IF(M330="WON",(((K330-1)*'results log'!$B$2)*(1-$B$3)),IF(M330="PLACED",(((L330-1)*'results log'!$B$2)*(1-$B$3))-'results log'!$B$2,IF(J330=0,-'results log'!$B$2,-('results log'!$B$2*2))))))*E330),0))</f>
        <v>0</v>
      </c>
      <c r="S330" s="34"/>
      <c r="T330" s="19">
        <f t="shared" si="30"/>
        <v>1</v>
      </c>
    </row>
    <row r="331" spans="8:20" ht="15">
      <c r="H331" s="31"/>
      <c r="I331" s="31"/>
      <c r="J331" s="31"/>
      <c r="M331" s="25"/>
      <c r="N331" s="32">
        <f>((G331-1)*(1-(IF(H331="no",0,'results log'!$B$3)))+1)</f>
        <v>0.050000000000000044</v>
      </c>
      <c r="O331" s="32">
        <f t="shared" si="29"/>
        <v>0</v>
      </c>
      <c r="P331" s="33"/>
      <c r="Q331" s="34"/>
      <c r="R331" s="34">
        <f>IF(ISBLANK(M331),,IF(T331&lt;&gt;1,((IF(M331="WON-EW",(((K331-1)*'results log'!$B$2)*(1-$B$3))+(((L331-1)*'results log'!$B$2)*(1-$B$3)),IF(M331="WON",(((K331-1)*'results log'!$B$2)*(1-$B$3)),IF(M331="PLACED",(((L331-1)*'results log'!$B$2)*(1-$B$3))-'results log'!$B$2,IF(J331=0,-'results log'!$B$2,-('results log'!$B$2*2))))))*E331),0))</f>
        <v>0</v>
      </c>
      <c r="S331" s="34"/>
      <c r="T331" s="19">
        <f t="shared" si="30"/>
        <v>1</v>
      </c>
    </row>
    <row r="332" spans="8:20" ht="15">
      <c r="H332" s="31"/>
      <c r="I332" s="31"/>
      <c r="J332" s="31"/>
      <c r="M332" s="25"/>
      <c r="N332" s="32">
        <f>((G332-1)*(1-(IF(H332="no",0,'results log'!$B$3)))+1)</f>
        <v>0.050000000000000044</v>
      </c>
      <c r="O332" s="32">
        <f t="shared" si="29"/>
        <v>0</v>
      </c>
      <c r="P332" s="33"/>
      <c r="Q332" s="34"/>
      <c r="R332" s="34">
        <f>IF(ISBLANK(M332),,IF(T332&lt;&gt;1,((IF(M332="WON-EW",(((K332-1)*'results log'!$B$2)*(1-$B$3))+(((L332-1)*'results log'!$B$2)*(1-$B$3)),IF(M332="WON",(((K332-1)*'results log'!$B$2)*(1-$B$3)),IF(M332="PLACED",(((L332-1)*'results log'!$B$2)*(1-$B$3))-'results log'!$B$2,IF(J332=0,-'results log'!$B$2,-('results log'!$B$2*2))))))*E332),0))</f>
        <v>0</v>
      </c>
      <c r="S332" s="34"/>
      <c r="T332" s="19">
        <f t="shared" si="30"/>
        <v>1</v>
      </c>
    </row>
    <row r="333" spans="8:20" ht="15">
      <c r="H333" s="31"/>
      <c r="I333" s="31"/>
      <c r="J333" s="31"/>
      <c r="M333" s="25"/>
      <c r="N333" s="32">
        <f>((G333-1)*(1-(IF(H333="no",0,'results log'!$B$3)))+1)</f>
        <v>0.050000000000000044</v>
      </c>
      <c r="O333" s="32">
        <f t="shared" si="29"/>
        <v>0</v>
      </c>
      <c r="P333" s="33"/>
      <c r="Q333" s="34"/>
      <c r="R333" s="34">
        <f>IF(ISBLANK(M333),,IF(T333&lt;&gt;1,((IF(M333="WON-EW",(((K333-1)*'results log'!$B$2)*(1-$B$3))+(((L333-1)*'results log'!$B$2)*(1-$B$3)),IF(M333="WON",(((K333-1)*'results log'!$B$2)*(1-$B$3)),IF(M333="PLACED",(((L333-1)*'results log'!$B$2)*(1-$B$3))-'results log'!$B$2,IF(J333=0,-'results log'!$B$2,-('results log'!$B$2*2))))))*E333),0))</f>
        <v>0</v>
      </c>
      <c r="S333" s="34"/>
      <c r="T333" s="19">
        <f t="shared" si="30"/>
        <v>1</v>
      </c>
    </row>
    <row r="334" spans="8:20" ht="15">
      <c r="H334" s="31"/>
      <c r="I334" s="31"/>
      <c r="J334" s="31"/>
      <c r="M334" s="25"/>
      <c r="N334" s="32">
        <f>((G334-1)*(1-(IF(H334="no",0,'results log'!$B$3)))+1)</f>
        <v>0.050000000000000044</v>
      </c>
      <c r="O334" s="32">
        <f t="shared" si="29"/>
        <v>0</v>
      </c>
      <c r="P334" s="33"/>
      <c r="Q334" s="34"/>
      <c r="R334" s="34">
        <f>IF(ISBLANK(M334),,IF(T334&lt;&gt;1,((IF(M334="WON-EW",(((K334-1)*'results log'!$B$2)*(1-$B$3))+(((L334-1)*'results log'!$B$2)*(1-$B$3)),IF(M334="WON",(((K334-1)*'results log'!$B$2)*(1-$B$3)),IF(M334="PLACED",(((L334-1)*'results log'!$B$2)*(1-$B$3))-'results log'!$B$2,IF(J334=0,-'results log'!$B$2,-('results log'!$B$2*2))))))*E334),0))</f>
        <v>0</v>
      </c>
      <c r="S334" s="34"/>
      <c r="T334" s="19">
        <f t="shared" si="30"/>
        <v>1</v>
      </c>
    </row>
    <row r="335" spans="8:20" ht="15">
      <c r="H335" s="31"/>
      <c r="I335" s="31"/>
      <c r="J335" s="31"/>
      <c r="M335" s="25"/>
      <c r="N335" s="32">
        <f>((G335-1)*(1-(IF(H335="no",0,'results log'!$B$3)))+1)</f>
        <v>0.050000000000000044</v>
      </c>
      <c r="O335" s="32">
        <f aca="true" t="shared" si="31" ref="O335:O398">E335*IF(I335="yes",2,1)</f>
        <v>0</v>
      </c>
      <c r="P335" s="33"/>
      <c r="Q335" s="34"/>
      <c r="R335" s="34">
        <f>IF(ISBLANK(M335),,IF(T335&lt;&gt;1,((IF(M335="WON-EW",(((K335-1)*'results log'!$B$2)*(1-$B$3))+(((L335-1)*'results log'!$B$2)*(1-$B$3)),IF(M335="WON",(((K335-1)*'results log'!$B$2)*(1-$B$3)),IF(M335="PLACED",(((L335-1)*'results log'!$B$2)*(1-$B$3))-'results log'!$B$2,IF(J335=0,-'results log'!$B$2,-('results log'!$B$2*2))))))*E335),0))</f>
        <v>0</v>
      </c>
      <c r="S335" s="34"/>
      <c r="T335" s="19">
        <f t="shared" si="30"/>
        <v>1</v>
      </c>
    </row>
    <row r="336" spans="8:20" ht="15">
      <c r="H336" s="31"/>
      <c r="I336" s="31"/>
      <c r="J336" s="31"/>
      <c r="M336" s="25"/>
      <c r="N336" s="32">
        <f>((G336-1)*(1-(IF(H336="no",0,'results log'!$B$3)))+1)</f>
        <v>0.050000000000000044</v>
      </c>
      <c r="O336" s="32">
        <f t="shared" si="31"/>
        <v>0</v>
      </c>
      <c r="P336" s="33"/>
      <c r="Q336" s="34"/>
      <c r="R336" s="34">
        <f>IF(ISBLANK(M336),,IF(T336&lt;&gt;1,((IF(M336="WON-EW",(((K336-1)*'results log'!$B$2)*(1-$B$3))+(((L336-1)*'results log'!$B$2)*(1-$B$3)),IF(M336="WON",(((K336-1)*'results log'!$B$2)*(1-$B$3)),IF(M336="PLACED",(((L336-1)*'results log'!$B$2)*(1-$B$3))-'results log'!$B$2,IF(J336=0,-'results log'!$B$2,-('results log'!$B$2*2))))))*E336),0))</f>
        <v>0</v>
      </c>
      <c r="S336" s="34"/>
      <c r="T336" s="19">
        <f t="shared" si="30"/>
        <v>1</v>
      </c>
    </row>
    <row r="337" spans="8:20" ht="15">
      <c r="H337" s="31"/>
      <c r="I337" s="31"/>
      <c r="J337" s="31"/>
      <c r="M337" s="25"/>
      <c r="N337" s="32">
        <f>((G337-1)*(1-(IF(H337="no",0,'results log'!$B$3)))+1)</f>
        <v>0.050000000000000044</v>
      </c>
      <c r="O337" s="32">
        <f t="shared" si="31"/>
        <v>0</v>
      </c>
      <c r="P337" s="33"/>
      <c r="Q337" s="34"/>
      <c r="R337" s="34">
        <f>IF(ISBLANK(M337),,IF(T337&lt;&gt;1,((IF(M337="WON-EW",(((K337-1)*'results log'!$B$2)*(1-$B$3))+(((L337-1)*'results log'!$B$2)*(1-$B$3)),IF(M337="WON",(((K337-1)*'results log'!$B$2)*(1-$B$3)),IF(M337="PLACED",(((L337-1)*'results log'!$B$2)*(1-$B$3))-'results log'!$B$2,IF(J337=0,-'results log'!$B$2,-('results log'!$B$2*2))))))*E337),0))</f>
        <v>0</v>
      </c>
      <c r="S337" s="34"/>
      <c r="T337" s="19">
        <f t="shared" si="30"/>
        <v>1</v>
      </c>
    </row>
    <row r="338" spans="8:20" ht="15">
      <c r="H338" s="31"/>
      <c r="I338" s="31"/>
      <c r="J338" s="31"/>
      <c r="M338" s="25"/>
      <c r="N338" s="32">
        <f>((G338-1)*(1-(IF(H338="no",0,'results log'!$B$3)))+1)</f>
        <v>0.050000000000000044</v>
      </c>
      <c r="O338" s="32">
        <f t="shared" si="31"/>
        <v>0</v>
      </c>
      <c r="P338" s="33"/>
      <c r="Q338" s="34"/>
      <c r="R338" s="34">
        <f>IF(ISBLANK(M338),,IF(T338&lt;&gt;1,((IF(M338="WON-EW",(((K338-1)*'results log'!$B$2)*(1-$B$3))+(((L338-1)*'results log'!$B$2)*(1-$B$3)),IF(M338="WON",(((K338-1)*'results log'!$B$2)*(1-$B$3)),IF(M338="PLACED",(((L338-1)*'results log'!$B$2)*(1-$B$3))-'results log'!$B$2,IF(J338=0,-'results log'!$B$2,-('results log'!$B$2*2))))))*E338),0))</f>
        <v>0</v>
      </c>
      <c r="S338" s="34"/>
      <c r="T338" s="19">
        <f t="shared" si="30"/>
        <v>1</v>
      </c>
    </row>
    <row r="339" spans="8:20" ht="15">
      <c r="H339" s="31"/>
      <c r="I339" s="31"/>
      <c r="J339" s="31"/>
      <c r="M339" s="25"/>
      <c r="N339" s="32">
        <f>((G339-1)*(1-(IF(H339="no",0,'results log'!$B$3)))+1)</f>
        <v>0.050000000000000044</v>
      </c>
      <c r="O339" s="32">
        <f t="shared" si="31"/>
        <v>0</v>
      </c>
      <c r="P339" s="33"/>
      <c r="Q339" s="34"/>
      <c r="R339" s="34">
        <f>IF(ISBLANK(M339),,IF(T339&lt;&gt;1,((IF(M339="WON-EW",(((K339-1)*'results log'!$B$2)*(1-$B$3))+(((L339-1)*'results log'!$B$2)*(1-$B$3)),IF(M339="WON",(((K339-1)*'results log'!$B$2)*(1-$B$3)),IF(M339="PLACED",(((L339-1)*'results log'!$B$2)*(1-$B$3))-'results log'!$B$2,IF(J339=0,-'results log'!$B$2,-('results log'!$B$2*2))))))*E339),0))</f>
        <v>0</v>
      </c>
      <c r="S339" s="34"/>
      <c r="T339" s="19">
        <f t="shared" si="30"/>
        <v>1</v>
      </c>
    </row>
    <row r="340" spans="8:20" ht="15">
      <c r="H340" s="31"/>
      <c r="I340" s="31"/>
      <c r="J340" s="31"/>
      <c r="M340" s="25"/>
      <c r="N340" s="32">
        <f>((G340-1)*(1-(IF(H340="no",0,'results log'!$B$3)))+1)</f>
        <v>0.050000000000000044</v>
      </c>
      <c r="O340" s="32">
        <f t="shared" si="31"/>
        <v>0</v>
      </c>
      <c r="P340" s="33"/>
      <c r="Q340" s="34"/>
      <c r="R340" s="34">
        <f>IF(ISBLANK(M340),,IF(T340&lt;&gt;1,((IF(M340="WON-EW",(((K340-1)*'results log'!$B$2)*(1-$B$3))+(((L340-1)*'results log'!$B$2)*(1-$B$3)),IF(M340="WON",(((K340-1)*'results log'!$B$2)*(1-$B$3)),IF(M340="PLACED",(((L340-1)*'results log'!$B$2)*(1-$B$3))-'results log'!$B$2,IF(J340=0,-'results log'!$B$2,-('results log'!$B$2*2))))))*E340),0))</f>
        <v>0</v>
      </c>
      <c r="S340" s="34"/>
      <c r="T340" s="19">
        <f t="shared" si="30"/>
        <v>1</v>
      </c>
    </row>
    <row r="341" spans="8:20" ht="15">
      <c r="H341" s="31"/>
      <c r="I341" s="31"/>
      <c r="J341" s="31"/>
      <c r="M341" s="25"/>
      <c r="N341" s="32">
        <f>((G341-1)*(1-(IF(H341="no",0,'results log'!$B$3)))+1)</f>
        <v>0.050000000000000044</v>
      </c>
      <c r="O341" s="32">
        <f t="shared" si="31"/>
        <v>0</v>
      </c>
      <c r="P341" s="33"/>
      <c r="Q341" s="34"/>
      <c r="R341" s="34">
        <f>IF(ISBLANK(M341),,IF(T341&lt;&gt;1,((IF(M341="WON-EW",(((K341-1)*'results log'!$B$2)*(1-$B$3))+(((L341-1)*'results log'!$B$2)*(1-$B$3)),IF(M341="WON",(((K341-1)*'results log'!$B$2)*(1-$B$3)),IF(M341="PLACED",(((L341-1)*'results log'!$B$2)*(1-$B$3))-'results log'!$B$2,IF(J341=0,-'results log'!$B$2,-('results log'!$B$2*2))))))*E341),0))</f>
        <v>0</v>
      </c>
      <c r="S341" s="34"/>
      <c r="T341" s="19">
        <f t="shared" si="30"/>
        <v>1</v>
      </c>
    </row>
    <row r="342" spans="8:20" ht="15">
      <c r="H342" s="31"/>
      <c r="I342" s="31"/>
      <c r="J342" s="31"/>
      <c r="M342" s="25"/>
      <c r="N342" s="32">
        <f>((G342-1)*(1-(IF(H342="no",0,'results log'!$B$3)))+1)</f>
        <v>0.050000000000000044</v>
      </c>
      <c r="O342" s="32">
        <f t="shared" si="31"/>
        <v>0</v>
      </c>
      <c r="P342" s="33"/>
      <c r="Q342" s="34"/>
      <c r="R342" s="34">
        <f>IF(ISBLANK(M342),,IF(T342&lt;&gt;1,((IF(M342="WON-EW",(((K342-1)*'results log'!$B$2)*(1-$B$3))+(((L342-1)*'results log'!$B$2)*(1-$B$3)),IF(M342="WON",(((K342-1)*'results log'!$B$2)*(1-$B$3)),IF(M342="PLACED",(((L342-1)*'results log'!$B$2)*(1-$B$3))-'results log'!$B$2,IF(J342=0,-'results log'!$B$2,-('results log'!$B$2*2))))))*E342),0))</f>
        <v>0</v>
      </c>
      <c r="S342" s="34"/>
      <c r="T342" s="19">
        <f t="shared" si="30"/>
        <v>1</v>
      </c>
    </row>
    <row r="343" spans="8:20" ht="15">
      <c r="H343" s="31"/>
      <c r="I343" s="31"/>
      <c r="J343" s="31"/>
      <c r="M343" s="25"/>
      <c r="N343" s="32">
        <f>((G343-1)*(1-(IF(H343="no",0,'results log'!$B$3)))+1)</f>
        <v>0.050000000000000044</v>
      </c>
      <c r="O343" s="32">
        <f t="shared" si="31"/>
        <v>0</v>
      </c>
      <c r="P343" s="33"/>
      <c r="Q343" s="34"/>
      <c r="R343" s="34">
        <f>IF(ISBLANK(M343),,IF(T343&lt;&gt;1,((IF(M343="WON-EW",(((K343-1)*'results log'!$B$2)*(1-$B$3))+(((L343-1)*'results log'!$B$2)*(1-$B$3)),IF(M343="WON",(((K343-1)*'results log'!$B$2)*(1-$B$3)),IF(M343="PLACED",(((L343-1)*'results log'!$B$2)*(1-$B$3))-'results log'!$B$2,IF(J343=0,-'results log'!$B$2,-('results log'!$B$2*2))))))*E343),0))</f>
        <v>0</v>
      </c>
      <c r="S343" s="34"/>
      <c r="T343" s="19">
        <f t="shared" si="30"/>
        <v>1</v>
      </c>
    </row>
    <row r="344" spans="8:20" ht="15">
      <c r="H344" s="31"/>
      <c r="I344" s="31"/>
      <c r="J344" s="31"/>
      <c r="M344" s="25"/>
      <c r="N344" s="32">
        <f>((G344-1)*(1-(IF(H344="no",0,'results log'!$B$3)))+1)</f>
        <v>0.050000000000000044</v>
      </c>
      <c r="O344" s="32">
        <f t="shared" si="31"/>
        <v>0</v>
      </c>
      <c r="P344" s="33"/>
      <c r="Q344" s="34"/>
      <c r="R344" s="34">
        <f>IF(ISBLANK(M344),,IF(T344&lt;&gt;1,((IF(M344="WON-EW",(((K344-1)*'results log'!$B$2)*(1-$B$3))+(((L344-1)*'results log'!$B$2)*(1-$B$3)),IF(M344="WON",(((K344-1)*'results log'!$B$2)*(1-$B$3)),IF(M344="PLACED",(((L344-1)*'results log'!$B$2)*(1-$B$3))-'results log'!$B$2,IF(J344=0,-'results log'!$B$2,-('results log'!$B$2*2))))))*E344),0))</f>
        <v>0</v>
      </c>
      <c r="S344" s="34"/>
      <c r="T344" s="19">
        <f t="shared" si="30"/>
        <v>1</v>
      </c>
    </row>
    <row r="345" spans="8:20" ht="15">
      <c r="H345" s="31"/>
      <c r="I345" s="31"/>
      <c r="J345" s="31"/>
      <c r="M345" s="25"/>
      <c r="N345" s="32">
        <f>((G345-1)*(1-(IF(H345="no",0,'results log'!$B$3)))+1)</f>
        <v>0.050000000000000044</v>
      </c>
      <c r="O345" s="32">
        <f t="shared" si="31"/>
        <v>0</v>
      </c>
      <c r="P345" s="33"/>
      <c r="Q345" s="34"/>
      <c r="R345" s="34">
        <f>IF(ISBLANK(M345),,IF(T345&lt;&gt;1,((IF(M345="WON-EW",(((K345-1)*'results log'!$B$2)*(1-$B$3))+(((L345-1)*'results log'!$B$2)*(1-$B$3)),IF(M345="WON",(((K345-1)*'results log'!$B$2)*(1-$B$3)),IF(M345="PLACED",(((L345-1)*'results log'!$B$2)*(1-$B$3))-'results log'!$B$2,IF(J345=0,-'results log'!$B$2,-('results log'!$B$2*2))))))*E345),0))</f>
        <v>0</v>
      </c>
      <c r="S345" s="34"/>
      <c r="T345" s="19">
        <f t="shared" si="30"/>
        <v>1</v>
      </c>
    </row>
    <row r="346" spans="8:20" ht="15">
      <c r="H346" s="31"/>
      <c r="I346" s="31"/>
      <c r="J346" s="31"/>
      <c r="M346" s="25"/>
      <c r="N346" s="32">
        <f>((G346-1)*(1-(IF(H346="no",0,'results log'!$B$3)))+1)</f>
        <v>0.050000000000000044</v>
      </c>
      <c r="O346" s="32">
        <f t="shared" si="31"/>
        <v>0</v>
      </c>
      <c r="P346" s="33"/>
      <c r="Q346" s="34"/>
      <c r="R346" s="34">
        <f>IF(ISBLANK(M346),,IF(T346&lt;&gt;1,((IF(M346="WON-EW",(((K346-1)*'results log'!$B$2)*(1-$B$3))+(((L346-1)*'results log'!$B$2)*(1-$B$3)),IF(M346="WON",(((K346-1)*'results log'!$B$2)*(1-$B$3)),IF(M346="PLACED",(((L346-1)*'results log'!$B$2)*(1-$B$3))-'results log'!$B$2,IF(J346=0,-'results log'!$B$2,-('results log'!$B$2*2))))))*E346),0))</f>
        <v>0</v>
      </c>
      <c r="S346" s="34"/>
      <c r="T346" s="19">
        <f t="shared" si="30"/>
        <v>1</v>
      </c>
    </row>
    <row r="347" spans="8:20" ht="15">
      <c r="H347" s="31"/>
      <c r="I347" s="31"/>
      <c r="J347" s="31"/>
      <c r="M347" s="25"/>
      <c r="N347" s="32">
        <f>((G347-1)*(1-(IF(H347="no",0,'results log'!$B$3)))+1)</f>
        <v>0.050000000000000044</v>
      </c>
      <c r="O347" s="32">
        <f t="shared" si="31"/>
        <v>0</v>
      </c>
      <c r="P347" s="33"/>
      <c r="Q347" s="34"/>
      <c r="R347" s="34">
        <f>IF(ISBLANK(M347),,IF(T347&lt;&gt;1,((IF(M347="WON-EW",(((K347-1)*'results log'!$B$2)*(1-$B$3))+(((L347-1)*'results log'!$B$2)*(1-$B$3)),IF(M347="WON",(((K347-1)*'results log'!$B$2)*(1-$B$3)),IF(M347="PLACED",(((L347-1)*'results log'!$B$2)*(1-$B$3))-'results log'!$B$2,IF(J347=0,-'results log'!$B$2,-('results log'!$B$2*2))))))*E347),0))</f>
        <v>0</v>
      </c>
      <c r="S347" s="34"/>
      <c r="T347" s="19">
        <f t="shared" si="30"/>
        <v>1</v>
      </c>
    </row>
    <row r="348" spans="8:20" ht="15">
      <c r="H348" s="31"/>
      <c r="I348" s="31"/>
      <c r="J348" s="31"/>
      <c r="M348" s="25"/>
      <c r="N348" s="32">
        <f>((G348-1)*(1-(IF(H348="no",0,'results log'!$B$3)))+1)</f>
        <v>0.050000000000000044</v>
      </c>
      <c r="O348" s="32">
        <f t="shared" si="31"/>
        <v>0</v>
      </c>
      <c r="P348" s="33"/>
      <c r="Q348" s="34"/>
      <c r="R348" s="34">
        <f>IF(ISBLANK(M348),,IF(T348&lt;&gt;1,((IF(M348="WON-EW",(((K348-1)*'results log'!$B$2)*(1-$B$3))+(((L348-1)*'results log'!$B$2)*(1-$B$3)),IF(M348="WON",(((K348-1)*'results log'!$B$2)*(1-$B$3)),IF(M348="PLACED",(((L348-1)*'results log'!$B$2)*(1-$B$3))-'results log'!$B$2,IF(J348=0,-'results log'!$B$2,-('results log'!$B$2*2))))))*E348),0))</f>
        <v>0</v>
      </c>
      <c r="S348" s="34"/>
      <c r="T348" s="19">
        <f t="shared" si="30"/>
        <v>1</v>
      </c>
    </row>
    <row r="349" spans="8:20" ht="15">
      <c r="H349" s="31"/>
      <c r="I349" s="31"/>
      <c r="J349" s="31"/>
      <c r="M349" s="25"/>
      <c r="N349" s="32">
        <f>((G349-1)*(1-(IF(H349="no",0,'results log'!$B$3)))+1)</f>
        <v>0.050000000000000044</v>
      </c>
      <c r="O349" s="32">
        <f t="shared" si="31"/>
        <v>0</v>
      </c>
      <c r="P349" s="33"/>
      <c r="Q349" s="34"/>
      <c r="R349" s="34">
        <f>IF(ISBLANK(M349),,IF(T349&lt;&gt;1,((IF(M349="WON-EW",(((K349-1)*'results log'!$B$2)*(1-$B$3))+(((L349-1)*'results log'!$B$2)*(1-$B$3)),IF(M349="WON",(((K349-1)*'results log'!$B$2)*(1-$B$3)),IF(M349="PLACED",(((L349-1)*'results log'!$B$2)*(1-$B$3))-'results log'!$B$2,IF(J349=0,-'results log'!$B$2,-('results log'!$B$2*2))))))*E349),0))</f>
        <v>0</v>
      </c>
      <c r="S349" s="34"/>
      <c r="T349" s="19">
        <f t="shared" si="30"/>
        <v>1</v>
      </c>
    </row>
    <row r="350" spans="8:20" ht="15">
      <c r="H350" s="31"/>
      <c r="I350" s="31"/>
      <c r="J350" s="31"/>
      <c r="M350" s="25"/>
      <c r="N350" s="32">
        <f>((G350-1)*(1-(IF(H350="no",0,'results log'!$B$3)))+1)</f>
        <v>0.050000000000000044</v>
      </c>
      <c r="O350" s="32">
        <f t="shared" si="31"/>
        <v>0</v>
      </c>
      <c r="P350" s="33"/>
      <c r="Q350" s="34"/>
      <c r="R350" s="34">
        <f>IF(ISBLANK(M350),,IF(T350&lt;&gt;1,((IF(M350="WON-EW",(((K350-1)*'results log'!$B$2)*(1-$B$3))+(((L350-1)*'results log'!$B$2)*(1-$B$3)),IF(M350="WON",(((K350-1)*'results log'!$B$2)*(1-$B$3)),IF(M350="PLACED",(((L350-1)*'results log'!$B$2)*(1-$B$3))-'results log'!$B$2,IF(J350=0,-'results log'!$B$2,-('results log'!$B$2*2))))))*E350),0))</f>
        <v>0</v>
      </c>
      <c r="S350" s="34"/>
      <c r="T350" s="19">
        <f t="shared" si="30"/>
        <v>1</v>
      </c>
    </row>
    <row r="351" spans="8:20" ht="15">
      <c r="H351" s="31"/>
      <c r="I351" s="31"/>
      <c r="J351" s="31"/>
      <c r="M351" s="25"/>
      <c r="N351" s="32">
        <f>((G351-1)*(1-(IF(H351="no",0,'results log'!$B$3)))+1)</f>
        <v>0.050000000000000044</v>
      </c>
      <c r="O351" s="32">
        <f t="shared" si="31"/>
        <v>0</v>
      </c>
      <c r="P351" s="33"/>
      <c r="Q351" s="34"/>
      <c r="R351" s="34">
        <f>IF(ISBLANK(M351),,IF(T351&lt;&gt;1,((IF(M351="WON-EW",(((K351-1)*'results log'!$B$2)*(1-$B$3))+(((L351-1)*'results log'!$B$2)*(1-$B$3)),IF(M351="WON",(((K351-1)*'results log'!$B$2)*(1-$B$3)),IF(M351="PLACED",(((L351-1)*'results log'!$B$2)*(1-$B$3))-'results log'!$B$2,IF(J351=0,-'results log'!$B$2,-('results log'!$B$2*2))))))*E351),0))</f>
        <v>0</v>
      </c>
      <c r="S351" s="34"/>
      <c r="T351" s="19">
        <f t="shared" si="30"/>
        <v>1</v>
      </c>
    </row>
    <row r="352" spans="8:20" ht="15">
      <c r="H352" s="31"/>
      <c r="I352" s="31"/>
      <c r="J352" s="31"/>
      <c r="M352" s="25"/>
      <c r="N352" s="32">
        <f>((G352-1)*(1-(IF(H352="no",0,'results log'!$B$3)))+1)</f>
        <v>0.050000000000000044</v>
      </c>
      <c r="O352" s="32">
        <f t="shared" si="31"/>
        <v>0</v>
      </c>
      <c r="P352" s="33"/>
      <c r="Q352" s="34"/>
      <c r="R352" s="34">
        <f>IF(ISBLANK(M352),,IF(T352&lt;&gt;1,((IF(M352="WON-EW",(((K352-1)*'results log'!$B$2)*(1-$B$3))+(((L352-1)*'results log'!$B$2)*(1-$B$3)),IF(M352="WON",(((K352-1)*'results log'!$B$2)*(1-$B$3)),IF(M352="PLACED",(((L352-1)*'results log'!$B$2)*(1-$B$3))-'results log'!$B$2,IF(J352=0,-'results log'!$B$2,-('results log'!$B$2*2))))))*E352),0))</f>
        <v>0</v>
      </c>
      <c r="S352" s="34"/>
      <c r="T352" s="19">
        <f t="shared" si="30"/>
        <v>1</v>
      </c>
    </row>
    <row r="353" spans="8:20" ht="15">
      <c r="H353" s="31"/>
      <c r="I353" s="31"/>
      <c r="J353" s="31"/>
      <c r="M353" s="25"/>
      <c r="N353" s="32">
        <f>((G353-1)*(1-(IF(H353="no",0,'results log'!$B$3)))+1)</f>
        <v>0.050000000000000044</v>
      </c>
      <c r="O353" s="32">
        <f t="shared" si="31"/>
        <v>0</v>
      </c>
      <c r="P353" s="33"/>
      <c r="Q353" s="34"/>
      <c r="R353" s="34">
        <f>IF(ISBLANK(M353),,IF(T353&lt;&gt;1,((IF(M353="WON-EW",(((K353-1)*'results log'!$B$2)*(1-$B$3))+(((L353-1)*'results log'!$B$2)*(1-$B$3)),IF(M353="WON",(((K353-1)*'results log'!$B$2)*(1-$B$3)),IF(M353="PLACED",(((L353-1)*'results log'!$B$2)*(1-$B$3))-'results log'!$B$2,IF(J353=0,-'results log'!$B$2,-('results log'!$B$2*2))))))*E353),0))</f>
        <v>0</v>
      </c>
      <c r="S353" s="34"/>
      <c r="T353" s="19">
        <f t="shared" si="30"/>
        <v>1</v>
      </c>
    </row>
    <row r="354" spans="8:20" ht="15">
      <c r="H354" s="31"/>
      <c r="I354" s="31"/>
      <c r="J354" s="31"/>
      <c r="M354" s="25"/>
      <c r="N354" s="32">
        <f>((G354-1)*(1-(IF(H354="no",0,'results log'!$B$3)))+1)</f>
        <v>0.050000000000000044</v>
      </c>
      <c r="O354" s="32">
        <f t="shared" si="31"/>
        <v>0</v>
      </c>
      <c r="P354" s="33"/>
      <c r="Q354" s="34"/>
      <c r="R354" s="34">
        <f>IF(ISBLANK(M354),,IF(T354&lt;&gt;1,((IF(M354="WON-EW",(((K354-1)*'results log'!$B$2)*(1-$B$3))+(((L354-1)*'results log'!$B$2)*(1-$B$3)),IF(M354="WON",(((K354-1)*'results log'!$B$2)*(1-$B$3)),IF(M354="PLACED",(((L354-1)*'results log'!$B$2)*(1-$B$3))-'results log'!$B$2,IF(J354=0,-'results log'!$B$2,-('results log'!$B$2*2))))))*E354),0))</f>
        <v>0</v>
      </c>
      <c r="S354" s="34"/>
      <c r="T354" s="19">
        <f t="shared" si="30"/>
        <v>1</v>
      </c>
    </row>
    <row r="355" spans="8:20" ht="15">
      <c r="H355" s="31"/>
      <c r="I355" s="31"/>
      <c r="J355" s="31"/>
      <c r="M355" s="25"/>
      <c r="N355" s="32">
        <f>((G355-1)*(1-(IF(H355="no",0,'results log'!$B$3)))+1)</f>
        <v>0.050000000000000044</v>
      </c>
      <c r="O355" s="32">
        <f t="shared" si="31"/>
        <v>0</v>
      </c>
      <c r="P355" s="33"/>
      <c r="Q355" s="34"/>
      <c r="R355" s="34">
        <f>IF(ISBLANK(M355),,IF(T355&lt;&gt;1,((IF(M355="WON-EW",(((K355-1)*'results log'!$B$2)*(1-$B$3))+(((L355-1)*'results log'!$B$2)*(1-$B$3)),IF(M355="WON",(((K355-1)*'results log'!$B$2)*(1-$B$3)),IF(M355="PLACED",(((L355-1)*'results log'!$B$2)*(1-$B$3))-'results log'!$B$2,IF(J355=0,-'results log'!$B$2,-('results log'!$B$2*2))))))*E355),0))</f>
        <v>0</v>
      </c>
      <c r="S355" s="34"/>
      <c r="T355" s="19">
        <f t="shared" si="30"/>
        <v>1</v>
      </c>
    </row>
    <row r="356" spans="8:20" ht="15">
      <c r="H356" s="31"/>
      <c r="I356" s="31"/>
      <c r="J356" s="31"/>
      <c r="M356" s="25"/>
      <c r="N356" s="32">
        <f>((G356-1)*(1-(IF(H356="no",0,'results log'!$B$3)))+1)</f>
        <v>0.050000000000000044</v>
      </c>
      <c r="O356" s="32">
        <f t="shared" si="31"/>
        <v>0</v>
      </c>
      <c r="P356" s="33"/>
      <c r="Q356" s="34"/>
      <c r="R356" s="34">
        <f>IF(ISBLANK(M356),,IF(T356&lt;&gt;1,((IF(M356="WON-EW",(((K356-1)*'results log'!$B$2)*(1-$B$3))+(((L356-1)*'results log'!$B$2)*(1-$B$3)),IF(M356="WON",(((K356-1)*'results log'!$B$2)*(1-$B$3)),IF(M356="PLACED",(((L356-1)*'results log'!$B$2)*(1-$B$3))-'results log'!$B$2,IF(J356=0,-'results log'!$B$2,-('results log'!$B$2*2))))))*E356),0))</f>
        <v>0</v>
      </c>
      <c r="S356" s="34"/>
      <c r="T356" s="19">
        <f t="shared" si="30"/>
        <v>1</v>
      </c>
    </row>
    <row r="357" spans="8:20" ht="15">
      <c r="H357" s="31"/>
      <c r="I357" s="31"/>
      <c r="J357" s="31"/>
      <c r="M357" s="25"/>
      <c r="N357" s="32">
        <f>((G357-1)*(1-(IF(H357="no",0,'results log'!$B$3)))+1)</f>
        <v>0.050000000000000044</v>
      </c>
      <c r="O357" s="32">
        <f t="shared" si="31"/>
        <v>0</v>
      </c>
      <c r="P357" s="33"/>
      <c r="Q357" s="34"/>
      <c r="R357" s="34">
        <f>IF(ISBLANK(M357),,IF(T357&lt;&gt;1,((IF(M357="WON-EW",(((K357-1)*'results log'!$B$2)*(1-$B$3))+(((L357-1)*'results log'!$B$2)*(1-$B$3)),IF(M357="WON",(((K357-1)*'results log'!$B$2)*(1-$B$3)),IF(M357="PLACED",(((L357-1)*'results log'!$B$2)*(1-$B$3))-'results log'!$B$2,IF(J357=0,-'results log'!$B$2,-('results log'!$B$2*2))))))*E357),0))</f>
        <v>0</v>
      </c>
      <c r="S357" s="34"/>
      <c r="T357" s="19">
        <f t="shared" si="30"/>
        <v>1</v>
      </c>
    </row>
    <row r="358" spans="8:20" ht="15">
      <c r="H358" s="31"/>
      <c r="I358" s="31"/>
      <c r="J358" s="31"/>
      <c r="M358" s="25"/>
      <c r="N358" s="32">
        <f>((G358-1)*(1-(IF(H358="no",0,'results log'!$B$3)))+1)</f>
        <v>0.050000000000000044</v>
      </c>
      <c r="O358" s="32">
        <f t="shared" si="31"/>
        <v>0</v>
      </c>
      <c r="P358" s="33"/>
      <c r="Q358" s="34"/>
      <c r="R358" s="34">
        <f>IF(ISBLANK(M358),,IF(T358&lt;&gt;1,((IF(M358="WON-EW",(((K358-1)*'results log'!$B$2)*(1-$B$3))+(((L358-1)*'results log'!$B$2)*(1-$B$3)),IF(M358="WON",(((K358-1)*'results log'!$B$2)*(1-$B$3)),IF(M358="PLACED",(((L358-1)*'results log'!$B$2)*(1-$B$3))-'results log'!$B$2,IF(J358=0,-'results log'!$B$2,-('results log'!$B$2*2))))))*E358),0))</f>
        <v>0</v>
      </c>
      <c r="S358" s="34"/>
      <c r="T358" s="19">
        <f t="shared" si="30"/>
        <v>1</v>
      </c>
    </row>
    <row r="359" spans="8:20" ht="15">
      <c r="H359" s="31"/>
      <c r="I359" s="31"/>
      <c r="J359" s="31"/>
      <c r="M359" s="25"/>
      <c r="N359" s="32">
        <f>((G359-1)*(1-(IF(H359="no",0,'results log'!$B$3)))+1)</f>
        <v>0.050000000000000044</v>
      </c>
      <c r="O359" s="32">
        <f t="shared" si="31"/>
        <v>0</v>
      </c>
      <c r="P359" s="33"/>
      <c r="Q359" s="34"/>
      <c r="R359" s="34">
        <f>IF(ISBLANK(M359),,IF(T359&lt;&gt;1,((IF(M359="WON-EW",(((K359-1)*'results log'!$B$2)*(1-$B$3))+(((L359-1)*'results log'!$B$2)*(1-$B$3)),IF(M359="WON",(((K359-1)*'results log'!$B$2)*(1-$B$3)),IF(M359="PLACED",(((L359-1)*'results log'!$B$2)*(1-$B$3))-'results log'!$B$2,IF(J359=0,-'results log'!$B$2,-('results log'!$B$2*2))))))*E359),0))</f>
        <v>0</v>
      </c>
      <c r="S359" s="34"/>
      <c r="T359" s="19">
        <f t="shared" si="30"/>
        <v>1</v>
      </c>
    </row>
    <row r="360" spans="8:20" ht="15">
      <c r="H360" s="31"/>
      <c r="I360" s="31"/>
      <c r="J360" s="31"/>
      <c r="M360" s="25"/>
      <c r="N360" s="32">
        <f>((G360-1)*(1-(IF(H360="no",0,'results log'!$B$3)))+1)</f>
        <v>0.050000000000000044</v>
      </c>
      <c r="O360" s="32">
        <f t="shared" si="31"/>
        <v>0</v>
      </c>
      <c r="P360" s="33"/>
      <c r="Q360" s="34"/>
      <c r="R360" s="34">
        <f>IF(ISBLANK(M360),,IF(T360&lt;&gt;1,((IF(M360="WON-EW",(((K360-1)*'results log'!$B$2)*(1-$B$3))+(((L360-1)*'results log'!$B$2)*(1-$B$3)),IF(M360="WON",(((K360-1)*'results log'!$B$2)*(1-$B$3)),IF(M360="PLACED",(((L360-1)*'results log'!$B$2)*(1-$B$3))-'results log'!$B$2,IF(J360=0,-'results log'!$B$2,-('results log'!$B$2*2))))))*E360),0))</f>
        <v>0</v>
      </c>
      <c r="S360" s="34"/>
      <c r="T360" s="19">
        <f t="shared" si="30"/>
        <v>1</v>
      </c>
    </row>
    <row r="361" spans="8:20" ht="15">
      <c r="H361" s="31"/>
      <c r="I361" s="31"/>
      <c r="J361" s="31"/>
      <c r="M361" s="25"/>
      <c r="N361" s="32">
        <f>((G361-1)*(1-(IF(H361="no",0,'results log'!$B$3)))+1)</f>
        <v>0.050000000000000044</v>
      </c>
      <c r="O361" s="32">
        <f t="shared" si="31"/>
        <v>0</v>
      </c>
      <c r="P361" s="33"/>
      <c r="Q361" s="34"/>
      <c r="R361" s="34">
        <f>IF(ISBLANK(M361),,IF(T361&lt;&gt;1,((IF(M361="WON-EW",(((K361-1)*'results log'!$B$2)*(1-$B$3))+(((L361-1)*'results log'!$B$2)*(1-$B$3)),IF(M361="WON",(((K361-1)*'results log'!$B$2)*(1-$B$3)),IF(M361="PLACED",(((L361-1)*'results log'!$B$2)*(1-$B$3))-'results log'!$B$2,IF(J361=0,-'results log'!$B$2,-('results log'!$B$2*2))))))*E361),0))</f>
        <v>0</v>
      </c>
      <c r="S361" s="34"/>
      <c r="T361" s="19">
        <f t="shared" si="30"/>
        <v>1</v>
      </c>
    </row>
    <row r="362" spans="8:20" ht="15">
      <c r="H362" s="31"/>
      <c r="I362" s="31"/>
      <c r="J362" s="31"/>
      <c r="M362" s="25"/>
      <c r="N362" s="32">
        <f>((G362-1)*(1-(IF(H362="no",0,'results log'!$B$3)))+1)</f>
        <v>0.050000000000000044</v>
      </c>
      <c r="O362" s="32">
        <f t="shared" si="31"/>
        <v>0</v>
      </c>
      <c r="P362" s="33"/>
      <c r="Q362" s="34"/>
      <c r="R362" s="34">
        <f>IF(ISBLANK(M362),,IF(T362&lt;&gt;1,((IF(M362="WON-EW",(((K362-1)*'results log'!$B$2)*(1-$B$3))+(((L362-1)*'results log'!$B$2)*(1-$B$3)),IF(M362="WON",(((K362-1)*'results log'!$B$2)*(1-$B$3)),IF(M362="PLACED",(((L362-1)*'results log'!$B$2)*(1-$B$3))-'results log'!$B$2,IF(J362=0,-'results log'!$B$2,-('results log'!$B$2*2))))))*E362),0))</f>
        <v>0</v>
      </c>
      <c r="S362" s="34"/>
      <c r="T362" s="19">
        <f t="shared" si="30"/>
        <v>1</v>
      </c>
    </row>
    <row r="363" spans="8:20" ht="15">
      <c r="H363" s="31"/>
      <c r="I363" s="31"/>
      <c r="J363" s="31"/>
      <c r="M363" s="25"/>
      <c r="N363" s="32">
        <f>((G363-1)*(1-(IF(H363="no",0,'results log'!$B$3)))+1)</f>
        <v>0.050000000000000044</v>
      </c>
      <c r="O363" s="32">
        <f t="shared" si="31"/>
        <v>0</v>
      </c>
      <c r="P363" s="33"/>
      <c r="Q363" s="34"/>
      <c r="R363" s="34">
        <f>IF(ISBLANK(M363),,IF(T363&lt;&gt;1,((IF(M363="WON-EW",(((K363-1)*'results log'!$B$2)*(1-$B$3))+(((L363-1)*'results log'!$B$2)*(1-$B$3)),IF(M363="WON",(((K363-1)*'results log'!$B$2)*(1-$B$3)),IF(M363="PLACED",(((L363-1)*'results log'!$B$2)*(1-$B$3))-'results log'!$B$2,IF(J363=0,-'results log'!$B$2,-('results log'!$B$2*2))))))*E363),0))</f>
        <v>0</v>
      </c>
      <c r="S363" s="34"/>
      <c r="T363" s="19">
        <f t="shared" si="30"/>
        <v>1</v>
      </c>
    </row>
    <row r="364" spans="8:20" ht="15">
      <c r="H364" s="31"/>
      <c r="I364" s="31"/>
      <c r="J364" s="31"/>
      <c r="M364" s="25"/>
      <c r="N364" s="32">
        <f>((G364-1)*(1-(IF(H364="no",0,'results log'!$B$3)))+1)</f>
        <v>0.050000000000000044</v>
      </c>
      <c r="O364" s="32">
        <f t="shared" si="31"/>
        <v>0</v>
      </c>
      <c r="P364" s="33"/>
      <c r="Q364" s="34"/>
      <c r="R364" s="34">
        <f>IF(ISBLANK(M364),,IF(T364&lt;&gt;1,((IF(M364="WON-EW",(((K364-1)*'results log'!$B$2)*(1-$B$3))+(((L364-1)*'results log'!$B$2)*(1-$B$3)),IF(M364="WON",(((K364-1)*'results log'!$B$2)*(1-$B$3)),IF(M364="PLACED",(((L364-1)*'results log'!$B$2)*(1-$B$3))-'results log'!$B$2,IF(J364=0,-'results log'!$B$2,-('results log'!$B$2*2))))))*E364),0))</f>
        <v>0</v>
      </c>
      <c r="S364" s="34"/>
      <c r="T364" s="19">
        <f t="shared" si="30"/>
        <v>1</v>
      </c>
    </row>
    <row r="365" spans="8:20" ht="15">
      <c r="H365" s="31"/>
      <c r="I365" s="31"/>
      <c r="J365" s="31"/>
      <c r="M365" s="25"/>
      <c r="N365" s="32">
        <f>((G365-1)*(1-(IF(H365="no",0,'results log'!$B$3)))+1)</f>
        <v>0.050000000000000044</v>
      </c>
      <c r="O365" s="32">
        <f t="shared" si="31"/>
        <v>0</v>
      </c>
      <c r="P365" s="33"/>
      <c r="Q365" s="34"/>
      <c r="R365" s="34">
        <f>IF(ISBLANK(M365),,IF(T365&lt;&gt;1,((IF(M365="WON-EW",(((K365-1)*'results log'!$B$2)*(1-$B$3))+(((L365-1)*'results log'!$B$2)*(1-$B$3)),IF(M365="WON",(((K365-1)*'results log'!$B$2)*(1-$B$3)),IF(M365="PLACED",(((L365-1)*'results log'!$B$2)*(1-$B$3))-'results log'!$B$2,IF(J365=0,-'results log'!$B$2,-('results log'!$B$2*2))))))*E365),0))</f>
        <v>0</v>
      </c>
      <c r="S365" s="34"/>
      <c r="T365" s="19">
        <f t="shared" si="30"/>
        <v>1</v>
      </c>
    </row>
    <row r="366" spans="8:20" ht="15">
      <c r="H366" s="31"/>
      <c r="I366" s="31"/>
      <c r="J366" s="31"/>
      <c r="M366" s="25"/>
      <c r="N366" s="32">
        <f>((G366-1)*(1-(IF(H366="no",0,'results log'!$B$3)))+1)</f>
        <v>0.050000000000000044</v>
      </c>
      <c r="O366" s="32">
        <f t="shared" si="31"/>
        <v>0</v>
      </c>
      <c r="P366" s="33"/>
      <c r="Q366" s="34"/>
      <c r="R366" s="34">
        <f>IF(ISBLANK(M366),,IF(T366&lt;&gt;1,((IF(M366="WON-EW",(((K366-1)*'results log'!$B$2)*(1-$B$3))+(((L366-1)*'results log'!$B$2)*(1-$B$3)),IF(M366="WON",(((K366-1)*'results log'!$B$2)*(1-$B$3)),IF(M366="PLACED",(((L366-1)*'results log'!$B$2)*(1-$B$3))-'results log'!$B$2,IF(J366=0,-'results log'!$B$2,-('results log'!$B$2*2))))))*E366),0))</f>
        <v>0</v>
      </c>
      <c r="S366" s="34"/>
      <c r="T366" s="19">
        <f t="shared" si="30"/>
        <v>1</v>
      </c>
    </row>
    <row r="367" spans="8:20" ht="15">
      <c r="H367" s="31"/>
      <c r="I367" s="31"/>
      <c r="J367" s="31"/>
      <c r="M367" s="25"/>
      <c r="N367" s="32">
        <f>((G367-1)*(1-(IF(H367="no",0,'results log'!$B$3)))+1)</f>
        <v>0.050000000000000044</v>
      </c>
      <c r="O367" s="32">
        <f t="shared" si="31"/>
        <v>0</v>
      </c>
      <c r="P367" s="33"/>
      <c r="Q367" s="34"/>
      <c r="R367" s="34">
        <f>IF(ISBLANK(M367),,IF(T367&lt;&gt;1,((IF(M367="WON-EW",(((K367-1)*'results log'!$B$2)*(1-$B$3))+(((L367-1)*'results log'!$B$2)*(1-$B$3)),IF(M367="WON",(((K367-1)*'results log'!$B$2)*(1-$B$3)),IF(M367="PLACED",(((L367-1)*'results log'!$B$2)*(1-$B$3))-'results log'!$B$2,IF(J367=0,-'results log'!$B$2,-('results log'!$B$2*2))))))*E367),0))</f>
        <v>0</v>
      </c>
      <c r="S367" s="34"/>
      <c r="T367" s="19">
        <f t="shared" si="30"/>
        <v>1</v>
      </c>
    </row>
    <row r="368" spans="8:20" ht="15">
      <c r="H368" s="31"/>
      <c r="I368" s="31"/>
      <c r="J368" s="31"/>
      <c r="M368" s="25"/>
      <c r="N368" s="32">
        <f>((G368-1)*(1-(IF(H368="no",0,'results log'!$B$3)))+1)</f>
        <v>0.050000000000000044</v>
      </c>
      <c r="O368" s="32">
        <f t="shared" si="31"/>
        <v>0</v>
      </c>
      <c r="P368" s="33"/>
      <c r="Q368" s="34"/>
      <c r="R368" s="34">
        <f>IF(ISBLANK(M368),,IF(T368&lt;&gt;1,((IF(M368="WON-EW",(((K368-1)*'results log'!$B$2)*(1-$B$3))+(((L368-1)*'results log'!$B$2)*(1-$B$3)),IF(M368="WON",(((K368-1)*'results log'!$B$2)*(1-$B$3)),IF(M368="PLACED",(((L368-1)*'results log'!$B$2)*(1-$B$3))-'results log'!$B$2,IF(J368=0,-'results log'!$B$2,-('results log'!$B$2*2))))))*E368),0))</f>
        <v>0</v>
      </c>
      <c r="S368" s="34"/>
      <c r="T368" s="19">
        <f t="shared" si="30"/>
        <v>1</v>
      </c>
    </row>
    <row r="369" spans="8:20" ht="15">
      <c r="H369" s="31"/>
      <c r="I369" s="31"/>
      <c r="J369" s="31"/>
      <c r="M369" s="25"/>
      <c r="N369" s="32">
        <f>((G369-1)*(1-(IF(H369="no",0,'results log'!$B$3)))+1)</f>
        <v>0.050000000000000044</v>
      </c>
      <c r="O369" s="32">
        <f t="shared" si="31"/>
        <v>0</v>
      </c>
      <c r="P369" s="33"/>
      <c r="Q369" s="34"/>
      <c r="R369" s="34">
        <f>IF(ISBLANK(M369),,IF(T369&lt;&gt;1,((IF(M369="WON-EW",(((K369-1)*'results log'!$B$2)*(1-$B$3))+(((L369-1)*'results log'!$B$2)*(1-$B$3)),IF(M369="WON",(((K369-1)*'results log'!$B$2)*(1-$B$3)),IF(M369="PLACED",(((L369-1)*'results log'!$B$2)*(1-$B$3))-'results log'!$B$2,IF(J369=0,-'results log'!$B$2,-('results log'!$B$2*2))))))*E369),0))</f>
        <v>0</v>
      </c>
      <c r="S369" s="34"/>
      <c r="T369" s="19">
        <f t="shared" si="30"/>
        <v>1</v>
      </c>
    </row>
    <row r="370" spans="8:20" ht="15">
      <c r="H370" s="31"/>
      <c r="I370" s="31"/>
      <c r="J370" s="31"/>
      <c r="M370" s="25"/>
      <c r="N370" s="32">
        <f>((G370-1)*(1-(IF(H370="no",0,'results log'!$B$3)))+1)</f>
        <v>0.050000000000000044</v>
      </c>
      <c r="O370" s="32">
        <f t="shared" si="31"/>
        <v>0</v>
      </c>
      <c r="P370" s="33"/>
      <c r="Q370" s="34"/>
      <c r="R370" s="34">
        <f>IF(ISBLANK(M370),,IF(T370&lt;&gt;1,((IF(M370="WON-EW",(((K370-1)*'results log'!$B$2)*(1-$B$3))+(((L370-1)*'results log'!$B$2)*(1-$B$3)),IF(M370="WON",(((K370-1)*'results log'!$B$2)*(1-$B$3)),IF(M370="PLACED",(((L370-1)*'results log'!$B$2)*(1-$B$3))-'results log'!$B$2,IF(J370=0,-'results log'!$B$2,-('results log'!$B$2*2))))))*E370),0))</f>
        <v>0</v>
      </c>
      <c r="S370" s="34"/>
      <c r="T370" s="19">
        <f t="shared" si="30"/>
        <v>1</v>
      </c>
    </row>
    <row r="371" spans="8:20" ht="15">
      <c r="H371" s="31"/>
      <c r="I371" s="31"/>
      <c r="J371" s="31"/>
      <c r="M371" s="25"/>
      <c r="N371" s="32">
        <f>((G371-1)*(1-(IF(H371="no",0,'results log'!$B$3)))+1)</f>
        <v>0.050000000000000044</v>
      </c>
      <c r="O371" s="32">
        <f t="shared" si="31"/>
        <v>0</v>
      </c>
      <c r="P371" s="33"/>
      <c r="Q371" s="34"/>
      <c r="R371" s="34">
        <f>IF(ISBLANK(M371),,IF(T371&lt;&gt;1,((IF(M371="WON-EW",(((K371-1)*'results log'!$B$2)*(1-$B$3))+(((L371-1)*'results log'!$B$2)*(1-$B$3)),IF(M371="WON",(((K371-1)*'results log'!$B$2)*(1-$B$3)),IF(M371="PLACED",(((L371-1)*'results log'!$B$2)*(1-$B$3))-'results log'!$B$2,IF(J371=0,-'results log'!$B$2,-('results log'!$B$2*2))))))*E371),0))</f>
        <v>0</v>
      </c>
      <c r="S371" s="34"/>
      <c r="T371" s="19">
        <f t="shared" si="30"/>
        <v>1</v>
      </c>
    </row>
    <row r="372" spans="8:20" ht="15">
      <c r="H372" s="31"/>
      <c r="I372" s="31"/>
      <c r="J372" s="31"/>
      <c r="M372" s="25"/>
      <c r="N372" s="32">
        <f>((G372-1)*(1-(IF(H372="no",0,'results log'!$B$3)))+1)</f>
        <v>0.050000000000000044</v>
      </c>
      <c r="O372" s="32">
        <f t="shared" si="31"/>
        <v>0</v>
      </c>
      <c r="P372" s="33"/>
      <c r="Q372" s="34"/>
      <c r="R372" s="34">
        <f>IF(ISBLANK(M372),,IF(T372&lt;&gt;1,((IF(M372="WON-EW",(((K372-1)*'results log'!$B$2)*(1-$B$3))+(((L372-1)*'results log'!$B$2)*(1-$B$3)),IF(M372="WON",(((K372-1)*'results log'!$B$2)*(1-$B$3)),IF(M372="PLACED",(((L372-1)*'results log'!$B$2)*(1-$B$3))-'results log'!$B$2,IF(J372=0,-'results log'!$B$2,-('results log'!$B$2*2))))))*E372),0))</f>
        <v>0</v>
      </c>
      <c r="S372" s="34"/>
      <c r="T372" s="19">
        <f t="shared" si="30"/>
        <v>1</v>
      </c>
    </row>
    <row r="373" spans="8:20" ht="15">
      <c r="H373" s="31"/>
      <c r="I373" s="31"/>
      <c r="J373" s="31"/>
      <c r="M373" s="25"/>
      <c r="N373" s="32">
        <f>((G373-1)*(1-(IF(H373="no",0,'results log'!$B$3)))+1)</f>
        <v>0.050000000000000044</v>
      </c>
      <c r="O373" s="32">
        <f t="shared" si="31"/>
        <v>0</v>
      </c>
      <c r="P373" s="33"/>
      <c r="Q373" s="34"/>
      <c r="R373" s="34">
        <f>IF(ISBLANK(M373),,IF(T373&lt;&gt;1,((IF(M373="WON-EW",(((K373-1)*'results log'!$B$2)*(1-$B$3))+(((L373-1)*'results log'!$B$2)*(1-$B$3)),IF(M373="WON",(((K373-1)*'results log'!$B$2)*(1-$B$3)),IF(M373="PLACED",(((L373-1)*'results log'!$B$2)*(1-$B$3))-'results log'!$B$2,IF(J373=0,-'results log'!$B$2,-('results log'!$B$2*2))))))*E373),0))</f>
        <v>0</v>
      </c>
      <c r="S373" s="34"/>
      <c r="T373" s="19">
        <f t="shared" si="30"/>
        <v>1</v>
      </c>
    </row>
    <row r="374" spans="8:20" ht="15">
      <c r="H374" s="31"/>
      <c r="I374" s="31"/>
      <c r="J374" s="31"/>
      <c r="M374" s="25"/>
      <c r="N374" s="32">
        <f>((G374-1)*(1-(IF(H374="no",0,'results log'!$B$3)))+1)</f>
        <v>0.050000000000000044</v>
      </c>
      <c r="O374" s="32">
        <f t="shared" si="31"/>
        <v>0</v>
      </c>
      <c r="P374" s="33"/>
      <c r="Q374" s="34"/>
      <c r="R374" s="34">
        <f>IF(ISBLANK(M374),,IF(T374&lt;&gt;1,((IF(M374="WON-EW",(((K374-1)*'results log'!$B$2)*(1-$B$3))+(((L374-1)*'results log'!$B$2)*(1-$B$3)),IF(M374="WON",(((K374-1)*'results log'!$B$2)*(1-$B$3)),IF(M374="PLACED",(((L374-1)*'results log'!$B$2)*(1-$B$3))-'results log'!$B$2,IF(J374=0,-'results log'!$B$2,-('results log'!$B$2*2))))))*E374),0))</f>
        <v>0</v>
      </c>
      <c r="S374" s="34"/>
      <c r="T374" s="19">
        <f t="shared" si="30"/>
        <v>1</v>
      </c>
    </row>
    <row r="375" spans="8:20" ht="15">
      <c r="H375" s="31"/>
      <c r="I375" s="31"/>
      <c r="J375" s="31"/>
      <c r="M375" s="25"/>
      <c r="N375" s="32">
        <f>((G375-1)*(1-(IF(H375="no",0,'results log'!$B$3)))+1)</f>
        <v>0.050000000000000044</v>
      </c>
      <c r="O375" s="32">
        <f t="shared" si="31"/>
        <v>0</v>
      </c>
      <c r="P375" s="33"/>
      <c r="Q375" s="34"/>
      <c r="R375" s="34">
        <f>IF(ISBLANK(M375),,IF(T375&lt;&gt;1,((IF(M375="WON-EW",(((K375-1)*'results log'!$B$2)*(1-$B$3))+(((L375-1)*'results log'!$B$2)*(1-$B$3)),IF(M375="WON",(((K375-1)*'results log'!$B$2)*(1-$B$3)),IF(M375="PLACED",(((L375-1)*'results log'!$B$2)*(1-$B$3))-'results log'!$B$2,IF(J375=0,-'results log'!$B$2,-('results log'!$B$2*2))))))*E375),0))</f>
        <v>0</v>
      </c>
      <c r="S375" s="34"/>
      <c r="T375" s="19">
        <f t="shared" si="30"/>
        <v>1</v>
      </c>
    </row>
    <row r="376" spans="8:20" ht="15">
      <c r="H376" s="31"/>
      <c r="I376" s="31"/>
      <c r="J376" s="31"/>
      <c r="M376" s="25"/>
      <c r="N376" s="32">
        <f>((G376-1)*(1-(IF(H376="no",0,'results log'!$B$3)))+1)</f>
        <v>0.050000000000000044</v>
      </c>
      <c r="O376" s="32">
        <f t="shared" si="31"/>
        <v>0</v>
      </c>
      <c r="P376" s="33"/>
      <c r="Q376" s="34"/>
      <c r="R376" s="34">
        <f>IF(ISBLANK(M376),,IF(T376&lt;&gt;1,((IF(M376="WON-EW",(((K376-1)*'results log'!$B$2)*(1-$B$3))+(((L376-1)*'results log'!$B$2)*(1-$B$3)),IF(M376="WON",(((K376-1)*'results log'!$B$2)*(1-$B$3)),IF(M376="PLACED",(((L376-1)*'results log'!$B$2)*(1-$B$3))-'results log'!$B$2,IF(J376=0,-'results log'!$B$2,-('results log'!$B$2*2))))))*E376),0))</f>
        <v>0</v>
      </c>
      <c r="S376" s="34"/>
      <c r="T376" s="19">
        <f t="shared" si="30"/>
        <v>1</v>
      </c>
    </row>
    <row r="377" spans="8:20" ht="15">
      <c r="H377" s="31"/>
      <c r="I377" s="31"/>
      <c r="J377" s="31"/>
      <c r="M377" s="25"/>
      <c r="N377" s="32">
        <f>((G377-1)*(1-(IF(H377="no",0,'results log'!$B$3)))+1)</f>
        <v>0.050000000000000044</v>
      </c>
      <c r="O377" s="32">
        <f t="shared" si="31"/>
        <v>0</v>
      </c>
      <c r="P377" s="33"/>
      <c r="Q377" s="34"/>
      <c r="R377" s="34">
        <f>IF(ISBLANK(M377),,IF(T377&lt;&gt;1,((IF(M377="WON-EW",(((K377-1)*'results log'!$B$2)*(1-$B$3))+(((L377-1)*'results log'!$B$2)*(1-$B$3)),IF(M377="WON",(((K377-1)*'results log'!$B$2)*(1-$B$3)),IF(M377="PLACED",(((L377-1)*'results log'!$B$2)*(1-$B$3))-'results log'!$B$2,IF(J377=0,-'results log'!$B$2,-('results log'!$B$2*2))))))*E377),0))</f>
        <v>0</v>
      </c>
      <c r="S377" s="34"/>
      <c r="T377" s="19">
        <f t="shared" si="30"/>
        <v>1</v>
      </c>
    </row>
    <row r="378" spans="8:20" ht="15">
      <c r="H378" s="31"/>
      <c r="I378" s="31"/>
      <c r="J378" s="31"/>
      <c r="M378" s="25"/>
      <c r="N378" s="32">
        <f>((G378-1)*(1-(IF(H378="no",0,'results log'!$B$3)))+1)</f>
        <v>0.050000000000000044</v>
      </c>
      <c r="O378" s="32">
        <f t="shared" si="31"/>
        <v>0</v>
      </c>
      <c r="P378" s="33"/>
      <c r="Q378" s="34"/>
      <c r="R378" s="34">
        <f>IF(ISBLANK(M378),,IF(T378&lt;&gt;1,((IF(M378="WON-EW",(((K378-1)*'results log'!$B$2)*(1-$B$3))+(((L378-1)*'results log'!$B$2)*(1-$B$3)),IF(M378="WON",(((K378-1)*'results log'!$B$2)*(1-$B$3)),IF(M378="PLACED",(((L378-1)*'results log'!$B$2)*(1-$B$3))-'results log'!$B$2,IF(J378=0,-'results log'!$B$2,-('results log'!$B$2*2))))))*E378),0))</f>
        <v>0</v>
      </c>
      <c r="S378" s="34"/>
      <c r="T378" s="19">
        <f t="shared" si="30"/>
        <v>1</v>
      </c>
    </row>
    <row r="379" spans="8:20" ht="15">
      <c r="H379" s="31"/>
      <c r="I379" s="31"/>
      <c r="J379" s="31"/>
      <c r="M379" s="25"/>
      <c r="N379" s="32">
        <f>((G379-1)*(1-(IF(H379="no",0,'results log'!$B$3)))+1)</f>
        <v>0.050000000000000044</v>
      </c>
      <c r="O379" s="32">
        <f t="shared" si="31"/>
        <v>0</v>
      </c>
      <c r="P379" s="33"/>
      <c r="Q379" s="34"/>
      <c r="R379" s="34">
        <f>IF(ISBLANK(M379),,IF(T379&lt;&gt;1,((IF(M379="WON-EW",(((K379-1)*'results log'!$B$2)*(1-$B$3))+(((L379-1)*'results log'!$B$2)*(1-$B$3)),IF(M379="WON",(((K379-1)*'results log'!$B$2)*(1-$B$3)),IF(M379="PLACED",(((L379-1)*'results log'!$B$2)*(1-$B$3))-'results log'!$B$2,IF(J379=0,-'results log'!$B$2,-('results log'!$B$2*2))))))*E379),0))</f>
        <v>0</v>
      </c>
      <c r="S379" s="34"/>
      <c r="T379" s="19">
        <f t="shared" si="30"/>
        <v>1</v>
      </c>
    </row>
    <row r="380" spans="8:20" ht="15">
      <c r="H380" s="31"/>
      <c r="I380" s="31"/>
      <c r="J380" s="31"/>
      <c r="M380" s="25"/>
      <c r="N380" s="32">
        <f>((G380-1)*(1-(IF(H380="no",0,'results log'!$B$3)))+1)</f>
        <v>0.050000000000000044</v>
      </c>
      <c r="O380" s="32">
        <f t="shared" si="31"/>
        <v>0</v>
      </c>
      <c r="P380" s="33"/>
      <c r="Q380" s="34"/>
      <c r="R380" s="34">
        <f>IF(ISBLANK(M380),,IF(T380&lt;&gt;1,((IF(M380="WON-EW",(((K380-1)*'results log'!$B$2)*(1-$B$3))+(((L380-1)*'results log'!$B$2)*(1-$B$3)),IF(M380="WON",(((K380-1)*'results log'!$B$2)*(1-$B$3)),IF(M380="PLACED",(((L380-1)*'results log'!$B$2)*(1-$B$3))-'results log'!$B$2,IF(J380=0,-'results log'!$B$2,-('results log'!$B$2*2))))))*E380),0))</f>
        <v>0</v>
      </c>
      <c r="S380" s="34"/>
      <c r="T380" s="19">
        <f t="shared" si="30"/>
        <v>1</v>
      </c>
    </row>
    <row r="381" spans="8:20" ht="15">
      <c r="H381" s="31"/>
      <c r="I381" s="31"/>
      <c r="J381" s="31"/>
      <c r="M381" s="25"/>
      <c r="N381" s="32">
        <f>((G381-1)*(1-(IF(H381="no",0,'results log'!$B$3)))+1)</f>
        <v>0.050000000000000044</v>
      </c>
      <c r="O381" s="32">
        <f t="shared" si="31"/>
        <v>0</v>
      </c>
      <c r="P381" s="33"/>
      <c r="Q381" s="34"/>
      <c r="R381" s="34">
        <f>IF(ISBLANK(M381),,IF(T381&lt;&gt;1,((IF(M381="WON-EW",(((K381-1)*'results log'!$B$2)*(1-$B$3))+(((L381-1)*'results log'!$B$2)*(1-$B$3)),IF(M381="WON",(((K381-1)*'results log'!$B$2)*(1-$B$3)),IF(M381="PLACED",(((L381-1)*'results log'!$B$2)*(1-$B$3))-'results log'!$B$2,IF(J381=0,-'results log'!$B$2,-('results log'!$B$2*2))))))*E381),0))</f>
        <v>0</v>
      </c>
      <c r="S381" s="34"/>
      <c r="T381" s="19">
        <f t="shared" si="30"/>
        <v>1</v>
      </c>
    </row>
    <row r="382" spans="8:20" ht="15">
      <c r="H382" s="31"/>
      <c r="I382" s="31"/>
      <c r="J382" s="31"/>
      <c r="M382" s="25"/>
      <c r="N382" s="32">
        <f>((G382-1)*(1-(IF(H382="no",0,'results log'!$B$3)))+1)</f>
        <v>0.050000000000000044</v>
      </c>
      <c r="O382" s="32">
        <f t="shared" si="31"/>
        <v>0</v>
      </c>
      <c r="P382" s="33"/>
      <c r="Q382" s="34"/>
      <c r="R382" s="34">
        <f>IF(ISBLANK(M382),,IF(T382&lt;&gt;1,((IF(M382="WON-EW",(((K382-1)*'results log'!$B$2)*(1-$B$3))+(((L382-1)*'results log'!$B$2)*(1-$B$3)),IF(M382="WON",(((K382-1)*'results log'!$B$2)*(1-$B$3)),IF(M382="PLACED",(((L382-1)*'results log'!$B$2)*(1-$B$3))-'results log'!$B$2,IF(J382=0,-'results log'!$B$2,-('results log'!$B$2*2))))))*E382),0))</f>
        <v>0</v>
      </c>
      <c r="S382" s="34"/>
      <c r="T382" s="19">
        <f t="shared" si="30"/>
        <v>1</v>
      </c>
    </row>
    <row r="383" spans="8:20" ht="15">
      <c r="H383" s="31"/>
      <c r="I383" s="31"/>
      <c r="J383" s="31"/>
      <c r="M383" s="25"/>
      <c r="N383" s="32">
        <f>((G383-1)*(1-(IF(H383="no",0,'results log'!$B$3)))+1)</f>
        <v>0.050000000000000044</v>
      </c>
      <c r="O383" s="32">
        <f t="shared" si="31"/>
        <v>0</v>
      </c>
      <c r="P383" s="33"/>
      <c r="Q383" s="34"/>
      <c r="R383" s="34">
        <f>IF(ISBLANK(M383),,IF(T383&lt;&gt;1,((IF(M383="WON-EW",(((K383-1)*'results log'!$B$2)*(1-$B$3))+(((L383-1)*'results log'!$B$2)*(1-$B$3)),IF(M383="WON",(((K383-1)*'results log'!$B$2)*(1-$B$3)),IF(M383="PLACED",(((L383-1)*'results log'!$B$2)*(1-$B$3))-'results log'!$B$2,IF(J383=0,-'results log'!$B$2,-('results log'!$B$2*2))))))*E383),0))</f>
        <v>0</v>
      </c>
      <c r="S383" s="34"/>
      <c r="T383" s="19">
        <f t="shared" si="30"/>
        <v>1</v>
      </c>
    </row>
    <row r="384" spans="8:20" ht="15">
      <c r="H384" s="31"/>
      <c r="I384" s="31"/>
      <c r="J384" s="31"/>
      <c r="M384" s="25"/>
      <c r="N384" s="32">
        <f>((G384-1)*(1-(IF(H384="no",0,'results log'!$B$3)))+1)</f>
        <v>0.050000000000000044</v>
      </c>
      <c r="O384" s="32">
        <f t="shared" si="31"/>
        <v>0</v>
      </c>
      <c r="P384" s="33"/>
      <c r="Q384" s="34"/>
      <c r="R384" s="34">
        <f>IF(ISBLANK(M384),,IF(T384&lt;&gt;1,((IF(M384="WON-EW",(((K384-1)*'results log'!$B$2)*(1-$B$3))+(((L384-1)*'results log'!$B$2)*(1-$B$3)),IF(M384="WON",(((K384-1)*'results log'!$B$2)*(1-$B$3)),IF(M384="PLACED",(((L384-1)*'results log'!$B$2)*(1-$B$3))-'results log'!$B$2,IF(J384=0,-'results log'!$B$2,-('results log'!$B$2*2))))))*E384),0))</f>
        <v>0</v>
      </c>
      <c r="S384" s="34"/>
      <c r="T384" s="19">
        <f t="shared" si="30"/>
        <v>1</v>
      </c>
    </row>
    <row r="385" spans="8:20" ht="15">
      <c r="H385" s="31"/>
      <c r="I385" s="31"/>
      <c r="J385" s="31"/>
      <c r="M385" s="25"/>
      <c r="N385" s="32">
        <f>((G385-1)*(1-(IF(H385="no",0,'results log'!$B$3)))+1)</f>
        <v>0.050000000000000044</v>
      </c>
      <c r="O385" s="32">
        <f t="shared" si="31"/>
        <v>0</v>
      </c>
      <c r="P385" s="33"/>
      <c r="Q385" s="34"/>
      <c r="R385" s="34">
        <f>IF(ISBLANK(M385),,IF(T385&lt;&gt;1,((IF(M385="WON-EW",(((K385-1)*'results log'!$B$2)*(1-$B$3))+(((L385-1)*'results log'!$B$2)*(1-$B$3)),IF(M385="WON",(((K385-1)*'results log'!$B$2)*(1-$B$3)),IF(M385="PLACED",(((L385-1)*'results log'!$B$2)*(1-$B$3))-'results log'!$B$2,IF(J385=0,-'results log'!$B$2,-('results log'!$B$2*2))))))*E385),0))</f>
        <v>0</v>
      </c>
      <c r="S385" s="34"/>
      <c r="T385" s="19">
        <f t="shared" si="30"/>
        <v>1</v>
      </c>
    </row>
    <row r="386" spans="8:20" ht="15">
      <c r="H386" s="31"/>
      <c r="I386" s="31"/>
      <c r="J386" s="31"/>
      <c r="M386" s="25"/>
      <c r="N386" s="32">
        <f>((G386-1)*(1-(IF(H386="no",0,'results log'!$B$3)))+1)</f>
        <v>0.050000000000000044</v>
      </c>
      <c r="O386" s="32">
        <f t="shared" si="31"/>
        <v>0</v>
      </c>
      <c r="P386" s="33"/>
      <c r="Q386" s="34"/>
      <c r="R386" s="34">
        <f>IF(ISBLANK(M386),,IF(T386&lt;&gt;1,((IF(M386="WON-EW",(((K386-1)*'results log'!$B$2)*(1-$B$3))+(((L386-1)*'results log'!$B$2)*(1-$B$3)),IF(M386="WON",(((K386-1)*'results log'!$B$2)*(1-$B$3)),IF(M386="PLACED",(((L386-1)*'results log'!$B$2)*(1-$B$3))-'results log'!$B$2,IF(J386=0,-'results log'!$B$2,-('results log'!$B$2*2))))))*E386),0))</f>
        <v>0</v>
      </c>
      <c r="S386" s="34"/>
      <c r="T386" s="19">
        <f t="shared" si="30"/>
        <v>1</v>
      </c>
    </row>
    <row r="387" spans="8:20" ht="15">
      <c r="H387" s="31"/>
      <c r="I387" s="31"/>
      <c r="J387" s="31"/>
      <c r="M387" s="25"/>
      <c r="N387" s="32">
        <f>((G387-1)*(1-(IF(H387="no",0,'results log'!$B$3)))+1)</f>
        <v>0.050000000000000044</v>
      </c>
      <c r="O387" s="32">
        <f t="shared" si="31"/>
        <v>0</v>
      </c>
      <c r="P387" s="33"/>
      <c r="Q387" s="34"/>
      <c r="R387" s="34">
        <f>IF(ISBLANK(M387),,IF(T387&lt;&gt;1,((IF(M387="WON-EW",(((K387-1)*'results log'!$B$2)*(1-$B$3))+(((L387-1)*'results log'!$B$2)*(1-$B$3)),IF(M387="WON",(((K387-1)*'results log'!$B$2)*(1-$B$3)),IF(M387="PLACED",(((L387-1)*'results log'!$B$2)*(1-$B$3))-'results log'!$B$2,IF(J387=0,-'results log'!$B$2,-('results log'!$B$2*2))))))*E387),0))</f>
        <v>0</v>
      </c>
      <c r="S387" s="34"/>
      <c r="T387" s="19">
        <f t="shared" si="30"/>
        <v>1</v>
      </c>
    </row>
    <row r="388" spans="8:20" ht="15">
      <c r="H388" s="31"/>
      <c r="I388" s="31"/>
      <c r="J388" s="31"/>
      <c r="M388" s="25"/>
      <c r="N388" s="32">
        <f>((G388-1)*(1-(IF(H388="no",0,'results log'!$B$3)))+1)</f>
        <v>0.050000000000000044</v>
      </c>
      <c r="O388" s="32">
        <f t="shared" si="31"/>
        <v>0</v>
      </c>
      <c r="P388" s="33"/>
      <c r="Q388" s="34"/>
      <c r="R388" s="34">
        <f>IF(ISBLANK(M388),,IF(T388&lt;&gt;1,((IF(M388="WON-EW",(((K388-1)*'results log'!$B$2)*(1-$B$3))+(((L388-1)*'results log'!$B$2)*(1-$B$3)),IF(M388="WON",(((K388-1)*'results log'!$B$2)*(1-$B$3)),IF(M388="PLACED",(((L388-1)*'results log'!$B$2)*(1-$B$3))-'results log'!$B$2,IF(J388=0,-'results log'!$B$2,-('results log'!$B$2*2))))))*E388),0))</f>
        <v>0</v>
      </c>
      <c r="S388" s="34"/>
      <c r="T388" s="19">
        <f t="shared" si="30"/>
        <v>1</v>
      </c>
    </row>
    <row r="389" spans="8:20" ht="15">
      <c r="H389" s="31"/>
      <c r="I389" s="31"/>
      <c r="J389" s="31"/>
      <c r="M389" s="25"/>
      <c r="N389" s="32">
        <f>((G389-1)*(1-(IF(H389="no",0,'results log'!$B$3)))+1)</f>
        <v>0.050000000000000044</v>
      </c>
      <c r="O389" s="32">
        <f t="shared" si="31"/>
        <v>0</v>
      </c>
      <c r="P389" s="33"/>
      <c r="Q389" s="34"/>
      <c r="R389" s="34">
        <f>IF(ISBLANK(M389),,IF(T389&lt;&gt;1,((IF(M389="WON-EW",(((K389-1)*'results log'!$B$2)*(1-$B$3))+(((L389-1)*'results log'!$B$2)*(1-$B$3)),IF(M389="WON",(((K389-1)*'results log'!$B$2)*(1-$B$3)),IF(M389="PLACED",(((L389-1)*'results log'!$B$2)*(1-$B$3))-'results log'!$B$2,IF(J389=0,-'results log'!$B$2,-('results log'!$B$2*2))))))*E389),0))</f>
        <v>0</v>
      </c>
      <c r="S389" s="34"/>
      <c r="T389" s="19">
        <f t="shared" si="30"/>
        <v>1</v>
      </c>
    </row>
    <row r="390" spans="8:20" ht="15">
      <c r="H390" s="31"/>
      <c r="I390" s="31"/>
      <c r="J390" s="31"/>
      <c r="M390" s="25"/>
      <c r="N390" s="32">
        <f>((G390-1)*(1-(IF(H390="no",0,'results log'!$B$3)))+1)</f>
        <v>0.050000000000000044</v>
      </c>
      <c r="O390" s="32">
        <f t="shared" si="31"/>
        <v>0</v>
      </c>
      <c r="P390" s="33"/>
      <c r="Q390" s="34"/>
      <c r="R390" s="34">
        <f>IF(ISBLANK(M390),,IF(T390&lt;&gt;1,((IF(M390="WON-EW",(((K390-1)*'results log'!$B$2)*(1-$B$3))+(((L390-1)*'results log'!$B$2)*(1-$B$3)),IF(M390="WON",(((K390-1)*'results log'!$B$2)*(1-$B$3)),IF(M390="PLACED",(((L390-1)*'results log'!$B$2)*(1-$B$3))-'results log'!$B$2,IF(J390=0,-'results log'!$B$2,-('results log'!$B$2*2))))))*E390),0))</f>
        <v>0</v>
      </c>
      <c r="S390" s="34"/>
      <c r="T390" s="19">
        <f t="shared" si="30"/>
        <v>1</v>
      </c>
    </row>
    <row r="391" spans="8:20" ht="15">
      <c r="H391" s="31"/>
      <c r="I391" s="31"/>
      <c r="J391" s="31"/>
      <c r="M391" s="25"/>
      <c r="N391" s="32">
        <f>((G391-1)*(1-(IF(H391="no",0,'results log'!$B$3)))+1)</f>
        <v>0.050000000000000044</v>
      </c>
      <c r="O391" s="32">
        <f t="shared" si="31"/>
        <v>0</v>
      </c>
      <c r="P391" s="33"/>
      <c r="Q391" s="34"/>
      <c r="R391" s="34">
        <f>IF(ISBLANK(M391),,IF(T391&lt;&gt;1,((IF(M391="WON-EW",(((K391-1)*'results log'!$B$2)*(1-$B$3))+(((L391-1)*'results log'!$B$2)*(1-$B$3)),IF(M391="WON",(((K391-1)*'results log'!$B$2)*(1-$B$3)),IF(M391="PLACED",(((L391-1)*'results log'!$B$2)*(1-$B$3))-'results log'!$B$2,IF(J391=0,-'results log'!$B$2,-('results log'!$B$2*2))))))*E391),0))</f>
        <v>0</v>
      </c>
      <c r="S391" s="34"/>
      <c r="T391" s="19">
        <f t="shared" si="30"/>
        <v>1</v>
      </c>
    </row>
    <row r="392" spans="8:20" ht="15">
      <c r="H392" s="31"/>
      <c r="I392" s="31"/>
      <c r="J392" s="31"/>
      <c r="M392" s="25"/>
      <c r="N392" s="32">
        <f>((G392-1)*(1-(IF(H392="no",0,'results log'!$B$3)))+1)</f>
        <v>0.050000000000000044</v>
      </c>
      <c r="O392" s="32">
        <f t="shared" si="31"/>
        <v>0</v>
      </c>
      <c r="P392" s="33"/>
      <c r="Q392" s="34"/>
      <c r="R392" s="34">
        <f>IF(ISBLANK(M392),,IF(T392&lt;&gt;1,((IF(M392="WON-EW",(((K392-1)*'results log'!$B$2)*(1-$B$3))+(((L392-1)*'results log'!$B$2)*(1-$B$3)),IF(M392="WON",(((K392-1)*'results log'!$B$2)*(1-$B$3)),IF(M392="PLACED",(((L392-1)*'results log'!$B$2)*(1-$B$3))-'results log'!$B$2,IF(J392=0,-'results log'!$B$2,-('results log'!$B$2*2))))))*E392),0))</f>
        <v>0</v>
      </c>
      <c r="S392" s="34"/>
      <c r="T392" s="19">
        <f t="shared" si="30"/>
        <v>1</v>
      </c>
    </row>
    <row r="393" spans="8:20" ht="15">
      <c r="H393" s="31"/>
      <c r="I393" s="31"/>
      <c r="J393" s="31"/>
      <c r="M393" s="25"/>
      <c r="N393" s="32">
        <f>((G393-1)*(1-(IF(H393="no",0,'results log'!$B$3)))+1)</f>
        <v>0.050000000000000044</v>
      </c>
      <c r="O393" s="32">
        <f t="shared" si="31"/>
        <v>0</v>
      </c>
      <c r="P393" s="33"/>
      <c r="Q393" s="34"/>
      <c r="R393" s="34">
        <f>IF(ISBLANK(M393),,IF(T393&lt;&gt;1,((IF(M393="WON-EW",(((K393-1)*'results log'!$B$2)*(1-$B$3))+(((L393-1)*'results log'!$B$2)*(1-$B$3)),IF(M393="WON",(((K393-1)*'results log'!$B$2)*(1-$B$3)),IF(M393="PLACED",(((L393-1)*'results log'!$B$2)*(1-$B$3))-'results log'!$B$2,IF(J393=0,-'results log'!$B$2,-('results log'!$B$2*2))))))*E393),0))</f>
        <v>0</v>
      </c>
      <c r="S393" s="34"/>
      <c r="T393" s="19">
        <f aca="true" t="shared" si="32" ref="T393:T456">IF(ISBLANK(K393),1,IF(ISBLANK(L393),2,99))</f>
        <v>1</v>
      </c>
    </row>
    <row r="394" spans="8:20" ht="15">
      <c r="H394" s="31"/>
      <c r="I394" s="31"/>
      <c r="J394" s="31"/>
      <c r="M394" s="25"/>
      <c r="N394" s="32">
        <f>((G394-1)*(1-(IF(H394="no",0,'results log'!$B$3)))+1)</f>
        <v>0.050000000000000044</v>
      </c>
      <c r="O394" s="32">
        <f t="shared" si="31"/>
        <v>0</v>
      </c>
      <c r="P394" s="33"/>
      <c r="Q394" s="34"/>
      <c r="R394" s="34">
        <f>IF(ISBLANK(M394),,IF(T394&lt;&gt;1,((IF(M394="WON-EW",(((K394-1)*'results log'!$B$2)*(1-$B$3))+(((L394-1)*'results log'!$B$2)*(1-$B$3)),IF(M394="WON",(((K394-1)*'results log'!$B$2)*(1-$B$3)),IF(M394="PLACED",(((L394-1)*'results log'!$B$2)*(1-$B$3))-'results log'!$B$2,IF(J394=0,-'results log'!$B$2,-('results log'!$B$2*2))))))*E394),0))</f>
        <v>0</v>
      </c>
      <c r="S394" s="34"/>
      <c r="T394" s="19">
        <f t="shared" si="32"/>
        <v>1</v>
      </c>
    </row>
    <row r="395" spans="8:20" ht="15">
      <c r="H395" s="31"/>
      <c r="I395" s="31"/>
      <c r="J395" s="31"/>
      <c r="M395" s="25"/>
      <c r="N395" s="32">
        <f>((G395-1)*(1-(IF(H395="no",0,'results log'!$B$3)))+1)</f>
        <v>0.050000000000000044</v>
      </c>
      <c r="O395" s="32">
        <f t="shared" si="31"/>
        <v>0</v>
      </c>
      <c r="P395" s="33"/>
      <c r="Q395" s="34"/>
      <c r="R395" s="34">
        <f>IF(ISBLANK(M395),,IF(T395&lt;&gt;1,((IF(M395="WON-EW",(((K395-1)*'results log'!$B$2)*(1-$B$3))+(((L395-1)*'results log'!$B$2)*(1-$B$3)),IF(M395="WON",(((K395-1)*'results log'!$B$2)*(1-$B$3)),IF(M395="PLACED",(((L395-1)*'results log'!$B$2)*(1-$B$3))-'results log'!$B$2,IF(J395=0,-'results log'!$B$2,-('results log'!$B$2*2))))))*E395),0))</f>
        <v>0</v>
      </c>
      <c r="S395" s="34"/>
      <c r="T395" s="19">
        <f t="shared" si="32"/>
        <v>1</v>
      </c>
    </row>
    <row r="396" spans="8:20" ht="15">
      <c r="H396" s="31"/>
      <c r="I396" s="31"/>
      <c r="J396" s="31"/>
      <c r="M396" s="25"/>
      <c r="N396" s="32">
        <f>((G396-1)*(1-(IF(H396="no",0,'results log'!$B$3)))+1)</f>
        <v>0.050000000000000044</v>
      </c>
      <c r="O396" s="32">
        <f t="shared" si="31"/>
        <v>0</v>
      </c>
      <c r="P396" s="33"/>
      <c r="Q396" s="34"/>
      <c r="R396" s="34">
        <f>IF(ISBLANK(M396),,IF(T396&lt;&gt;1,((IF(M396="WON-EW",(((K396-1)*'results log'!$B$2)*(1-$B$3))+(((L396-1)*'results log'!$B$2)*(1-$B$3)),IF(M396="WON",(((K396-1)*'results log'!$B$2)*(1-$B$3)),IF(M396="PLACED",(((L396-1)*'results log'!$B$2)*(1-$B$3))-'results log'!$B$2,IF(J396=0,-'results log'!$B$2,-('results log'!$B$2*2))))))*E396),0))</f>
        <v>0</v>
      </c>
      <c r="S396" s="34"/>
      <c r="T396" s="19">
        <f t="shared" si="32"/>
        <v>1</v>
      </c>
    </row>
    <row r="397" spans="8:20" ht="15">
      <c r="H397" s="31"/>
      <c r="I397" s="31"/>
      <c r="J397" s="31"/>
      <c r="M397" s="25"/>
      <c r="N397" s="32">
        <f>((G397-1)*(1-(IF(H397="no",0,'results log'!$B$3)))+1)</f>
        <v>0.050000000000000044</v>
      </c>
      <c r="O397" s="32">
        <f t="shared" si="31"/>
        <v>0</v>
      </c>
      <c r="P397" s="33"/>
      <c r="Q397" s="34"/>
      <c r="R397" s="34">
        <f>IF(ISBLANK(M397),,IF(T397&lt;&gt;1,((IF(M397="WON-EW",(((K397-1)*'results log'!$B$2)*(1-$B$3))+(((L397-1)*'results log'!$B$2)*(1-$B$3)),IF(M397="WON",(((K397-1)*'results log'!$B$2)*(1-$B$3)),IF(M397="PLACED",(((L397-1)*'results log'!$B$2)*(1-$B$3))-'results log'!$B$2,IF(J397=0,-'results log'!$B$2,-('results log'!$B$2*2))))))*E397),0))</f>
        <v>0</v>
      </c>
      <c r="S397" s="34"/>
      <c r="T397" s="19">
        <f t="shared" si="32"/>
        <v>1</v>
      </c>
    </row>
    <row r="398" spans="8:20" ht="15">
      <c r="H398" s="31"/>
      <c r="I398" s="31"/>
      <c r="J398" s="31"/>
      <c r="M398" s="25"/>
      <c r="N398" s="32">
        <f>((G398-1)*(1-(IF(H398="no",0,'results log'!$B$3)))+1)</f>
        <v>0.050000000000000044</v>
      </c>
      <c r="O398" s="32">
        <f t="shared" si="31"/>
        <v>0</v>
      </c>
      <c r="P398" s="33"/>
      <c r="Q398" s="34"/>
      <c r="R398" s="34">
        <f>IF(ISBLANK(M398),,IF(T398&lt;&gt;1,((IF(M398="WON-EW",(((K398-1)*'results log'!$B$2)*(1-$B$3))+(((L398-1)*'results log'!$B$2)*(1-$B$3)),IF(M398="WON",(((K398-1)*'results log'!$B$2)*(1-$B$3)),IF(M398="PLACED",(((L398-1)*'results log'!$B$2)*(1-$B$3))-'results log'!$B$2,IF(J398=0,-'results log'!$B$2,-('results log'!$B$2*2))))))*E398),0))</f>
        <v>0</v>
      </c>
      <c r="S398" s="34"/>
      <c r="T398" s="19">
        <f t="shared" si="32"/>
        <v>1</v>
      </c>
    </row>
    <row r="399" spans="8:20" ht="15">
      <c r="H399" s="31"/>
      <c r="I399" s="31"/>
      <c r="J399" s="31"/>
      <c r="M399" s="25"/>
      <c r="N399" s="32">
        <f>((G399-1)*(1-(IF(H399="no",0,'results log'!$B$3)))+1)</f>
        <v>0.050000000000000044</v>
      </c>
      <c r="O399" s="32">
        <f aca="true" t="shared" si="33" ref="O399:O462">E399*IF(I399="yes",2,1)</f>
        <v>0</v>
      </c>
      <c r="P399" s="33"/>
      <c r="Q399" s="34"/>
      <c r="R399" s="34">
        <f>IF(ISBLANK(M399),,IF(T399&lt;&gt;1,((IF(M399="WON-EW",(((K399-1)*'results log'!$B$2)*(1-$B$3))+(((L399-1)*'results log'!$B$2)*(1-$B$3)),IF(M399="WON",(((K399-1)*'results log'!$B$2)*(1-$B$3)),IF(M399="PLACED",(((L399-1)*'results log'!$B$2)*(1-$B$3))-'results log'!$B$2,IF(J399=0,-'results log'!$B$2,-('results log'!$B$2*2))))))*E399),0))</f>
        <v>0</v>
      </c>
      <c r="S399" s="34"/>
      <c r="T399" s="19">
        <f t="shared" si="32"/>
        <v>1</v>
      </c>
    </row>
    <row r="400" spans="8:20" ht="15">
      <c r="H400" s="31"/>
      <c r="I400" s="31"/>
      <c r="J400" s="31"/>
      <c r="M400" s="25"/>
      <c r="N400" s="32">
        <f>((G400-1)*(1-(IF(H400="no",0,'results log'!$B$3)))+1)</f>
        <v>0.050000000000000044</v>
      </c>
      <c r="O400" s="32">
        <f t="shared" si="33"/>
        <v>0</v>
      </c>
      <c r="P400" s="33"/>
      <c r="Q400" s="34"/>
      <c r="R400" s="34">
        <f>IF(ISBLANK(M400),,IF(T400&lt;&gt;1,((IF(M400="WON-EW",(((K400-1)*'results log'!$B$2)*(1-$B$3))+(((L400-1)*'results log'!$B$2)*(1-$B$3)),IF(M400="WON",(((K400-1)*'results log'!$B$2)*(1-$B$3)),IF(M400="PLACED",(((L400-1)*'results log'!$B$2)*(1-$B$3))-'results log'!$B$2,IF(J400=0,-'results log'!$B$2,-('results log'!$B$2*2))))))*E400),0))</f>
        <v>0</v>
      </c>
      <c r="S400" s="34"/>
      <c r="T400" s="19">
        <f t="shared" si="32"/>
        <v>1</v>
      </c>
    </row>
    <row r="401" spans="8:20" ht="15">
      <c r="H401" s="31"/>
      <c r="I401" s="31"/>
      <c r="J401" s="31"/>
      <c r="M401" s="25"/>
      <c r="N401" s="32">
        <f>((G401-1)*(1-(IF(H401="no",0,'results log'!$B$3)))+1)</f>
        <v>0.050000000000000044</v>
      </c>
      <c r="O401" s="32">
        <f t="shared" si="33"/>
        <v>0</v>
      </c>
      <c r="P401" s="33"/>
      <c r="Q401" s="34"/>
      <c r="R401" s="34">
        <f>IF(ISBLANK(M401),,IF(T401&lt;&gt;1,((IF(M401="WON-EW",(((K401-1)*'results log'!$B$2)*(1-$B$3))+(((L401-1)*'results log'!$B$2)*(1-$B$3)),IF(M401="WON",(((K401-1)*'results log'!$B$2)*(1-$B$3)),IF(M401="PLACED",(((L401-1)*'results log'!$B$2)*(1-$B$3))-'results log'!$B$2,IF(J401=0,-'results log'!$B$2,-('results log'!$B$2*2))))))*E401),0))</f>
        <v>0</v>
      </c>
      <c r="S401" s="34"/>
      <c r="T401" s="19">
        <f t="shared" si="32"/>
        <v>1</v>
      </c>
    </row>
    <row r="402" spans="8:20" ht="15">
      <c r="H402" s="31"/>
      <c r="I402" s="31"/>
      <c r="J402" s="31"/>
      <c r="M402" s="25"/>
      <c r="N402" s="32">
        <f>((G402-1)*(1-(IF(H402="no",0,'results log'!$B$3)))+1)</f>
        <v>0.050000000000000044</v>
      </c>
      <c r="O402" s="32">
        <f t="shared" si="33"/>
        <v>0</v>
      </c>
      <c r="P402" s="33"/>
      <c r="Q402" s="34"/>
      <c r="R402" s="34">
        <f>IF(ISBLANK(M402),,IF(T402&lt;&gt;1,((IF(M402="WON-EW",(((K402-1)*'results log'!$B$2)*(1-$B$3))+(((L402-1)*'results log'!$B$2)*(1-$B$3)),IF(M402="WON",(((K402-1)*'results log'!$B$2)*(1-$B$3)),IF(M402="PLACED",(((L402-1)*'results log'!$B$2)*(1-$B$3))-'results log'!$B$2,IF(J402=0,-'results log'!$B$2,-('results log'!$B$2*2))))))*E402),0))</f>
        <v>0</v>
      </c>
      <c r="S402" s="34"/>
      <c r="T402" s="19">
        <f t="shared" si="32"/>
        <v>1</v>
      </c>
    </row>
    <row r="403" spans="8:20" ht="15">
      <c r="H403" s="31"/>
      <c r="I403" s="31"/>
      <c r="J403" s="31"/>
      <c r="M403" s="25"/>
      <c r="N403" s="32">
        <f>((G403-1)*(1-(IF(H403="no",0,'results log'!$B$3)))+1)</f>
        <v>0.050000000000000044</v>
      </c>
      <c r="O403" s="32">
        <f t="shared" si="33"/>
        <v>0</v>
      </c>
      <c r="P403" s="33"/>
      <c r="Q403" s="34"/>
      <c r="R403" s="34">
        <f>IF(ISBLANK(M403),,IF(T403&lt;&gt;1,((IF(M403="WON-EW",(((K403-1)*'results log'!$B$2)*(1-$B$3))+(((L403-1)*'results log'!$B$2)*(1-$B$3)),IF(M403="WON",(((K403-1)*'results log'!$B$2)*(1-$B$3)),IF(M403="PLACED",(((L403-1)*'results log'!$B$2)*(1-$B$3))-'results log'!$B$2,IF(J403=0,-'results log'!$B$2,-('results log'!$B$2*2))))))*E403),0))</f>
        <v>0</v>
      </c>
      <c r="S403" s="34"/>
      <c r="T403" s="19">
        <f t="shared" si="32"/>
        <v>1</v>
      </c>
    </row>
    <row r="404" spans="8:20" ht="15">
      <c r="H404" s="31"/>
      <c r="I404" s="31"/>
      <c r="J404" s="31"/>
      <c r="M404" s="25"/>
      <c r="N404" s="32">
        <f>((G404-1)*(1-(IF(H404="no",0,'results log'!$B$3)))+1)</f>
        <v>0.050000000000000044</v>
      </c>
      <c r="O404" s="32">
        <f t="shared" si="33"/>
        <v>0</v>
      </c>
      <c r="P404" s="33"/>
      <c r="Q404" s="34"/>
      <c r="R404" s="34">
        <f>IF(ISBLANK(M404),,IF(T404&lt;&gt;1,((IF(M404="WON-EW",(((K404-1)*'results log'!$B$2)*(1-$B$3))+(((L404-1)*'results log'!$B$2)*(1-$B$3)),IF(M404="WON",(((K404-1)*'results log'!$B$2)*(1-$B$3)),IF(M404="PLACED",(((L404-1)*'results log'!$B$2)*(1-$B$3))-'results log'!$B$2,IF(J404=0,-'results log'!$B$2,-('results log'!$B$2*2))))))*E404),0))</f>
        <v>0</v>
      </c>
      <c r="S404" s="34"/>
      <c r="T404" s="19">
        <f t="shared" si="32"/>
        <v>1</v>
      </c>
    </row>
    <row r="405" spans="8:20" ht="15">
      <c r="H405" s="31"/>
      <c r="I405" s="31"/>
      <c r="J405" s="31"/>
      <c r="M405" s="25"/>
      <c r="N405" s="32">
        <f>((G405-1)*(1-(IF(H405="no",0,'results log'!$B$3)))+1)</f>
        <v>0.050000000000000044</v>
      </c>
      <c r="O405" s="32">
        <f t="shared" si="33"/>
        <v>0</v>
      </c>
      <c r="P405" s="33"/>
      <c r="Q405" s="34"/>
      <c r="R405" s="34">
        <f>IF(ISBLANK(M405),,IF(T405&lt;&gt;1,((IF(M405="WON-EW",(((K405-1)*'results log'!$B$2)*(1-$B$3))+(((L405-1)*'results log'!$B$2)*(1-$B$3)),IF(M405="WON",(((K405-1)*'results log'!$B$2)*(1-$B$3)),IF(M405="PLACED",(((L405-1)*'results log'!$B$2)*(1-$B$3))-'results log'!$B$2,IF(J405=0,-'results log'!$B$2,-('results log'!$B$2*2))))))*E405),0))</f>
        <v>0</v>
      </c>
      <c r="S405" s="34"/>
      <c r="T405" s="19">
        <f t="shared" si="32"/>
        <v>1</v>
      </c>
    </row>
    <row r="406" spans="8:20" ht="15">
      <c r="H406" s="31"/>
      <c r="I406" s="31"/>
      <c r="J406" s="31"/>
      <c r="M406" s="25"/>
      <c r="N406" s="32">
        <f>((G406-1)*(1-(IF(H406="no",0,'results log'!$B$3)))+1)</f>
        <v>0.050000000000000044</v>
      </c>
      <c r="O406" s="32">
        <f t="shared" si="33"/>
        <v>0</v>
      </c>
      <c r="P406" s="33"/>
      <c r="Q406" s="34"/>
      <c r="R406" s="34">
        <f>IF(ISBLANK(M406),,IF(T406&lt;&gt;1,((IF(M406="WON-EW",(((K406-1)*'results log'!$B$2)*(1-$B$3))+(((L406-1)*'results log'!$B$2)*(1-$B$3)),IF(M406="WON",(((K406-1)*'results log'!$B$2)*(1-$B$3)),IF(M406="PLACED",(((L406-1)*'results log'!$B$2)*(1-$B$3))-'results log'!$B$2,IF(J406=0,-'results log'!$B$2,-('results log'!$B$2*2))))))*E406),0))</f>
        <v>0</v>
      </c>
      <c r="S406" s="34"/>
      <c r="T406" s="19">
        <f t="shared" si="32"/>
        <v>1</v>
      </c>
    </row>
    <row r="407" spans="8:20" ht="15">
      <c r="H407" s="31"/>
      <c r="I407" s="31"/>
      <c r="J407" s="31"/>
      <c r="M407" s="25"/>
      <c r="N407" s="32">
        <f>((G407-1)*(1-(IF(H407="no",0,'results log'!$B$3)))+1)</f>
        <v>0.050000000000000044</v>
      </c>
      <c r="O407" s="32">
        <f t="shared" si="33"/>
        <v>0</v>
      </c>
      <c r="P407" s="33"/>
      <c r="Q407" s="34"/>
      <c r="R407" s="34">
        <f>IF(ISBLANK(M407),,IF(T407&lt;&gt;1,((IF(M407="WON-EW",(((K407-1)*'results log'!$B$2)*(1-$B$3))+(((L407-1)*'results log'!$B$2)*(1-$B$3)),IF(M407="WON",(((K407-1)*'results log'!$B$2)*(1-$B$3)),IF(M407="PLACED",(((L407-1)*'results log'!$B$2)*(1-$B$3))-'results log'!$B$2,IF(J407=0,-'results log'!$B$2,-('results log'!$B$2*2))))))*E407),0))</f>
        <v>0</v>
      </c>
      <c r="S407" s="34"/>
      <c r="T407" s="19">
        <f t="shared" si="32"/>
        <v>1</v>
      </c>
    </row>
    <row r="408" spans="8:20" ht="15">
      <c r="H408" s="31"/>
      <c r="I408" s="31"/>
      <c r="J408" s="31"/>
      <c r="M408" s="25"/>
      <c r="N408" s="32">
        <f>((G408-1)*(1-(IF(H408="no",0,'results log'!$B$3)))+1)</f>
        <v>0.050000000000000044</v>
      </c>
      <c r="O408" s="32">
        <f t="shared" si="33"/>
        <v>0</v>
      </c>
      <c r="P408" s="33"/>
      <c r="Q408" s="34"/>
      <c r="R408" s="34">
        <f>IF(ISBLANK(M408),,IF(T408&lt;&gt;1,((IF(M408="WON-EW",(((K408-1)*'results log'!$B$2)*(1-$B$3))+(((L408-1)*'results log'!$B$2)*(1-$B$3)),IF(M408="WON",(((K408-1)*'results log'!$B$2)*(1-$B$3)),IF(M408="PLACED",(((L408-1)*'results log'!$B$2)*(1-$B$3))-'results log'!$B$2,IF(J408=0,-'results log'!$B$2,-('results log'!$B$2*2))))))*E408),0))</f>
        <v>0</v>
      </c>
      <c r="S408" s="34"/>
      <c r="T408" s="19">
        <f t="shared" si="32"/>
        <v>1</v>
      </c>
    </row>
    <row r="409" spans="8:20" ht="15">
      <c r="H409" s="31"/>
      <c r="I409" s="31"/>
      <c r="J409" s="31"/>
      <c r="M409" s="25"/>
      <c r="N409" s="32">
        <f>((G409-1)*(1-(IF(H409="no",0,'results log'!$B$3)))+1)</f>
        <v>0.050000000000000044</v>
      </c>
      <c r="O409" s="32">
        <f t="shared" si="33"/>
        <v>0</v>
      </c>
      <c r="P409" s="33"/>
      <c r="Q409" s="34"/>
      <c r="R409" s="34">
        <f>IF(ISBLANK(M409),,IF(T409&lt;&gt;1,((IF(M409="WON-EW",(((K409-1)*'results log'!$B$2)*(1-$B$3))+(((L409-1)*'results log'!$B$2)*(1-$B$3)),IF(M409="WON",(((K409-1)*'results log'!$B$2)*(1-$B$3)),IF(M409="PLACED",(((L409-1)*'results log'!$B$2)*(1-$B$3))-'results log'!$B$2,IF(J409=0,-'results log'!$B$2,-('results log'!$B$2*2))))))*E409),0))</f>
        <v>0</v>
      </c>
      <c r="S409" s="34"/>
      <c r="T409" s="19">
        <f t="shared" si="32"/>
        <v>1</v>
      </c>
    </row>
    <row r="410" spans="8:20" ht="15">
      <c r="H410" s="31"/>
      <c r="I410" s="31"/>
      <c r="J410" s="31"/>
      <c r="M410" s="25"/>
      <c r="N410" s="32">
        <f>((G410-1)*(1-(IF(H410="no",0,'results log'!$B$3)))+1)</f>
        <v>0.050000000000000044</v>
      </c>
      <c r="O410" s="32">
        <f t="shared" si="33"/>
        <v>0</v>
      </c>
      <c r="P410" s="33"/>
      <c r="Q410" s="34"/>
      <c r="R410" s="34">
        <f>IF(ISBLANK(M410),,IF(T410&lt;&gt;1,((IF(M410="WON-EW",(((K410-1)*'results log'!$B$2)*(1-$B$3))+(((L410-1)*'results log'!$B$2)*(1-$B$3)),IF(M410="WON",(((K410-1)*'results log'!$B$2)*(1-$B$3)),IF(M410="PLACED",(((L410-1)*'results log'!$B$2)*(1-$B$3))-'results log'!$B$2,IF(J410=0,-'results log'!$B$2,-('results log'!$B$2*2))))))*E410),0))</f>
        <v>0</v>
      </c>
      <c r="S410" s="34"/>
      <c r="T410" s="19">
        <f t="shared" si="32"/>
        <v>1</v>
      </c>
    </row>
    <row r="411" spans="8:20" ht="15">
      <c r="H411" s="31"/>
      <c r="I411" s="31"/>
      <c r="J411" s="31"/>
      <c r="M411" s="25"/>
      <c r="N411" s="32">
        <f>((G411-1)*(1-(IF(H411="no",0,'results log'!$B$3)))+1)</f>
        <v>0.050000000000000044</v>
      </c>
      <c r="O411" s="32">
        <f t="shared" si="33"/>
        <v>0</v>
      </c>
      <c r="P411" s="33"/>
      <c r="Q411" s="34"/>
      <c r="R411" s="34">
        <f>IF(ISBLANK(M411),,IF(T411&lt;&gt;1,((IF(M411="WON-EW",(((K411-1)*'results log'!$B$2)*(1-$B$3))+(((L411-1)*'results log'!$B$2)*(1-$B$3)),IF(M411="WON",(((K411-1)*'results log'!$B$2)*(1-$B$3)),IF(M411="PLACED",(((L411-1)*'results log'!$B$2)*(1-$B$3))-'results log'!$B$2,IF(J411=0,-'results log'!$B$2,-('results log'!$B$2*2))))))*E411),0))</f>
        <v>0</v>
      </c>
      <c r="S411" s="34"/>
      <c r="T411" s="19">
        <f t="shared" si="32"/>
        <v>1</v>
      </c>
    </row>
    <row r="412" spans="8:20" ht="15">
      <c r="H412" s="31"/>
      <c r="I412" s="31"/>
      <c r="J412" s="31"/>
      <c r="M412" s="25"/>
      <c r="N412" s="32">
        <f>((G412-1)*(1-(IF(H412="no",0,'results log'!$B$3)))+1)</f>
        <v>0.050000000000000044</v>
      </c>
      <c r="O412" s="32">
        <f t="shared" si="33"/>
        <v>0</v>
      </c>
      <c r="P412" s="33"/>
      <c r="Q412" s="34"/>
      <c r="R412" s="34">
        <f>IF(ISBLANK(M412),,IF(T412&lt;&gt;1,((IF(M412="WON-EW",(((K412-1)*'results log'!$B$2)*(1-$B$3))+(((L412-1)*'results log'!$B$2)*(1-$B$3)),IF(M412="WON",(((K412-1)*'results log'!$B$2)*(1-$B$3)),IF(M412="PLACED",(((L412-1)*'results log'!$B$2)*(1-$B$3))-'results log'!$B$2,IF(J412=0,-'results log'!$B$2,-('results log'!$B$2*2))))))*E412),0))</f>
        <v>0</v>
      </c>
      <c r="S412" s="34"/>
      <c r="T412" s="19">
        <f t="shared" si="32"/>
        <v>1</v>
      </c>
    </row>
    <row r="413" spans="8:20" ht="15">
      <c r="H413" s="31"/>
      <c r="I413" s="31"/>
      <c r="J413" s="31"/>
      <c r="M413" s="25"/>
      <c r="N413" s="32">
        <f>((G413-1)*(1-(IF(H413="no",0,'results log'!$B$3)))+1)</f>
        <v>0.050000000000000044</v>
      </c>
      <c r="O413" s="32">
        <f t="shared" si="33"/>
        <v>0</v>
      </c>
      <c r="P413" s="33"/>
      <c r="Q413" s="34"/>
      <c r="R413" s="34">
        <f>IF(ISBLANK(M413),,IF(T413&lt;&gt;1,((IF(M413="WON-EW",(((K413-1)*'results log'!$B$2)*(1-$B$3))+(((L413-1)*'results log'!$B$2)*(1-$B$3)),IF(M413="WON",(((K413-1)*'results log'!$B$2)*(1-$B$3)),IF(M413="PLACED",(((L413-1)*'results log'!$B$2)*(1-$B$3))-'results log'!$B$2,IF(J413=0,-'results log'!$B$2,-('results log'!$B$2*2))))))*E413),0))</f>
        <v>0</v>
      </c>
      <c r="S413" s="34"/>
      <c r="T413" s="19">
        <f t="shared" si="32"/>
        <v>1</v>
      </c>
    </row>
    <row r="414" spans="8:20" ht="15">
      <c r="H414" s="31"/>
      <c r="I414" s="31"/>
      <c r="J414" s="31"/>
      <c r="M414" s="25"/>
      <c r="N414" s="32">
        <f>((G414-1)*(1-(IF(H414="no",0,'results log'!$B$3)))+1)</f>
        <v>0.050000000000000044</v>
      </c>
      <c r="O414" s="32">
        <f t="shared" si="33"/>
        <v>0</v>
      </c>
      <c r="P414" s="33"/>
      <c r="Q414" s="34"/>
      <c r="R414" s="34">
        <f>IF(ISBLANK(M414),,IF(T414&lt;&gt;1,((IF(M414="WON-EW",(((K414-1)*'results log'!$B$2)*(1-$B$3))+(((L414-1)*'results log'!$B$2)*(1-$B$3)),IF(M414="WON",(((K414-1)*'results log'!$B$2)*(1-$B$3)),IF(M414="PLACED",(((L414-1)*'results log'!$B$2)*(1-$B$3))-'results log'!$B$2,IF(J414=0,-'results log'!$B$2,-('results log'!$B$2*2))))))*E414),0))</f>
        <v>0</v>
      </c>
      <c r="S414" s="34"/>
      <c r="T414" s="19">
        <f t="shared" si="32"/>
        <v>1</v>
      </c>
    </row>
    <row r="415" spans="8:20" ht="15">
      <c r="H415" s="31"/>
      <c r="I415" s="31"/>
      <c r="J415" s="31"/>
      <c r="M415" s="25"/>
      <c r="N415" s="32">
        <f>((G415-1)*(1-(IF(H415="no",0,'results log'!$B$3)))+1)</f>
        <v>0.050000000000000044</v>
      </c>
      <c r="O415" s="32">
        <f t="shared" si="33"/>
        <v>0</v>
      </c>
      <c r="P415" s="33"/>
      <c r="Q415" s="34"/>
      <c r="R415" s="34">
        <f>IF(ISBLANK(M415),,IF(T415&lt;&gt;1,((IF(M415="WON-EW",(((K415-1)*'results log'!$B$2)*(1-$B$3))+(((L415-1)*'results log'!$B$2)*(1-$B$3)),IF(M415="WON",(((K415-1)*'results log'!$B$2)*(1-$B$3)),IF(M415="PLACED",(((L415-1)*'results log'!$B$2)*(1-$B$3))-'results log'!$B$2,IF(J415=0,-'results log'!$B$2,-('results log'!$B$2*2))))))*E415),0))</f>
        <v>0</v>
      </c>
      <c r="S415" s="34"/>
      <c r="T415" s="19">
        <f t="shared" si="32"/>
        <v>1</v>
      </c>
    </row>
    <row r="416" spans="8:20" ht="15">
      <c r="H416" s="31"/>
      <c r="I416" s="31"/>
      <c r="J416" s="31"/>
      <c r="M416" s="25"/>
      <c r="N416" s="32">
        <f>((G416-1)*(1-(IF(H416="no",0,'results log'!$B$3)))+1)</f>
        <v>0.050000000000000044</v>
      </c>
      <c r="O416" s="32">
        <f t="shared" si="33"/>
        <v>0</v>
      </c>
      <c r="P416" s="33"/>
      <c r="Q416" s="34"/>
      <c r="R416" s="34">
        <f>IF(ISBLANK(M416),,IF(T416&lt;&gt;1,((IF(M416="WON-EW",(((K416-1)*'results log'!$B$2)*(1-$B$3))+(((L416-1)*'results log'!$B$2)*(1-$B$3)),IF(M416="WON",(((K416-1)*'results log'!$B$2)*(1-$B$3)),IF(M416="PLACED",(((L416-1)*'results log'!$B$2)*(1-$B$3))-'results log'!$B$2,IF(J416=0,-'results log'!$B$2,-('results log'!$B$2*2))))))*E416),0))</f>
        <v>0</v>
      </c>
      <c r="S416" s="34"/>
      <c r="T416" s="19">
        <f t="shared" si="32"/>
        <v>1</v>
      </c>
    </row>
    <row r="417" spans="8:20" ht="15">
      <c r="H417" s="31"/>
      <c r="I417" s="31"/>
      <c r="J417" s="31"/>
      <c r="M417" s="25"/>
      <c r="N417" s="32">
        <f>((G417-1)*(1-(IF(H417="no",0,'results log'!$B$3)))+1)</f>
        <v>0.050000000000000044</v>
      </c>
      <c r="O417" s="32">
        <f t="shared" si="33"/>
        <v>0</v>
      </c>
      <c r="P417" s="33"/>
      <c r="Q417" s="34"/>
      <c r="R417" s="34">
        <f>IF(ISBLANK(M417),,IF(T417&lt;&gt;1,((IF(M417="WON-EW",(((K417-1)*'results log'!$B$2)*(1-$B$3))+(((L417-1)*'results log'!$B$2)*(1-$B$3)),IF(M417="WON",(((K417-1)*'results log'!$B$2)*(1-$B$3)),IF(M417="PLACED",(((L417-1)*'results log'!$B$2)*(1-$B$3))-'results log'!$B$2,IF(J417=0,-'results log'!$B$2,-('results log'!$B$2*2))))))*E417),0))</f>
        <v>0</v>
      </c>
      <c r="S417" s="34"/>
      <c r="T417" s="19">
        <f t="shared" si="32"/>
        <v>1</v>
      </c>
    </row>
    <row r="418" spans="8:20" ht="15">
      <c r="H418" s="31"/>
      <c r="I418" s="31"/>
      <c r="J418" s="31"/>
      <c r="M418" s="25"/>
      <c r="N418" s="32">
        <f>((G418-1)*(1-(IF(H418="no",0,'results log'!$B$3)))+1)</f>
        <v>0.050000000000000044</v>
      </c>
      <c r="O418" s="32">
        <f t="shared" si="33"/>
        <v>0</v>
      </c>
      <c r="P418" s="33"/>
      <c r="Q418" s="34"/>
      <c r="R418" s="34">
        <f>IF(ISBLANK(M418),,IF(T418&lt;&gt;1,((IF(M418="WON-EW",(((K418-1)*'results log'!$B$2)*(1-$B$3))+(((L418-1)*'results log'!$B$2)*(1-$B$3)),IF(M418="WON",(((K418-1)*'results log'!$B$2)*(1-$B$3)),IF(M418="PLACED",(((L418-1)*'results log'!$B$2)*(1-$B$3))-'results log'!$B$2,IF(J418=0,-'results log'!$B$2,-('results log'!$B$2*2))))))*E418),0))</f>
        <v>0</v>
      </c>
      <c r="S418" s="34"/>
      <c r="T418" s="19">
        <f t="shared" si="32"/>
        <v>1</v>
      </c>
    </row>
    <row r="419" spans="8:20" ht="15">
      <c r="H419" s="31"/>
      <c r="I419" s="31"/>
      <c r="J419" s="31"/>
      <c r="M419" s="25"/>
      <c r="N419" s="32">
        <f>((G419-1)*(1-(IF(H419="no",0,'results log'!$B$3)))+1)</f>
        <v>0.050000000000000044</v>
      </c>
      <c r="O419" s="32">
        <f t="shared" si="33"/>
        <v>0</v>
      </c>
      <c r="P419" s="33"/>
      <c r="Q419" s="34"/>
      <c r="R419" s="34">
        <f>IF(ISBLANK(M419),,IF(T419&lt;&gt;1,((IF(M419="WON-EW",(((K419-1)*'results log'!$B$2)*(1-$B$3))+(((L419-1)*'results log'!$B$2)*(1-$B$3)),IF(M419="WON",(((K419-1)*'results log'!$B$2)*(1-$B$3)),IF(M419="PLACED",(((L419-1)*'results log'!$B$2)*(1-$B$3))-'results log'!$B$2,IF(J419=0,-'results log'!$B$2,-('results log'!$B$2*2))))))*E419),0))</f>
        <v>0</v>
      </c>
      <c r="S419" s="34"/>
      <c r="T419" s="19">
        <f t="shared" si="32"/>
        <v>1</v>
      </c>
    </row>
    <row r="420" spans="8:20" ht="15">
      <c r="H420" s="31"/>
      <c r="I420" s="31"/>
      <c r="J420" s="31"/>
      <c r="M420" s="25"/>
      <c r="N420" s="32">
        <f>((G420-1)*(1-(IF(H420="no",0,'results log'!$B$3)))+1)</f>
        <v>0.050000000000000044</v>
      </c>
      <c r="O420" s="32">
        <f t="shared" si="33"/>
        <v>0</v>
      </c>
      <c r="P420" s="33"/>
      <c r="Q420" s="34"/>
      <c r="R420" s="34">
        <f>IF(ISBLANK(M420),,IF(T420&lt;&gt;1,((IF(M420="WON-EW",(((K420-1)*'results log'!$B$2)*(1-$B$3))+(((L420-1)*'results log'!$B$2)*(1-$B$3)),IF(M420="WON",(((K420-1)*'results log'!$B$2)*(1-$B$3)),IF(M420="PLACED",(((L420-1)*'results log'!$B$2)*(1-$B$3))-'results log'!$B$2,IF(J420=0,-'results log'!$B$2,-('results log'!$B$2*2))))))*E420),0))</f>
        <v>0</v>
      </c>
      <c r="S420" s="34"/>
      <c r="T420" s="19">
        <f t="shared" si="32"/>
        <v>1</v>
      </c>
    </row>
    <row r="421" spans="8:20" ht="15">
      <c r="H421" s="31"/>
      <c r="I421" s="31"/>
      <c r="J421" s="31"/>
      <c r="M421" s="25"/>
      <c r="N421" s="32">
        <f>((G421-1)*(1-(IF(H421="no",0,'results log'!$B$3)))+1)</f>
        <v>0.050000000000000044</v>
      </c>
      <c r="O421" s="32">
        <f t="shared" si="33"/>
        <v>0</v>
      </c>
      <c r="P421" s="33"/>
      <c r="Q421" s="34"/>
      <c r="R421" s="34">
        <f>IF(ISBLANK(M421),,IF(T421&lt;&gt;1,((IF(M421="WON-EW",(((K421-1)*'results log'!$B$2)*(1-$B$3))+(((L421-1)*'results log'!$B$2)*(1-$B$3)),IF(M421="WON",(((K421-1)*'results log'!$B$2)*(1-$B$3)),IF(M421="PLACED",(((L421-1)*'results log'!$B$2)*(1-$B$3))-'results log'!$B$2,IF(J421=0,-'results log'!$B$2,-('results log'!$B$2*2))))))*E421),0))</f>
        <v>0</v>
      </c>
      <c r="S421" s="34"/>
      <c r="T421" s="19">
        <f t="shared" si="32"/>
        <v>1</v>
      </c>
    </row>
    <row r="422" spans="8:20" ht="15">
      <c r="H422" s="31"/>
      <c r="I422" s="31"/>
      <c r="J422" s="31"/>
      <c r="M422" s="25"/>
      <c r="N422" s="32">
        <f>((G422-1)*(1-(IF(H422="no",0,'results log'!$B$3)))+1)</f>
        <v>0.050000000000000044</v>
      </c>
      <c r="O422" s="32">
        <f t="shared" si="33"/>
        <v>0</v>
      </c>
      <c r="P422" s="33"/>
      <c r="Q422" s="34"/>
      <c r="R422" s="34">
        <f>IF(ISBLANK(M422),,IF(T422&lt;&gt;1,((IF(M422="WON-EW",(((K422-1)*'results log'!$B$2)*(1-$B$3))+(((L422-1)*'results log'!$B$2)*(1-$B$3)),IF(M422="WON",(((K422-1)*'results log'!$B$2)*(1-$B$3)),IF(M422="PLACED",(((L422-1)*'results log'!$B$2)*(1-$B$3))-'results log'!$B$2,IF(J422=0,-'results log'!$B$2,-('results log'!$B$2*2))))))*E422),0))</f>
        <v>0</v>
      </c>
      <c r="S422" s="34"/>
      <c r="T422" s="19">
        <f t="shared" si="32"/>
        <v>1</v>
      </c>
    </row>
    <row r="423" spans="8:20" ht="15">
      <c r="H423" s="31"/>
      <c r="I423" s="31"/>
      <c r="J423" s="31"/>
      <c r="M423" s="25"/>
      <c r="N423" s="32">
        <f>((G423-1)*(1-(IF(H423="no",0,'results log'!$B$3)))+1)</f>
        <v>0.050000000000000044</v>
      </c>
      <c r="O423" s="32">
        <f t="shared" si="33"/>
        <v>0</v>
      </c>
      <c r="P423" s="33"/>
      <c r="Q423" s="34"/>
      <c r="R423" s="34">
        <f>IF(ISBLANK(M423),,IF(T423&lt;&gt;1,((IF(M423="WON-EW",(((K423-1)*'results log'!$B$2)*(1-$B$3))+(((L423-1)*'results log'!$B$2)*(1-$B$3)),IF(M423="WON",(((K423-1)*'results log'!$B$2)*(1-$B$3)),IF(M423="PLACED",(((L423-1)*'results log'!$B$2)*(1-$B$3))-'results log'!$B$2,IF(J423=0,-'results log'!$B$2,-('results log'!$B$2*2))))))*E423),0))</f>
        <v>0</v>
      </c>
      <c r="S423" s="34"/>
      <c r="T423" s="19">
        <f t="shared" si="32"/>
        <v>1</v>
      </c>
    </row>
    <row r="424" spans="8:20" ht="15">
      <c r="H424" s="31"/>
      <c r="I424" s="31"/>
      <c r="J424" s="31"/>
      <c r="M424" s="25"/>
      <c r="N424" s="32">
        <f>((G424-1)*(1-(IF(H424="no",0,'results log'!$B$3)))+1)</f>
        <v>0.050000000000000044</v>
      </c>
      <c r="O424" s="32">
        <f t="shared" si="33"/>
        <v>0</v>
      </c>
      <c r="P424" s="33"/>
      <c r="Q424" s="34"/>
      <c r="R424" s="34">
        <f>IF(ISBLANK(M424),,IF(T424&lt;&gt;1,((IF(M424="WON-EW",(((K424-1)*'results log'!$B$2)*(1-$B$3))+(((L424-1)*'results log'!$B$2)*(1-$B$3)),IF(M424="WON",(((K424-1)*'results log'!$B$2)*(1-$B$3)),IF(M424="PLACED",(((L424-1)*'results log'!$B$2)*(1-$B$3))-'results log'!$B$2,IF(J424=0,-'results log'!$B$2,-('results log'!$B$2*2))))))*E424),0))</f>
        <v>0</v>
      </c>
      <c r="S424" s="34"/>
      <c r="T424" s="19">
        <f t="shared" si="32"/>
        <v>1</v>
      </c>
    </row>
    <row r="425" spans="8:20" ht="15">
      <c r="H425" s="31"/>
      <c r="I425" s="31"/>
      <c r="J425" s="31"/>
      <c r="M425" s="25"/>
      <c r="N425" s="32">
        <f>((G425-1)*(1-(IF(H425="no",0,'results log'!$B$3)))+1)</f>
        <v>0.050000000000000044</v>
      </c>
      <c r="O425" s="32">
        <f t="shared" si="33"/>
        <v>0</v>
      </c>
      <c r="P425" s="33"/>
      <c r="Q425" s="34"/>
      <c r="R425" s="34">
        <f>IF(ISBLANK(M425),,IF(T425&lt;&gt;1,((IF(M425="WON-EW",(((K425-1)*'results log'!$B$2)*(1-$B$3))+(((L425-1)*'results log'!$B$2)*(1-$B$3)),IF(M425="WON",(((K425-1)*'results log'!$B$2)*(1-$B$3)),IF(M425="PLACED",(((L425-1)*'results log'!$B$2)*(1-$B$3))-'results log'!$B$2,IF(J425=0,-'results log'!$B$2,-('results log'!$B$2*2))))))*E425),0))</f>
        <v>0</v>
      </c>
      <c r="S425" s="34"/>
      <c r="T425" s="19">
        <f t="shared" si="32"/>
        <v>1</v>
      </c>
    </row>
    <row r="426" spans="8:20" ht="15">
      <c r="H426" s="31"/>
      <c r="I426" s="31"/>
      <c r="J426" s="31"/>
      <c r="M426" s="25"/>
      <c r="N426" s="32">
        <f>((G426-1)*(1-(IF(H426="no",0,'results log'!$B$3)))+1)</f>
        <v>0.050000000000000044</v>
      </c>
      <c r="O426" s="32">
        <f t="shared" si="33"/>
        <v>0</v>
      </c>
      <c r="P426" s="33"/>
      <c r="Q426" s="34"/>
      <c r="R426" s="34">
        <f>IF(ISBLANK(M426),,IF(T426&lt;&gt;1,((IF(M426="WON-EW",(((K426-1)*'results log'!$B$2)*(1-$B$3))+(((L426-1)*'results log'!$B$2)*(1-$B$3)),IF(M426="WON",(((K426-1)*'results log'!$B$2)*(1-$B$3)),IF(M426="PLACED",(((L426-1)*'results log'!$B$2)*(1-$B$3))-'results log'!$B$2,IF(J426=0,-'results log'!$B$2,-('results log'!$B$2*2))))))*E426),0))</f>
        <v>0</v>
      </c>
      <c r="S426" s="34"/>
      <c r="T426" s="19">
        <f t="shared" si="32"/>
        <v>1</v>
      </c>
    </row>
    <row r="427" spans="8:20" ht="15">
      <c r="H427" s="31"/>
      <c r="I427" s="31"/>
      <c r="J427" s="31"/>
      <c r="M427" s="25"/>
      <c r="N427" s="32">
        <f>((G427-1)*(1-(IF(H427="no",0,'results log'!$B$3)))+1)</f>
        <v>0.050000000000000044</v>
      </c>
      <c r="O427" s="32">
        <f t="shared" si="33"/>
        <v>0</v>
      </c>
      <c r="P427" s="33"/>
      <c r="Q427" s="34"/>
      <c r="R427" s="34">
        <f>IF(ISBLANK(M427),,IF(T427&lt;&gt;1,((IF(M427="WON-EW",(((K427-1)*'results log'!$B$2)*(1-$B$3))+(((L427-1)*'results log'!$B$2)*(1-$B$3)),IF(M427="WON",(((K427-1)*'results log'!$B$2)*(1-$B$3)),IF(M427="PLACED",(((L427-1)*'results log'!$B$2)*(1-$B$3))-'results log'!$B$2,IF(J427=0,-'results log'!$B$2,-('results log'!$B$2*2))))))*E427),0))</f>
        <v>0</v>
      </c>
      <c r="S427" s="34"/>
      <c r="T427" s="19">
        <f t="shared" si="32"/>
        <v>1</v>
      </c>
    </row>
    <row r="428" spans="8:20" ht="15">
      <c r="H428" s="31"/>
      <c r="I428" s="31"/>
      <c r="J428" s="31"/>
      <c r="M428" s="25"/>
      <c r="N428" s="32">
        <f>((G428-1)*(1-(IF(H428="no",0,'results log'!$B$3)))+1)</f>
        <v>0.050000000000000044</v>
      </c>
      <c r="O428" s="32">
        <f t="shared" si="33"/>
        <v>0</v>
      </c>
      <c r="P428" s="33"/>
      <c r="Q428" s="34"/>
      <c r="R428" s="34">
        <f>IF(ISBLANK(M428),,IF(T428&lt;&gt;1,((IF(M428="WON-EW",(((K428-1)*'results log'!$B$2)*(1-$B$3))+(((L428-1)*'results log'!$B$2)*(1-$B$3)),IF(M428="WON",(((K428-1)*'results log'!$B$2)*(1-$B$3)),IF(M428="PLACED",(((L428-1)*'results log'!$B$2)*(1-$B$3))-'results log'!$B$2,IF(J428=0,-'results log'!$B$2,-('results log'!$B$2*2))))))*E428),0))</f>
        <v>0</v>
      </c>
      <c r="S428" s="34"/>
      <c r="T428" s="19">
        <f t="shared" si="32"/>
        <v>1</v>
      </c>
    </row>
    <row r="429" spans="8:20" ht="15">
      <c r="H429" s="31"/>
      <c r="I429" s="31"/>
      <c r="J429" s="31"/>
      <c r="M429" s="25"/>
      <c r="N429" s="32">
        <f>((G429-1)*(1-(IF(H429="no",0,'results log'!$B$3)))+1)</f>
        <v>0.050000000000000044</v>
      </c>
      <c r="O429" s="32">
        <f t="shared" si="33"/>
        <v>0</v>
      </c>
      <c r="P429" s="33"/>
      <c r="Q429" s="34"/>
      <c r="R429" s="34">
        <f>IF(ISBLANK(M429),,IF(T429&lt;&gt;1,((IF(M429="WON-EW",(((K429-1)*'results log'!$B$2)*(1-$B$3))+(((L429-1)*'results log'!$B$2)*(1-$B$3)),IF(M429="WON",(((K429-1)*'results log'!$B$2)*(1-$B$3)),IF(M429="PLACED",(((L429-1)*'results log'!$B$2)*(1-$B$3))-'results log'!$B$2,IF(J429=0,-'results log'!$B$2,-('results log'!$B$2*2))))))*E429),0))</f>
        <v>0</v>
      </c>
      <c r="S429" s="34"/>
      <c r="T429" s="19">
        <f t="shared" si="32"/>
        <v>1</v>
      </c>
    </row>
    <row r="430" spans="8:20" ht="15">
      <c r="H430" s="31"/>
      <c r="I430" s="31"/>
      <c r="J430" s="31"/>
      <c r="M430" s="25"/>
      <c r="N430" s="32">
        <f>((G430-1)*(1-(IF(H430="no",0,'results log'!$B$3)))+1)</f>
        <v>0.050000000000000044</v>
      </c>
      <c r="O430" s="32">
        <f t="shared" si="33"/>
        <v>0</v>
      </c>
      <c r="P430" s="33"/>
      <c r="Q430" s="34"/>
      <c r="R430" s="34">
        <f>IF(ISBLANK(M430),,IF(T430&lt;&gt;1,((IF(M430="WON-EW",(((K430-1)*'results log'!$B$2)*(1-$B$3))+(((L430-1)*'results log'!$B$2)*(1-$B$3)),IF(M430="WON",(((K430-1)*'results log'!$B$2)*(1-$B$3)),IF(M430="PLACED",(((L430-1)*'results log'!$B$2)*(1-$B$3))-'results log'!$B$2,IF(J430=0,-'results log'!$B$2,-('results log'!$B$2*2))))))*E430),0))</f>
        <v>0</v>
      </c>
      <c r="S430" s="34"/>
      <c r="T430" s="19">
        <f t="shared" si="32"/>
        <v>1</v>
      </c>
    </row>
    <row r="431" spans="8:20" ht="15">
      <c r="H431" s="31"/>
      <c r="I431" s="31"/>
      <c r="J431" s="31"/>
      <c r="M431" s="25"/>
      <c r="N431" s="32">
        <f>((G431-1)*(1-(IF(H431="no",0,'results log'!$B$3)))+1)</f>
        <v>0.050000000000000044</v>
      </c>
      <c r="O431" s="32">
        <f t="shared" si="33"/>
        <v>0</v>
      </c>
      <c r="P431" s="33"/>
      <c r="Q431" s="34"/>
      <c r="R431" s="34">
        <f>IF(ISBLANK(M431),,IF(T431&lt;&gt;1,((IF(M431="WON-EW",(((K431-1)*'results log'!$B$2)*(1-$B$3))+(((L431-1)*'results log'!$B$2)*(1-$B$3)),IF(M431="WON",(((K431-1)*'results log'!$B$2)*(1-$B$3)),IF(M431="PLACED",(((L431-1)*'results log'!$B$2)*(1-$B$3))-'results log'!$B$2,IF(J431=0,-'results log'!$B$2,-('results log'!$B$2*2))))))*E431),0))</f>
        <v>0</v>
      </c>
      <c r="S431" s="34"/>
      <c r="T431" s="19">
        <f t="shared" si="32"/>
        <v>1</v>
      </c>
    </row>
    <row r="432" spans="8:20" ht="15">
      <c r="H432" s="31"/>
      <c r="I432" s="31"/>
      <c r="J432" s="31"/>
      <c r="M432" s="25"/>
      <c r="N432" s="32">
        <f>((G432-1)*(1-(IF(H432="no",0,'results log'!$B$3)))+1)</f>
        <v>0.050000000000000044</v>
      </c>
      <c r="O432" s="32">
        <f t="shared" si="33"/>
        <v>0</v>
      </c>
      <c r="P432" s="33"/>
      <c r="Q432" s="34"/>
      <c r="R432" s="34">
        <f>IF(ISBLANK(M432),,IF(T432&lt;&gt;1,((IF(M432="WON-EW",(((K432-1)*'results log'!$B$2)*(1-$B$3))+(((L432-1)*'results log'!$B$2)*(1-$B$3)),IF(M432="WON",(((K432-1)*'results log'!$B$2)*(1-$B$3)),IF(M432="PLACED",(((L432-1)*'results log'!$B$2)*(1-$B$3))-'results log'!$B$2,IF(J432=0,-'results log'!$B$2,-('results log'!$B$2*2))))))*E432),0))</f>
        <v>0</v>
      </c>
      <c r="S432" s="34"/>
      <c r="T432" s="19">
        <f t="shared" si="32"/>
        <v>1</v>
      </c>
    </row>
    <row r="433" spans="8:20" ht="15">
      <c r="H433" s="31"/>
      <c r="I433" s="31"/>
      <c r="J433" s="31"/>
      <c r="M433" s="25"/>
      <c r="N433" s="32">
        <f>((G433-1)*(1-(IF(H433="no",0,'results log'!$B$3)))+1)</f>
        <v>0.050000000000000044</v>
      </c>
      <c r="O433" s="32">
        <f t="shared" si="33"/>
        <v>0</v>
      </c>
      <c r="P433" s="33"/>
      <c r="Q433" s="34"/>
      <c r="R433" s="34">
        <f>IF(ISBLANK(M433),,IF(T433&lt;&gt;1,((IF(M433="WON-EW",(((K433-1)*'results log'!$B$2)*(1-$B$3))+(((L433-1)*'results log'!$B$2)*(1-$B$3)),IF(M433="WON",(((K433-1)*'results log'!$B$2)*(1-$B$3)),IF(M433="PLACED",(((L433-1)*'results log'!$B$2)*(1-$B$3))-'results log'!$B$2,IF(J433=0,-'results log'!$B$2,-('results log'!$B$2*2))))))*E433),0))</f>
        <v>0</v>
      </c>
      <c r="S433" s="34"/>
      <c r="T433" s="19">
        <f t="shared" si="32"/>
        <v>1</v>
      </c>
    </row>
    <row r="434" spans="8:20" ht="15">
      <c r="H434" s="31"/>
      <c r="I434" s="31"/>
      <c r="J434" s="31"/>
      <c r="M434" s="25"/>
      <c r="N434" s="32">
        <f>((G434-1)*(1-(IF(H434="no",0,'results log'!$B$3)))+1)</f>
        <v>0.050000000000000044</v>
      </c>
      <c r="O434" s="32">
        <f t="shared" si="33"/>
        <v>0</v>
      </c>
      <c r="P434" s="33"/>
      <c r="Q434" s="34"/>
      <c r="R434" s="34">
        <f>IF(ISBLANK(M434),,IF(T434&lt;&gt;1,((IF(M434="WON-EW",(((K434-1)*'results log'!$B$2)*(1-$B$3))+(((L434-1)*'results log'!$B$2)*(1-$B$3)),IF(M434="WON",(((K434-1)*'results log'!$B$2)*(1-$B$3)),IF(M434="PLACED",(((L434-1)*'results log'!$B$2)*(1-$B$3))-'results log'!$B$2,IF(J434=0,-'results log'!$B$2,-('results log'!$B$2*2))))))*E434),0))</f>
        <v>0</v>
      </c>
      <c r="S434" s="34"/>
      <c r="T434" s="19">
        <f t="shared" si="32"/>
        <v>1</v>
      </c>
    </row>
    <row r="435" spans="8:20" ht="15">
      <c r="H435" s="31"/>
      <c r="I435" s="31"/>
      <c r="J435" s="31"/>
      <c r="M435" s="25"/>
      <c r="N435" s="32">
        <f>((G435-1)*(1-(IF(H435="no",0,'results log'!$B$3)))+1)</f>
        <v>0.050000000000000044</v>
      </c>
      <c r="O435" s="32">
        <f t="shared" si="33"/>
        <v>0</v>
      </c>
      <c r="P435" s="33"/>
      <c r="Q435" s="34"/>
      <c r="R435" s="34">
        <f>IF(ISBLANK(M435),,IF(T435&lt;&gt;1,((IF(M435="WON-EW",(((K435-1)*'results log'!$B$2)*(1-$B$3))+(((L435-1)*'results log'!$B$2)*(1-$B$3)),IF(M435="WON",(((K435-1)*'results log'!$B$2)*(1-$B$3)),IF(M435="PLACED",(((L435-1)*'results log'!$B$2)*(1-$B$3))-'results log'!$B$2,IF(J435=0,-'results log'!$B$2,-('results log'!$B$2*2))))))*E435),0))</f>
        <v>0</v>
      </c>
      <c r="S435" s="34"/>
      <c r="T435" s="19">
        <f t="shared" si="32"/>
        <v>1</v>
      </c>
    </row>
    <row r="436" spans="8:20" ht="15">
      <c r="H436" s="31"/>
      <c r="I436" s="31"/>
      <c r="J436" s="31"/>
      <c r="M436" s="25"/>
      <c r="N436" s="32">
        <f>((G436-1)*(1-(IF(H436="no",0,'results log'!$B$3)))+1)</f>
        <v>0.050000000000000044</v>
      </c>
      <c r="O436" s="32">
        <f t="shared" si="33"/>
        <v>0</v>
      </c>
      <c r="P436" s="33"/>
      <c r="Q436" s="34"/>
      <c r="R436" s="34">
        <f>IF(ISBLANK(M436),,IF(T436&lt;&gt;1,((IF(M436="WON-EW",(((K436-1)*'results log'!$B$2)*(1-$B$3))+(((L436-1)*'results log'!$B$2)*(1-$B$3)),IF(M436="WON",(((K436-1)*'results log'!$B$2)*(1-$B$3)),IF(M436="PLACED",(((L436-1)*'results log'!$B$2)*(1-$B$3))-'results log'!$B$2,IF(J436=0,-'results log'!$B$2,-('results log'!$B$2*2))))))*E436),0))</f>
        <v>0</v>
      </c>
      <c r="S436" s="34"/>
      <c r="T436" s="19">
        <f t="shared" si="32"/>
        <v>1</v>
      </c>
    </row>
    <row r="437" spans="8:20" ht="15">
      <c r="H437" s="31"/>
      <c r="I437" s="31"/>
      <c r="J437" s="31"/>
      <c r="M437" s="25"/>
      <c r="N437" s="32">
        <f>((G437-1)*(1-(IF(H437="no",0,'results log'!$B$3)))+1)</f>
        <v>0.050000000000000044</v>
      </c>
      <c r="O437" s="32">
        <f t="shared" si="33"/>
        <v>0</v>
      </c>
      <c r="P437" s="33"/>
      <c r="Q437" s="34"/>
      <c r="R437" s="34">
        <f>IF(ISBLANK(M437),,IF(T437&lt;&gt;1,((IF(M437="WON-EW",(((K437-1)*'results log'!$B$2)*(1-$B$3))+(((L437-1)*'results log'!$B$2)*(1-$B$3)),IF(M437="WON",(((K437-1)*'results log'!$B$2)*(1-$B$3)),IF(M437="PLACED",(((L437-1)*'results log'!$B$2)*(1-$B$3))-'results log'!$B$2,IF(J437=0,-'results log'!$B$2,-('results log'!$B$2*2))))))*E437),0))</f>
        <v>0</v>
      </c>
      <c r="S437" s="34"/>
      <c r="T437" s="19">
        <f t="shared" si="32"/>
        <v>1</v>
      </c>
    </row>
    <row r="438" spans="8:20" ht="15">
      <c r="H438" s="31"/>
      <c r="I438" s="31"/>
      <c r="J438" s="31"/>
      <c r="M438" s="25"/>
      <c r="N438" s="32">
        <f>((G438-1)*(1-(IF(H438="no",0,'results log'!$B$3)))+1)</f>
        <v>0.050000000000000044</v>
      </c>
      <c r="O438" s="32">
        <f t="shared" si="33"/>
        <v>0</v>
      </c>
      <c r="P438" s="33"/>
      <c r="Q438" s="34"/>
      <c r="R438" s="34">
        <f>IF(ISBLANK(M438),,IF(T438&lt;&gt;1,((IF(M438="WON-EW",(((K438-1)*'results log'!$B$2)*(1-$B$3))+(((L438-1)*'results log'!$B$2)*(1-$B$3)),IF(M438="WON",(((K438-1)*'results log'!$B$2)*(1-$B$3)),IF(M438="PLACED",(((L438-1)*'results log'!$B$2)*(1-$B$3))-'results log'!$B$2,IF(J438=0,-'results log'!$B$2,-('results log'!$B$2*2))))))*E438),0))</f>
        <v>0</v>
      </c>
      <c r="S438" s="34"/>
      <c r="T438" s="19">
        <f t="shared" si="32"/>
        <v>1</v>
      </c>
    </row>
    <row r="439" spans="8:20" ht="15">
      <c r="H439" s="31"/>
      <c r="I439" s="31"/>
      <c r="J439" s="31"/>
      <c r="M439" s="25"/>
      <c r="N439" s="32">
        <f>((G439-1)*(1-(IF(H439="no",0,'results log'!$B$3)))+1)</f>
        <v>0.050000000000000044</v>
      </c>
      <c r="O439" s="32">
        <f t="shared" si="33"/>
        <v>0</v>
      </c>
      <c r="P439" s="33"/>
      <c r="Q439" s="34"/>
      <c r="R439" s="34">
        <f>IF(ISBLANK(M439),,IF(T439&lt;&gt;1,((IF(M439="WON-EW",(((K439-1)*'results log'!$B$2)*(1-$B$3))+(((L439-1)*'results log'!$B$2)*(1-$B$3)),IF(M439="WON",(((K439-1)*'results log'!$B$2)*(1-$B$3)),IF(M439="PLACED",(((L439-1)*'results log'!$B$2)*(1-$B$3))-'results log'!$B$2,IF(J439=0,-'results log'!$B$2,-('results log'!$B$2*2))))))*E439),0))</f>
        <v>0</v>
      </c>
      <c r="S439" s="34"/>
      <c r="T439" s="19">
        <f t="shared" si="32"/>
        <v>1</v>
      </c>
    </row>
    <row r="440" spans="8:20" ht="15">
      <c r="H440" s="31"/>
      <c r="I440" s="31"/>
      <c r="J440" s="31"/>
      <c r="M440" s="25"/>
      <c r="N440" s="32">
        <f>((G440-1)*(1-(IF(H440="no",0,'results log'!$B$3)))+1)</f>
        <v>0.050000000000000044</v>
      </c>
      <c r="O440" s="32">
        <f t="shared" si="33"/>
        <v>0</v>
      </c>
      <c r="P440" s="33"/>
      <c r="Q440" s="34"/>
      <c r="R440" s="34">
        <f>IF(ISBLANK(M440),,IF(T440&lt;&gt;1,((IF(M440="WON-EW",(((K440-1)*'results log'!$B$2)*(1-$B$3))+(((L440-1)*'results log'!$B$2)*(1-$B$3)),IF(M440="WON",(((K440-1)*'results log'!$B$2)*(1-$B$3)),IF(M440="PLACED",(((L440-1)*'results log'!$B$2)*(1-$B$3))-'results log'!$B$2,IF(J440=0,-'results log'!$B$2,-('results log'!$B$2*2))))))*E440),0))</f>
        <v>0</v>
      </c>
      <c r="S440" s="34"/>
      <c r="T440" s="19">
        <f t="shared" si="32"/>
        <v>1</v>
      </c>
    </row>
    <row r="441" spans="8:20" ht="15">
      <c r="H441" s="31"/>
      <c r="I441" s="31"/>
      <c r="J441" s="31"/>
      <c r="M441" s="25"/>
      <c r="N441" s="32">
        <f>((G441-1)*(1-(IF(H441="no",0,'results log'!$B$3)))+1)</f>
        <v>0.050000000000000044</v>
      </c>
      <c r="O441" s="32">
        <f t="shared" si="33"/>
        <v>0</v>
      </c>
      <c r="P441" s="33"/>
      <c r="Q441" s="34"/>
      <c r="R441" s="34">
        <f>IF(ISBLANK(M441),,IF(T441&lt;&gt;1,((IF(M441="WON-EW",(((K441-1)*'results log'!$B$2)*(1-$B$3))+(((L441-1)*'results log'!$B$2)*(1-$B$3)),IF(M441="WON",(((K441-1)*'results log'!$B$2)*(1-$B$3)),IF(M441="PLACED",(((L441-1)*'results log'!$B$2)*(1-$B$3))-'results log'!$B$2,IF(J441=0,-'results log'!$B$2,-('results log'!$B$2*2))))))*E441),0))</f>
        <v>0</v>
      </c>
      <c r="S441" s="34"/>
      <c r="T441" s="19">
        <f t="shared" si="32"/>
        <v>1</v>
      </c>
    </row>
    <row r="442" spans="8:20" ht="15">
      <c r="H442" s="31"/>
      <c r="I442" s="31"/>
      <c r="J442" s="31"/>
      <c r="M442" s="25"/>
      <c r="N442" s="32">
        <f>((G442-1)*(1-(IF(H442="no",0,'results log'!$B$3)))+1)</f>
        <v>0.050000000000000044</v>
      </c>
      <c r="O442" s="32">
        <f t="shared" si="33"/>
        <v>0</v>
      </c>
      <c r="P442" s="33"/>
      <c r="Q442" s="34"/>
      <c r="R442" s="34">
        <f>IF(ISBLANK(M442),,IF(T442&lt;&gt;1,((IF(M442="WON-EW",(((K442-1)*'results log'!$B$2)*(1-$B$3))+(((L442-1)*'results log'!$B$2)*(1-$B$3)),IF(M442="WON",(((K442-1)*'results log'!$B$2)*(1-$B$3)),IF(M442="PLACED",(((L442-1)*'results log'!$B$2)*(1-$B$3))-'results log'!$B$2,IF(J442=0,-'results log'!$B$2,-('results log'!$B$2*2))))))*E442),0))</f>
        <v>0</v>
      </c>
      <c r="S442" s="34"/>
      <c r="T442" s="19">
        <f t="shared" si="32"/>
        <v>1</v>
      </c>
    </row>
    <row r="443" spans="8:20" ht="15">
      <c r="H443" s="31"/>
      <c r="I443" s="31"/>
      <c r="J443" s="31"/>
      <c r="M443" s="25"/>
      <c r="N443" s="32">
        <f>((G443-1)*(1-(IF(H443="no",0,'results log'!$B$3)))+1)</f>
        <v>0.050000000000000044</v>
      </c>
      <c r="O443" s="32">
        <f t="shared" si="33"/>
        <v>0</v>
      </c>
      <c r="P443" s="33"/>
      <c r="Q443" s="34"/>
      <c r="R443" s="34">
        <f>IF(ISBLANK(M443),,IF(T443&lt;&gt;1,((IF(M443="WON-EW",(((K443-1)*'results log'!$B$2)*(1-$B$3))+(((L443-1)*'results log'!$B$2)*(1-$B$3)),IF(M443="WON",(((K443-1)*'results log'!$B$2)*(1-$B$3)),IF(M443="PLACED",(((L443-1)*'results log'!$B$2)*(1-$B$3))-'results log'!$B$2,IF(J443=0,-'results log'!$B$2,-('results log'!$B$2*2))))))*E443),0))</f>
        <v>0</v>
      </c>
      <c r="S443" s="34"/>
      <c r="T443" s="19">
        <f t="shared" si="32"/>
        <v>1</v>
      </c>
    </row>
    <row r="444" spans="8:20" ht="15">
      <c r="H444" s="31"/>
      <c r="I444" s="31"/>
      <c r="J444" s="31"/>
      <c r="M444" s="25"/>
      <c r="N444" s="32">
        <f>((G444-1)*(1-(IF(H444="no",0,'results log'!$B$3)))+1)</f>
        <v>0.050000000000000044</v>
      </c>
      <c r="O444" s="32">
        <f t="shared" si="33"/>
        <v>0</v>
      </c>
      <c r="P444" s="33"/>
      <c r="Q444" s="34"/>
      <c r="R444" s="34">
        <f>IF(ISBLANK(M444),,IF(T444&lt;&gt;1,((IF(M444="WON-EW",(((K444-1)*'results log'!$B$2)*(1-$B$3))+(((L444-1)*'results log'!$B$2)*(1-$B$3)),IF(M444="WON",(((K444-1)*'results log'!$B$2)*(1-$B$3)),IF(M444="PLACED",(((L444-1)*'results log'!$B$2)*(1-$B$3))-'results log'!$B$2,IF(J444=0,-'results log'!$B$2,-('results log'!$B$2*2))))))*E444),0))</f>
        <v>0</v>
      </c>
      <c r="S444" s="34"/>
      <c r="T444" s="19">
        <f t="shared" si="32"/>
        <v>1</v>
      </c>
    </row>
    <row r="445" spans="8:20" ht="15">
      <c r="H445" s="31"/>
      <c r="I445" s="31"/>
      <c r="J445" s="31"/>
      <c r="M445" s="25"/>
      <c r="N445" s="32">
        <f>((G445-1)*(1-(IF(H445="no",0,'results log'!$B$3)))+1)</f>
        <v>0.050000000000000044</v>
      </c>
      <c r="O445" s="32">
        <f t="shared" si="33"/>
        <v>0</v>
      </c>
      <c r="P445" s="33"/>
      <c r="Q445" s="34"/>
      <c r="R445" s="34">
        <f>IF(ISBLANK(M445),,IF(T445&lt;&gt;1,((IF(M445="WON-EW",(((K445-1)*'results log'!$B$2)*(1-$B$3))+(((L445-1)*'results log'!$B$2)*(1-$B$3)),IF(M445="WON",(((K445-1)*'results log'!$B$2)*(1-$B$3)),IF(M445="PLACED",(((L445-1)*'results log'!$B$2)*(1-$B$3))-'results log'!$B$2,IF(J445=0,-'results log'!$B$2,-('results log'!$B$2*2))))))*E445),0))</f>
        <v>0</v>
      </c>
      <c r="S445" s="34"/>
      <c r="T445" s="19">
        <f t="shared" si="32"/>
        <v>1</v>
      </c>
    </row>
    <row r="446" spans="8:20" ht="15">
      <c r="H446" s="31"/>
      <c r="I446" s="31"/>
      <c r="J446" s="31"/>
      <c r="M446" s="25"/>
      <c r="N446" s="32">
        <f>((G446-1)*(1-(IF(H446="no",0,'results log'!$B$3)))+1)</f>
        <v>0.050000000000000044</v>
      </c>
      <c r="O446" s="32">
        <f t="shared" si="33"/>
        <v>0</v>
      </c>
      <c r="P446" s="33"/>
      <c r="Q446" s="34"/>
      <c r="R446" s="34">
        <f>IF(ISBLANK(M446),,IF(T446&lt;&gt;1,((IF(M446="WON-EW",(((K446-1)*'results log'!$B$2)*(1-$B$3))+(((L446-1)*'results log'!$B$2)*(1-$B$3)),IF(M446="WON",(((K446-1)*'results log'!$B$2)*(1-$B$3)),IF(M446="PLACED",(((L446-1)*'results log'!$B$2)*(1-$B$3))-'results log'!$B$2,IF(J446=0,-'results log'!$B$2,-('results log'!$B$2*2))))))*E446),0))</f>
        <v>0</v>
      </c>
      <c r="S446" s="34"/>
      <c r="T446" s="19">
        <f t="shared" si="32"/>
        <v>1</v>
      </c>
    </row>
    <row r="447" spans="8:20" ht="15">
      <c r="H447" s="31"/>
      <c r="I447" s="31"/>
      <c r="J447" s="31"/>
      <c r="M447" s="25"/>
      <c r="N447" s="32">
        <f>((G447-1)*(1-(IF(H447="no",0,'results log'!$B$3)))+1)</f>
        <v>0.050000000000000044</v>
      </c>
      <c r="O447" s="32">
        <f t="shared" si="33"/>
        <v>0</v>
      </c>
      <c r="P447" s="33"/>
      <c r="Q447" s="34"/>
      <c r="R447" s="34">
        <f>IF(ISBLANK(M447),,IF(T447&lt;&gt;1,((IF(M447="WON-EW",(((K447-1)*'results log'!$B$2)*(1-$B$3))+(((L447-1)*'results log'!$B$2)*(1-$B$3)),IF(M447="WON",(((K447-1)*'results log'!$B$2)*(1-$B$3)),IF(M447="PLACED",(((L447-1)*'results log'!$B$2)*(1-$B$3))-'results log'!$B$2,IF(J447=0,-'results log'!$B$2,-('results log'!$B$2*2))))))*E447),0))</f>
        <v>0</v>
      </c>
      <c r="S447" s="34"/>
      <c r="T447" s="19">
        <f t="shared" si="32"/>
        <v>1</v>
      </c>
    </row>
    <row r="448" spans="8:20" ht="15">
      <c r="H448" s="31"/>
      <c r="I448" s="31"/>
      <c r="J448" s="31"/>
      <c r="M448" s="25"/>
      <c r="N448" s="32">
        <f>((G448-1)*(1-(IF(H448="no",0,'results log'!$B$3)))+1)</f>
        <v>0.050000000000000044</v>
      </c>
      <c r="O448" s="32">
        <f t="shared" si="33"/>
        <v>0</v>
      </c>
      <c r="P448" s="33"/>
      <c r="Q448" s="34"/>
      <c r="R448" s="34">
        <f>IF(ISBLANK(M448),,IF(T448&lt;&gt;1,((IF(M448="WON-EW",(((K448-1)*'results log'!$B$2)*(1-$B$3))+(((L448-1)*'results log'!$B$2)*(1-$B$3)),IF(M448="WON",(((K448-1)*'results log'!$B$2)*(1-$B$3)),IF(M448="PLACED",(((L448-1)*'results log'!$B$2)*(1-$B$3))-'results log'!$B$2,IF(J448=0,-'results log'!$B$2,-('results log'!$B$2*2))))))*E448),0))</f>
        <v>0</v>
      </c>
      <c r="S448" s="34"/>
      <c r="T448" s="19">
        <f t="shared" si="32"/>
        <v>1</v>
      </c>
    </row>
    <row r="449" spans="8:20" ht="15">
      <c r="H449" s="31"/>
      <c r="I449" s="31"/>
      <c r="J449" s="31"/>
      <c r="M449" s="25"/>
      <c r="N449" s="32">
        <f>((G449-1)*(1-(IF(H449="no",0,'results log'!$B$3)))+1)</f>
        <v>0.050000000000000044</v>
      </c>
      <c r="O449" s="32">
        <f t="shared" si="33"/>
        <v>0</v>
      </c>
      <c r="P449" s="33"/>
      <c r="Q449" s="34"/>
      <c r="R449" s="34">
        <f>IF(ISBLANK(M449),,IF(T449&lt;&gt;1,((IF(M449="WON-EW",(((K449-1)*'results log'!$B$2)*(1-$B$3))+(((L449-1)*'results log'!$B$2)*(1-$B$3)),IF(M449="WON",(((K449-1)*'results log'!$B$2)*(1-$B$3)),IF(M449="PLACED",(((L449-1)*'results log'!$B$2)*(1-$B$3))-'results log'!$B$2,IF(J449=0,-'results log'!$B$2,-('results log'!$B$2*2))))))*E449),0))</f>
        <v>0</v>
      </c>
      <c r="S449" s="34"/>
      <c r="T449" s="19">
        <f t="shared" si="32"/>
        <v>1</v>
      </c>
    </row>
    <row r="450" spans="8:20" ht="15">
      <c r="H450" s="31"/>
      <c r="I450" s="31"/>
      <c r="J450" s="31"/>
      <c r="M450" s="25"/>
      <c r="N450" s="32">
        <f>((G450-1)*(1-(IF(H450="no",0,'results log'!$B$3)))+1)</f>
        <v>0.050000000000000044</v>
      </c>
      <c r="O450" s="32">
        <f t="shared" si="33"/>
        <v>0</v>
      </c>
      <c r="P450" s="33"/>
      <c r="Q450" s="34"/>
      <c r="R450" s="34">
        <f>IF(ISBLANK(M450),,IF(T450&lt;&gt;1,((IF(M450="WON-EW",(((K450-1)*'results log'!$B$2)*(1-$B$3))+(((L450-1)*'results log'!$B$2)*(1-$B$3)),IF(M450="WON",(((K450-1)*'results log'!$B$2)*(1-$B$3)),IF(M450="PLACED",(((L450-1)*'results log'!$B$2)*(1-$B$3))-'results log'!$B$2,IF(J450=0,-'results log'!$B$2,-('results log'!$B$2*2))))))*E450),0))</f>
        <v>0</v>
      </c>
      <c r="S450" s="34"/>
      <c r="T450" s="19">
        <f t="shared" si="32"/>
        <v>1</v>
      </c>
    </row>
    <row r="451" spans="8:20" ht="15">
      <c r="H451" s="31"/>
      <c r="I451" s="31"/>
      <c r="J451" s="31"/>
      <c r="M451" s="25"/>
      <c r="N451" s="32">
        <f>((G451-1)*(1-(IF(H451="no",0,'results log'!$B$3)))+1)</f>
        <v>0.050000000000000044</v>
      </c>
      <c r="O451" s="32">
        <f t="shared" si="33"/>
        <v>0</v>
      </c>
      <c r="P451" s="33"/>
      <c r="Q451" s="34"/>
      <c r="R451" s="34">
        <f>IF(ISBLANK(M451),,IF(T451&lt;&gt;1,((IF(M451="WON-EW",(((K451-1)*'results log'!$B$2)*(1-$B$3))+(((L451-1)*'results log'!$B$2)*(1-$B$3)),IF(M451="WON",(((K451-1)*'results log'!$B$2)*(1-$B$3)),IF(M451="PLACED",(((L451-1)*'results log'!$B$2)*(1-$B$3))-'results log'!$B$2,IF(J451=0,-'results log'!$B$2,-('results log'!$B$2*2))))))*E451),0))</f>
        <v>0</v>
      </c>
      <c r="S451" s="34"/>
      <c r="T451" s="19">
        <f t="shared" si="32"/>
        <v>1</v>
      </c>
    </row>
    <row r="452" spans="8:20" ht="15">
      <c r="H452" s="31"/>
      <c r="I452" s="31"/>
      <c r="J452" s="31"/>
      <c r="M452" s="25"/>
      <c r="N452" s="32">
        <f>((G452-1)*(1-(IF(H452="no",0,'results log'!$B$3)))+1)</f>
        <v>0.050000000000000044</v>
      </c>
      <c r="O452" s="32">
        <f t="shared" si="33"/>
        <v>0</v>
      </c>
      <c r="P452" s="33"/>
      <c r="Q452" s="34"/>
      <c r="R452" s="34">
        <f>IF(ISBLANK(M452),,IF(T452&lt;&gt;1,((IF(M452="WON-EW",(((K452-1)*'results log'!$B$2)*(1-$B$3))+(((L452-1)*'results log'!$B$2)*(1-$B$3)),IF(M452="WON",(((K452-1)*'results log'!$B$2)*(1-$B$3)),IF(M452="PLACED",(((L452-1)*'results log'!$B$2)*(1-$B$3))-'results log'!$B$2,IF(J452=0,-'results log'!$B$2,-('results log'!$B$2*2))))))*E452),0))</f>
        <v>0</v>
      </c>
      <c r="S452" s="34"/>
      <c r="T452" s="19">
        <f t="shared" si="32"/>
        <v>1</v>
      </c>
    </row>
    <row r="453" spans="8:20" ht="15">
      <c r="H453" s="31"/>
      <c r="I453" s="31"/>
      <c r="J453" s="31"/>
      <c r="M453" s="25"/>
      <c r="N453" s="32">
        <f>((G453-1)*(1-(IF(H453="no",0,'results log'!$B$3)))+1)</f>
        <v>0.050000000000000044</v>
      </c>
      <c r="O453" s="32">
        <f t="shared" si="33"/>
        <v>0</v>
      </c>
      <c r="P453" s="33"/>
      <c r="Q453" s="34"/>
      <c r="R453" s="34">
        <f>IF(ISBLANK(M453),,IF(T453&lt;&gt;1,((IF(M453="WON-EW",(((K453-1)*'results log'!$B$2)*(1-$B$3))+(((L453-1)*'results log'!$B$2)*(1-$B$3)),IF(M453="WON",(((K453-1)*'results log'!$B$2)*(1-$B$3)),IF(M453="PLACED",(((L453-1)*'results log'!$B$2)*(1-$B$3))-'results log'!$B$2,IF(J453=0,-'results log'!$B$2,-('results log'!$B$2*2))))))*E453),0))</f>
        <v>0</v>
      </c>
      <c r="S453" s="34"/>
      <c r="T453" s="19">
        <f t="shared" si="32"/>
        <v>1</v>
      </c>
    </row>
    <row r="454" spans="8:20" ht="15">
      <c r="H454" s="31"/>
      <c r="I454" s="31"/>
      <c r="J454" s="31"/>
      <c r="M454" s="25"/>
      <c r="N454" s="32">
        <f>((G454-1)*(1-(IF(H454="no",0,'results log'!$B$3)))+1)</f>
        <v>0.050000000000000044</v>
      </c>
      <c r="O454" s="32">
        <f t="shared" si="33"/>
        <v>0</v>
      </c>
      <c r="P454" s="33"/>
      <c r="Q454" s="34"/>
      <c r="R454" s="34">
        <f>IF(ISBLANK(M454),,IF(T454&lt;&gt;1,((IF(M454="WON-EW",(((K454-1)*'results log'!$B$2)*(1-$B$3))+(((L454-1)*'results log'!$B$2)*(1-$B$3)),IF(M454="WON",(((K454-1)*'results log'!$B$2)*(1-$B$3)),IF(M454="PLACED",(((L454-1)*'results log'!$B$2)*(1-$B$3))-'results log'!$B$2,IF(J454=0,-'results log'!$B$2,-('results log'!$B$2*2))))))*E454),0))</f>
        <v>0</v>
      </c>
      <c r="S454" s="34"/>
      <c r="T454" s="19">
        <f t="shared" si="32"/>
        <v>1</v>
      </c>
    </row>
    <row r="455" spans="8:20" ht="15">
      <c r="H455" s="31"/>
      <c r="I455" s="31"/>
      <c r="J455" s="31"/>
      <c r="M455" s="25"/>
      <c r="N455" s="32">
        <f>((G455-1)*(1-(IF(H455="no",0,'results log'!$B$3)))+1)</f>
        <v>0.050000000000000044</v>
      </c>
      <c r="O455" s="32">
        <f t="shared" si="33"/>
        <v>0</v>
      </c>
      <c r="P455" s="33"/>
      <c r="Q455" s="34"/>
      <c r="R455" s="34">
        <f>IF(ISBLANK(M455),,IF(T455&lt;&gt;1,((IF(M455="WON-EW",(((K455-1)*'results log'!$B$2)*(1-$B$3))+(((L455-1)*'results log'!$B$2)*(1-$B$3)),IF(M455="WON",(((K455-1)*'results log'!$B$2)*(1-$B$3)),IF(M455="PLACED",(((L455-1)*'results log'!$B$2)*(1-$B$3))-'results log'!$B$2,IF(J455=0,-'results log'!$B$2,-('results log'!$B$2*2))))))*E455),0))</f>
        <v>0</v>
      </c>
      <c r="S455" s="34"/>
      <c r="T455" s="19">
        <f t="shared" si="32"/>
        <v>1</v>
      </c>
    </row>
    <row r="456" spans="8:20" ht="15">
      <c r="H456" s="31"/>
      <c r="I456" s="31"/>
      <c r="J456" s="31"/>
      <c r="M456" s="25"/>
      <c r="N456" s="32">
        <f>((G456-1)*(1-(IF(H456="no",0,'results log'!$B$3)))+1)</f>
        <v>0.050000000000000044</v>
      </c>
      <c r="O456" s="32">
        <f t="shared" si="33"/>
        <v>0</v>
      </c>
      <c r="P456" s="33"/>
      <c r="Q456" s="34"/>
      <c r="R456" s="34">
        <f>IF(ISBLANK(M456),,IF(T456&lt;&gt;1,((IF(M456="WON-EW",(((K456-1)*'results log'!$B$2)*(1-$B$3))+(((L456-1)*'results log'!$B$2)*(1-$B$3)),IF(M456="WON",(((K456-1)*'results log'!$B$2)*(1-$B$3)),IF(M456="PLACED",(((L456-1)*'results log'!$B$2)*(1-$B$3))-'results log'!$B$2,IF(J456=0,-'results log'!$B$2,-('results log'!$B$2*2))))))*E456),0))</f>
        <v>0</v>
      </c>
      <c r="S456" s="34"/>
      <c r="T456" s="19">
        <f t="shared" si="32"/>
        <v>1</v>
      </c>
    </row>
    <row r="457" spans="8:20" ht="15">
      <c r="H457" s="31"/>
      <c r="I457" s="31"/>
      <c r="J457" s="31"/>
      <c r="M457" s="25"/>
      <c r="N457" s="32">
        <f>((G457-1)*(1-(IF(H457="no",0,'results log'!$B$3)))+1)</f>
        <v>0.050000000000000044</v>
      </c>
      <c r="O457" s="32">
        <f t="shared" si="33"/>
        <v>0</v>
      </c>
      <c r="P457" s="33"/>
      <c r="Q457" s="34"/>
      <c r="R457" s="34">
        <f>IF(ISBLANK(M457),,IF(T457&lt;&gt;1,((IF(M457="WON-EW",(((K457-1)*'results log'!$B$2)*(1-$B$3))+(((L457-1)*'results log'!$B$2)*(1-$B$3)),IF(M457="WON",(((K457-1)*'results log'!$B$2)*(1-$B$3)),IF(M457="PLACED",(((L457-1)*'results log'!$B$2)*(1-$B$3))-'results log'!$B$2,IF(J457=0,-'results log'!$B$2,-('results log'!$B$2*2))))))*E457),0))</f>
        <v>0</v>
      </c>
      <c r="S457" s="34"/>
      <c r="T457" s="19">
        <f aca="true" t="shared" si="34" ref="T457:T520">IF(ISBLANK(K457),1,IF(ISBLANK(L457),2,99))</f>
        <v>1</v>
      </c>
    </row>
    <row r="458" spans="8:20" ht="15">
      <c r="H458" s="31"/>
      <c r="I458" s="31"/>
      <c r="J458" s="31"/>
      <c r="M458" s="25"/>
      <c r="N458" s="32">
        <f>((G458-1)*(1-(IF(H458="no",0,'results log'!$B$3)))+1)</f>
        <v>0.050000000000000044</v>
      </c>
      <c r="O458" s="32">
        <f t="shared" si="33"/>
        <v>0</v>
      </c>
      <c r="P458" s="33"/>
      <c r="Q458" s="34"/>
      <c r="R458" s="34">
        <f>IF(ISBLANK(M458),,IF(T458&lt;&gt;1,((IF(M458="WON-EW",(((K458-1)*'results log'!$B$2)*(1-$B$3))+(((L458-1)*'results log'!$B$2)*(1-$B$3)),IF(M458="WON",(((K458-1)*'results log'!$B$2)*(1-$B$3)),IF(M458="PLACED",(((L458-1)*'results log'!$B$2)*(1-$B$3))-'results log'!$B$2,IF(J458=0,-'results log'!$B$2,-('results log'!$B$2*2))))))*E458),0))</f>
        <v>0</v>
      </c>
      <c r="S458" s="34"/>
      <c r="T458" s="19">
        <f t="shared" si="34"/>
        <v>1</v>
      </c>
    </row>
    <row r="459" spans="8:20" ht="15">
      <c r="H459" s="31"/>
      <c r="I459" s="31"/>
      <c r="J459" s="31"/>
      <c r="M459" s="25"/>
      <c r="N459" s="32">
        <f>((G459-1)*(1-(IF(H459="no",0,'results log'!$B$3)))+1)</f>
        <v>0.050000000000000044</v>
      </c>
      <c r="O459" s="32">
        <f t="shared" si="33"/>
        <v>0</v>
      </c>
      <c r="P459" s="33"/>
      <c r="Q459" s="34"/>
      <c r="R459" s="34">
        <f>IF(ISBLANK(M459),,IF(T459&lt;&gt;1,((IF(M459="WON-EW",(((K459-1)*'results log'!$B$2)*(1-$B$3))+(((L459-1)*'results log'!$B$2)*(1-$B$3)),IF(M459="WON",(((K459-1)*'results log'!$B$2)*(1-$B$3)),IF(M459="PLACED",(((L459-1)*'results log'!$B$2)*(1-$B$3))-'results log'!$B$2,IF(J459=0,-'results log'!$B$2,-('results log'!$B$2*2))))))*E459),0))</f>
        <v>0</v>
      </c>
      <c r="S459" s="34"/>
      <c r="T459" s="19">
        <f t="shared" si="34"/>
        <v>1</v>
      </c>
    </row>
    <row r="460" spans="8:20" ht="15">
      <c r="H460" s="31"/>
      <c r="I460" s="31"/>
      <c r="J460" s="31"/>
      <c r="M460" s="25"/>
      <c r="N460" s="32">
        <f>((G460-1)*(1-(IF(H460="no",0,'results log'!$B$3)))+1)</f>
        <v>0.050000000000000044</v>
      </c>
      <c r="O460" s="32">
        <f t="shared" si="33"/>
        <v>0</v>
      </c>
      <c r="P460" s="33"/>
      <c r="Q460" s="34"/>
      <c r="R460" s="34">
        <f>IF(ISBLANK(M460),,IF(T460&lt;&gt;1,((IF(M460="WON-EW",(((K460-1)*'results log'!$B$2)*(1-$B$3))+(((L460-1)*'results log'!$B$2)*(1-$B$3)),IF(M460="WON",(((K460-1)*'results log'!$B$2)*(1-$B$3)),IF(M460="PLACED",(((L460-1)*'results log'!$B$2)*(1-$B$3))-'results log'!$B$2,IF(J460=0,-'results log'!$B$2,-('results log'!$B$2*2))))))*E460),0))</f>
        <v>0</v>
      </c>
      <c r="S460" s="34"/>
      <c r="T460" s="19">
        <f t="shared" si="34"/>
        <v>1</v>
      </c>
    </row>
    <row r="461" spans="8:20" ht="15">
      <c r="H461" s="31"/>
      <c r="I461" s="31"/>
      <c r="J461" s="31"/>
      <c r="M461" s="25"/>
      <c r="N461" s="32">
        <f>((G461-1)*(1-(IF(H461="no",0,'results log'!$B$3)))+1)</f>
        <v>0.050000000000000044</v>
      </c>
      <c r="O461" s="32">
        <f t="shared" si="33"/>
        <v>0</v>
      </c>
      <c r="P461" s="33"/>
      <c r="Q461" s="34"/>
      <c r="R461" s="34">
        <f>IF(ISBLANK(M461),,IF(T461&lt;&gt;1,((IF(M461="WON-EW",(((K461-1)*'results log'!$B$2)*(1-$B$3))+(((L461-1)*'results log'!$B$2)*(1-$B$3)),IF(M461="WON",(((K461-1)*'results log'!$B$2)*(1-$B$3)),IF(M461="PLACED",(((L461-1)*'results log'!$B$2)*(1-$B$3))-'results log'!$B$2,IF(J461=0,-'results log'!$B$2,-('results log'!$B$2*2))))))*E461),0))</f>
        <v>0</v>
      </c>
      <c r="S461" s="34"/>
      <c r="T461" s="19">
        <f t="shared" si="34"/>
        <v>1</v>
      </c>
    </row>
    <row r="462" spans="8:20" ht="15">
      <c r="H462" s="31"/>
      <c r="I462" s="31"/>
      <c r="J462" s="31"/>
      <c r="M462" s="25"/>
      <c r="N462" s="32">
        <f>((G462-1)*(1-(IF(H462="no",0,'results log'!$B$3)))+1)</f>
        <v>0.050000000000000044</v>
      </c>
      <c r="O462" s="32">
        <f t="shared" si="33"/>
        <v>0</v>
      </c>
      <c r="P462" s="33"/>
      <c r="Q462" s="34"/>
      <c r="R462" s="34">
        <f>IF(ISBLANK(M462),,IF(T462&lt;&gt;1,((IF(M462="WON-EW",(((K462-1)*'results log'!$B$2)*(1-$B$3))+(((L462-1)*'results log'!$B$2)*(1-$B$3)),IF(M462="WON",(((K462-1)*'results log'!$B$2)*(1-$B$3)),IF(M462="PLACED",(((L462-1)*'results log'!$B$2)*(1-$B$3))-'results log'!$B$2,IF(J462=0,-'results log'!$B$2,-('results log'!$B$2*2))))))*E462),0))</f>
        <v>0</v>
      </c>
      <c r="S462" s="34"/>
      <c r="T462" s="19">
        <f t="shared" si="34"/>
        <v>1</v>
      </c>
    </row>
    <row r="463" spans="8:20" ht="15">
      <c r="H463" s="31"/>
      <c r="I463" s="31"/>
      <c r="J463" s="31"/>
      <c r="M463" s="25"/>
      <c r="N463" s="32">
        <f>((G463-1)*(1-(IF(H463="no",0,'results log'!$B$3)))+1)</f>
        <v>0.050000000000000044</v>
      </c>
      <c r="O463" s="32">
        <f aca="true" t="shared" si="35" ref="O463:O526">E463*IF(I463="yes",2,1)</f>
        <v>0</v>
      </c>
      <c r="P463" s="33"/>
      <c r="Q463" s="34"/>
      <c r="R463" s="34">
        <f>IF(ISBLANK(M463),,IF(T463&lt;&gt;1,((IF(M463="WON-EW",(((K463-1)*'results log'!$B$2)*(1-$B$3))+(((L463-1)*'results log'!$B$2)*(1-$B$3)),IF(M463="WON",(((K463-1)*'results log'!$B$2)*(1-$B$3)),IF(M463="PLACED",(((L463-1)*'results log'!$B$2)*(1-$B$3))-'results log'!$B$2,IF(J463=0,-'results log'!$B$2,-('results log'!$B$2*2))))))*E463),0))</f>
        <v>0</v>
      </c>
      <c r="S463" s="34"/>
      <c r="T463" s="19">
        <f t="shared" si="34"/>
        <v>1</v>
      </c>
    </row>
    <row r="464" spans="8:20" ht="15">
      <c r="H464" s="31"/>
      <c r="I464" s="31"/>
      <c r="J464" s="31"/>
      <c r="M464" s="25"/>
      <c r="N464" s="32">
        <f>((G464-1)*(1-(IF(H464="no",0,'results log'!$B$3)))+1)</f>
        <v>0.050000000000000044</v>
      </c>
      <c r="O464" s="32">
        <f t="shared" si="35"/>
        <v>0</v>
      </c>
      <c r="P464" s="33"/>
      <c r="Q464" s="34"/>
      <c r="R464" s="34">
        <f>IF(ISBLANK(M464),,IF(T464&lt;&gt;1,((IF(M464="WON-EW",(((K464-1)*'results log'!$B$2)*(1-$B$3))+(((L464-1)*'results log'!$B$2)*(1-$B$3)),IF(M464="WON",(((K464-1)*'results log'!$B$2)*(1-$B$3)),IF(M464="PLACED",(((L464-1)*'results log'!$B$2)*(1-$B$3))-'results log'!$B$2,IF(J464=0,-'results log'!$B$2,-('results log'!$B$2*2))))))*E464),0))</f>
        <v>0</v>
      </c>
      <c r="S464" s="34"/>
      <c r="T464" s="19">
        <f t="shared" si="34"/>
        <v>1</v>
      </c>
    </row>
    <row r="465" spans="8:20" ht="15">
      <c r="H465" s="31"/>
      <c r="I465" s="31"/>
      <c r="J465" s="31"/>
      <c r="M465" s="25"/>
      <c r="N465" s="32">
        <f>((G465-1)*(1-(IF(H465="no",0,'results log'!$B$3)))+1)</f>
        <v>0.050000000000000044</v>
      </c>
      <c r="O465" s="32">
        <f t="shared" si="35"/>
        <v>0</v>
      </c>
      <c r="P465" s="33"/>
      <c r="Q465" s="34"/>
      <c r="R465" s="34">
        <f>IF(ISBLANK(M465),,IF(T465&lt;&gt;1,((IF(M465="WON-EW",(((K465-1)*'results log'!$B$2)*(1-$B$3))+(((L465-1)*'results log'!$B$2)*(1-$B$3)),IF(M465="WON",(((K465-1)*'results log'!$B$2)*(1-$B$3)),IF(M465="PLACED",(((L465-1)*'results log'!$B$2)*(1-$B$3))-'results log'!$B$2,IF(J465=0,-'results log'!$B$2,-('results log'!$B$2*2))))))*E465),0))</f>
        <v>0</v>
      </c>
      <c r="S465" s="34"/>
      <c r="T465" s="19">
        <f t="shared" si="34"/>
        <v>1</v>
      </c>
    </row>
    <row r="466" spans="8:20" ht="15">
      <c r="H466" s="31"/>
      <c r="I466" s="31"/>
      <c r="J466" s="31"/>
      <c r="M466" s="25"/>
      <c r="N466" s="32">
        <f>((G466-1)*(1-(IF(H466="no",0,'results log'!$B$3)))+1)</f>
        <v>0.050000000000000044</v>
      </c>
      <c r="O466" s="32">
        <f t="shared" si="35"/>
        <v>0</v>
      </c>
      <c r="P466" s="33"/>
      <c r="Q466" s="34"/>
      <c r="R466" s="34">
        <f>IF(ISBLANK(M466),,IF(T466&lt;&gt;1,((IF(M466="WON-EW",(((K466-1)*'results log'!$B$2)*(1-$B$3))+(((L466-1)*'results log'!$B$2)*(1-$B$3)),IF(M466="WON",(((K466-1)*'results log'!$B$2)*(1-$B$3)),IF(M466="PLACED",(((L466-1)*'results log'!$B$2)*(1-$B$3))-'results log'!$B$2,IF(J466=0,-'results log'!$B$2,-('results log'!$B$2*2))))))*E466),0))</f>
        <v>0</v>
      </c>
      <c r="S466" s="34"/>
      <c r="T466" s="19">
        <f t="shared" si="34"/>
        <v>1</v>
      </c>
    </row>
    <row r="467" spans="8:20" ht="15">
      <c r="H467" s="31"/>
      <c r="I467" s="31"/>
      <c r="J467" s="31"/>
      <c r="M467" s="25"/>
      <c r="N467" s="32">
        <f>((G467-1)*(1-(IF(H467="no",0,'results log'!$B$3)))+1)</f>
        <v>0.050000000000000044</v>
      </c>
      <c r="O467" s="32">
        <f t="shared" si="35"/>
        <v>0</v>
      </c>
      <c r="P467" s="33"/>
      <c r="Q467" s="34"/>
      <c r="R467" s="34">
        <f>IF(ISBLANK(M467),,IF(T467&lt;&gt;1,((IF(M467="WON-EW",(((K467-1)*'results log'!$B$2)*(1-$B$3))+(((L467-1)*'results log'!$B$2)*(1-$B$3)),IF(M467="WON",(((K467-1)*'results log'!$B$2)*(1-$B$3)),IF(M467="PLACED",(((L467-1)*'results log'!$B$2)*(1-$B$3))-'results log'!$B$2,IF(J467=0,-'results log'!$B$2,-('results log'!$B$2*2))))))*E467),0))</f>
        <v>0</v>
      </c>
      <c r="S467" s="34"/>
      <c r="T467" s="19">
        <f t="shared" si="34"/>
        <v>1</v>
      </c>
    </row>
    <row r="468" spans="8:20" ht="15">
      <c r="H468" s="31"/>
      <c r="I468" s="31"/>
      <c r="J468" s="31"/>
      <c r="M468" s="25"/>
      <c r="N468" s="32">
        <f>((G468-1)*(1-(IF(H468="no",0,'results log'!$B$3)))+1)</f>
        <v>0.050000000000000044</v>
      </c>
      <c r="O468" s="32">
        <f t="shared" si="35"/>
        <v>0</v>
      </c>
      <c r="P468" s="33"/>
      <c r="Q468" s="34"/>
      <c r="R468" s="34">
        <f>IF(ISBLANK(M468),,IF(T468&lt;&gt;1,((IF(M468="WON-EW",(((K468-1)*'results log'!$B$2)*(1-$B$3))+(((L468-1)*'results log'!$B$2)*(1-$B$3)),IF(M468="WON",(((K468-1)*'results log'!$B$2)*(1-$B$3)),IF(M468="PLACED",(((L468-1)*'results log'!$B$2)*(1-$B$3))-'results log'!$B$2,IF(J468=0,-'results log'!$B$2,-('results log'!$B$2*2))))))*E468),0))</f>
        <v>0</v>
      </c>
      <c r="S468" s="34"/>
      <c r="T468" s="19">
        <f t="shared" si="34"/>
        <v>1</v>
      </c>
    </row>
    <row r="469" spans="8:20" ht="15">
      <c r="H469" s="31"/>
      <c r="I469" s="31"/>
      <c r="J469" s="31"/>
      <c r="M469" s="25"/>
      <c r="N469" s="32">
        <f>((G469-1)*(1-(IF(H469="no",0,'results log'!$B$3)))+1)</f>
        <v>0.050000000000000044</v>
      </c>
      <c r="O469" s="32">
        <f t="shared" si="35"/>
        <v>0</v>
      </c>
      <c r="P469" s="33"/>
      <c r="Q469" s="34"/>
      <c r="R469" s="34">
        <f>IF(ISBLANK(M469),,IF(T469&lt;&gt;1,((IF(M469="WON-EW",(((K469-1)*'results log'!$B$2)*(1-$B$3))+(((L469-1)*'results log'!$B$2)*(1-$B$3)),IF(M469="WON",(((K469-1)*'results log'!$B$2)*(1-$B$3)),IF(M469="PLACED",(((L469-1)*'results log'!$B$2)*(1-$B$3))-'results log'!$B$2,IF(J469=0,-'results log'!$B$2,-('results log'!$B$2*2))))))*E469),0))</f>
        <v>0</v>
      </c>
      <c r="S469" s="34"/>
      <c r="T469" s="19">
        <f t="shared" si="34"/>
        <v>1</v>
      </c>
    </row>
    <row r="470" spans="8:20" ht="15">
      <c r="H470" s="31"/>
      <c r="I470" s="31"/>
      <c r="J470" s="31"/>
      <c r="M470" s="25"/>
      <c r="N470" s="32">
        <f>((G470-1)*(1-(IF(H470="no",0,'results log'!$B$3)))+1)</f>
        <v>0.050000000000000044</v>
      </c>
      <c r="O470" s="32">
        <f t="shared" si="35"/>
        <v>0</v>
      </c>
      <c r="P470" s="33"/>
      <c r="Q470" s="34"/>
      <c r="R470" s="34">
        <f>IF(ISBLANK(M470),,IF(T470&lt;&gt;1,((IF(M470="WON-EW",(((K470-1)*'results log'!$B$2)*(1-$B$3))+(((L470-1)*'results log'!$B$2)*(1-$B$3)),IF(M470="WON",(((K470-1)*'results log'!$B$2)*(1-$B$3)),IF(M470="PLACED",(((L470-1)*'results log'!$B$2)*(1-$B$3))-'results log'!$B$2,IF(J470=0,-'results log'!$B$2,-('results log'!$B$2*2))))))*E470),0))</f>
        <v>0</v>
      </c>
      <c r="S470" s="34"/>
      <c r="T470" s="19">
        <f t="shared" si="34"/>
        <v>1</v>
      </c>
    </row>
    <row r="471" spans="8:20" ht="15">
      <c r="H471" s="31"/>
      <c r="I471" s="31"/>
      <c r="J471" s="31"/>
      <c r="M471" s="25"/>
      <c r="N471" s="32">
        <f>((G471-1)*(1-(IF(H471="no",0,'results log'!$B$3)))+1)</f>
        <v>0.050000000000000044</v>
      </c>
      <c r="O471" s="32">
        <f t="shared" si="35"/>
        <v>0</v>
      </c>
      <c r="P471" s="33"/>
      <c r="Q471" s="34"/>
      <c r="R471" s="34">
        <f>IF(ISBLANK(M471),,IF(T471&lt;&gt;1,((IF(M471="WON-EW",(((K471-1)*'results log'!$B$2)*(1-$B$3))+(((L471-1)*'results log'!$B$2)*(1-$B$3)),IF(M471="WON",(((K471-1)*'results log'!$B$2)*(1-$B$3)),IF(M471="PLACED",(((L471-1)*'results log'!$B$2)*(1-$B$3))-'results log'!$B$2,IF(J471=0,-'results log'!$B$2,-('results log'!$B$2*2))))))*E471),0))</f>
        <v>0</v>
      </c>
      <c r="S471" s="34"/>
      <c r="T471" s="19">
        <f t="shared" si="34"/>
        <v>1</v>
      </c>
    </row>
    <row r="472" spans="8:20" ht="15">
      <c r="H472" s="31"/>
      <c r="I472" s="31"/>
      <c r="J472" s="31"/>
      <c r="M472" s="25"/>
      <c r="N472" s="32">
        <f>((G472-1)*(1-(IF(H472="no",0,'results log'!$B$3)))+1)</f>
        <v>0.050000000000000044</v>
      </c>
      <c r="O472" s="32">
        <f t="shared" si="35"/>
        <v>0</v>
      </c>
      <c r="P472" s="33"/>
      <c r="Q472" s="34"/>
      <c r="R472" s="34">
        <f>IF(ISBLANK(M472),,IF(T472&lt;&gt;1,((IF(M472="WON-EW",(((K472-1)*'results log'!$B$2)*(1-$B$3))+(((L472-1)*'results log'!$B$2)*(1-$B$3)),IF(M472="WON",(((K472-1)*'results log'!$B$2)*(1-$B$3)),IF(M472="PLACED",(((L472-1)*'results log'!$B$2)*(1-$B$3))-'results log'!$B$2,IF(J472=0,-'results log'!$B$2,-('results log'!$B$2*2))))))*E472),0))</f>
        <v>0</v>
      </c>
      <c r="S472" s="34"/>
      <c r="T472" s="19">
        <f t="shared" si="34"/>
        <v>1</v>
      </c>
    </row>
    <row r="473" spans="8:20" ht="15">
      <c r="H473" s="31"/>
      <c r="I473" s="31"/>
      <c r="J473" s="31"/>
      <c r="M473" s="25"/>
      <c r="N473" s="32">
        <f>((G473-1)*(1-(IF(H473="no",0,'results log'!$B$3)))+1)</f>
        <v>0.050000000000000044</v>
      </c>
      <c r="O473" s="32">
        <f t="shared" si="35"/>
        <v>0</v>
      </c>
      <c r="P473" s="33"/>
      <c r="Q473" s="34"/>
      <c r="R473" s="34">
        <f>IF(ISBLANK(M473),,IF(T473&lt;&gt;1,((IF(M473="WON-EW",(((K473-1)*'results log'!$B$2)*(1-$B$3))+(((L473-1)*'results log'!$B$2)*(1-$B$3)),IF(M473="WON",(((K473-1)*'results log'!$B$2)*(1-$B$3)),IF(M473="PLACED",(((L473-1)*'results log'!$B$2)*(1-$B$3))-'results log'!$B$2,IF(J473=0,-'results log'!$B$2,-('results log'!$B$2*2))))))*E473),0))</f>
        <v>0</v>
      </c>
      <c r="S473" s="34"/>
      <c r="T473" s="19">
        <f t="shared" si="34"/>
        <v>1</v>
      </c>
    </row>
    <row r="474" spans="8:20" ht="15">
      <c r="H474" s="31"/>
      <c r="I474" s="31"/>
      <c r="J474" s="31"/>
      <c r="M474" s="25"/>
      <c r="N474" s="32">
        <f>((G474-1)*(1-(IF(H474="no",0,'results log'!$B$3)))+1)</f>
        <v>0.050000000000000044</v>
      </c>
      <c r="O474" s="32">
        <f t="shared" si="35"/>
        <v>0</v>
      </c>
      <c r="P474" s="33"/>
      <c r="Q474" s="34"/>
      <c r="R474" s="34">
        <f>IF(ISBLANK(M474),,IF(T474&lt;&gt;1,((IF(M474="WON-EW",(((K474-1)*'results log'!$B$2)*(1-$B$3))+(((L474-1)*'results log'!$B$2)*(1-$B$3)),IF(M474="WON",(((K474-1)*'results log'!$B$2)*(1-$B$3)),IF(M474="PLACED",(((L474-1)*'results log'!$B$2)*(1-$B$3))-'results log'!$B$2,IF(J474=0,-'results log'!$B$2,-('results log'!$B$2*2))))))*E474),0))</f>
        <v>0</v>
      </c>
      <c r="S474" s="34"/>
      <c r="T474" s="19">
        <f t="shared" si="34"/>
        <v>1</v>
      </c>
    </row>
    <row r="475" spans="8:20" ht="15">
      <c r="H475" s="31"/>
      <c r="I475" s="31"/>
      <c r="J475" s="31"/>
      <c r="M475" s="25"/>
      <c r="N475" s="32">
        <f>((G475-1)*(1-(IF(H475="no",0,'results log'!$B$3)))+1)</f>
        <v>0.050000000000000044</v>
      </c>
      <c r="O475" s="32">
        <f t="shared" si="35"/>
        <v>0</v>
      </c>
      <c r="P475" s="33"/>
      <c r="Q475" s="34"/>
      <c r="R475" s="34">
        <f>IF(ISBLANK(M475),,IF(T475&lt;&gt;1,((IF(M475="WON-EW",(((K475-1)*'results log'!$B$2)*(1-$B$3))+(((L475-1)*'results log'!$B$2)*(1-$B$3)),IF(M475="WON",(((K475-1)*'results log'!$B$2)*(1-$B$3)),IF(M475="PLACED",(((L475-1)*'results log'!$B$2)*(1-$B$3))-'results log'!$B$2,IF(J475=0,-'results log'!$B$2,-('results log'!$B$2*2))))))*E475),0))</f>
        <v>0</v>
      </c>
      <c r="S475" s="34"/>
      <c r="T475" s="19">
        <f t="shared" si="34"/>
        <v>1</v>
      </c>
    </row>
    <row r="476" spans="8:20" ht="15">
      <c r="H476" s="31"/>
      <c r="I476" s="31"/>
      <c r="J476" s="31"/>
      <c r="M476" s="25"/>
      <c r="N476" s="32">
        <f>((G476-1)*(1-(IF(H476="no",0,'results log'!$B$3)))+1)</f>
        <v>0.050000000000000044</v>
      </c>
      <c r="O476" s="32">
        <f t="shared" si="35"/>
        <v>0</v>
      </c>
      <c r="P476" s="33"/>
      <c r="Q476" s="34"/>
      <c r="R476" s="34">
        <f>IF(ISBLANK(M476),,IF(T476&lt;&gt;1,((IF(M476="WON-EW",(((K476-1)*'results log'!$B$2)*(1-$B$3))+(((L476-1)*'results log'!$B$2)*(1-$B$3)),IF(M476="WON",(((K476-1)*'results log'!$B$2)*(1-$B$3)),IF(M476="PLACED",(((L476-1)*'results log'!$B$2)*(1-$B$3))-'results log'!$B$2,IF(J476=0,-'results log'!$B$2,-('results log'!$B$2*2))))))*E476),0))</f>
        <v>0</v>
      </c>
      <c r="S476" s="34"/>
      <c r="T476" s="19">
        <f t="shared" si="34"/>
        <v>1</v>
      </c>
    </row>
    <row r="477" spans="8:20" ht="15">
      <c r="H477" s="31"/>
      <c r="I477" s="31"/>
      <c r="J477" s="31"/>
      <c r="M477" s="25"/>
      <c r="N477" s="32">
        <f>((G477-1)*(1-(IF(H477="no",0,'results log'!$B$3)))+1)</f>
        <v>0.050000000000000044</v>
      </c>
      <c r="O477" s="32">
        <f t="shared" si="35"/>
        <v>0</v>
      </c>
      <c r="P477" s="33"/>
      <c r="Q477" s="34"/>
      <c r="R477" s="34">
        <f>IF(ISBLANK(M477),,IF(T477&lt;&gt;1,((IF(M477="WON-EW",(((K477-1)*'results log'!$B$2)*(1-$B$3))+(((L477-1)*'results log'!$B$2)*(1-$B$3)),IF(M477="WON",(((K477-1)*'results log'!$B$2)*(1-$B$3)),IF(M477="PLACED",(((L477-1)*'results log'!$B$2)*(1-$B$3))-'results log'!$B$2,IF(J477=0,-'results log'!$B$2,-('results log'!$B$2*2))))))*E477),0))</f>
        <v>0</v>
      </c>
      <c r="S477" s="34"/>
      <c r="T477" s="19">
        <f t="shared" si="34"/>
        <v>1</v>
      </c>
    </row>
    <row r="478" spans="8:20" ht="15">
      <c r="H478" s="31"/>
      <c r="I478" s="31"/>
      <c r="J478" s="31"/>
      <c r="M478" s="25"/>
      <c r="N478" s="32">
        <f>((G478-1)*(1-(IF(H478="no",0,'results log'!$B$3)))+1)</f>
        <v>0.050000000000000044</v>
      </c>
      <c r="O478" s="32">
        <f t="shared" si="35"/>
        <v>0</v>
      </c>
      <c r="P478" s="33"/>
      <c r="Q478" s="34"/>
      <c r="R478" s="34">
        <f>IF(ISBLANK(M478),,IF(T478&lt;&gt;1,((IF(M478="WON-EW",(((K478-1)*'results log'!$B$2)*(1-$B$3))+(((L478-1)*'results log'!$B$2)*(1-$B$3)),IF(M478="WON",(((K478-1)*'results log'!$B$2)*(1-$B$3)),IF(M478="PLACED",(((L478-1)*'results log'!$B$2)*(1-$B$3))-'results log'!$B$2,IF(J478=0,-'results log'!$B$2,-('results log'!$B$2*2))))))*E478),0))</f>
        <v>0</v>
      </c>
      <c r="S478" s="34"/>
      <c r="T478" s="19">
        <f t="shared" si="34"/>
        <v>1</v>
      </c>
    </row>
    <row r="479" spans="8:20" ht="15">
      <c r="H479" s="31"/>
      <c r="I479" s="31"/>
      <c r="J479" s="31"/>
      <c r="M479" s="25"/>
      <c r="N479" s="32">
        <f>((G479-1)*(1-(IF(H479="no",0,'results log'!$B$3)))+1)</f>
        <v>0.050000000000000044</v>
      </c>
      <c r="O479" s="32">
        <f t="shared" si="35"/>
        <v>0</v>
      </c>
      <c r="P479" s="33"/>
      <c r="Q479" s="34"/>
      <c r="R479" s="34">
        <f>IF(ISBLANK(M479),,IF(T479&lt;&gt;1,((IF(M479="WON-EW",(((K479-1)*'results log'!$B$2)*(1-$B$3))+(((L479-1)*'results log'!$B$2)*(1-$B$3)),IF(M479="WON",(((K479-1)*'results log'!$B$2)*(1-$B$3)),IF(M479="PLACED",(((L479-1)*'results log'!$B$2)*(1-$B$3))-'results log'!$B$2,IF(J479=0,-'results log'!$B$2,-('results log'!$B$2*2))))))*E479),0))</f>
        <v>0</v>
      </c>
      <c r="S479" s="34"/>
      <c r="T479" s="19">
        <f t="shared" si="34"/>
        <v>1</v>
      </c>
    </row>
    <row r="480" spans="8:20" ht="15">
      <c r="H480" s="31"/>
      <c r="I480" s="31"/>
      <c r="J480" s="31"/>
      <c r="M480" s="25"/>
      <c r="N480" s="32">
        <f>((G480-1)*(1-(IF(H480="no",0,'results log'!$B$3)))+1)</f>
        <v>0.050000000000000044</v>
      </c>
      <c r="O480" s="32">
        <f t="shared" si="35"/>
        <v>0</v>
      </c>
      <c r="P480" s="33"/>
      <c r="Q480" s="34"/>
      <c r="R480" s="34">
        <f>IF(ISBLANK(M480),,IF(T480&lt;&gt;1,((IF(M480="WON-EW",(((K480-1)*'results log'!$B$2)*(1-$B$3))+(((L480-1)*'results log'!$B$2)*(1-$B$3)),IF(M480="WON",(((K480-1)*'results log'!$B$2)*(1-$B$3)),IF(M480="PLACED",(((L480-1)*'results log'!$B$2)*(1-$B$3))-'results log'!$B$2,IF(J480=0,-'results log'!$B$2,-('results log'!$B$2*2))))))*E480),0))</f>
        <v>0</v>
      </c>
      <c r="S480" s="34"/>
      <c r="T480" s="19">
        <f t="shared" si="34"/>
        <v>1</v>
      </c>
    </row>
    <row r="481" spans="8:20" ht="15">
      <c r="H481" s="31"/>
      <c r="I481" s="31"/>
      <c r="J481" s="31"/>
      <c r="M481" s="25"/>
      <c r="N481" s="32">
        <f>((G481-1)*(1-(IF(H481="no",0,'results log'!$B$3)))+1)</f>
        <v>0.050000000000000044</v>
      </c>
      <c r="O481" s="32">
        <f t="shared" si="35"/>
        <v>0</v>
      </c>
      <c r="P481" s="33"/>
      <c r="Q481" s="34"/>
      <c r="R481" s="34">
        <f>IF(ISBLANK(M481),,IF(T481&lt;&gt;1,((IF(M481="WON-EW",(((K481-1)*'results log'!$B$2)*(1-$B$3))+(((L481-1)*'results log'!$B$2)*(1-$B$3)),IF(M481="WON",(((K481-1)*'results log'!$B$2)*(1-$B$3)),IF(M481="PLACED",(((L481-1)*'results log'!$B$2)*(1-$B$3))-'results log'!$B$2,IF(J481=0,-'results log'!$B$2,-('results log'!$B$2*2))))))*E481),0))</f>
        <v>0</v>
      </c>
      <c r="S481" s="34"/>
      <c r="T481" s="19">
        <f t="shared" si="34"/>
        <v>1</v>
      </c>
    </row>
    <row r="482" spans="8:20" ht="15">
      <c r="H482" s="31"/>
      <c r="I482" s="31"/>
      <c r="J482" s="31"/>
      <c r="M482" s="25"/>
      <c r="N482" s="32">
        <f>((G482-1)*(1-(IF(H482="no",0,'results log'!$B$3)))+1)</f>
        <v>0.050000000000000044</v>
      </c>
      <c r="O482" s="32">
        <f t="shared" si="35"/>
        <v>0</v>
      </c>
      <c r="P482" s="33"/>
      <c r="Q482" s="34"/>
      <c r="R482" s="34">
        <f>IF(ISBLANK(M482),,IF(T482&lt;&gt;1,((IF(M482="WON-EW",(((K482-1)*'results log'!$B$2)*(1-$B$3))+(((L482-1)*'results log'!$B$2)*(1-$B$3)),IF(M482="WON",(((K482-1)*'results log'!$B$2)*(1-$B$3)),IF(M482="PLACED",(((L482-1)*'results log'!$B$2)*(1-$B$3))-'results log'!$B$2,IF(J482=0,-'results log'!$B$2,-('results log'!$B$2*2))))))*E482),0))</f>
        <v>0</v>
      </c>
      <c r="S482" s="34"/>
      <c r="T482" s="19">
        <f t="shared" si="34"/>
        <v>1</v>
      </c>
    </row>
    <row r="483" spans="8:20" ht="15">
      <c r="H483" s="31"/>
      <c r="I483" s="31"/>
      <c r="J483" s="31"/>
      <c r="M483" s="25"/>
      <c r="N483" s="32">
        <f>((G483-1)*(1-(IF(H483="no",0,'results log'!$B$3)))+1)</f>
        <v>0.050000000000000044</v>
      </c>
      <c r="O483" s="32">
        <f t="shared" si="35"/>
        <v>0</v>
      </c>
      <c r="P483" s="33"/>
      <c r="Q483" s="34"/>
      <c r="R483" s="34">
        <f>IF(ISBLANK(M483),,IF(T483&lt;&gt;1,((IF(M483="WON-EW",(((K483-1)*'results log'!$B$2)*(1-$B$3))+(((L483-1)*'results log'!$B$2)*(1-$B$3)),IF(M483="WON",(((K483-1)*'results log'!$B$2)*(1-$B$3)),IF(M483="PLACED",(((L483-1)*'results log'!$B$2)*(1-$B$3))-'results log'!$B$2,IF(J483=0,-'results log'!$B$2,-('results log'!$B$2*2))))))*E483),0))</f>
        <v>0</v>
      </c>
      <c r="S483" s="34"/>
      <c r="T483" s="19">
        <f t="shared" si="34"/>
        <v>1</v>
      </c>
    </row>
    <row r="484" spans="8:20" ht="15">
      <c r="H484" s="31"/>
      <c r="I484" s="31"/>
      <c r="J484" s="31"/>
      <c r="M484" s="25"/>
      <c r="N484" s="32">
        <f>((G484-1)*(1-(IF(H484="no",0,'results log'!$B$3)))+1)</f>
        <v>0.050000000000000044</v>
      </c>
      <c r="O484" s="32">
        <f t="shared" si="35"/>
        <v>0</v>
      </c>
      <c r="P484" s="33"/>
      <c r="Q484" s="34"/>
      <c r="R484" s="34">
        <f>IF(ISBLANK(M484),,IF(T484&lt;&gt;1,((IF(M484="WON-EW",(((K484-1)*'results log'!$B$2)*(1-$B$3))+(((L484-1)*'results log'!$B$2)*(1-$B$3)),IF(M484="WON",(((K484-1)*'results log'!$B$2)*(1-$B$3)),IF(M484="PLACED",(((L484-1)*'results log'!$B$2)*(1-$B$3))-'results log'!$B$2,IF(J484=0,-'results log'!$B$2,-('results log'!$B$2*2))))))*E484),0))</f>
        <v>0</v>
      </c>
      <c r="S484" s="34"/>
      <c r="T484" s="19">
        <f t="shared" si="34"/>
        <v>1</v>
      </c>
    </row>
    <row r="485" spans="8:20" ht="15">
      <c r="H485" s="31"/>
      <c r="I485" s="31"/>
      <c r="J485" s="31"/>
      <c r="M485" s="25"/>
      <c r="N485" s="32">
        <f>((G485-1)*(1-(IF(H485="no",0,'results log'!$B$3)))+1)</f>
        <v>0.050000000000000044</v>
      </c>
      <c r="O485" s="32">
        <f t="shared" si="35"/>
        <v>0</v>
      </c>
      <c r="P485" s="33"/>
      <c r="Q485" s="34"/>
      <c r="R485" s="34">
        <f>IF(ISBLANK(M485),,IF(T485&lt;&gt;1,((IF(M485="WON-EW",(((K485-1)*'results log'!$B$2)*(1-$B$3))+(((L485-1)*'results log'!$B$2)*(1-$B$3)),IF(M485="WON",(((K485-1)*'results log'!$B$2)*(1-$B$3)),IF(M485="PLACED",(((L485-1)*'results log'!$B$2)*(1-$B$3))-'results log'!$B$2,IF(J485=0,-'results log'!$B$2,-('results log'!$B$2*2))))))*E485),0))</f>
        <v>0</v>
      </c>
      <c r="S485" s="34"/>
      <c r="T485" s="19">
        <f t="shared" si="34"/>
        <v>1</v>
      </c>
    </row>
    <row r="486" spans="8:20" ht="15">
      <c r="H486" s="31"/>
      <c r="I486" s="31"/>
      <c r="J486" s="31"/>
      <c r="M486" s="25"/>
      <c r="N486" s="32">
        <f>((G486-1)*(1-(IF(H486="no",0,'results log'!$B$3)))+1)</f>
        <v>0.050000000000000044</v>
      </c>
      <c r="O486" s="32">
        <f t="shared" si="35"/>
        <v>0</v>
      </c>
      <c r="P486" s="33"/>
      <c r="Q486" s="34"/>
      <c r="R486" s="34">
        <f>IF(ISBLANK(M486),,IF(T486&lt;&gt;1,((IF(M486="WON-EW",(((K486-1)*'results log'!$B$2)*(1-$B$3))+(((L486-1)*'results log'!$B$2)*(1-$B$3)),IF(M486="WON",(((K486-1)*'results log'!$B$2)*(1-$B$3)),IF(M486="PLACED",(((L486-1)*'results log'!$B$2)*(1-$B$3))-'results log'!$B$2,IF(J486=0,-'results log'!$B$2,-('results log'!$B$2*2))))))*E486),0))</f>
        <v>0</v>
      </c>
      <c r="S486" s="34"/>
      <c r="T486" s="19">
        <f t="shared" si="34"/>
        <v>1</v>
      </c>
    </row>
    <row r="487" spans="8:20" ht="15">
      <c r="H487" s="31"/>
      <c r="I487" s="31"/>
      <c r="J487" s="31"/>
      <c r="M487" s="25"/>
      <c r="N487" s="32">
        <f>((G487-1)*(1-(IF(H487="no",0,'results log'!$B$3)))+1)</f>
        <v>0.050000000000000044</v>
      </c>
      <c r="O487" s="32">
        <f t="shared" si="35"/>
        <v>0</v>
      </c>
      <c r="P487" s="33"/>
      <c r="Q487" s="34"/>
      <c r="R487" s="34">
        <f>IF(ISBLANK(M487),,IF(T487&lt;&gt;1,((IF(M487="WON-EW",(((K487-1)*'results log'!$B$2)*(1-$B$3))+(((L487-1)*'results log'!$B$2)*(1-$B$3)),IF(M487="WON",(((K487-1)*'results log'!$B$2)*(1-$B$3)),IF(M487="PLACED",(((L487-1)*'results log'!$B$2)*(1-$B$3))-'results log'!$B$2,IF(J487=0,-'results log'!$B$2,-('results log'!$B$2*2))))))*E487),0))</f>
        <v>0</v>
      </c>
      <c r="S487" s="34"/>
      <c r="T487" s="19">
        <f t="shared" si="34"/>
        <v>1</v>
      </c>
    </row>
    <row r="488" spans="8:20" ht="15">
      <c r="H488" s="31"/>
      <c r="I488" s="31"/>
      <c r="J488" s="31"/>
      <c r="M488" s="25"/>
      <c r="N488" s="32">
        <f>((G488-1)*(1-(IF(H488="no",0,'results log'!$B$3)))+1)</f>
        <v>0.050000000000000044</v>
      </c>
      <c r="O488" s="32">
        <f t="shared" si="35"/>
        <v>0</v>
      </c>
      <c r="P488" s="33"/>
      <c r="Q488" s="34"/>
      <c r="R488" s="34">
        <f>IF(ISBLANK(M488),,IF(T488&lt;&gt;1,((IF(M488="WON-EW",(((K488-1)*'results log'!$B$2)*(1-$B$3))+(((L488-1)*'results log'!$B$2)*(1-$B$3)),IF(M488="WON",(((K488-1)*'results log'!$B$2)*(1-$B$3)),IF(M488="PLACED",(((L488-1)*'results log'!$B$2)*(1-$B$3))-'results log'!$B$2,IF(J488=0,-'results log'!$B$2,-('results log'!$B$2*2))))))*E488),0))</f>
        <v>0</v>
      </c>
      <c r="S488" s="34"/>
      <c r="T488" s="19">
        <f t="shared" si="34"/>
        <v>1</v>
      </c>
    </row>
    <row r="489" spans="8:20" ht="15">
      <c r="H489" s="31"/>
      <c r="I489" s="31"/>
      <c r="J489" s="31"/>
      <c r="M489" s="25"/>
      <c r="N489" s="32">
        <f>((G489-1)*(1-(IF(H489="no",0,'results log'!$B$3)))+1)</f>
        <v>0.050000000000000044</v>
      </c>
      <c r="O489" s="32">
        <f t="shared" si="35"/>
        <v>0</v>
      </c>
      <c r="P489" s="33"/>
      <c r="Q489" s="34"/>
      <c r="R489" s="34">
        <f>IF(ISBLANK(M489),,IF(T489&lt;&gt;1,((IF(M489="WON-EW",(((K489-1)*'results log'!$B$2)*(1-$B$3))+(((L489-1)*'results log'!$B$2)*(1-$B$3)),IF(M489="WON",(((K489-1)*'results log'!$B$2)*(1-$B$3)),IF(M489="PLACED",(((L489-1)*'results log'!$B$2)*(1-$B$3))-'results log'!$B$2,IF(J489=0,-'results log'!$B$2,-('results log'!$B$2*2))))))*E489),0))</f>
        <v>0</v>
      </c>
      <c r="S489" s="34"/>
      <c r="T489" s="19">
        <f t="shared" si="34"/>
        <v>1</v>
      </c>
    </row>
    <row r="490" spans="8:20" ht="15">
      <c r="H490" s="31"/>
      <c r="I490" s="31"/>
      <c r="J490" s="31"/>
      <c r="M490" s="25"/>
      <c r="N490" s="32">
        <f>((G490-1)*(1-(IF(H490="no",0,'results log'!$B$3)))+1)</f>
        <v>0.050000000000000044</v>
      </c>
      <c r="O490" s="32">
        <f t="shared" si="35"/>
        <v>0</v>
      </c>
      <c r="P490" s="33"/>
      <c r="Q490" s="34"/>
      <c r="R490" s="34">
        <f>IF(ISBLANK(M490),,IF(T490&lt;&gt;1,((IF(M490="WON-EW",(((K490-1)*'results log'!$B$2)*(1-$B$3))+(((L490-1)*'results log'!$B$2)*(1-$B$3)),IF(M490="WON",(((K490-1)*'results log'!$B$2)*(1-$B$3)),IF(M490="PLACED",(((L490-1)*'results log'!$B$2)*(1-$B$3))-'results log'!$B$2,IF(J490=0,-'results log'!$B$2,-('results log'!$B$2*2))))))*E490),0))</f>
        <v>0</v>
      </c>
      <c r="S490" s="34"/>
      <c r="T490" s="19">
        <f t="shared" si="34"/>
        <v>1</v>
      </c>
    </row>
    <row r="491" spans="8:20" ht="15">
      <c r="H491" s="31"/>
      <c r="I491" s="31"/>
      <c r="J491" s="31"/>
      <c r="M491" s="25"/>
      <c r="N491" s="32">
        <f>((G491-1)*(1-(IF(H491="no",0,'results log'!$B$3)))+1)</f>
        <v>0.050000000000000044</v>
      </c>
      <c r="O491" s="32">
        <f t="shared" si="35"/>
        <v>0</v>
      </c>
      <c r="P491" s="33"/>
      <c r="Q491" s="34"/>
      <c r="R491" s="34">
        <f>IF(ISBLANK(M491),,IF(T491&lt;&gt;1,((IF(M491="WON-EW",(((K491-1)*'results log'!$B$2)*(1-$B$3))+(((L491-1)*'results log'!$B$2)*(1-$B$3)),IF(M491="WON",(((K491-1)*'results log'!$B$2)*(1-$B$3)),IF(M491="PLACED",(((L491-1)*'results log'!$B$2)*(1-$B$3))-'results log'!$B$2,IF(J491=0,-'results log'!$B$2,-('results log'!$B$2*2))))))*E491),0))</f>
        <v>0</v>
      </c>
      <c r="S491" s="34"/>
      <c r="T491" s="19">
        <f t="shared" si="34"/>
        <v>1</v>
      </c>
    </row>
    <row r="492" spans="8:20" ht="15">
      <c r="H492" s="31"/>
      <c r="I492" s="31"/>
      <c r="J492" s="31"/>
      <c r="M492" s="25"/>
      <c r="N492" s="32">
        <f>((G492-1)*(1-(IF(H492="no",0,'results log'!$B$3)))+1)</f>
        <v>0.050000000000000044</v>
      </c>
      <c r="O492" s="32">
        <f t="shared" si="35"/>
        <v>0</v>
      </c>
      <c r="P492" s="33"/>
      <c r="Q492" s="34"/>
      <c r="R492" s="34">
        <f>IF(ISBLANK(M492),,IF(T492&lt;&gt;1,((IF(M492="WON-EW",(((K492-1)*'results log'!$B$2)*(1-$B$3))+(((L492-1)*'results log'!$B$2)*(1-$B$3)),IF(M492="WON",(((K492-1)*'results log'!$B$2)*(1-$B$3)),IF(M492="PLACED",(((L492-1)*'results log'!$B$2)*(1-$B$3))-'results log'!$B$2,IF(J492=0,-'results log'!$B$2,-('results log'!$B$2*2))))))*E492),0))</f>
        <v>0</v>
      </c>
      <c r="S492" s="34"/>
      <c r="T492" s="19">
        <f t="shared" si="34"/>
        <v>1</v>
      </c>
    </row>
    <row r="493" spans="8:20" ht="15">
      <c r="H493" s="31"/>
      <c r="I493" s="31"/>
      <c r="J493" s="31"/>
      <c r="M493" s="25"/>
      <c r="N493" s="32">
        <f>((G493-1)*(1-(IF(H493="no",0,'results log'!$B$3)))+1)</f>
        <v>0.050000000000000044</v>
      </c>
      <c r="O493" s="32">
        <f t="shared" si="35"/>
        <v>0</v>
      </c>
      <c r="P493" s="33"/>
      <c r="Q493" s="34"/>
      <c r="R493" s="34">
        <f>IF(ISBLANK(M493),,IF(T493&lt;&gt;1,((IF(M493="WON-EW",(((K493-1)*'results log'!$B$2)*(1-$B$3))+(((L493-1)*'results log'!$B$2)*(1-$B$3)),IF(M493="WON",(((K493-1)*'results log'!$B$2)*(1-$B$3)),IF(M493="PLACED",(((L493-1)*'results log'!$B$2)*(1-$B$3))-'results log'!$B$2,IF(J493=0,-'results log'!$B$2,-('results log'!$B$2*2))))))*E493),0))</f>
        <v>0</v>
      </c>
      <c r="S493" s="34"/>
      <c r="T493" s="19">
        <f t="shared" si="34"/>
        <v>1</v>
      </c>
    </row>
    <row r="494" spans="8:20" ht="15">
      <c r="H494" s="31"/>
      <c r="I494" s="31"/>
      <c r="J494" s="31"/>
      <c r="M494" s="25"/>
      <c r="N494" s="32">
        <f>((G494-1)*(1-(IF(H494="no",0,'results log'!$B$3)))+1)</f>
        <v>0.050000000000000044</v>
      </c>
      <c r="O494" s="32">
        <f t="shared" si="35"/>
        <v>0</v>
      </c>
      <c r="P494" s="33"/>
      <c r="Q494" s="34"/>
      <c r="R494" s="34">
        <f>IF(ISBLANK(M494),,IF(T494&lt;&gt;1,((IF(M494="WON-EW",(((K494-1)*'results log'!$B$2)*(1-$B$3))+(((L494-1)*'results log'!$B$2)*(1-$B$3)),IF(M494="WON",(((K494-1)*'results log'!$B$2)*(1-$B$3)),IF(M494="PLACED",(((L494-1)*'results log'!$B$2)*(1-$B$3))-'results log'!$B$2,IF(J494=0,-'results log'!$B$2,-('results log'!$B$2*2))))))*E494),0))</f>
        <v>0</v>
      </c>
      <c r="S494" s="34"/>
      <c r="T494" s="19">
        <f t="shared" si="34"/>
        <v>1</v>
      </c>
    </row>
    <row r="495" spans="8:20" ht="15">
      <c r="H495" s="31"/>
      <c r="I495" s="31"/>
      <c r="J495" s="31"/>
      <c r="M495" s="25"/>
      <c r="N495" s="32">
        <f>((G495-1)*(1-(IF(H495="no",0,'results log'!$B$3)))+1)</f>
        <v>0.050000000000000044</v>
      </c>
      <c r="O495" s="32">
        <f t="shared" si="35"/>
        <v>0</v>
      </c>
      <c r="P495" s="33"/>
      <c r="Q495" s="34"/>
      <c r="R495" s="34">
        <f>IF(ISBLANK(M495),,IF(T495&lt;&gt;1,((IF(M495="WON-EW",(((K495-1)*'results log'!$B$2)*(1-$B$3))+(((L495-1)*'results log'!$B$2)*(1-$B$3)),IF(M495="WON",(((K495-1)*'results log'!$B$2)*(1-$B$3)),IF(M495="PLACED",(((L495-1)*'results log'!$B$2)*(1-$B$3))-'results log'!$B$2,IF(J495=0,-'results log'!$B$2,-('results log'!$B$2*2))))))*E495),0))</f>
        <v>0</v>
      </c>
      <c r="S495" s="34"/>
      <c r="T495" s="19">
        <f t="shared" si="34"/>
        <v>1</v>
      </c>
    </row>
    <row r="496" spans="8:20" ht="15">
      <c r="H496" s="31"/>
      <c r="I496" s="31"/>
      <c r="J496" s="31"/>
      <c r="M496" s="25"/>
      <c r="N496" s="32">
        <f>((G496-1)*(1-(IF(H496="no",0,'results log'!$B$3)))+1)</f>
        <v>0.050000000000000044</v>
      </c>
      <c r="O496" s="32">
        <f t="shared" si="35"/>
        <v>0</v>
      </c>
      <c r="P496" s="33"/>
      <c r="Q496" s="34"/>
      <c r="R496" s="34">
        <f>IF(ISBLANK(M496),,IF(T496&lt;&gt;1,((IF(M496="WON-EW",(((K496-1)*'results log'!$B$2)*(1-$B$3))+(((L496-1)*'results log'!$B$2)*(1-$B$3)),IF(M496="WON",(((K496-1)*'results log'!$B$2)*(1-$B$3)),IF(M496="PLACED",(((L496-1)*'results log'!$B$2)*(1-$B$3))-'results log'!$B$2,IF(J496=0,-'results log'!$B$2,-('results log'!$B$2*2))))))*E496),0))</f>
        <v>0</v>
      </c>
      <c r="S496" s="34"/>
      <c r="T496" s="19">
        <f t="shared" si="34"/>
        <v>1</v>
      </c>
    </row>
    <row r="497" spans="8:20" ht="15">
      <c r="H497" s="31"/>
      <c r="I497" s="31"/>
      <c r="J497" s="31"/>
      <c r="M497" s="25"/>
      <c r="N497" s="32">
        <f>((G497-1)*(1-(IF(H497="no",0,'results log'!$B$3)))+1)</f>
        <v>0.050000000000000044</v>
      </c>
      <c r="O497" s="32">
        <f t="shared" si="35"/>
        <v>0</v>
      </c>
      <c r="P497" s="33"/>
      <c r="Q497" s="34"/>
      <c r="R497" s="34">
        <f>IF(ISBLANK(M497),,IF(T497&lt;&gt;1,((IF(M497="WON-EW",(((K497-1)*'results log'!$B$2)*(1-$B$3))+(((L497-1)*'results log'!$B$2)*(1-$B$3)),IF(M497="WON",(((K497-1)*'results log'!$B$2)*(1-$B$3)),IF(M497="PLACED",(((L497-1)*'results log'!$B$2)*(1-$B$3))-'results log'!$B$2,IF(J497=0,-'results log'!$B$2,-('results log'!$B$2*2))))))*E497),0))</f>
        <v>0</v>
      </c>
      <c r="S497" s="34"/>
      <c r="T497" s="19">
        <f t="shared" si="34"/>
        <v>1</v>
      </c>
    </row>
    <row r="498" spans="8:20" ht="15">
      <c r="H498" s="31"/>
      <c r="I498" s="31"/>
      <c r="J498" s="31"/>
      <c r="M498" s="25"/>
      <c r="N498" s="32">
        <f>((G498-1)*(1-(IF(H498="no",0,'results log'!$B$3)))+1)</f>
        <v>0.050000000000000044</v>
      </c>
      <c r="O498" s="32">
        <f t="shared" si="35"/>
        <v>0</v>
      </c>
      <c r="P498" s="33"/>
      <c r="Q498" s="34"/>
      <c r="R498" s="34">
        <f>IF(ISBLANK(M498),,IF(T498&lt;&gt;1,((IF(M498="WON-EW",(((K498-1)*'results log'!$B$2)*(1-$B$3))+(((L498-1)*'results log'!$B$2)*(1-$B$3)),IF(M498="WON",(((K498-1)*'results log'!$B$2)*(1-$B$3)),IF(M498="PLACED",(((L498-1)*'results log'!$B$2)*(1-$B$3))-'results log'!$B$2,IF(J498=0,-'results log'!$B$2,-('results log'!$B$2*2))))))*E498),0))</f>
        <v>0</v>
      </c>
      <c r="S498" s="34"/>
      <c r="T498" s="19">
        <f t="shared" si="34"/>
        <v>1</v>
      </c>
    </row>
    <row r="499" spans="8:20" ht="15">
      <c r="H499" s="31"/>
      <c r="I499" s="31"/>
      <c r="J499" s="31"/>
      <c r="M499" s="25"/>
      <c r="N499" s="32">
        <f>((G499-1)*(1-(IF(H499="no",0,'results log'!$B$3)))+1)</f>
        <v>0.050000000000000044</v>
      </c>
      <c r="O499" s="32">
        <f t="shared" si="35"/>
        <v>0</v>
      </c>
      <c r="P499" s="33"/>
      <c r="Q499" s="34"/>
      <c r="R499" s="34">
        <f>IF(ISBLANK(M499),,IF(T499&lt;&gt;1,((IF(M499="WON-EW",(((K499-1)*'results log'!$B$2)*(1-$B$3))+(((L499-1)*'results log'!$B$2)*(1-$B$3)),IF(M499="WON",(((K499-1)*'results log'!$B$2)*(1-$B$3)),IF(M499="PLACED",(((L499-1)*'results log'!$B$2)*(1-$B$3))-'results log'!$B$2,IF(J499=0,-'results log'!$B$2,-('results log'!$B$2*2))))))*E499),0))</f>
        <v>0</v>
      </c>
      <c r="S499" s="34"/>
      <c r="T499" s="19">
        <f t="shared" si="34"/>
        <v>1</v>
      </c>
    </row>
    <row r="500" spans="8:20" ht="15">
      <c r="H500" s="31"/>
      <c r="I500" s="31"/>
      <c r="J500" s="31"/>
      <c r="M500" s="25"/>
      <c r="N500" s="32">
        <f>((G500-1)*(1-(IF(H500="no",0,'results log'!$B$3)))+1)</f>
        <v>0.050000000000000044</v>
      </c>
      <c r="O500" s="32">
        <f t="shared" si="35"/>
        <v>0</v>
      </c>
      <c r="P500" s="33"/>
      <c r="Q500" s="34"/>
      <c r="R500" s="34">
        <f>IF(ISBLANK(M500),,IF(T500&lt;&gt;1,((IF(M500="WON-EW",(((K500-1)*'results log'!$B$2)*(1-$B$3))+(((L500-1)*'results log'!$B$2)*(1-$B$3)),IF(M500="WON",(((K500-1)*'results log'!$B$2)*(1-$B$3)),IF(M500="PLACED",(((L500-1)*'results log'!$B$2)*(1-$B$3))-'results log'!$B$2,IF(J500=0,-'results log'!$B$2,-('results log'!$B$2*2))))))*E500),0))</f>
        <v>0</v>
      </c>
      <c r="S500" s="34"/>
      <c r="T500" s="19">
        <f t="shared" si="34"/>
        <v>1</v>
      </c>
    </row>
    <row r="501" spans="8:20" ht="15">
      <c r="H501" s="31"/>
      <c r="I501" s="31"/>
      <c r="J501" s="31"/>
      <c r="M501" s="25"/>
      <c r="N501" s="32">
        <f>((G501-1)*(1-(IF(H501="no",0,'results log'!$B$3)))+1)</f>
        <v>0.050000000000000044</v>
      </c>
      <c r="O501" s="32">
        <f t="shared" si="35"/>
        <v>0</v>
      </c>
      <c r="P501" s="33"/>
      <c r="Q501" s="34"/>
      <c r="R501" s="34">
        <f>IF(ISBLANK(M501),,IF(T501&lt;&gt;1,((IF(M501="WON-EW",(((K501-1)*'results log'!$B$2)*(1-$B$3))+(((L501-1)*'results log'!$B$2)*(1-$B$3)),IF(M501="WON",(((K501-1)*'results log'!$B$2)*(1-$B$3)),IF(M501="PLACED",(((L501-1)*'results log'!$B$2)*(1-$B$3))-'results log'!$B$2,IF(J501=0,-'results log'!$B$2,-('results log'!$B$2*2))))))*E501),0))</f>
        <v>0</v>
      </c>
      <c r="S501" s="34"/>
      <c r="T501" s="19">
        <f t="shared" si="34"/>
        <v>1</v>
      </c>
    </row>
    <row r="502" spans="8:20" ht="15">
      <c r="H502" s="31"/>
      <c r="I502" s="31"/>
      <c r="J502" s="31"/>
      <c r="M502" s="25"/>
      <c r="N502" s="32">
        <f>((G502-1)*(1-(IF(H502="no",0,'results log'!$B$3)))+1)</f>
        <v>0.050000000000000044</v>
      </c>
      <c r="O502" s="32">
        <f t="shared" si="35"/>
        <v>0</v>
      </c>
      <c r="P502" s="33"/>
      <c r="Q502" s="34"/>
      <c r="R502" s="34">
        <f>IF(ISBLANK(M502),,IF(T502&lt;&gt;1,((IF(M502="WON-EW",(((K502-1)*'results log'!$B$2)*(1-$B$3))+(((L502-1)*'results log'!$B$2)*(1-$B$3)),IF(M502="WON",(((K502-1)*'results log'!$B$2)*(1-$B$3)),IF(M502="PLACED",(((L502-1)*'results log'!$B$2)*(1-$B$3))-'results log'!$B$2,IF(J502=0,-'results log'!$B$2,-('results log'!$B$2*2))))))*E502),0))</f>
        <v>0</v>
      </c>
      <c r="S502" s="34"/>
      <c r="T502" s="19">
        <f t="shared" si="34"/>
        <v>1</v>
      </c>
    </row>
    <row r="503" spans="8:20" ht="15">
      <c r="H503" s="31"/>
      <c r="I503" s="31"/>
      <c r="J503" s="31"/>
      <c r="M503" s="25"/>
      <c r="N503" s="32">
        <f>((G503-1)*(1-(IF(H503="no",0,'results log'!$B$3)))+1)</f>
        <v>0.050000000000000044</v>
      </c>
      <c r="O503" s="32">
        <f t="shared" si="35"/>
        <v>0</v>
      </c>
      <c r="P503" s="33"/>
      <c r="Q503" s="34"/>
      <c r="R503" s="34">
        <f>IF(ISBLANK(M503),,IF(T503&lt;&gt;1,((IF(M503="WON-EW",(((K503-1)*'results log'!$B$2)*(1-$B$3))+(((L503-1)*'results log'!$B$2)*(1-$B$3)),IF(M503="WON",(((K503-1)*'results log'!$B$2)*(1-$B$3)),IF(M503="PLACED",(((L503-1)*'results log'!$B$2)*(1-$B$3))-'results log'!$B$2,IF(J503=0,-'results log'!$B$2,-('results log'!$B$2*2))))))*E503),0))</f>
        <v>0</v>
      </c>
      <c r="S503" s="34"/>
      <c r="T503" s="19">
        <f t="shared" si="34"/>
        <v>1</v>
      </c>
    </row>
    <row r="504" spans="8:20" ht="15">
      <c r="H504" s="31"/>
      <c r="I504" s="31"/>
      <c r="J504" s="31"/>
      <c r="M504" s="25"/>
      <c r="N504" s="32">
        <f>((G504-1)*(1-(IF(H504="no",0,'results log'!$B$3)))+1)</f>
        <v>0.050000000000000044</v>
      </c>
      <c r="O504" s="32">
        <f t="shared" si="35"/>
        <v>0</v>
      </c>
      <c r="P504" s="33"/>
      <c r="Q504" s="34"/>
      <c r="R504" s="34">
        <f>IF(ISBLANK(M504),,IF(T504&lt;&gt;1,((IF(M504="WON-EW",(((K504-1)*'results log'!$B$2)*(1-$B$3))+(((L504-1)*'results log'!$B$2)*(1-$B$3)),IF(M504="WON",(((K504-1)*'results log'!$B$2)*(1-$B$3)),IF(M504="PLACED",(((L504-1)*'results log'!$B$2)*(1-$B$3))-'results log'!$B$2,IF(J504=0,-'results log'!$B$2,-('results log'!$B$2*2))))))*E504),0))</f>
        <v>0</v>
      </c>
      <c r="S504" s="34"/>
      <c r="T504" s="19">
        <f t="shared" si="34"/>
        <v>1</v>
      </c>
    </row>
    <row r="505" spans="8:20" ht="15">
      <c r="H505" s="31"/>
      <c r="I505" s="31"/>
      <c r="J505" s="31"/>
      <c r="M505" s="25"/>
      <c r="N505" s="32">
        <f>((G505-1)*(1-(IF(H505="no",0,'results log'!$B$3)))+1)</f>
        <v>0.050000000000000044</v>
      </c>
      <c r="O505" s="32">
        <f t="shared" si="35"/>
        <v>0</v>
      </c>
      <c r="P505" s="33"/>
      <c r="Q505" s="34"/>
      <c r="R505" s="34">
        <f>IF(ISBLANK(M505),,IF(T505&lt;&gt;1,((IF(M505="WON-EW",(((K505-1)*'results log'!$B$2)*(1-$B$3))+(((L505-1)*'results log'!$B$2)*(1-$B$3)),IF(M505="WON",(((K505-1)*'results log'!$B$2)*(1-$B$3)),IF(M505="PLACED",(((L505-1)*'results log'!$B$2)*(1-$B$3))-'results log'!$B$2,IF(J505=0,-'results log'!$B$2,-('results log'!$B$2*2))))))*E505),0))</f>
        <v>0</v>
      </c>
      <c r="S505" s="34"/>
      <c r="T505" s="19">
        <f t="shared" si="34"/>
        <v>1</v>
      </c>
    </row>
    <row r="506" spans="8:20" ht="15">
      <c r="H506" s="31"/>
      <c r="I506" s="31"/>
      <c r="J506" s="31"/>
      <c r="M506" s="25"/>
      <c r="N506" s="32">
        <f>((G506-1)*(1-(IF(H506="no",0,'results log'!$B$3)))+1)</f>
        <v>0.050000000000000044</v>
      </c>
      <c r="O506" s="32">
        <f t="shared" si="35"/>
        <v>0</v>
      </c>
      <c r="P506" s="33"/>
      <c r="Q506" s="34"/>
      <c r="R506" s="34">
        <f>IF(ISBLANK(M506),,IF(T506&lt;&gt;1,((IF(M506="WON-EW",(((K506-1)*'results log'!$B$2)*(1-$B$3))+(((L506-1)*'results log'!$B$2)*(1-$B$3)),IF(M506="WON",(((K506-1)*'results log'!$B$2)*(1-$B$3)),IF(M506="PLACED",(((L506-1)*'results log'!$B$2)*(1-$B$3))-'results log'!$B$2,IF(J506=0,-'results log'!$B$2,-('results log'!$B$2*2))))))*E506),0))</f>
        <v>0</v>
      </c>
      <c r="S506" s="34"/>
      <c r="T506" s="19">
        <f t="shared" si="34"/>
        <v>1</v>
      </c>
    </row>
    <row r="507" spans="8:20" ht="15">
      <c r="H507" s="31"/>
      <c r="I507" s="31"/>
      <c r="J507" s="31"/>
      <c r="M507" s="25"/>
      <c r="N507" s="32">
        <f>((G507-1)*(1-(IF(H507="no",0,'results log'!$B$3)))+1)</f>
        <v>0.050000000000000044</v>
      </c>
      <c r="O507" s="32">
        <f t="shared" si="35"/>
        <v>0</v>
      </c>
      <c r="P507" s="33"/>
      <c r="Q507" s="34"/>
      <c r="R507" s="34">
        <f>IF(ISBLANK(M507),,IF(T507&lt;&gt;1,((IF(M507="WON-EW",(((K507-1)*'results log'!$B$2)*(1-$B$3))+(((L507-1)*'results log'!$B$2)*(1-$B$3)),IF(M507="WON",(((K507-1)*'results log'!$B$2)*(1-$B$3)),IF(M507="PLACED",(((L507-1)*'results log'!$B$2)*(1-$B$3))-'results log'!$B$2,IF(J507=0,-'results log'!$B$2,-('results log'!$B$2*2))))))*E507),0))</f>
        <v>0</v>
      </c>
      <c r="S507" s="34"/>
      <c r="T507" s="19">
        <f t="shared" si="34"/>
        <v>1</v>
      </c>
    </row>
    <row r="508" spans="8:20" ht="15">
      <c r="H508" s="31"/>
      <c r="I508" s="31"/>
      <c r="J508" s="31"/>
      <c r="M508" s="25"/>
      <c r="N508" s="32">
        <f>((G508-1)*(1-(IF(H508="no",0,'results log'!$B$3)))+1)</f>
        <v>0.050000000000000044</v>
      </c>
      <c r="O508" s="32">
        <f t="shared" si="35"/>
        <v>0</v>
      </c>
      <c r="P508" s="33"/>
      <c r="Q508" s="34"/>
      <c r="R508" s="34">
        <f>IF(ISBLANK(M508),,IF(T508&lt;&gt;1,((IF(M508="WON-EW",(((K508-1)*'results log'!$B$2)*(1-$B$3))+(((L508-1)*'results log'!$B$2)*(1-$B$3)),IF(M508="WON",(((K508-1)*'results log'!$B$2)*(1-$B$3)),IF(M508="PLACED",(((L508-1)*'results log'!$B$2)*(1-$B$3))-'results log'!$B$2,IF(J508=0,-'results log'!$B$2,-('results log'!$B$2*2))))))*E508),0))</f>
        <v>0</v>
      </c>
      <c r="S508" s="34"/>
      <c r="T508" s="19">
        <f t="shared" si="34"/>
        <v>1</v>
      </c>
    </row>
    <row r="509" spans="8:20" ht="15">
      <c r="H509" s="31"/>
      <c r="I509" s="31"/>
      <c r="J509" s="31"/>
      <c r="M509" s="25"/>
      <c r="N509" s="32">
        <f>((G509-1)*(1-(IF(H509="no",0,'results log'!$B$3)))+1)</f>
        <v>0.050000000000000044</v>
      </c>
      <c r="O509" s="32">
        <f t="shared" si="35"/>
        <v>0</v>
      </c>
      <c r="P509" s="33"/>
      <c r="Q509" s="34"/>
      <c r="R509" s="34">
        <f>IF(ISBLANK(M509),,IF(T509&lt;&gt;1,((IF(M509="WON-EW",(((K509-1)*'results log'!$B$2)*(1-$B$3))+(((L509-1)*'results log'!$B$2)*(1-$B$3)),IF(M509="WON",(((K509-1)*'results log'!$B$2)*(1-$B$3)),IF(M509="PLACED",(((L509-1)*'results log'!$B$2)*(1-$B$3))-'results log'!$B$2,IF(J509=0,-'results log'!$B$2,-('results log'!$B$2*2))))))*E509),0))</f>
        <v>0</v>
      </c>
      <c r="S509" s="34"/>
      <c r="T509" s="19">
        <f t="shared" si="34"/>
        <v>1</v>
      </c>
    </row>
    <row r="510" spans="8:20" ht="15">
      <c r="H510" s="31"/>
      <c r="I510" s="31"/>
      <c r="J510" s="31"/>
      <c r="M510" s="25"/>
      <c r="N510" s="32">
        <f>((G510-1)*(1-(IF(H510="no",0,'results log'!$B$3)))+1)</f>
        <v>0.050000000000000044</v>
      </c>
      <c r="O510" s="32">
        <f t="shared" si="35"/>
        <v>0</v>
      </c>
      <c r="P510" s="33"/>
      <c r="Q510" s="34"/>
      <c r="R510" s="34">
        <f>IF(ISBLANK(M510),,IF(T510&lt;&gt;1,((IF(M510="WON-EW",(((K510-1)*'results log'!$B$2)*(1-$B$3))+(((L510-1)*'results log'!$B$2)*(1-$B$3)),IF(M510="WON",(((K510-1)*'results log'!$B$2)*(1-$B$3)),IF(M510="PLACED",(((L510-1)*'results log'!$B$2)*(1-$B$3))-'results log'!$B$2,IF(J510=0,-'results log'!$B$2,-('results log'!$B$2*2))))))*E510),0))</f>
        <v>0</v>
      </c>
      <c r="S510" s="34"/>
      <c r="T510" s="19">
        <f t="shared" si="34"/>
        <v>1</v>
      </c>
    </row>
    <row r="511" spans="8:20" ht="15">
      <c r="H511" s="31"/>
      <c r="I511" s="31"/>
      <c r="J511" s="31"/>
      <c r="M511" s="25"/>
      <c r="N511" s="32">
        <f>((G511-1)*(1-(IF(H511="no",0,'results log'!$B$3)))+1)</f>
        <v>0.050000000000000044</v>
      </c>
      <c r="O511" s="32">
        <f t="shared" si="35"/>
        <v>0</v>
      </c>
      <c r="P511" s="33"/>
      <c r="Q511" s="34"/>
      <c r="R511" s="34">
        <f>IF(ISBLANK(M511),,IF(T511&lt;&gt;1,((IF(M511="WON-EW",(((K511-1)*'results log'!$B$2)*(1-$B$3))+(((L511-1)*'results log'!$B$2)*(1-$B$3)),IF(M511="WON",(((K511-1)*'results log'!$B$2)*(1-$B$3)),IF(M511="PLACED",(((L511-1)*'results log'!$B$2)*(1-$B$3))-'results log'!$B$2,IF(J511=0,-'results log'!$B$2,-('results log'!$B$2*2))))))*E511),0))</f>
        <v>0</v>
      </c>
      <c r="S511" s="34"/>
      <c r="T511" s="19">
        <f t="shared" si="34"/>
        <v>1</v>
      </c>
    </row>
    <row r="512" spans="8:20" ht="15">
      <c r="H512" s="31"/>
      <c r="I512" s="31"/>
      <c r="J512" s="31"/>
      <c r="M512" s="25"/>
      <c r="N512" s="32">
        <f>((G512-1)*(1-(IF(H512="no",0,'results log'!$B$3)))+1)</f>
        <v>0.050000000000000044</v>
      </c>
      <c r="O512" s="32">
        <f t="shared" si="35"/>
        <v>0</v>
      </c>
      <c r="P512" s="33"/>
      <c r="Q512" s="34"/>
      <c r="R512" s="34">
        <f>IF(ISBLANK(M512),,IF(T512&lt;&gt;1,((IF(M512="WON-EW",(((K512-1)*'results log'!$B$2)*(1-$B$3))+(((L512-1)*'results log'!$B$2)*(1-$B$3)),IF(M512="WON",(((K512-1)*'results log'!$B$2)*(1-$B$3)),IF(M512="PLACED",(((L512-1)*'results log'!$B$2)*(1-$B$3))-'results log'!$B$2,IF(J512=0,-'results log'!$B$2,-('results log'!$B$2*2))))))*E512),0))</f>
        <v>0</v>
      </c>
      <c r="S512" s="34"/>
      <c r="T512" s="19">
        <f t="shared" si="34"/>
        <v>1</v>
      </c>
    </row>
    <row r="513" spans="8:20" ht="15">
      <c r="H513" s="31"/>
      <c r="I513" s="31"/>
      <c r="J513" s="31"/>
      <c r="M513" s="25"/>
      <c r="N513" s="32">
        <f>((G513-1)*(1-(IF(H513="no",0,'results log'!$B$3)))+1)</f>
        <v>0.050000000000000044</v>
      </c>
      <c r="O513" s="32">
        <f t="shared" si="35"/>
        <v>0</v>
      </c>
      <c r="P513" s="33"/>
      <c r="Q513" s="34"/>
      <c r="R513" s="34">
        <f>IF(ISBLANK(M513),,IF(T513&lt;&gt;1,((IF(M513="WON-EW",(((K513-1)*'results log'!$B$2)*(1-$B$3))+(((L513-1)*'results log'!$B$2)*(1-$B$3)),IF(M513="WON",(((K513-1)*'results log'!$B$2)*(1-$B$3)),IF(M513="PLACED",(((L513-1)*'results log'!$B$2)*(1-$B$3))-'results log'!$B$2,IF(J513=0,-'results log'!$B$2,-('results log'!$B$2*2))))))*E513),0))</f>
        <v>0</v>
      </c>
      <c r="S513" s="34"/>
      <c r="T513" s="19">
        <f t="shared" si="34"/>
        <v>1</v>
      </c>
    </row>
    <row r="514" spans="8:20" ht="15">
      <c r="H514" s="31"/>
      <c r="I514" s="31"/>
      <c r="J514" s="31"/>
      <c r="M514" s="25"/>
      <c r="N514" s="32">
        <f>((G514-1)*(1-(IF(H514="no",0,'results log'!$B$3)))+1)</f>
        <v>0.050000000000000044</v>
      </c>
      <c r="O514" s="32">
        <f t="shared" si="35"/>
        <v>0</v>
      </c>
      <c r="P514" s="33"/>
      <c r="Q514" s="34"/>
      <c r="R514" s="34">
        <f>IF(ISBLANK(M514),,IF(T514&lt;&gt;1,((IF(M514="WON-EW",(((K514-1)*'results log'!$B$2)*(1-$B$3))+(((L514-1)*'results log'!$B$2)*(1-$B$3)),IF(M514="WON",(((K514-1)*'results log'!$B$2)*(1-$B$3)),IF(M514="PLACED",(((L514-1)*'results log'!$B$2)*(1-$B$3))-'results log'!$B$2,IF(J514=0,-'results log'!$B$2,-('results log'!$B$2*2))))))*E514),0))</f>
        <v>0</v>
      </c>
      <c r="S514" s="34"/>
      <c r="T514" s="19">
        <f t="shared" si="34"/>
        <v>1</v>
      </c>
    </row>
    <row r="515" spans="8:20" ht="15">
      <c r="H515" s="31"/>
      <c r="I515" s="31"/>
      <c r="J515" s="31"/>
      <c r="M515" s="25"/>
      <c r="N515" s="32">
        <f>((G515-1)*(1-(IF(H515="no",0,'results log'!$B$3)))+1)</f>
        <v>0.050000000000000044</v>
      </c>
      <c r="O515" s="32">
        <f t="shared" si="35"/>
        <v>0</v>
      </c>
      <c r="P515" s="33"/>
      <c r="Q515" s="34"/>
      <c r="R515" s="34">
        <f>IF(ISBLANK(M515),,IF(T515&lt;&gt;1,((IF(M515="WON-EW",(((K515-1)*'results log'!$B$2)*(1-$B$3))+(((L515-1)*'results log'!$B$2)*(1-$B$3)),IF(M515="WON",(((K515-1)*'results log'!$B$2)*(1-$B$3)),IF(M515="PLACED",(((L515-1)*'results log'!$B$2)*(1-$B$3))-'results log'!$B$2,IF(J515=0,-'results log'!$B$2,-('results log'!$B$2*2))))))*E515),0))</f>
        <v>0</v>
      </c>
      <c r="S515" s="34"/>
      <c r="T515" s="19">
        <f t="shared" si="34"/>
        <v>1</v>
      </c>
    </row>
    <row r="516" spans="8:20" ht="15">
      <c r="H516" s="31"/>
      <c r="I516" s="31"/>
      <c r="J516" s="31"/>
      <c r="M516" s="25"/>
      <c r="N516" s="32">
        <f>((G516-1)*(1-(IF(H516="no",0,'results log'!$B$3)))+1)</f>
        <v>0.050000000000000044</v>
      </c>
      <c r="O516" s="32">
        <f t="shared" si="35"/>
        <v>0</v>
      </c>
      <c r="P516" s="33"/>
      <c r="Q516" s="34"/>
      <c r="R516" s="34">
        <f>IF(ISBLANK(M516),,IF(T516&lt;&gt;1,((IF(M516="WON-EW",(((K516-1)*'results log'!$B$2)*(1-$B$3))+(((L516-1)*'results log'!$B$2)*(1-$B$3)),IF(M516="WON",(((K516-1)*'results log'!$B$2)*(1-$B$3)),IF(M516="PLACED",(((L516-1)*'results log'!$B$2)*(1-$B$3))-'results log'!$B$2,IF(J516=0,-'results log'!$B$2,-('results log'!$B$2*2))))))*E516),0))</f>
        <v>0</v>
      </c>
      <c r="S516" s="34"/>
      <c r="T516" s="19">
        <f t="shared" si="34"/>
        <v>1</v>
      </c>
    </row>
    <row r="517" spans="8:20" ht="15">
      <c r="H517" s="31"/>
      <c r="I517" s="31"/>
      <c r="J517" s="31"/>
      <c r="M517" s="25"/>
      <c r="N517" s="32">
        <f>((G517-1)*(1-(IF(H517="no",0,'results log'!$B$3)))+1)</f>
        <v>0.050000000000000044</v>
      </c>
      <c r="O517" s="32">
        <f t="shared" si="35"/>
        <v>0</v>
      </c>
      <c r="P517" s="33"/>
      <c r="Q517" s="34"/>
      <c r="R517" s="34">
        <f>IF(ISBLANK(M517),,IF(T517&lt;&gt;1,((IF(M517="WON-EW",(((K517-1)*'results log'!$B$2)*(1-$B$3))+(((L517-1)*'results log'!$B$2)*(1-$B$3)),IF(M517="WON",(((K517-1)*'results log'!$B$2)*(1-$B$3)),IF(M517="PLACED",(((L517-1)*'results log'!$B$2)*(1-$B$3))-'results log'!$B$2,IF(J517=0,-'results log'!$B$2,-('results log'!$B$2*2))))))*E517),0))</f>
        <v>0</v>
      </c>
      <c r="S517" s="34"/>
      <c r="T517" s="19">
        <f t="shared" si="34"/>
        <v>1</v>
      </c>
    </row>
    <row r="518" spans="8:20" ht="15">
      <c r="H518" s="31"/>
      <c r="I518" s="31"/>
      <c r="J518" s="31"/>
      <c r="M518" s="25"/>
      <c r="N518" s="32">
        <f>((G518-1)*(1-(IF(H518="no",0,'results log'!$B$3)))+1)</f>
        <v>0.050000000000000044</v>
      </c>
      <c r="O518" s="32">
        <f t="shared" si="35"/>
        <v>0</v>
      </c>
      <c r="P518" s="33"/>
      <c r="Q518" s="34"/>
      <c r="R518" s="34">
        <f>IF(ISBLANK(M518),,IF(T518&lt;&gt;1,((IF(M518="WON-EW",(((K518-1)*'results log'!$B$2)*(1-$B$3))+(((L518-1)*'results log'!$B$2)*(1-$B$3)),IF(M518="WON",(((K518-1)*'results log'!$B$2)*(1-$B$3)),IF(M518="PLACED",(((L518-1)*'results log'!$B$2)*(1-$B$3))-'results log'!$B$2,IF(J518=0,-'results log'!$B$2,-('results log'!$B$2*2))))))*E518),0))</f>
        <v>0</v>
      </c>
      <c r="S518" s="34"/>
      <c r="T518" s="19">
        <f t="shared" si="34"/>
        <v>1</v>
      </c>
    </row>
    <row r="519" spans="8:20" ht="15">
      <c r="H519" s="31"/>
      <c r="I519" s="31"/>
      <c r="J519" s="31"/>
      <c r="M519" s="25"/>
      <c r="N519" s="32">
        <f>((G519-1)*(1-(IF(H519="no",0,'results log'!$B$3)))+1)</f>
        <v>0.050000000000000044</v>
      </c>
      <c r="O519" s="32">
        <f t="shared" si="35"/>
        <v>0</v>
      </c>
      <c r="P519" s="33"/>
      <c r="Q519" s="34"/>
      <c r="R519" s="34">
        <f>IF(ISBLANK(M519),,IF(T519&lt;&gt;1,((IF(M519="WON-EW",(((K519-1)*'results log'!$B$2)*(1-$B$3))+(((L519-1)*'results log'!$B$2)*(1-$B$3)),IF(M519="WON",(((K519-1)*'results log'!$B$2)*(1-$B$3)),IF(M519="PLACED",(((L519-1)*'results log'!$B$2)*(1-$B$3))-'results log'!$B$2,IF(J519=0,-'results log'!$B$2,-('results log'!$B$2*2))))))*E519),0))</f>
        <v>0</v>
      </c>
      <c r="S519" s="34"/>
      <c r="T519" s="19">
        <f t="shared" si="34"/>
        <v>1</v>
      </c>
    </row>
    <row r="520" spans="8:20" ht="15">
      <c r="H520" s="31"/>
      <c r="I520" s="31"/>
      <c r="J520" s="31"/>
      <c r="M520" s="25"/>
      <c r="N520" s="32">
        <f>((G520-1)*(1-(IF(H520="no",0,'results log'!$B$3)))+1)</f>
        <v>0.050000000000000044</v>
      </c>
      <c r="O520" s="32">
        <f t="shared" si="35"/>
        <v>0</v>
      </c>
      <c r="P520" s="33"/>
      <c r="Q520" s="34"/>
      <c r="R520" s="34">
        <f>IF(ISBLANK(M520),,IF(T520&lt;&gt;1,((IF(M520="WON-EW",(((K520-1)*'results log'!$B$2)*(1-$B$3))+(((L520-1)*'results log'!$B$2)*(1-$B$3)),IF(M520="WON",(((K520-1)*'results log'!$B$2)*(1-$B$3)),IF(M520="PLACED",(((L520-1)*'results log'!$B$2)*(1-$B$3))-'results log'!$B$2,IF(J520=0,-'results log'!$B$2,-('results log'!$B$2*2))))))*E520),0))</f>
        <v>0</v>
      </c>
      <c r="S520" s="34"/>
      <c r="T520" s="19">
        <f t="shared" si="34"/>
        <v>1</v>
      </c>
    </row>
    <row r="521" spans="8:20" ht="15">
      <c r="H521" s="31"/>
      <c r="I521" s="31"/>
      <c r="J521" s="31"/>
      <c r="M521" s="25"/>
      <c r="N521" s="32">
        <f>((G521-1)*(1-(IF(H521="no",0,'results log'!$B$3)))+1)</f>
        <v>0.050000000000000044</v>
      </c>
      <c r="O521" s="32">
        <f t="shared" si="35"/>
        <v>0</v>
      </c>
      <c r="P521" s="33"/>
      <c r="Q521" s="34"/>
      <c r="R521" s="34">
        <f>IF(ISBLANK(M521),,IF(T521&lt;&gt;1,((IF(M521="WON-EW",(((K521-1)*'results log'!$B$2)*(1-$B$3))+(((L521-1)*'results log'!$B$2)*(1-$B$3)),IF(M521="WON",(((K521-1)*'results log'!$B$2)*(1-$B$3)),IF(M521="PLACED",(((L521-1)*'results log'!$B$2)*(1-$B$3))-'results log'!$B$2,IF(J521=0,-'results log'!$B$2,-('results log'!$B$2*2))))))*E521),0))</f>
        <v>0</v>
      </c>
      <c r="S521" s="34"/>
      <c r="T521" s="19">
        <f aca="true" t="shared" si="36" ref="T521:T584">IF(ISBLANK(K521),1,IF(ISBLANK(L521),2,99))</f>
        <v>1</v>
      </c>
    </row>
    <row r="522" spans="8:20" ht="15">
      <c r="H522" s="31"/>
      <c r="I522" s="31"/>
      <c r="J522" s="31"/>
      <c r="M522" s="25"/>
      <c r="N522" s="32">
        <f>((G522-1)*(1-(IF(H522="no",0,'results log'!$B$3)))+1)</f>
        <v>0.050000000000000044</v>
      </c>
      <c r="O522" s="32">
        <f t="shared" si="35"/>
        <v>0</v>
      </c>
      <c r="P522" s="33"/>
      <c r="Q522" s="34"/>
      <c r="R522" s="34">
        <f>IF(ISBLANK(M522),,IF(T522&lt;&gt;1,((IF(M522="WON-EW",(((K522-1)*'results log'!$B$2)*(1-$B$3))+(((L522-1)*'results log'!$B$2)*(1-$B$3)),IF(M522="WON",(((K522-1)*'results log'!$B$2)*(1-$B$3)),IF(M522="PLACED",(((L522-1)*'results log'!$B$2)*(1-$B$3))-'results log'!$B$2,IF(J522=0,-'results log'!$B$2,-('results log'!$B$2*2))))))*E522),0))</f>
        <v>0</v>
      </c>
      <c r="S522" s="34"/>
      <c r="T522" s="19">
        <f t="shared" si="36"/>
        <v>1</v>
      </c>
    </row>
    <row r="523" spans="8:20" ht="15">
      <c r="H523" s="31"/>
      <c r="I523" s="31"/>
      <c r="J523" s="31"/>
      <c r="M523" s="25"/>
      <c r="N523" s="32">
        <f>((G523-1)*(1-(IF(H523="no",0,'results log'!$B$3)))+1)</f>
        <v>0.050000000000000044</v>
      </c>
      <c r="O523" s="32">
        <f t="shared" si="35"/>
        <v>0</v>
      </c>
      <c r="P523" s="33"/>
      <c r="Q523" s="34"/>
      <c r="R523" s="34">
        <f>IF(ISBLANK(M523),,IF(T523&lt;&gt;1,((IF(M523="WON-EW",(((K523-1)*'results log'!$B$2)*(1-$B$3))+(((L523-1)*'results log'!$B$2)*(1-$B$3)),IF(M523="WON",(((K523-1)*'results log'!$B$2)*(1-$B$3)),IF(M523="PLACED",(((L523-1)*'results log'!$B$2)*(1-$B$3))-'results log'!$B$2,IF(J523=0,-'results log'!$B$2,-('results log'!$B$2*2))))))*E523),0))</f>
        <v>0</v>
      </c>
      <c r="S523" s="34"/>
      <c r="T523" s="19">
        <f t="shared" si="36"/>
        <v>1</v>
      </c>
    </row>
    <row r="524" spans="8:20" ht="15">
      <c r="H524" s="31"/>
      <c r="I524" s="31"/>
      <c r="J524" s="31"/>
      <c r="M524" s="25"/>
      <c r="N524" s="32">
        <f>((G524-1)*(1-(IF(H524="no",0,'results log'!$B$3)))+1)</f>
        <v>0.050000000000000044</v>
      </c>
      <c r="O524" s="32">
        <f t="shared" si="35"/>
        <v>0</v>
      </c>
      <c r="P524" s="33"/>
      <c r="Q524" s="34"/>
      <c r="R524" s="34">
        <f>IF(ISBLANK(M524),,IF(T524&lt;&gt;1,((IF(M524="WON-EW",(((K524-1)*'results log'!$B$2)*(1-$B$3))+(((L524-1)*'results log'!$B$2)*(1-$B$3)),IF(M524="WON",(((K524-1)*'results log'!$B$2)*(1-$B$3)),IF(M524="PLACED",(((L524-1)*'results log'!$B$2)*(1-$B$3))-'results log'!$B$2,IF(J524=0,-'results log'!$B$2,-('results log'!$B$2*2))))))*E524),0))</f>
        <v>0</v>
      </c>
      <c r="S524" s="34"/>
      <c r="T524" s="19">
        <f t="shared" si="36"/>
        <v>1</v>
      </c>
    </row>
    <row r="525" spans="8:20" ht="15">
      <c r="H525" s="31"/>
      <c r="I525" s="31"/>
      <c r="J525" s="31"/>
      <c r="M525" s="25"/>
      <c r="N525" s="32">
        <f>((G525-1)*(1-(IF(H525="no",0,'results log'!$B$3)))+1)</f>
        <v>0.050000000000000044</v>
      </c>
      <c r="O525" s="32">
        <f t="shared" si="35"/>
        <v>0</v>
      </c>
      <c r="P525" s="33"/>
      <c r="Q525" s="34"/>
      <c r="R525" s="34">
        <f>IF(ISBLANK(M525),,IF(T525&lt;&gt;1,((IF(M525="WON-EW",(((K525-1)*'results log'!$B$2)*(1-$B$3))+(((L525-1)*'results log'!$B$2)*(1-$B$3)),IF(M525="WON",(((K525-1)*'results log'!$B$2)*(1-$B$3)),IF(M525="PLACED",(((L525-1)*'results log'!$B$2)*(1-$B$3))-'results log'!$B$2,IF(J525=0,-'results log'!$B$2,-('results log'!$B$2*2))))))*E525),0))</f>
        <v>0</v>
      </c>
      <c r="S525" s="34"/>
      <c r="T525" s="19">
        <f t="shared" si="36"/>
        <v>1</v>
      </c>
    </row>
    <row r="526" spans="8:20" ht="15">
      <c r="H526" s="31"/>
      <c r="I526" s="31"/>
      <c r="J526" s="31"/>
      <c r="M526" s="25"/>
      <c r="N526" s="32">
        <f>((G526-1)*(1-(IF(H526="no",0,'results log'!$B$3)))+1)</f>
        <v>0.050000000000000044</v>
      </c>
      <c r="O526" s="32">
        <f t="shared" si="35"/>
        <v>0</v>
      </c>
      <c r="P526" s="33"/>
      <c r="Q526" s="34"/>
      <c r="R526" s="34">
        <f>IF(ISBLANK(M526),,IF(T526&lt;&gt;1,((IF(M526="WON-EW",(((K526-1)*'results log'!$B$2)*(1-$B$3))+(((L526-1)*'results log'!$B$2)*(1-$B$3)),IF(M526="WON",(((K526-1)*'results log'!$B$2)*(1-$B$3)),IF(M526="PLACED",(((L526-1)*'results log'!$B$2)*(1-$B$3))-'results log'!$B$2,IF(J526=0,-'results log'!$B$2,-('results log'!$B$2*2))))))*E526),0))</f>
        <v>0</v>
      </c>
      <c r="S526" s="34"/>
      <c r="T526" s="19">
        <f t="shared" si="36"/>
        <v>1</v>
      </c>
    </row>
    <row r="527" spans="8:20" ht="15">
      <c r="H527" s="31"/>
      <c r="I527" s="31"/>
      <c r="J527" s="31"/>
      <c r="M527" s="25"/>
      <c r="N527" s="32">
        <f>((G527-1)*(1-(IF(H527="no",0,'results log'!$B$3)))+1)</f>
        <v>0.050000000000000044</v>
      </c>
      <c r="O527" s="32">
        <f aca="true" t="shared" si="37" ref="O527:O590">E527*IF(I527="yes",2,1)</f>
        <v>0</v>
      </c>
      <c r="P527" s="33"/>
      <c r="Q527" s="34"/>
      <c r="R527" s="34">
        <f>IF(ISBLANK(M527),,IF(T527&lt;&gt;1,((IF(M527="WON-EW",(((K527-1)*'results log'!$B$2)*(1-$B$3))+(((L527-1)*'results log'!$B$2)*(1-$B$3)),IF(M527="WON",(((K527-1)*'results log'!$B$2)*(1-$B$3)),IF(M527="PLACED",(((L527-1)*'results log'!$B$2)*(1-$B$3))-'results log'!$B$2,IF(J527=0,-'results log'!$B$2,-('results log'!$B$2*2))))))*E527),0))</f>
        <v>0</v>
      </c>
      <c r="S527" s="34"/>
      <c r="T527" s="19">
        <f t="shared" si="36"/>
        <v>1</v>
      </c>
    </row>
    <row r="528" spans="8:20" ht="15">
      <c r="H528" s="31"/>
      <c r="I528" s="31"/>
      <c r="J528" s="31"/>
      <c r="M528" s="25"/>
      <c r="N528" s="32">
        <f>((G528-1)*(1-(IF(H528="no",0,'results log'!$B$3)))+1)</f>
        <v>0.050000000000000044</v>
      </c>
      <c r="O528" s="32">
        <f t="shared" si="37"/>
        <v>0</v>
      </c>
      <c r="P528" s="33"/>
      <c r="Q528" s="34"/>
      <c r="R528" s="34">
        <f>IF(ISBLANK(M528),,IF(T528&lt;&gt;1,((IF(M528="WON-EW",(((K528-1)*'results log'!$B$2)*(1-$B$3))+(((L528-1)*'results log'!$B$2)*(1-$B$3)),IF(M528="WON",(((K528-1)*'results log'!$B$2)*(1-$B$3)),IF(M528="PLACED",(((L528-1)*'results log'!$B$2)*(1-$B$3))-'results log'!$B$2,IF(J528=0,-'results log'!$B$2,-('results log'!$B$2*2))))))*E528),0))</f>
        <v>0</v>
      </c>
      <c r="S528" s="34"/>
      <c r="T528" s="19">
        <f t="shared" si="36"/>
        <v>1</v>
      </c>
    </row>
    <row r="529" spans="8:20" ht="15">
      <c r="H529" s="31"/>
      <c r="I529" s="31"/>
      <c r="J529" s="31"/>
      <c r="M529" s="25"/>
      <c r="N529" s="32">
        <f>((G529-1)*(1-(IF(H529="no",0,'results log'!$B$3)))+1)</f>
        <v>0.050000000000000044</v>
      </c>
      <c r="O529" s="32">
        <f t="shared" si="37"/>
        <v>0</v>
      </c>
      <c r="P529" s="33"/>
      <c r="Q529" s="34"/>
      <c r="R529" s="34">
        <f>IF(ISBLANK(M529),,IF(T529&lt;&gt;1,((IF(M529="WON-EW",(((K529-1)*'results log'!$B$2)*(1-$B$3))+(((L529-1)*'results log'!$B$2)*(1-$B$3)),IF(M529="WON",(((K529-1)*'results log'!$B$2)*(1-$B$3)),IF(M529="PLACED",(((L529-1)*'results log'!$B$2)*(1-$B$3))-'results log'!$B$2,IF(J529=0,-'results log'!$B$2,-('results log'!$B$2*2))))))*E529),0))</f>
        <v>0</v>
      </c>
      <c r="S529" s="34"/>
      <c r="T529" s="19">
        <f t="shared" si="36"/>
        <v>1</v>
      </c>
    </row>
    <row r="530" spans="8:20" ht="15">
      <c r="H530" s="31"/>
      <c r="I530" s="31"/>
      <c r="J530" s="31"/>
      <c r="M530" s="25"/>
      <c r="N530" s="32">
        <f>((G530-1)*(1-(IF(H530="no",0,'results log'!$B$3)))+1)</f>
        <v>0.050000000000000044</v>
      </c>
      <c r="O530" s="32">
        <f t="shared" si="37"/>
        <v>0</v>
      </c>
      <c r="P530" s="33"/>
      <c r="Q530" s="34"/>
      <c r="R530" s="34">
        <f>IF(ISBLANK(M530),,IF(T530&lt;&gt;1,((IF(M530="WON-EW",(((K530-1)*'results log'!$B$2)*(1-$B$3))+(((L530-1)*'results log'!$B$2)*(1-$B$3)),IF(M530="WON",(((K530-1)*'results log'!$B$2)*(1-$B$3)),IF(M530="PLACED",(((L530-1)*'results log'!$B$2)*(1-$B$3))-'results log'!$B$2,IF(J530=0,-'results log'!$B$2,-('results log'!$B$2*2))))))*E530),0))</f>
        <v>0</v>
      </c>
      <c r="S530" s="34"/>
      <c r="T530" s="19">
        <f t="shared" si="36"/>
        <v>1</v>
      </c>
    </row>
    <row r="531" spans="8:20" ht="15">
      <c r="H531" s="31"/>
      <c r="I531" s="31"/>
      <c r="J531" s="31"/>
      <c r="M531" s="25"/>
      <c r="N531" s="32">
        <f>((G531-1)*(1-(IF(H531="no",0,'results log'!$B$3)))+1)</f>
        <v>0.050000000000000044</v>
      </c>
      <c r="O531" s="32">
        <f t="shared" si="37"/>
        <v>0</v>
      </c>
      <c r="P531" s="33"/>
      <c r="Q531" s="34"/>
      <c r="R531" s="34">
        <f>IF(ISBLANK(M531),,IF(T531&lt;&gt;1,((IF(M531="WON-EW",(((K531-1)*'results log'!$B$2)*(1-$B$3))+(((L531-1)*'results log'!$B$2)*(1-$B$3)),IF(M531="WON",(((K531-1)*'results log'!$B$2)*(1-$B$3)),IF(M531="PLACED",(((L531-1)*'results log'!$B$2)*(1-$B$3))-'results log'!$B$2,IF(J531=0,-'results log'!$B$2,-('results log'!$B$2*2))))))*E531),0))</f>
        <v>0</v>
      </c>
      <c r="S531" s="34"/>
      <c r="T531" s="19">
        <f t="shared" si="36"/>
        <v>1</v>
      </c>
    </row>
    <row r="532" spans="8:20" ht="15">
      <c r="H532" s="31"/>
      <c r="I532" s="31"/>
      <c r="J532" s="31"/>
      <c r="M532" s="25"/>
      <c r="N532" s="32">
        <f>((G532-1)*(1-(IF(H532="no",0,'results log'!$B$3)))+1)</f>
        <v>0.050000000000000044</v>
      </c>
      <c r="O532" s="32">
        <f t="shared" si="37"/>
        <v>0</v>
      </c>
      <c r="P532" s="33"/>
      <c r="Q532" s="34"/>
      <c r="R532" s="34">
        <f>IF(ISBLANK(M532),,IF(T532&lt;&gt;1,((IF(M532="WON-EW",(((K532-1)*'results log'!$B$2)*(1-$B$3))+(((L532-1)*'results log'!$B$2)*(1-$B$3)),IF(M532="WON",(((K532-1)*'results log'!$B$2)*(1-$B$3)),IF(M532="PLACED",(((L532-1)*'results log'!$B$2)*(1-$B$3))-'results log'!$B$2,IF(J532=0,-'results log'!$B$2,-('results log'!$B$2*2))))))*E532),0))</f>
        <v>0</v>
      </c>
      <c r="S532" s="34"/>
      <c r="T532" s="19">
        <f t="shared" si="36"/>
        <v>1</v>
      </c>
    </row>
    <row r="533" spans="8:20" ht="15">
      <c r="H533" s="31"/>
      <c r="I533" s="31"/>
      <c r="J533" s="31"/>
      <c r="M533" s="25"/>
      <c r="N533" s="32">
        <f>((G533-1)*(1-(IF(H533="no",0,'results log'!$B$3)))+1)</f>
        <v>0.050000000000000044</v>
      </c>
      <c r="O533" s="32">
        <f t="shared" si="37"/>
        <v>0</v>
      </c>
      <c r="P533" s="33"/>
      <c r="Q533" s="34"/>
      <c r="R533" s="34">
        <f>IF(ISBLANK(M533),,IF(T533&lt;&gt;1,((IF(M533="WON-EW",(((K533-1)*'results log'!$B$2)*(1-$B$3))+(((L533-1)*'results log'!$B$2)*(1-$B$3)),IF(M533="WON",(((K533-1)*'results log'!$B$2)*(1-$B$3)),IF(M533="PLACED",(((L533-1)*'results log'!$B$2)*(1-$B$3))-'results log'!$B$2,IF(J533=0,-'results log'!$B$2,-('results log'!$B$2*2))))))*E533),0))</f>
        <v>0</v>
      </c>
      <c r="S533" s="34"/>
      <c r="T533" s="19">
        <f t="shared" si="36"/>
        <v>1</v>
      </c>
    </row>
    <row r="534" spans="8:20" ht="15">
      <c r="H534" s="31"/>
      <c r="I534" s="31"/>
      <c r="J534" s="31"/>
      <c r="M534" s="25"/>
      <c r="N534" s="32">
        <f>((G534-1)*(1-(IF(H534="no",0,'results log'!$B$3)))+1)</f>
        <v>0.050000000000000044</v>
      </c>
      <c r="O534" s="32">
        <f t="shared" si="37"/>
        <v>0</v>
      </c>
      <c r="P534" s="33"/>
      <c r="Q534" s="34"/>
      <c r="R534" s="34">
        <f>IF(ISBLANK(M534),,IF(T534&lt;&gt;1,((IF(M534="WON-EW",(((K534-1)*'results log'!$B$2)*(1-$B$3))+(((L534-1)*'results log'!$B$2)*(1-$B$3)),IF(M534="WON",(((K534-1)*'results log'!$B$2)*(1-$B$3)),IF(M534="PLACED",(((L534-1)*'results log'!$B$2)*(1-$B$3))-'results log'!$B$2,IF(J534=0,-'results log'!$B$2,-('results log'!$B$2*2))))))*E534),0))</f>
        <v>0</v>
      </c>
      <c r="S534" s="34"/>
      <c r="T534" s="19">
        <f t="shared" si="36"/>
        <v>1</v>
      </c>
    </row>
    <row r="535" spans="8:20" ht="15">
      <c r="H535" s="31"/>
      <c r="I535" s="31"/>
      <c r="J535" s="31"/>
      <c r="M535" s="25"/>
      <c r="N535" s="32">
        <f>((G535-1)*(1-(IF(H535="no",0,'results log'!$B$3)))+1)</f>
        <v>0.050000000000000044</v>
      </c>
      <c r="O535" s="32">
        <f t="shared" si="37"/>
        <v>0</v>
      </c>
      <c r="P535" s="33"/>
      <c r="Q535" s="34"/>
      <c r="R535" s="34">
        <f>IF(ISBLANK(M535),,IF(T535&lt;&gt;1,((IF(M535="WON-EW",(((K535-1)*'results log'!$B$2)*(1-$B$3))+(((L535-1)*'results log'!$B$2)*(1-$B$3)),IF(M535="WON",(((K535-1)*'results log'!$B$2)*(1-$B$3)),IF(M535="PLACED",(((L535-1)*'results log'!$B$2)*(1-$B$3))-'results log'!$B$2,IF(J535=0,-'results log'!$B$2,-('results log'!$B$2*2))))))*E535),0))</f>
        <v>0</v>
      </c>
      <c r="S535" s="34"/>
      <c r="T535" s="19">
        <f t="shared" si="36"/>
        <v>1</v>
      </c>
    </row>
    <row r="536" spans="8:20" ht="15">
      <c r="H536" s="31"/>
      <c r="I536" s="31"/>
      <c r="J536" s="31"/>
      <c r="M536" s="25"/>
      <c r="N536" s="32">
        <f>((G536-1)*(1-(IF(H536="no",0,'results log'!$B$3)))+1)</f>
        <v>0.050000000000000044</v>
      </c>
      <c r="O536" s="32">
        <f t="shared" si="37"/>
        <v>0</v>
      </c>
      <c r="P536" s="33"/>
      <c r="Q536" s="34"/>
      <c r="R536" s="34">
        <f>IF(ISBLANK(M536),,IF(T536&lt;&gt;1,((IF(M536="WON-EW",(((K536-1)*'results log'!$B$2)*(1-$B$3))+(((L536-1)*'results log'!$B$2)*(1-$B$3)),IF(M536="WON",(((K536-1)*'results log'!$B$2)*(1-$B$3)),IF(M536="PLACED",(((L536-1)*'results log'!$B$2)*(1-$B$3))-'results log'!$B$2,IF(J536=0,-'results log'!$B$2,-('results log'!$B$2*2))))))*E536),0))</f>
        <v>0</v>
      </c>
      <c r="S536" s="34"/>
      <c r="T536" s="19">
        <f t="shared" si="36"/>
        <v>1</v>
      </c>
    </row>
    <row r="537" spans="8:20" ht="15">
      <c r="H537" s="31"/>
      <c r="I537" s="31"/>
      <c r="J537" s="31"/>
      <c r="M537" s="25"/>
      <c r="N537" s="32">
        <f>((G537-1)*(1-(IF(H537="no",0,'results log'!$B$3)))+1)</f>
        <v>0.050000000000000044</v>
      </c>
      <c r="O537" s="32">
        <f t="shared" si="37"/>
        <v>0</v>
      </c>
      <c r="P537" s="33"/>
      <c r="Q537" s="34"/>
      <c r="R537" s="34">
        <f>IF(ISBLANK(M537),,IF(T537&lt;&gt;1,((IF(M537="WON-EW",(((K537-1)*'results log'!$B$2)*(1-$B$3))+(((L537-1)*'results log'!$B$2)*(1-$B$3)),IF(M537="WON",(((K537-1)*'results log'!$B$2)*(1-$B$3)),IF(M537="PLACED",(((L537-1)*'results log'!$B$2)*(1-$B$3))-'results log'!$B$2,IF(J537=0,-'results log'!$B$2,-('results log'!$B$2*2))))))*E537),0))</f>
        <v>0</v>
      </c>
      <c r="S537" s="34"/>
      <c r="T537" s="19">
        <f t="shared" si="36"/>
        <v>1</v>
      </c>
    </row>
    <row r="538" spans="8:20" ht="15">
      <c r="H538" s="31"/>
      <c r="I538" s="31"/>
      <c r="J538" s="31"/>
      <c r="M538" s="25"/>
      <c r="N538" s="32">
        <f>((G538-1)*(1-(IF(H538="no",0,'results log'!$B$3)))+1)</f>
        <v>0.050000000000000044</v>
      </c>
      <c r="O538" s="32">
        <f t="shared" si="37"/>
        <v>0</v>
      </c>
      <c r="P538" s="33"/>
      <c r="Q538" s="34"/>
      <c r="R538" s="34">
        <f>IF(ISBLANK(M538),,IF(T538&lt;&gt;1,((IF(M538="WON-EW",(((K538-1)*'results log'!$B$2)*(1-$B$3))+(((L538-1)*'results log'!$B$2)*(1-$B$3)),IF(M538="WON",(((K538-1)*'results log'!$B$2)*(1-$B$3)),IF(M538="PLACED",(((L538-1)*'results log'!$B$2)*(1-$B$3))-'results log'!$B$2,IF(J538=0,-'results log'!$B$2,-('results log'!$B$2*2))))))*E538),0))</f>
        <v>0</v>
      </c>
      <c r="S538" s="34"/>
      <c r="T538" s="19">
        <f t="shared" si="36"/>
        <v>1</v>
      </c>
    </row>
    <row r="539" spans="8:20" ht="15">
      <c r="H539" s="31"/>
      <c r="I539" s="31"/>
      <c r="J539" s="31"/>
      <c r="M539" s="25"/>
      <c r="N539" s="32">
        <f>((G539-1)*(1-(IF(H539="no",0,'results log'!$B$3)))+1)</f>
        <v>0.050000000000000044</v>
      </c>
      <c r="O539" s="32">
        <f t="shared" si="37"/>
        <v>0</v>
      </c>
      <c r="P539" s="33"/>
      <c r="Q539" s="34"/>
      <c r="R539" s="34">
        <f>IF(ISBLANK(M539),,IF(T539&lt;&gt;1,((IF(M539="WON-EW",(((K539-1)*'results log'!$B$2)*(1-$B$3))+(((L539-1)*'results log'!$B$2)*(1-$B$3)),IF(M539="WON",(((K539-1)*'results log'!$B$2)*(1-$B$3)),IF(M539="PLACED",(((L539-1)*'results log'!$B$2)*(1-$B$3))-'results log'!$B$2,IF(J539=0,-'results log'!$B$2,-('results log'!$B$2*2))))))*E539),0))</f>
        <v>0</v>
      </c>
      <c r="S539" s="34"/>
      <c r="T539" s="19">
        <f t="shared" si="36"/>
        <v>1</v>
      </c>
    </row>
    <row r="540" spans="8:20" ht="15">
      <c r="H540" s="31"/>
      <c r="I540" s="31"/>
      <c r="J540" s="31"/>
      <c r="M540" s="25"/>
      <c r="N540" s="32">
        <f>((G540-1)*(1-(IF(H540="no",0,'results log'!$B$3)))+1)</f>
        <v>0.050000000000000044</v>
      </c>
      <c r="O540" s="32">
        <f t="shared" si="37"/>
        <v>0</v>
      </c>
      <c r="P540" s="33"/>
      <c r="Q540" s="34"/>
      <c r="R540" s="34">
        <f>IF(ISBLANK(M540),,IF(T540&lt;&gt;1,((IF(M540="WON-EW",(((K540-1)*'results log'!$B$2)*(1-$B$3))+(((L540-1)*'results log'!$B$2)*(1-$B$3)),IF(M540="WON",(((K540-1)*'results log'!$B$2)*(1-$B$3)),IF(M540="PLACED",(((L540-1)*'results log'!$B$2)*(1-$B$3))-'results log'!$B$2,IF(J540=0,-'results log'!$B$2,-('results log'!$B$2*2))))))*E540),0))</f>
        <v>0</v>
      </c>
      <c r="S540" s="34"/>
      <c r="T540" s="19">
        <f t="shared" si="36"/>
        <v>1</v>
      </c>
    </row>
    <row r="541" spans="8:20" ht="15">
      <c r="H541" s="31"/>
      <c r="I541" s="31"/>
      <c r="J541" s="31"/>
      <c r="M541" s="25"/>
      <c r="N541" s="32">
        <f>((G541-1)*(1-(IF(H541="no",0,'results log'!$B$3)))+1)</f>
        <v>0.050000000000000044</v>
      </c>
      <c r="O541" s="32">
        <f t="shared" si="37"/>
        <v>0</v>
      </c>
      <c r="P541" s="33"/>
      <c r="Q541" s="34"/>
      <c r="R541" s="34">
        <f>IF(ISBLANK(M541),,IF(T541&lt;&gt;1,((IF(M541="WON-EW",(((K541-1)*'results log'!$B$2)*(1-$B$3))+(((L541-1)*'results log'!$B$2)*(1-$B$3)),IF(M541="WON",(((K541-1)*'results log'!$B$2)*(1-$B$3)),IF(M541="PLACED",(((L541-1)*'results log'!$B$2)*(1-$B$3))-'results log'!$B$2,IF(J541=0,-'results log'!$B$2,-('results log'!$B$2*2))))))*E541),0))</f>
        <v>0</v>
      </c>
      <c r="S541" s="34"/>
      <c r="T541" s="19">
        <f t="shared" si="36"/>
        <v>1</v>
      </c>
    </row>
    <row r="542" spans="8:20" ht="15">
      <c r="H542" s="31"/>
      <c r="I542" s="31"/>
      <c r="J542" s="31"/>
      <c r="M542" s="25"/>
      <c r="N542" s="32">
        <f>((G542-1)*(1-(IF(H542="no",0,'results log'!$B$3)))+1)</f>
        <v>0.050000000000000044</v>
      </c>
      <c r="O542" s="32">
        <f t="shared" si="37"/>
        <v>0</v>
      </c>
      <c r="P542" s="33"/>
      <c r="Q542" s="34"/>
      <c r="R542" s="34">
        <f>IF(ISBLANK(M542),,IF(T542&lt;&gt;1,((IF(M542="WON-EW",(((K542-1)*'results log'!$B$2)*(1-$B$3))+(((L542-1)*'results log'!$B$2)*(1-$B$3)),IF(M542="WON",(((K542-1)*'results log'!$B$2)*(1-$B$3)),IF(M542="PLACED",(((L542-1)*'results log'!$B$2)*(1-$B$3))-'results log'!$B$2,IF(J542=0,-'results log'!$B$2,-('results log'!$B$2*2))))))*E542),0))</f>
        <v>0</v>
      </c>
      <c r="S542" s="34"/>
      <c r="T542" s="19">
        <f t="shared" si="36"/>
        <v>1</v>
      </c>
    </row>
    <row r="543" spans="8:20" ht="15">
      <c r="H543" s="31"/>
      <c r="I543" s="31"/>
      <c r="J543" s="31"/>
      <c r="M543" s="25"/>
      <c r="N543" s="32">
        <f>((G543-1)*(1-(IF(H543="no",0,'results log'!$B$3)))+1)</f>
        <v>0.050000000000000044</v>
      </c>
      <c r="O543" s="32">
        <f t="shared" si="37"/>
        <v>0</v>
      </c>
      <c r="P543" s="33"/>
      <c r="Q543" s="34"/>
      <c r="R543" s="34">
        <f>IF(ISBLANK(M543),,IF(T543&lt;&gt;1,((IF(M543="WON-EW",(((K543-1)*'results log'!$B$2)*(1-$B$3))+(((L543-1)*'results log'!$B$2)*(1-$B$3)),IF(M543="WON",(((K543-1)*'results log'!$B$2)*(1-$B$3)),IF(M543="PLACED",(((L543-1)*'results log'!$B$2)*(1-$B$3))-'results log'!$B$2,IF(J543=0,-'results log'!$B$2,-('results log'!$B$2*2))))))*E543),0))</f>
        <v>0</v>
      </c>
      <c r="S543" s="34"/>
      <c r="T543" s="19">
        <f t="shared" si="36"/>
        <v>1</v>
      </c>
    </row>
    <row r="544" spans="8:20" ht="15">
      <c r="H544" s="31"/>
      <c r="I544" s="31"/>
      <c r="J544" s="31"/>
      <c r="M544" s="25"/>
      <c r="N544" s="32">
        <f>((G544-1)*(1-(IF(H544="no",0,'results log'!$B$3)))+1)</f>
        <v>0.050000000000000044</v>
      </c>
      <c r="O544" s="32">
        <f t="shared" si="37"/>
        <v>0</v>
      </c>
      <c r="P544" s="33"/>
      <c r="Q544" s="34"/>
      <c r="R544" s="34">
        <f>IF(ISBLANK(M544),,IF(T544&lt;&gt;1,((IF(M544="WON-EW",(((K544-1)*'results log'!$B$2)*(1-$B$3))+(((L544-1)*'results log'!$B$2)*(1-$B$3)),IF(M544="WON",(((K544-1)*'results log'!$B$2)*(1-$B$3)),IF(M544="PLACED",(((L544-1)*'results log'!$B$2)*(1-$B$3))-'results log'!$B$2,IF(J544=0,-'results log'!$B$2,-('results log'!$B$2*2))))))*E544),0))</f>
        <v>0</v>
      </c>
      <c r="S544" s="34"/>
      <c r="T544" s="19">
        <f t="shared" si="36"/>
        <v>1</v>
      </c>
    </row>
    <row r="545" spans="8:20" ht="15">
      <c r="H545" s="31"/>
      <c r="I545" s="31"/>
      <c r="J545" s="31"/>
      <c r="M545" s="25"/>
      <c r="N545" s="32">
        <f>((G545-1)*(1-(IF(H545="no",0,'results log'!$B$3)))+1)</f>
        <v>0.050000000000000044</v>
      </c>
      <c r="O545" s="32">
        <f t="shared" si="37"/>
        <v>0</v>
      </c>
      <c r="P545" s="33"/>
      <c r="Q545" s="34"/>
      <c r="R545" s="34">
        <f>IF(ISBLANK(M545),,IF(T545&lt;&gt;1,((IF(M545="WON-EW",(((K545-1)*'results log'!$B$2)*(1-$B$3))+(((L545-1)*'results log'!$B$2)*(1-$B$3)),IF(M545="WON",(((K545-1)*'results log'!$B$2)*(1-$B$3)),IF(M545="PLACED",(((L545-1)*'results log'!$B$2)*(1-$B$3))-'results log'!$B$2,IF(J545=0,-'results log'!$B$2,-('results log'!$B$2*2))))))*E545),0))</f>
        <v>0</v>
      </c>
      <c r="S545" s="34"/>
      <c r="T545" s="19">
        <f t="shared" si="36"/>
        <v>1</v>
      </c>
    </row>
    <row r="546" spans="8:20" ht="15">
      <c r="H546" s="31"/>
      <c r="I546" s="31"/>
      <c r="J546" s="31"/>
      <c r="M546" s="25"/>
      <c r="N546" s="32">
        <f>((G546-1)*(1-(IF(H546="no",0,'results log'!$B$3)))+1)</f>
        <v>0.050000000000000044</v>
      </c>
      <c r="O546" s="32">
        <f t="shared" si="37"/>
        <v>0</v>
      </c>
      <c r="P546" s="33"/>
      <c r="Q546" s="34"/>
      <c r="R546" s="34">
        <f>IF(ISBLANK(M546),,IF(T546&lt;&gt;1,((IF(M546="WON-EW",(((K546-1)*'results log'!$B$2)*(1-$B$3))+(((L546-1)*'results log'!$B$2)*(1-$B$3)),IF(M546="WON",(((K546-1)*'results log'!$B$2)*(1-$B$3)),IF(M546="PLACED",(((L546-1)*'results log'!$B$2)*(1-$B$3))-'results log'!$B$2,IF(J546=0,-'results log'!$B$2,-('results log'!$B$2*2))))))*E546),0))</f>
        <v>0</v>
      </c>
      <c r="S546" s="34"/>
      <c r="T546" s="19">
        <f t="shared" si="36"/>
        <v>1</v>
      </c>
    </row>
    <row r="547" spans="8:20" ht="15">
      <c r="H547" s="31"/>
      <c r="I547" s="31"/>
      <c r="J547" s="31"/>
      <c r="M547" s="25"/>
      <c r="N547" s="32">
        <f>((G547-1)*(1-(IF(H547="no",0,'results log'!$B$3)))+1)</f>
        <v>0.050000000000000044</v>
      </c>
      <c r="O547" s="32">
        <f t="shared" si="37"/>
        <v>0</v>
      </c>
      <c r="P547" s="33"/>
      <c r="Q547" s="34"/>
      <c r="R547" s="34">
        <f>IF(ISBLANK(M547),,IF(T547&lt;&gt;1,((IF(M547="WON-EW",(((K547-1)*'results log'!$B$2)*(1-$B$3))+(((L547-1)*'results log'!$B$2)*(1-$B$3)),IF(M547="WON",(((K547-1)*'results log'!$B$2)*(1-$B$3)),IF(M547="PLACED",(((L547-1)*'results log'!$B$2)*(1-$B$3))-'results log'!$B$2,IF(J547=0,-'results log'!$B$2,-('results log'!$B$2*2))))))*E547),0))</f>
        <v>0</v>
      </c>
      <c r="S547" s="34"/>
      <c r="T547" s="19">
        <f t="shared" si="36"/>
        <v>1</v>
      </c>
    </row>
    <row r="548" spans="8:20" ht="15">
      <c r="H548" s="31"/>
      <c r="I548" s="31"/>
      <c r="J548" s="31"/>
      <c r="M548" s="25"/>
      <c r="N548" s="32">
        <f>((G548-1)*(1-(IF(H548="no",0,'results log'!$B$3)))+1)</f>
        <v>0.050000000000000044</v>
      </c>
      <c r="O548" s="32">
        <f t="shared" si="37"/>
        <v>0</v>
      </c>
      <c r="P548" s="33"/>
      <c r="Q548" s="34"/>
      <c r="R548" s="34">
        <f>IF(ISBLANK(M548),,IF(T548&lt;&gt;1,((IF(M548="WON-EW",(((K548-1)*'results log'!$B$2)*(1-$B$3))+(((L548-1)*'results log'!$B$2)*(1-$B$3)),IF(M548="WON",(((K548-1)*'results log'!$B$2)*(1-$B$3)),IF(M548="PLACED",(((L548-1)*'results log'!$B$2)*(1-$B$3))-'results log'!$B$2,IF(J548=0,-'results log'!$B$2,-('results log'!$B$2*2))))))*E548),0))</f>
        <v>0</v>
      </c>
      <c r="S548" s="34"/>
      <c r="T548" s="19">
        <f t="shared" si="36"/>
        <v>1</v>
      </c>
    </row>
    <row r="549" spans="8:20" ht="15">
      <c r="H549" s="31"/>
      <c r="I549" s="31"/>
      <c r="J549" s="31"/>
      <c r="M549" s="25"/>
      <c r="N549" s="32">
        <f>((G549-1)*(1-(IF(H549="no",0,'results log'!$B$3)))+1)</f>
        <v>0.050000000000000044</v>
      </c>
      <c r="O549" s="32">
        <f t="shared" si="37"/>
        <v>0</v>
      </c>
      <c r="P549" s="33"/>
      <c r="Q549" s="34"/>
      <c r="R549" s="34">
        <f>IF(ISBLANK(M549),,IF(T549&lt;&gt;1,((IF(M549="WON-EW",(((K549-1)*'results log'!$B$2)*(1-$B$3))+(((L549-1)*'results log'!$B$2)*(1-$B$3)),IF(M549="WON",(((K549-1)*'results log'!$B$2)*(1-$B$3)),IF(M549="PLACED",(((L549-1)*'results log'!$B$2)*(1-$B$3))-'results log'!$B$2,IF(J549=0,-'results log'!$B$2,-('results log'!$B$2*2))))))*E549),0))</f>
        <v>0</v>
      </c>
      <c r="S549" s="34"/>
      <c r="T549" s="19">
        <f t="shared" si="36"/>
        <v>1</v>
      </c>
    </row>
    <row r="550" spans="8:20" ht="15">
      <c r="H550" s="31"/>
      <c r="I550" s="31"/>
      <c r="J550" s="31"/>
      <c r="M550" s="25"/>
      <c r="N550" s="32">
        <f>((G550-1)*(1-(IF(H550="no",0,'results log'!$B$3)))+1)</f>
        <v>0.050000000000000044</v>
      </c>
      <c r="O550" s="32">
        <f t="shared" si="37"/>
        <v>0</v>
      </c>
      <c r="P550" s="33"/>
      <c r="Q550" s="34"/>
      <c r="R550" s="34">
        <f>IF(ISBLANK(M550),,IF(T550&lt;&gt;1,((IF(M550="WON-EW",(((K550-1)*'results log'!$B$2)*(1-$B$3))+(((L550-1)*'results log'!$B$2)*(1-$B$3)),IF(M550="WON",(((K550-1)*'results log'!$B$2)*(1-$B$3)),IF(M550="PLACED",(((L550-1)*'results log'!$B$2)*(1-$B$3))-'results log'!$B$2,IF(J550=0,-'results log'!$B$2,-('results log'!$B$2*2))))))*E550),0))</f>
        <v>0</v>
      </c>
      <c r="S550" s="34"/>
      <c r="T550" s="19">
        <f t="shared" si="36"/>
        <v>1</v>
      </c>
    </row>
    <row r="551" spans="8:20" ht="15">
      <c r="H551" s="31"/>
      <c r="I551" s="31"/>
      <c r="J551" s="31"/>
      <c r="M551" s="25"/>
      <c r="N551" s="32">
        <f>((G551-1)*(1-(IF(H551="no",0,'results log'!$B$3)))+1)</f>
        <v>0.050000000000000044</v>
      </c>
      <c r="O551" s="32">
        <f t="shared" si="37"/>
        <v>0</v>
      </c>
      <c r="P551" s="33"/>
      <c r="Q551" s="34"/>
      <c r="R551" s="34">
        <f>IF(ISBLANK(M551),,IF(T551&lt;&gt;1,((IF(M551="WON-EW",(((K551-1)*'results log'!$B$2)*(1-$B$3))+(((L551-1)*'results log'!$B$2)*(1-$B$3)),IF(M551="WON",(((K551-1)*'results log'!$B$2)*(1-$B$3)),IF(M551="PLACED",(((L551-1)*'results log'!$B$2)*(1-$B$3))-'results log'!$B$2,IF(J551=0,-'results log'!$B$2,-('results log'!$B$2*2))))))*E551),0))</f>
        <v>0</v>
      </c>
      <c r="S551" s="34"/>
      <c r="T551" s="19">
        <f t="shared" si="36"/>
        <v>1</v>
      </c>
    </row>
    <row r="552" spans="8:20" ht="15">
      <c r="H552" s="31"/>
      <c r="I552" s="31"/>
      <c r="J552" s="31"/>
      <c r="M552" s="25"/>
      <c r="N552" s="32">
        <f>((G552-1)*(1-(IF(H552="no",0,'results log'!$B$3)))+1)</f>
        <v>0.050000000000000044</v>
      </c>
      <c r="O552" s="32">
        <f t="shared" si="37"/>
        <v>0</v>
      </c>
      <c r="P552" s="33"/>
      <c r="Q552" s="34"/>
      <c r="R552" s="34">
        <f>IF(ISBLANK(M552),,IF(T552&lt;&gt;1,((IF(M552="WON-EW",(((K552-1)*'results log'!$B$2)*(1-$B$3))+(((L552-1)*'results log'!$B$2)*(1-$B$3)),IF(M552="WON",(((K552-1)*'results log'!$B$2)*(1-$B$3)),IF(M552="PLACED",(((L552-1)*'results log'!$B$2)*(1-$B$3))-'results log'!$B$2,IF(J552=0,-'results log'!$B$2,-('results log'!$B$2*2))))))*E552),0))</f>
        <v>0</v>
      </c>
      <c r="S552" s="34"/>
      <c r="T552" s="19">
        <f t="shared" si="36"/>
        <v>1</v>
      </c>
    </row>
    <row r="553" spans="8:20" ht="15">
      <c r="H553" s="31"/>
      <c r="I553" s="31"/>
      <c r="J553" s="31"/>
      <c r="M553" s="25"/>
      <c r="N553" s="32">
        <f>((G553-1)*(1-(IF(H553="no",0,'results log'!$B$3)))+1)</f>
        <v>0.050000000000000044</v>
      </c>
      <c r="O553" s="32">
        <f t="shared" si="37"/>
        <v>0</v>
      </c>
      <c r="P553" s="33"/>
      <c r="Q553" s="34"/>
      <c r="R553" s="34">
        <f>IF(ISBLANK(M553),,IF(T553&lt;&gt;1,((IF(M553="WON-EW",(((K553-1)*'results log'!$B$2)*(1-$B$3))+(((L553-1)*'results log'!$B$2)*(1-$B$3)),IF(M553="WON",(((K553-1)*'results log'!$B$2)*(1-$B$3)),IF(M553="PLACED",(((L553-1)*'results log'!$B$2)*(1-$B$3))-'results log'!$B$2,IF(J553=0,-'results log'!$B$2,-('results log'!$B$2*2))))))*E553),0))</f>
        <v>0</v>
      </c>
      <c r="S553" s="34"/>
      <c r="T553" s="19">
        <f t="shared" si="36"/>
        <v>1</v>
      </c>
    </row>
    <row r="554" spans="8:20" ht="15">
      <c r="H554" s="31"/>
      <c r="I554" s="31"/>
      <c r="J554" s="31"/>
      <c r="M554" s="25"/>
      <c r="N554" s="32">
        <f>((G554-1)*(1-(IF(H554="no",0,'results log'!$B$3)))+1)</f>
        <v>0.050000000000000044</v>
      </c>
      <c r="O554" s="32">
        <f t="shared" si="37"/>
        <v>0</v>
      </c>
      <c r="P554" s="33"/>
      <c r="Q554" s="34"/>
      <c r="R554" s="34">
        <f>IF(ISBLANK(M554),,IF(T554&lt;&gt;1,((IF(M554="WON-EW",(((K554-1)*'results log'!$B$2)*(1-$B$3))+(((L554-1)*'results log'!$B$2)*(1-$B$3)),IF(M554="WON",(((K554-1)*'results log'!$B$2)*(1-$B$3)),IF(M554="PLACED",(((L554-1)*'results log'!$B$2)*(1-$B$3))-'results log'!$B$2,IF(J554=0,-'results log'!$B$2,-('results log'!$B$2*2))))))*E554),0))</f>
        <v>0</v>
      </c>
      <c r="S554" s="34"/>
      <c r="T554" s="19">
        <f t="shared" si="36"/>
        <v>1</v>
      </c>
    </row>
    <row r="555" spans="8:20" ht="15">
      <c r="H555" s="31"/>
      <c r="I555" s="31"/>
      <c r="J555" s="31"/>
      <c r="M555" s="25"/>
      <c r="N555" s="32">
        <f>((G555-1)*(1-(IF(H555="no",0,'results log'!$B$3)))+1)</f>
        <v>0.050000000000000044</v>
      </c>
      <c r="O555" s="32">
        <f t="shared" si="37"/>
        <v>0</v>
      </c>
      <c r="P555" s="33"/>
      <c r="Q555" s="34"/>
      <c r="R555" s="34">
        <f>IF(ISBLANK(M555),,IF(T555&lt;&gt;1,((IF(M555="WON-EW",(((K555-1)*'results log'!$B$2)*(1-$B$3))+(((L555-1)*'results log'!$B$2)*(1-$B$3)),IF(M555="WON",(((K555-1)*'results log'!$B$2)*(1-$B$3)),IF(M555="PLACED",(((L555-1)*'results log'!$B$2)*(1-$B$3))-'results log'!$B$2,IF(J555=0,-'results log'!$B$2,-('results log'!$B$2*2))))))*E555),0))</f>
        <v>0</v>
      </c>
      <c r="S555" s="34"/>
      <c r="T555" s="19">
        <f t="shared" si="36"/>
        <v>1</v>
      </c>
    </row>
    <row r="556" spans="8:20" ht="15">
      <c r="H556" s="31"/>
      <c r="I556" s="31"/>
      <c r="J556" s="31"/>
      <c r="M556" s="25"/>
      <c r="N556" s="32">
        <f>((G556-1)*(1-(IF(H556="no",0,'results log'!$B$3)))+1)</f>
        <v>0.050000000000000044</v>
      </c>
      <c r="O556" s="32">
        <f t="shared" si="37"/>
        <v>0</v>
      </c>
      <c r="P556" s="33"/>
      <c r="Q556" s="34"/>
      <c r="R556" s="34">
        <f>IF(ISBLANK(M556),,IF(T556&lt;&gt;1,((IF(M556="WON-EW",(((K556-1)*'results log'!$B$2)*(1-$B$3))+(((L556-1)*'results log'!$B$2)*(1-$B$3)),IF(M556="WON",(((K556-1)*'results log'!$B$2)*(1-$B$3)),IF(M556="PLACED",(((L556-1)*'results log'!$B$2)*(1-$B$3))-'results log'!$B$2,IF(J556=0,-'results log'!$B$2,-('results log'!$B$2*2))))))*E556),0))</f>
        <v>0</v>
      </c>
      <c r="S556" s="34"/>
      <c r="T556" s="19">
        <f t="shared" si="36"/>
        <v>1</v>
      </c>
    </row>
    <row r="557" spans="8:20" ht="15">
      <c r="H557" s="31"/>
      <c r="I557" s="31"/>
      <c r="J557" s="31"/>
      <c r="M557" s="25"/>
      <c r="N557" s="32">
        <f>((G557-1)*(1-(IF(H557="no",0,'results log'!$B$3)))+1)</f>
        <v>0.050000000000000044</v>
      </c>
      <c r="O557" s="32">
        <f t="shared" si="37"/>
        <v>0</v>
      </c>
      <c r="P557" s="33"/>
      <c r="Q557" s="34"/>
      <c r="R557" s="34">
        <f>IF(ISBLANK(M557),,IF(T557&lt;&gt;1,((IF(M557="WON-EW",(((K557-1)*'results log'!$B$2)*(1-$B$3))+(((L557-1)*'results log'!$B$2)*(1-$B$3)),IF(M557="WON",(((K557-1)*'results log'!$B$2)*(1-$B$3)),IF(M557="PLACED",(((L557-1)*'results log'!$B$2)*(1-$B$3))-'results log'!$B$2,IF(J557=0,-'results log'!$B$2,-('results log'!$B$2*2))))))*E557),0))</f>
        <v>0</v>
      </c>
      <c r="S557" s="34"/>
      <c r="T557" s="19">
        <f t="shared" si="36"/>
        <v>1</v>
      </c>
    </row>
    <row r="558" spans="8:20" ht="15">
      <c r="H558" s="31"/>
      <c r="I558" s="31"/>
      <c r="J558" s="31"/>
      <c r="M558" s="25"/>
      <c r="N558" s="32">
        <f>((G558-1)*(1-(IF(H558="no",0,'results log'!$B$3)))+1)</f>
        <v>0.050000000000000044</v>
      </c>
      <c r="O558" s="32">
        <f t="shared" si="37"/>
        <v>0</v>
      </c>
      <c r="P558" s="33"/>
      <c r="Q558" s="34"/>
      <c r="R558" s="34">
        <f>IF(ISBLANK(M558),,IF(T558&lt;&gt;1,((IF(M558="WON-EW",(((K558-1)*'results log'!$B$2)*(1-$B$3))+(((L558-1)*'results log'!$B$2)*(1-$B$3)),IF(M558="WON",(((K558-1)*'results log'!$B$2)*(1-$B$3)),IF(M558="PLACED",(((L558-1)*'results log'!$B$2)*(1-$B$3))-'results log'!$B$2,IF(J558=0,-'results log'!$B$2,-('results log'!$B$2*2))))))*E558),0))</f>
        <v>0</v>
      </c>
      <c r="S558" s="34"/>
      <c r="T558" s="19">
        <f t="shared" si="36"/>
        <v>1</v>
      </c>
    </row>
    <row r="559" spans="8:20" ht="15">
      <c r="H559" s="31"/>
      <c r="I559" s="31"/>
      <c r="J559" s="31"/>
      <c r="M559" s="25"/>
      <c r="N559" s="32">
        <f>((G559-1)*(1-(IF(H559="no",0,'results log'!$B$3)))+1)</f>
        <v>0.050000000000000044</v>
      </c>
      <c r="O559" s="32">
        <f t="shared" si="37"/>
        <v>0</v>
      </c>
      <c r="P559" s="33"/>
      <c r="Q559" s="34"/>
      <c r="R559" s="34">
        <f>IF(ISBLANK(M559),,IF(T559&lt;&gt;1,((IF(M559="WON-EW",(((K559-1)*'results log'!$B$2)*(1-$B$3))+(((L559-1)*'results log'!$B$2)*(1-$B$3)),IF(M559="WON",(((K559-1)*'results log'!$B$2)*(1-$B$3)),IF(M559="PLACED",(((L559-1)*'results log'!$B$2)*(1-$B$3))-'results log'!$B$2,IF(J559=0,-'results log'!$B$2,-('results log'!$B$2*2))))))*E559),0))</f>
        <v>0</v>
      </c>
      <c r="S559" s="34"/>
      <c r="T559" s="19">
        <f t="shared" si="36"/>
        <v>1</v>
      </c>
    </row>
    <row r="560" spans="8:20" ht="15">
      <c r="H560" s="31"/>
      <c r="I560" s="31"/>
      <c r="J560" s="31"/>
      <c r="M560" s="25"/>
      <c r="N560" s="32">
        <f>((G560-1)*(1-(IF(H560="no",0,'results log'!$B$3)))+1)</f>
        <v>0.050000000000000044</v>
      </c>
      <c r="O560" s="32">
        <f t="shared" si="37"/>
        <v>0</v>
      </c>
      <c r="P560" s="33"/>
      <c r="Q560" s="34"/>
      <c r="R560" s="34">
        <f>IF(ISBLANK(M560),,IF(T560&lt;&gt;1,((IF(M560="WON-EW",(((K560-1)*'results log'!$B$2)*(1-$B$3))+(((L560-1)*'results log'!$B$2)*(1-$B$3)),IF(M560="WON",(((K560-1)*'results log'!$B$2)*(1-$B$3)),IF(M560="PLACED",(((L560-1)*'results log'!$B$2)*(1-$B$3))-'results log'!$B$2,IF(J560=0,-'results log'!$B$2,-('results log'!$B$2*2))))))*E560),0))</f>
        <v>0</v>
      </c>
      <c r="S560" s="34"/>
      <c r="T560" s="19">
        <f t="shared" si="36"/>
        <v>1</v>
      </c>
    </row>
    <row r="561" spans="8:20" ht="15">
      <c r="H561" s="31"/>
      <c r="I561" s="31"/>
      <c r="J561" s="31"/>
      <c r="M561" s="25"/>
      <c r="N561" s="32">
        <f>((G561-1)*(1-(IF(H561="no",0,'results log'!$B$3)))+1)</f>
        <v>0.050000000000000044</v>
      </c>
      <c r="O561" s="32">
        <f t="shared" si="37"/>
        <v>0</v>
      </c>
      <c r="P561" s="33"/>
      <c r="Q561" s="34"/>
      <c r="R561" s="34">
        <f>IF(ISBLANK(M561),,IF(T561&lt;&gt;1,((IF(M561="WON-EW",(((K561-1)*'results log'!$B$2)*(1-$B$3))+(((L561-1)*'results log'!$B$2)*(1-$B$3)),IF(M561="WON",(((K561-1)*'results log'!$B$2)*(1-$B$3)),IF(M561="PLACED",(((L561-1)*'results log'!$B$2)*(1-$B$3))-'results log'!$B$2,IF(J561=0,-'results log'!$B$2,-('results log'!$B$2*2))))))*E561),0))</f>
        <v>0</v>
      </c>
      <c r="S561" s="34"/>
      <c r="T561" s="19">
        <f t="shared" si="36"/>
        <v>1</v>
      </c>
    </row>
    <row r="562" spans="8:20" ht="15">
      <c r="H562" s="31"/>
      <c r="I562" s="31"/>
      <c r="J562" s="31"/>
      <c r="M562" s="25"/>
      <c r="N562" s="32">
        <f>((G562-1)*(1-(IF(H562="no",0,'results log'!$B$3)))+1)</f>
        <v>0.050000000000000044</v>
      </c>
      <c r="O562" s="32">
        <f t="shared" si="37"/>
        <v>0</v>
      </c>
      <c r="P562" s="33"/>
      <c r="Q562" s="34"/>
      <c r="R562" s="34">
        <f>IF(ISBLANK(M562),,IF(T562&lt;&gt;1,((IF(M562="WON-EW",(((K562-1)*'results log'!$B$2)*(1-$B$3))+(((L562-1)*'results log'!$B$2)*(1-$B$3)),IF(M562="WON",(((K562-1)*'results log'!$B$2)*(1-$B$3)),IF(M562="PLACED",(((L562-1)*'results log'!$B$2)*(1-$B$3))-'results log'!$B$2,IF(J562=0,-'results log'!$B$2,-('results log'!$B$2*2))))))*E562),0))</f>
        <v>0</v>
      </c>
      <c r="S562" s="34"/>
      <c r="T562" s="19">
        <f t="shared" si="36"/>
        <v>1</v>
      </c>
    </row>
    <row r="563" spans="8:20" ht="15">
      <c r="H563" s="31"/>
      <c r="I563" s="31"/>
      <c r="J563" s="31"/>
      <c r="M563" s="25"/>
      <c r="N563" s="32">
        <f>((G563-1)*(1-(IF(H563="no",0,'results log'!$B$3)))+1)</f>
        <v>0.050000000000000044</v>
      </c>
      <c r="O563" s="32">
        <f t="shared" si="37"/>
        <v>0</v>
      </c>
      <c r="P563" s="33"/>
      <c r="Q563" s="34"/>
      <c r="R563" s="34">
        <f>IF(ISBLANK(M563),,IF(T563&lt;&gt;1,((IF(M563="WON-EW",(((K563-1)*'results log'!$B$2)*(1-$B$3))+(((L563-1)*'results log'!$B$2)*(1-$B$3)),IF(M563="WON",(((K563-1)*'results log'!$B$2)*(1-$B$3)),IF(M563="PLACED",(((L563-1)*'results log'!$B$2)*(1-$B$3))-'results log'!$B$2,IF(J563=0,-'results log'!$B$2,-('results log'!$B$2*2))))))*E563),0))</f>
        <v>0</v>
      </c>
      <c r="S563" s="34"/>
      <c r="T563" s="19">
        <f t="shared" si="36"/>
        <v>1</v>
      </c>
    </row>
    <row r="564" spans="8:20" ht="15">
      <c r="H564" s="31"/>
      <c r="I564" s="31"/>
      <c r="J564" s="31"/>
      <c r="M564" s="25"/>
      <c r="N564" s="32">
        <f>((G564-1)*(1-(IF(H564="no",0,'results log'!$B$3)))+1)</f>
        <v>0.050000000000000044</v>
      </c>
      <c r="O564" s="32">
        <f t="shared" si="37"/>
        <v>0</v>
      </c>
      <c r="P564" s="33"/>
      <c r="Q564" s="34"/>
      <c r="R564" s="34">
        <f>IF(ISBLANK(M564),,IF(T564&lt;&gt;1,((IF(M564="WON-EW",(((K564-1)*'results log'!$B$2)*(1-$B$3))+(((L564-1)*'results log'!$B$2)*(1-$B$3)),IF(M564="WON",(((K564-1)*'results log'!$B$2)*(1-$B$3)),IF(M564="PLACED",(((L564-1)*'results log'!$B$2)*(1-$B$3))-'results log'!$B$2,IF(J564=0,-'results log'!$B$2,-('results log'!$B$2*2))))))*E564),0))</f>
        <v>0</v>
      </c>
      <c r="S564" s="34"/>
      <c r="T564" s="19">
        <f t="shared" si="36"/>
        <v>1</v>
      </c>
    </row>
    <row r="565" spans="8:20" ht="15">
      <c r="H565" s="31"/>
      <c r="I565" s="31"/>
      <c r="J565" s="31"/>
      <c r="M565" s="25"/>
      <c r="N565" s="32">
        <f>((G565-1)*(1-(IF(H565="no",0,'results log'!$B$3)))+1)</f>
        <v>0.050000000000000044</v>
      </c>
      <c r="O565" s="32">
        <f t="shared" si="37"/>
        <v>0</v>
      </c>
      <c r="P565" s="33"/>
      <c r="Q565" s="34"/>
      <c r="R565" s="34">
        <f>IF(ISBLANK(M565),,IF(T565&lt;&gt;1,((IF(M565="WON-EW",(((K565-1)*'results log'!$B$2)*(1-$B$3))+(((L565-1)*'results log'!$B$2)*(1-$B$3)),IF(M565="WON",(((K565-1)*'results log'!$B$2)*(1-$B$3)),IF(M565="PLACED",(((L565-1)*'results log'!$B$2)*(1-$B$3))-'results log'!$B$2,IF(J565=0,-'results log'!$B$2,-('results log'!$B$2*2))))))*E565),0))</f>
        <v>0</v>
      </c>
      <c r="S565" s="34"/>
      <c r="T565" s="19">
        <f t="shared" si="36"/>
        <v>1</v>
      </c>
    </row>
    <row r="566" spans="8:20" ht="15">
      <c r="H566" s="31"/>
      <c r="I566" s="31"/>
      <c r="J566" s="31"/>
      <c r="M566" s="25"/>
      <c r="N566" s="32">
        <f>((G566-1)*(1-(IF(H566="no",0,'results log'!$B$3)))+1)</f>
        <v>0.050000000000000044</v>
      </c>
      <c r="O566" s="32">
        <f t="shared" si="37"/>
        <v>0</v>
      </c>
      <c r="P566" s="33"/>
      <c r="Q566" s="34"/>
      <c r="R566" s="34">
        <f>IF(ISBLANK(M566),,IF(T566&lt;&gt;1,((IF(M566="WON-EW",(((K566-1)*'results log'!$B$2)*(1-$B$3))+(((L566-1)*'results log'!$B$2)*(1-$B$3)),IF(M566="WON",(((K566-1)*'results log'!$B$2)*(1-$B$3)),IF(M566="PLACED",(((L566-1)*'results log'!$B$2)*(1-$B$3))-'results log'!$B$2,IF(J566=0,-'results log'!$B$2,-('results log'!$B$2*2))))))*E566),0))</f>
        <v>0</v>
      </c>
      <c r="S566" s="34"/>
      <c r="T566" s="19">
        <f t="shared" si="36"/>
        <v>1</v>
      </c>
    </row>
    <row r="567" spans="8:20" ht="15">
      <c r="H567" s="31"/>
      <c r="I567" s="31"/>
      <c r="J567" s="31"/>
      <c r="M567" s="25"/>
      <c r="N567" s="32">
        <f>((G567-1)*(1-(IF(H567="no",0,'results log'!$B$3)))+1)</f>
        <v>0.050000000000000044</v>
      </c>
      <c r="O567" s="32">
        <f t="shared" si="37"/>
        <v>0</v>
      </c>
      <c r="P567" s="33"/>
      <c r="Q567" s="34"/>
      <c r="R567" s="34">
        <f>IF(ISBLANK(M567),,IF(T567&lt;&gt;1,((IF(M567="WON-EW",(((K567-1)*'results log'!$B$2)*(1-$B$3))+(((L567-1)*'results log'!$B$2)*(1-$B$3)),IF(M567="WON",(((K567-1)*'results log'!$B$2)*(1-$B$3)),IF(M567="PLACED",(((L567-1)*'results log'!$B$2)*(1-$B$3))-'results log'!$B$2,IF(J567=0,-'results log'!$B$2,-('results log'!$B$2*2))))))*E567),0))</f>
        <v>0</v>
      </c>
      <c r="S567" s="34"/>
      <c r="T567" s="19">
        <f t="shared" si="36"/>
        <v>1</v>
      </c>
    </row>
    <row r="568" spans="8:20" ht="15">
      <c r="H568" s="31"/>
      <c r="I568" s="31"/>
      <c r="J568" s="31"/>
      <c r="M568" s="25"/>
      <c r="N568" s="32">
        <f>((G568-1)*(1-(IF(H568="no",0,'results log'!$B$3)))+1)</f>
        <v>0.050000000000000044</v>
      </c>
      <c r="O568" s="32">
        <f t="shared" si="37"/>
        <v>0</v>
      </c>
      <c r="P568" s="33"/>
      <c r="Q568" s="34"/>
      <c r="R568" s="34">
        <f>IF(ISBLANK(M568),,IF(T568&lt;&gt;1,((IF(M568="WON-EW",(((K568-1)*'results log'!$B$2)*(1-$B$3))+(((L568-1)*'results log'!$B$2)*(1-$B$3)),IF(M568="WON",(((K568-1)*'results log'!$B$2)*(1-$B$3)),IF(M568="PLACED",(((L568-1)*'results log'!$B$2)*(1-$B$3))-'results log'!$B$2,IF(J568=0,-'results log'!$B$2,-('results log'!$B$2*2))))))*E568),0))</f>
        <v>0</v>
      </c>
      <c r="S568" s="34"/>
      <c r="T568" s="19">
        <f t="shared" si="36"/>
        <v>1</v>
      </c>
    </row>
    <row r="569" spans="8:20" ht="15">
      <c r="H569" s="31"/>
      <c r="I569" s="31"/>
      <c r="J569" s="31"/>
      <c r="M569" s="25"/>
      <c r="N569" s="32">
        <f>((G569-1)*(1-(IF(H569="no",0,'results log'!$B$3)))+1)</f>
        <v>0.050000000000000044</v>
      </c>
      <c r="O569" s="32">
        <f t="shared" si="37"/>
        <v>0</v>
      </c>
      <c r="P569" s="33"/>
      <c r="Q569" s="34"/>
      <c r="R569" s="34">
        <f>IF(ISBLANK(M569),,IF(T569&lt;&gt;1,((IF(M569="WON-EW",(((K569-1)*'results log'!$B$2)*(1-$B$3))+(((L569-1)*'results log'!$B$2)*(1-$B$3)),IF(M569="WON",(((K569-1)*'results log'!$B$2)*(1-$B$3)),IF(M569="PLACED",(((L569-1)*'results log'!$B$2)*(1-$B$3))-'results log'!$B$2,IF(J569=0,-'results log'!$B$2,-('results log'!$B$2*2))))))*E569),0))</f>
        <v>0</v>
      </c>
      <c r="S569" s="34"/>
      <c r="T569" s="19">
        <f t="shared" si="36"/>
        <v>1</v>
      </c>
    </row>
    <row r="570" spans="8:20" ht="15">
      <c r="H570" s="31"/>
      <c r="I570" s="31"/>
      <c r="J570" s="31"/>
      <c r="M570" s="25"/>
      <c r="N570" s="32">
        <f>((G570-1)*(1-(IF(H570="no",0,'results log'!$B$3)))+1)</f>
        <v>0.050000000000000044</v>
      </c>
      <c r="O570" s="32">
        <f t="shared" si="37"/>
        <v>0</v>
      </c>
      <c r="P570" s="33"/>
      <c r="Q570" s="34"/>
      <c r="R570" s="34">
        <f>IF(ISBLANK(M570),,IF(T570&lt;&gt;1,((IF(M570="WON-EW",(((K570-1)*'results log'!$B$2)*(1-$B$3))+(((L570-1)*'results log'!$B$2)*(1-$B$3)),IF(M570="WON",(((K570-1)*'results log'!$B$2)*(1-$B$3)),IF(M570="PLACED",(((L570-1)*'results log'!$B$2)*(1-$B$3))-'results log'!$B$2,IF(J570=0,-'results log'!$B$2,-('results log'!$B$2*2))))))*E570),0))</f>
        <v>0</v>
      </c>
      <c r="S570" s="34"/>
      <c r="T570" s="19">
        <f t="shared" si="36"/>
        <v>1</v>
      </c>
    </row>
    <row r="571" spans="8:20" ht="15">
      <c r="H571" s="31"/>
      <c r="I571" s="31"/>
      <c r="J571" s="31"/>
      <c r="M571" s="25"/>
      <c r="N571" s="32">
        <f>((G571-1)*(1-(IF(H571="no",0,'results log'!$B$3)))+1)</f>
        <v>0.050000000000000044</v>
      </c>
      <c r="O571" s="32">
        <f t="shared" si="37"/>
        <v>0</v>
      </c>
      <c r="P571" s="33"/>
      <c r="Q571" s="34"/>
      <c r="R571" s="34">
        <f>IF(ISBLANK(M571),,IF(T571&lt;&gt;1,((IF(M571="WON-EW",(((K571-1)*'results log'!$B$2)*(1-$B$3))+(((L571-1)*'results log'!$B$2)*(1-$B$3)),IF(M571="WON",(((K571-1)*'results log'!$B$2)*(1-$B$3)),IF(M571="PLACED",(((L571-1)*'results log'!$B$2)*(1-$B$3))-'results log'!$B$2,IF(J571=0,-'results log'!$B$2,-('results log'!$B$2*2))))))*E571),0))</f>
        <v>0</v>
      </c>
      <c r="S571" s="34"/>
      <c r="T571" s="19">
        <f t="shared" si="36"/>
        <v>1</v>
      </c>
    </row>
    <row r="572" spans="8:20" ht="15">
      <c r="H572" s="31"/>
      <c r="I572" s="31"/>
      <c r="J572" s="31"/>
      <c r="M572" s="25"/>
      <c r="N572" s="32">
        <f>((G572-1)*(1-(IF(H572="no",0,'results log'!$B$3)))+1)</f>
        <v>0.050000000000000044</v>
      </c>
      <c r="O572" s="32">
        <f t="shared" si="37"/>
        <v>0</v>
      </c>
      <c r="P572" s="33"/>
      <c r="Q572" s="34"/>
      <c r="R572" s="34">
        <f>IF(ISBLANK(M572),,IF(T572&lt;&gt;1,((IF(M572="WON-EW",(((K572-1)*'results log'!$B$2)*(1-$B$3))+(((L572-1)*'results log'!$B$2)*(1-$B$3)),IF(M572="WON",(((K572-1)*'results log'!$B$2)*(1-$B$3)),IF(M572="PLACED",(((L572-1)*'results log'!$B$2)*(1-$B$3))-'results log'!$B$2,IF(J572=0,-'results log'!$B$2,-('results log'!$B$2*2))))))*E572),0))</f>
        <v>0</v>
      </c>
      <c r="S572" s="34"/>
      <c r="T572" s="19">
        <f t="shared" si="36"/>
        <v>1</v>
      </c>
    </row>
    <row r="573" spans="8:20" ht="15">
      <c r="H573" s="31"/>
      <c r="I573" s="31"/>
      <c r="J573" s="31"/>
      <c r="M573" s="25"/>
      <c r="N573" s="32">
        <f>((G573-1)*(1-(IF(H573="no",0,'results log'!$B$3)))+1)</f>
        <v>0.050000000000000044</v>
      </c>
      <c r="O573" s="32">
        <f t="shared" si="37"/>
        <v>0</v>
      </c>
      <c r="P573" s="33"/>
      <c r="Q573" s="34"/>
      <c r="R573" s="34">
        <f>IF(ISBLANK(M573),,IF(T573&lt;&gt;1,((IF(M573="WON-EW",(((K573-1)*'results log'!$B$2)*(1-$B$3))+(((L573-1)*'results log'!$B$2)*(1-$B$3)),IF(M573="WON",(((K573-1)*'results log'!$B$2)*(1-$B$3)),IF(M573="PLACED",(((L573-1)*'results log'!$B$2)*(1-$B$3))-'results log'!$B$2,IF(J573=0,-'results log'!$B$2,-('results log'!$B$2*2))))))*E573),0))</f>
        <v>0</v>
      </c>
      <c r="S573" s="34"/>
      <c r="T573" s="19">
        <f t="shared" si="36"/>
        <v>1</v>
      </c>
    </row>
    <row r="574" spans="8:20" ht="15">
      <c r="H574" s="31"/>
      <c r="I574" s="31"/>
      <c r="J574" s="31"/>
      <c r="M574" s="25"/>
      <c r="N574" s="32">
        <f>((G574-1)*(1-(IF(H574="no",0,'results log'!$B$3)))+1)</f>
        <v>0.050000000000000044</v>
      </c>
      <c r="O574" s="32">
        <f t="shared" si="37"/>
        <v>0</v>
      </c>
      <c r="P574" s="33"/>
      <c r="Q574" s="34"/>
      <c r="R574" s="34">
        <f>IF(ISBLANK(M574),,IF(T574&lt;&gt;1,((IF(M574="WON-EW",(((K574-1)*'results log'!$B$2)*(1-$B$3))+(((L574-1)*'results log'!$B$2)*(1-$B$3)),IF(M574="WON",(((K574-1)*'results log'!$B$2)*(1-$B$3)),IF(M574="PLACED",(((L574-1)*'results log'!$B$2)*(1-$B$3))-'results log'!$B$2,IF(J574=0,-'results log'!$B$2,-('results log'!$B$2*2))))))*E574),0))</f>
        <v>0</v>
      </c>
      <c r="S574" s="34"/>
      <c r="T574" s="19">
        <f t="shared" si="36"/>
        <v>1</v>
      </c>
    </row>
    <row r="575" spans="8:20" ht="15">
      <c r="H575" s="31"/>
      <c r="I575" s="31"/>
      <c r="J575" s="31"/>
      <c r="M575" s="25"/>
      <c r="N575" s="32">
        <f>((G575-1)*(1-(IF(H575="no",0,'results log'!$B$3)))+1)</f>
        <v>0.050000000000000044</v>
      </c>
      <c r="O575" s="32">
        <f t="shared" si="37"/>
        <v>0</v>
      </c>
      <c r="P575" s="33"/>
      <c r="Q575" s="34"/>
      <c r="R575" s="34">
        <f>IF(ISBLANK(M575),,IF(T575&lt;&gt;1,((IF(M575="WON-EW",(((K575-1)*'results log'!$B$2)*(1-$B$3))+(((L575-1)*'results log'!$B$2)*(1-$B$3)),IF(M575="WON",(((K575-1)*'results log'!$B$2)*(1-$B$3)),IF(M575="PLACED",(((L575-1)*'results log'!$B$2)*(1-$B$3))-'results log'!$B$2,IF(J575=0,-'results log'!$B$2,-('results log'!$B$2*2))))))*E575),0))</f>
        <v>0</v>
      </c>
      <c r="S575" s="34"/>
      <c r="T575" s="19">
        <f t="shared" si="36"/>
        <v>1</v>
      </c>
    </row>
    <row r="576" spans="8:20" ht="15">
      <c r="H576" s="31"/>
      <c r="I576" s="31"/>
      <c r="J576" s="31"/>
      <c r="M576" s="25"/>
      <c r="N576" s="32">
        <f>((G576-1)*(1-(IF(H576="no",0,'results log'!$B$3)))+1)</f>
        <v>0.050000000000000044</v>
      </c>
      <c r="O576" s="32">
        <f t="shared" si="37"/>
        <v>0</v>
      </c>
      <c r="P576" s="33"/>
      <c r="Q576" s="34"/>
      <c r="R576" s="34">
        <f>IF(ISBLANK(M576),,IF(T576&lt;&gt;1,((IF(M576="WON-EW",(((K576-1)*'results log'!$B$2)*(1-$B$3))+(((L576-1)*'results log'!$B$2)*(1-$B$3)),IF(M576="WON",(((K576-1)*'results log'!$B$2)*(1-$B$3)),IF(M576="PLACED",(((L576-1)*'results log'!$B$2)*(1-$B$3))-'results log'!$B$2,IF(J576=0,-'results log'!$B$2,-('results log'!$B$2*2))))))*E576),0))</f>
        <v>0</v>
      </c>
      <c r="S576" s="34"/>
      <c r="T576" s="19">
        <f t="shared" si="36"/>
        <v>1</v>
      </c>
    </row>
    <row r="577" spans="8:20" ht="15">
      <c r="H577" s="31"/>
      <c r="I577" s="31"/>
      <c r="J577" s="31"/>
      <c r="M577" s="25"/>
      <c r="N577" s="32">
        <f>((G577-1)*(1-(IF(H577="no",0,'results log'!$B$3)))+1)</f>
        <v>0.050000000000000044</v>
      </c>
      <c r="O577" s="32">
        <f t="shared" si="37"/>
        <v>0</v>
      </c>
      <c r="P577" s="33"/>
      <c r="Q577" s="34"/>
      <c r="R577" s="34">
        <f>IF(ISBLANK(M577),,IF(T577&lt;&gt;1,((IF(M577="WON-EW",(((K577-1)*'results log'!$B$2)*(1-$B$3))+(((L577-1)*'results log'!$B$2)*(1-$B$3)),IF(M577="WON",(((K577-1)*'results log'!$B$2)*(1-$B$3)),IF(M577="PLACED",(((L577-1)*'results log'!$B$2)*(1-$B$3))-'results log'!$B$2,IF(J577=0,-'results log'!$B$2,-('results log'!$B$2*2))))))*E577),0))</f>
        <v>0</v>
      </c>
      <c r="S577" s="34"/>
      <c r="T577" s="19">
        <f t="shared" si="36"/>
        <v>1</v>
      </c>
    </row>
    <row r="578" spans="8:20" ht="15">
      <c r="H578" s="31"/>
      <c r="I578" s="31"/>
      <c r="J578" s="31"/>
      <c r="M578" s="25"/>
      <c r="N578" s="32">
        <f>((G578-1)*(1-(IF(H578="no",0,'results log'!$B$3)))+1)</f>
        <v>0.050000000000000044</v>
      </c>
      <c r="O578" s="32">
        <f t="shared" si="37"/>
        <v>0</v>
      </c>
      <c r="P578" s="33"/>
      <c r="Q578" s="34"/>
      <c r="R578" s="34">
        <f>IF(ISBLANK(M578),,IF(T578&lt;&gt;1,((IF(M578="WON-EW",(((K578-1)*'results log'!$B$2)*(1-$B$3))+(((L578-1)*'results log'!$B$2)*(1-$B$3)),IF(M578="WON",(((K578-1)*'results log'!$B$2)*(1-$B$3)),IF(M578="PLACED",(((L578-1)*'results log'!$B$2)*(1-$B$3))-'results log'!$B$2,IF(J578=0,-'results log'!$B$2,-('results log'!$B$2*2))))))*E578),0))</f>
        <v>0</v>
      </c>
      <c r="S578" s="34"/>
      <c r="T578" s="19">
        <f t="shared" si="36"/>
        <v>1</v>
      </c>
    </row>
    <row r="579" spans="8:20" ht="15">
      <c r="H579" s="31"/>
      <c r="I579" s="31"/>
      <c r="J579" s="31"/>
      <c r="M579" s="25"/>
      <c r="N579" s="32">
        <f>((G579-1)*(1-(IF(H579="no",0,'results log'!$B$3)))+1)</f>
        <v>0.050000000000000044</v>
      </c>
      <c r="O579" s="32">
        <f t="shared" si="37"/>
        <v>0</v>
      </c>
      <c r="P579" s="33"/>
      <c r="Q579" s="34"/>
      <c r="R579" s="34">
        <f>IF(ISBLANK(M579),,IF(T579&lt;&gt;1,((IF(M579="WON-EW",(((K579-1)*'results log'!$B$2)*(1-$B$3))+(((L579-1)*'results log'!$B$2)*(1-$B$3)),IF(M579="WON",(((K579-1)*'results log'!$B$2)*(1-$B$3)),IF(M579="PLACED",(((L579-1)*'results log'!$B$2)*(1-$B$3))-'results log'!$B$2,IF(J579=0,-'results log'!$B$2,-('results log'!$B$2*2))))))*E579),0))</f>
        <v>0</v>
      </c>
      <c r="S579" s="34"/>
      <c r="T579" s="19">
        <f t="shared" si="36"/>
        <v>1</v>
      </c>
    </row>
    <row r="580" spans="8:20" ht="15">
      <c r="H580" s="31"/>
      <c r="I580" s="31"/>
      <c r="J580" s="31"/>
      <c r="M580" s="25"/>
      <c r="N580" s="32">
        <f>((G580-1)*(1-(IF(H580="no",0,'results log'!$B$3)))+1)</f>
        <v>0.050000000000000044</v>
      </c>
      <c r="O580" s="32">
        <f t="shared" si="37"/>
        <v>0</v>
      </c>
      <c r="P580" s="33"/>
      <c r="Q580" s="34"/>
      <c r="R580" s="34">
        <f>IF(ISBLANK(M580),,IF(T580&lt;&gt;1,((IF(M580="WON-EW",(((K580-1)*'results log'!$B$2)*(1-$B$3))+(((L580-1)*'results log'!$B$2)*(1-$B$3)),IF(M580="WON",(((K580-1)*'results log'!$B$2)*(1-$B$3)),IF(M580="PLACED",(((L580-1)*'results log'!$B$2)*(1-$B$3))-'results log'!$B$2,IF(J580=0,-'results log'!$B$2,-('results log'!$B$2*2))))))*E580),0))</f>
        <v>0</v>
      </c>
      <c r="S580" s="34"/>
      <c r="T580" s="19">
        <f t="shared" si="36"/>
        <v>1</v>
      </c>
    </row>
    <row r="581" spans="8:20" ht="15">
      <c r="H581" s="31"/>
      <c r="I581" s="31"/>
      <c r="J581" s="31"/>
      <c r="M581" s="25"/>
      <c r="N581" s="32">
        <f>((G581-1)*(1-(IF(H581="no",0,'results log'!$B$3)))+1)</f>
        <v>0.050000000000000044</v>
      </c>
      <c r="O581" s="32">
        <f t="shared" si="37"/>
        <v>0</v>
      </c>
      <c r="P581" s="33"/>
      <c r="Q581" s="34"/>
      <c r="R581" s="34">
        <f>IF(ISBLANK(M581),,IF(T581&lt;&gt;1,((IF(M581="WON-EW",(((K581-1)*'results log'!$B$2)*(1-$B$3))+(((L581-1)*'results log'!$B$2)*(1-$B$3)),IF(M581="WON",(((K581-1)*'results log'!$B$2)*(1-$B$3)),IF(M581="PLACED",(((L581-1)*'results log'!$B$2)*(1-$B$3))-'results log'!$B$2,IF(J581=0,-'results log'!$B$2,-('results log'!$B$2*2))))))*E581),0))</f>
        <v>0</v>
      </c>
      <c r="S581" s="34"/>
      <c r="T581" s="19">
        <f t="shared" si="36"/>
        <v>1</v>
      </c>
    </row>
    <row r="582" spans="8:20" ht="15">
      <c r="H582" s="31"/>
      <c r="I582" s="31"/>
      <c r="J582" s="31"/>
      <c r="M582" s="25"/>
      <c r="N582" s="32">
        <f>((G582-1)*(1-(IF(H582="no",0,'results log'!$B$3)))+1)</f>
        <v>0.050000000000000044</v>
      </c>
      <c r="O582" s="32">
        <f t="shared" si="37"/>
        <v>0</v>
      </c>
      <c r="P582" s="33"/>
      <c r="Q582" s="34"/>
      <c r="R582" s="34">
        <f>IF(ISBLANK(M582),,IF(T582&lt;&gt;1,((IF(M582="WON-EW",(((K582-1)*'results log'!$B$2)*(1-$B$3))+(((L582-1)*'results log'!$B$2)*(1-$B$3)),IF(M582="WON",(((K582-1)*'results log'!$B$2)*(1-$B$3)),IF(M582="PLACED",(((L582-1)*'results log'!$B$2)*(1-$B$3))-'results log'!$B$2,IF(J582=0,-'results log'!$B$2,-('results log'!$B$2*2))))))*E582),0))</f>
        <v>0</v>
      </c>
      <c r="S582" s="34"/>
      <c r="T582" s="19">
        <f t="shared" si="36"/>
        <v>1</v>
      </c>
    </row>
    <row r="583" spans="8:20" ht="15">
      <c r="H583" s="31"/>
      <c r="I583" s="31"/>
      <c r="J583" s="31"/>
      <c r="M583" s="25"/>
      <c r="N583" s="32">
        <f>((G583-1)*(1-(IF(H583="no",0,'results log'!$B$3)))+1)</f>
        <v>0.050000000000000044</v>
      </c>
      <c r="O583" s="32">
        <f t="shared" si="37"/>
        <v>0</v>
      </c>
      <c r="P583" s="33"/>
      <c r="Q583" s="34"/>
      <c r="R583" s="34">
        <f>IF(ISBLANK(M583),,IF(T583&lt;&gt;1,((IF(M583="WON-EW",(((K583-1)*'results log'!$B$2)*(1-$B$3))+(((L583-1)*'results log'!$B$2)*(1-$B$3)),IF(M583="WON",(((K583-1)*'results log'!$B$2)*(1-$B$3)),IF(M583="PLACED",(((L583-1)*'results log'!$B$2)*(1-$B$3))-'results log'!$B$2,IF(J583=0,-'results log'!$B$2,-('results log'!$B$2*2))))))*E583),0))</f>
        <v>0</v>
      </c>
      <c r="S583" s="34"/>
      <c r="T583" s="19">
        <f t="shared" si="36"/>
        <v>1</v>
      </c>
    </row>
    <row r="584" spans="8:20" ht="15">
      <c r="H584" s="31"/>
      <c r="I584" s="31"/>
      <c r="J584" s="31"/>
      <c r="M584" s="25"/>
      <c r="N584" s="32">
        <f>((G584-1)*(1-(IF(H584="no",0,'results log'!$B$3)))+1)</f>
        <v>0.050000000000000044</v>
      </c>
      <c r="O584" s="32">
        <f t="shared" si="37"/>
        <v>0</v>
      </c>
      <c r="P584" s="33"/>
      <c r="Q584" s="34"/>
      <c r="R584" s="34">
        <f>IF(ISBLANK(M584),,IF(T584&lt;&gt;1,((IF(M584="WON-EW",(((K584-1)*'results log'!$B$2)*(1-$B$3))+(((L584-1)*'results log'!$B$2)*(1-$B$3)),IF(M584="WON",(((K584-1)*'results log'!$B$2)*(1-$B$3)),IF(M584="PLACED",(((L584-1)*'results log'!$B$2)*(1-$B$3))-'results log'!$B$2,IF(J584=0,-'results log'!$B$2,-('results log'!$B$2*2))))))*E584),0))</f>
        <v>0</v>
      </c>
      <c r="S584" s="34"/>
      <c r="T584" s="19">
        <f t="shared" si="36"/>
        <v>1</v>
      </c>
    </row>
    <row r="585" spans="8:20" ht="15">
      <c r="H585" s="31"/>
      <c r="I585" s="31"/>
      <c r="J585" s="31"/>
      <c r="M585" s="25"/>
      <c r="N585" s="32">
        <f>((G585-1)*(1-(IF(H585="no",0,'results log'!$B$3)))+1)</f>
        <v>0.050000000000000044</v>
      </c>
      <c r="O585" s="32">
        <f t="shared" si="37"/>
        <v>0</v>
      </c>
      <c r="P585" s="33"/>
      <c r="Q585" s="34"/>
      <c r="R585" s="34">
        <f>IF(ISBLANK(M585),,IF(T585&lt;&gt;1,((IF(M585="WON-EW",(((K585-1)*'results log'!$B$2)*(1-$B$3))+(((L585-1)*'results log'!$B$2)*(1-$B$3)),IF(M585="WON",(((K585-1)*'results log'!$B$2)*(1-$B$3)),IF(M585="PLACED",(((L585-1)*'results log'!$B$2)*(1-$B$3))-'results log'!$B$2,IF(J585=0,-'results log'!$B$2,-('results log'!$B$2*2))))))*E585),0))</f>
        <v>0</v>
      </c>
      <c r="S585" s="34"/>
      <c r="T585" s="19">
        <f aca="true" t="shared" si="38" ref="T585:T648">IF(ISBLANK(K585),1,IF(ISBLANK(L585),2,99))</f>
        <v>1</v>
      </c>
    </row>
    <row r="586" spans="8:20" ht="15">
      <c r="H586" s="31"/>
      <c r="I586" s="31"/>
      <c r="J586" s="31"/>
      <c r="M586" s="25"/>
      <c r="N586" s="32">
        <f>((G586-1)*(1-(IF(H586="no",0,'results log'!$B$3)))+1)</f>
        <v>0.050000000000000044</v>
      </c>
      <c r="O586" s="32">
        <f t="shared" si="37"/>
        <v>0</v>
      </c>
      <c r="P586" s="33"/>
      <c r="Q586" s="34"/>
      <c r="R586" s="34">
        <f>IF(ISBLANK(M586),,IF(T586&lt;&gt;1,((IF(M586="WON-EW",(((K586-1)*'results log'!$B$2)*(1-$B$3))+(((L586-1)*'results log'!$B$2)*(1-$B$3)),IF(M586="WON",(((K586-1)*'results log'!$B$2)*(1-$B$3)),IF(M586="PLACED",(((L586-1)*'results log'!$B$2)*(1-$B$3))-'results log'!$B$2,IF(J586=0,-'results log'!$B$2,-('results log'!$B$2*2))))))*E586),0))</f>
        <v>0</v>
      </c>
      <c r="S586" s="34"/>
      <c r="T586" s="19">
        <f t="shared" si="38"/>
        <v>1</v>
      </c>
    </row>
    <row r="587" spans="8:20" ht="15">
      <c r="H587" s="31"/>
      <c r="I587" s="31"/>
      <c r="J587" s="31"/>
      <c r="M587" s="25"/>
      <c r="N587" s="32">
        <f>((G587-1)*(1-(IF(H587="no",0,'results log'!$B$3)))+1)</f>
        <v>0.050000000000000044</v>
      </c>
      <c r="O587" s="32">
        <f t="shared" si="37"/>
        <v>0</v>
      </c>
      <c r="P587" s="33"/>
      <c r="Q587" s="34"/>
      <c r="R587" s="34">
        <f>IF(ISBLANK(M587),,IF(T587&lt;&gt;1,((IF(M587="WON-EW",(((K587-1)*'results log'!$B$2)*(1-$B$3))+(((L587-1)*'results log'!$B$2)*(1-$B$3)),IF(M587="WON",(((K587-1)*'results log'!$B$2)*(1-$B$3)),IF(M587="PLACED",(((L587-1)*'results log'!$B$2)*(1-$B$3))-'results log'!$B$2,IF(J587=0,-'results log'!$B$2,-('results log'!$B$2*2))))))*E587),0))</f>
        <v>0</v>
      </c>
      <c r="S587" s="34"/>
      <c r="T587" s="19">
        <f t="shared" si="38"/>
        <v>1</v>
      </c>
    </row>
    <row r="588" spans="8:20" ht="15">
      <c r="H588" s="31"/>
      <c r="I588" s="31"/>
      <c r="J588" s="31"/>
      <c r="M588" s="25"/>
      <c r="N588" s="32">
        <f>((G588-1)*(1-(IF(H588="no",0,'results log'!$B$3)))+1)</f>
        <v>0.050000000000000044</v>
      </c>
      <c r="O588" s="32">
        <f t="shared" si="37"/>
        <v>0</v>
      </c>
      <c r="P588" s="33"/>
      <c r="Q588" s="34"/>
      <c r="R588" s="34">
        <f>IF(ISBLANK(M588),,IF(T588&lt;&gt;1,((IF(M588="WON-EW",(((K588-1)*'results log'!$B$2)*(1-$B$3))+(((L588-1)*'results log'!$B$2)*(1-$B$3)),IF(M588="WON",(((K588-1)*'results log'!$B$2)*(1-$B$3)),IF(M588="PLACED",(((L588-1)*'results log'!$B$2)*(1-$B$3))-'results log'!$B$2,IF(J588=0,-'results log'!$B$2,-('results log'!$B$2*2))))))*E588),0))</f>
        <v>0</v>
      </c>
      <c r="S588" s="34"/>
      <c r="T588" s="19">
        <f t="shared" si="38"/>
        <v>1</v>
      </c>
    </row>
    <row r="589" spans="8:20" ht="15">
      <c r="H589" s="31"/>
      <c r="I589" s="31"/>
      <c r="J589" s="31"/>
      <c r="M589" s="25"/>
      <c r="N589" s="32">
        <f>((G589-1)*(1-(IF(H589="no",0,'results log'!$B$3)))+1)</f>
        <v>0.050000000000000044</v>
      </c>
      <c r="O589" s="32">
        <f t="shared" si="37"/>
        <v>0</v>
      </c>
      <c r="P589" s="33"/>
      <c r="Q589" s="34"/>
      <c r="R589" s="34">
        <f>IF(ISBLANK(M589),,IF(T589&lt;&gt;1,((IF(M589="WON-EW",(((K589-1)*'results log'!$B$2)*(1-$B$3))+(((L589-1)*'results log'!$B$2)*(1-$B$3)),IF(M589="WON",(((K589-1)*'results log'!$B$2)*(1-$B$3)),IF(M589="PLACED",(((L589-1)*'results log'!$B$2)*(1-$B$3))-'results log'!$B$2,IF(J589=0,-'results log'!$B$2,-('results log'!$B$2*2))))))*E589),0))</f>
        <v>0</v>
      </c>
      <c r="S589" s="34"/>
      <c r="T589" s="19">
        <f t="shared" si="38"/>
        <v>1</v>
      </c>
    </row>
    <row r="590" spans="8:20" ht="15">
      <c r="H590" s="31"/>
      <c r="I590" s="31"/>
      <c r="J590" s="31"/>
      <c r="M590" s="25"/>
      <c r="N590" s="32">
        <f>((G590-1)*(1-(IF(H590="no",0,'results log'!$B$3)))+1)</f>
        <v>0.050000000000000044</v>
      </c>
      <c r="O590" s="32">
        <f t="shared" si="37"/>
        <v>0</v>
      </c>
      <c r="P590" s="33"/>
      <c r="Q590" s="34"/>
      <c r="R590" s="34">
        <f>IF(ISBLANK(M590),,IF(T590&lt;&gt;1,((IF(M590="WON-EW",(((K590-1)*'results log'!$B$2)*(1-$B$3))+(((L590-1)*'results log'!$B$2)*(1-$B$3)),IF(M590="WON",(((K590-1)*'results log'!$B$2)*(1-$B$3)),IF(M590="PLACED",(((L590-1)*'results log'!$B$2)*(1-$B$3))-'results log'!$B$2,IF(J590=0,-'results log'!$B$2,-('results log'!$B$2*2))))))*E590),0))</f>
        <v>0</v>
      </c>
      <c r="S590" s="34"/>
      <c r="T590" s="19">
        <f t="shared" si="38"/>
        <v>1</v>
      </c>
    </row>
    <row r="591" spans="8:20" ht="15">
      <c r="H591" s="31"/>
      <c r="I591" s="31"/>
      <c r="J591" s="31"/>
      <c r="M591" s="25"/>
      <c r="N591" s="32">
        <f>((G591-1)*(1-(IF(H591="no",0,'results log'!$B$3)))+1)</f>
        <v>0.050000000000000044</v>
      </c>
      <c r="O591" s="32">
        <f aca="true" t="shared" si="39" ref="O591:O654">E591*IF(I591="yes",2,1)</f>
        <v>0</v>
      </c>
      <c r="P591" s="33"/>
      <c r="Q591" s="34"/>
      <c r="R591" s="34">
        <f>IF(ISBLANK(M591),,IF(T591&lt;&gt;1,((IF(M591="WON-EW",(((K591-1)*'results log'!$B$2)*(1-$B$3))+(((L591-1)*'results log'!$B$2)*(1-$B$3)),IF(M591="WON",(((K591-1)*'results log'!$B$2)*(1-$B$3)),IF(M591="PLACED",(((L591-1)*'results log'!$B$2)*(1-$B$3))-'results log'!$B$2,IF(J591=0,-'results log'!$B$2,-('results log'!$B$2*2))))))*E591),0))</f>
        <v>0</v>
      </c>
      <c r="S591" s="34"/>
      <c r="T591" s="19">
        <f t="shared" si="38"/>
        <v>1</v>
      </c>
    </row>
    <row r="592" spans="8:20" ht="15">
      <c r="H592" s="31"/>
      <c r="I592" s="31"/>
      <c r="J592" s="31"/>
      <c r="M592" s="25"/>
      <c r="N592" s="32">
        <f>((G592-1)*(1-(IF(H592="no",0,'results log'!$B$3)))+1)</f>
        <v>0.050000000000000044</v>
      </c>
      <c r="O592" s="32">
        <f t="shared" si="39"/>
        <v>0</v>
      </c>
      <c r="P592" s="33"/>
      <c r="Q592" s="34"/>
      <c r="R592" s="34">
        <f>IF(ISBLANK(M592),,IF(T592&lt;&gt;1,((IF(M592="WON-EW",(((K592-1)*'results log'!$B$2)*(1-$B$3))+(((L592-1)*'results log'!$B$2)*(1-$B$3)),IF(M592="WON",(((K592-1)*'results log'!$B$2)*(1-$B$3)),IF(M592="PLACED",(((L592-1)*'results log'!$B$2)*(1-$B$3))-'results log'!$B$2,IF(J592=0,-'results log'!$B$2,-('results log'!$B$2*2))))))*E592),0))</f>
        <v>0</v>
      </c>
      <c r="S592" s="34"/>
      <c r="T592" s="19">
        <f t="shared" si="38"/>
        <v>1</v>
      </c>
    </row>
    <row r="593" spans="8:20" ht="15">
      <c r="H593" s="31"/>
      <c r="I593" s="31"/>
      <c r="J593" s="31"/>
      <c r="M593" s="25"/>
      <c r="N593" s="32">
        <f>((G593-1)*(1-(IF(H593="no",0,'results log'!$B$3)))+1)</f>
        <v>0.050000000000000044</v>
      </c>
      <c r="O593" s="32">
        <f t="shared" si="39"/>
        <v>0</v>
      </c>
      <c r="P593" s="33"/>
      <c r="Q593" s="34"/>
      <c r="R593" s="34">
        <f>IF(ISBLANK(M593),,IF(T593&lt;&gt;1,((IF(M593="WON-EW",(((K593-1)*'results log'!$B$2)*(1-$B$3))+(((L593-1)*'results log'!$B$2)*(1-$B$3)),IF(M593="WON",(((K593-1)*'results log'!$B$2)*(1-$B$3)),IF(M593="PLACED",(((L593-1)*'results log'!$B$2)*(1-$B$3))-'results log'!$B$2,IF(J593=0,-'results log'!$B$2,-('results log'!$B$2*2))))))*E593),0))</f>
        <v>0</v>
      </c>
      <c r="S593" s="34"/>
      <c r="T593" s="19">
        <f t="shared" si="38"/>
        <v>1</v>
      </c>
    </row>
    <row r="594" spans="8:20" ht="15">
      <c r="H594" s="31"/>
      <c r="I594" s="31"/>
      <c r="J594" s="31"/>
      <c r="M594" s="25"/>
      <c r="N594" s="32">
        <f>((G594-1)*(1-(IF(H594="no",0,'results log'!$B$3)))+1)</f>
        <v>0.050000000000000044</v>
      </c>
      <c r="O594" s="32">
        <f t="shared" si="39"/>
        <v>0</v>
      </c>
      <c r="P594" s="33"/>
      <c r="Q594" s="34"/>
      <c r="R594" s="34">
        <f>IF(ISBLANK(M594),,IF(T594&lt;&gt;1,((IF(M594="WON-EW",(((K594-1)*'results log'!$B$2)*(1-$B$3))+(((L594-1)*'results log'!$B$2)*(1-$B$3)),IF(M594="WON",(((K594-1)*'results log'!$B$2)*(1-$B$3)),IF(M594="PLACED",(((L594-1)*'results log'!$B$2)*(1-$B$3))-'results log'!$B$2,IF(J594=0,-'results log'!$B$2,-('results log'!$B$2*2))))))*E594),0))</f>
        <v>0</v>
      </c>
      <c r="S594" s="34"/>
      <c r="T594" s="19">
        <f t="shared" si="38"/>
        <v>1</v>
      </c>
    </row>
    <row r="595" spans="8:20" ht="15">
      <c r="H595" s="31"/>
      <c r="I595" s="31"/>
      <c r="J595" s="31"/>
      <c r="M595" s="25"/>
      <c r="N595" s="32">
        <f>((G595-1)*(1-(IF(H595="no",0,'results log'!$B$3)))+1)</f>
        <v>0.050000000000000044</v>
      </c>
      <c r="O595" s="32">
        <f t="shared" si="39"/>
        <v>0</v>
      </c>
      <c r="P595" s="33"/>
      <c r="Q595" s="34"/>
      <c r="R595" s="34">
        <f>IF(ISBLANK(M595),,IF(T595&lt;&gt;1,((IF(M595="WON-EW",(((K595-1)*'results log'!$B$2)*(1-$B$3))+(((L595-1)*'results log'!$B$2)*(1-$B$3)),IF(M595="WON",(((K595-1)*'results log'!$B$2)*(1-$B$3)),IF(M595="PLACED",(((L595-1)*'results log'!$B$2)*(1-$B$3))-'results log'!$B$2,IF(J595=0,-'results log'!$B$2,-('results log'!$B$2*2))))))*E595),0))</f>
        <v>0</v>
      </c>
      <c r="S595" s="34"/>
      <c r="T595" s="19">
        <f t="shared" si="38"/>
        <v>1</v>
      </c>
    </row>
    <row r="596" spans="8:20" ht="15">
      <c r="H596" s="31"/>
      <c r="I596" s="31"/>
      <c r="J596" s="31"/>
      <c r="M596" s="25"/>
      <c r="N596" s="32">
        <f>((G596-1)*(1-(IF(H596="no",0,'results log'!$B$3)))+1)</f>
        <v>0.050000000000000044</v>
      </c>
      <c r="O596" s="32">
        <f t="shared" si="39"/>
        <v>0</v>
      </c>
      <c r="P596" s="33"/>
      <c r="Q596" s="34"/>
      <c r="R596" s="34">
        <f>IF(ISBLANK(M596),,IF(T596&lt;&gt;1,((IF(M596="WON-EW",(((K596-1)*'results log'!$B$2)*(1-$B$3))+(((L596-1)*'results log'!$B$2)*(1-$B$3)),IF(M596="WON",(((K596-1)*'results log'!$B$2)*(1-$B$3)),IF(M596="PLACED",(((L596-1)*'results log'!$B$2)*(1-$B$3))-'results log'!$B$2,IF(J596=0,-'results log'!$B$2,-('results log'!$B$2*2))))))*E596),0))</f>
        <v>0</v>
      </c>
      <c r="S596" s="34"/>
      <c r="T596" s="19">
        <f t="shared" si="38"/>
        <v>1</v>
      </c>
    </row>
    <row r="597" spans="8:20" ht="15">
      <c r="H597" s="31"/>
      <c r="I597" s="31"/>
      <c r="J597" s="31"/>
      <c r="M597" s="25"/>
      <c r="N597" s="32">
        <f>((G597-1)*(1-(IF(H597="no",0,'results log'!$B$3)))+1)</f>
        <v>0.050000000000000044</v>
      </c>
      <c r="O597" s="32">
        <f t="shared" si="39"/>
        <v>0</v>
      </c>
      <c r="P597" s="33"/>
      <c r="Q597" s="34"/>
      <c r="R597" s="34">
        <f>IF(ISBLANK(M597),,IF(T597&lt;&gt;1,((IF(M597="WON-EW",(((K597-1)*'results log'!$B$2)*(1-$B$3))+(((L597-1)*'results log'!$B$2)*(1-$B$3)),IF(M597="WON",(((K597-1)*'results log'!$B$2)*(1-$B$3)),IF(M597="PLACED",(((L597-1)*'results log'!$B$2)*(1-$B$3))-'results log'!$B$2,IF(J597=0,-'results log'!$B$2,-('results log'!$B$2*2))))))*E597),0))</f>
        <v>0</v>
      </c>
      <c r="S597" s="34"/>
      <c r="T597" s="19">
        <f t="shared" si="38"/>
        <v>1</v>
      </c>
    </row>
    <row r="598" spans="8:20" ht="15">
      <c r="H598" s="31"/>
      <c r="I598" s="31"/>
      <c r="J598" s="31"/>
      <c r="M598" s="25"/>
      <c r="N598" s="32">
        <f>((G598-1)*(1-(IF(H598="no",0,'results log'!$B$3)))+1)</f>
        <v>0.050000000000000044</v>
      </c>
      <c r="O598" s="32">
        <f t="shared" si="39"/>
        <v>0</v>
      </c>
      <c r="P598" s="33"/>
      <c r="Q598" s="34"/>
      <c r="R598" s="34">
        <f>IF(ISBLANK(M598),,IF(T598&lt;&gt;1,((IF(M598="WON-EW",(((K598-1)*'results log'!$B$2)*(1-$B$3))+(((L598-1)*'results log'!$B$2)*(1-$B$3)),IF(M598="WON",(((K598-1)*'results log'!$B$2)*(1-$B$3)),IF(M598="PLACED",(((L598-1)*'results log'!$B$2)*(1-$B$3))-'results log'!$B$2,IF(J598=0,-'results log'!$B$2,-('results log'!$B$2*2))))))*E598),0))</f>
        <v>0</v>
      </c>
      <c r="S598" s="34"/>
      <c r="T598" s="19">
        <f t="shared" si="38"/>
        <v>1</v>
      </c>
    </row>
    <row r="599" spans="8:20" ht="15">
      <c r="H599" s="31"/>
      <c r="I599" s="31"/>
      <c r="J599" s="31"/>
      <c r="M599" s="25"/>
      <c r="N599" s="32">
        <f>((G599-1)*(1-(IF(H599="no",0,'results log'!$B$3)))+1)</f>
        <v>0.050000000000000044</v>
      </c>
      <c r="O599" s="32">
        <f t="shared" si="39"/>
        <v>0</v>
      </c>
      <c r="P599" s="33"/>
      <c r="Q599" s="34"/>
      <c r="R599" s="34">
        <f>IF(ISBLANK(M599),,IF(T599&lt;&gt;1,((IF(M599="WON-EW",(((K599-1)*'results log'!$B$2)*(1-$B$3))+(((L599-1)*'results log'!$B$2)*(1-$B$3)),IF(M599="WON",(((K599-1)*'results log'!$B$2)*(1-$B$3)),IF(M599="PLACED",(((L599-1)*'results log'!$B$2)*(1-$B$3))-'results log'!$B$2,IF(J599=0,-'results log'!$B$2,-('results log'!$B$2*2))))))*E599),0))</f>
        <v>0</v>
      </c>
      <c r="S599" s="34"/>
      <c r="T599" s="19">
        <f t="shared" si="38"/>
        <v>1</v>
      </c>
    </row>
    <row r="600" spans="8:20" ht="15">
      <c r="H600" s="31"/>
      <c r="I600" s="31"/>
      <c r="J600" s="31"/>
      <c r="M600" s="25"/>
      <c r="N600" s="32">
        <f>((G600-1)*(1-(IF(H600="no",0,'results log'!$B$3)))+1)</f>
        <v>0.050000000000000044</v>
      </c>
      <c r="O600" s="32">
        <f t="shared" si="39"/>
        <v>0</v>
      </c>
      <c r="P600" s="33"/>
      <c r="Q600" s="34"/>
      <c r="R600" s="34">
        <f>IF(ISBLANK(M600),,IF(T600&lt;&gt;1,((IF(M600="WON-EW",(((K600-1)*'results log'!$B$2)*(1-$B$3))+(((L600-1)*'results log'!$B$2)*(1-$B$3)),IF(M600="WON",(((K600-1)*'results log'!$B$2)*(1-$B$3)),IF(M600="PLACED",(((L600-1)*'results log'!$B$2)*(1-$B$3))-'results log'!$B$2,IF(J600=0,-'results log'!$B$2,-('results log'!$B$2*2))))))*E600),0))</f>
        <v>0</v>
      </c>
      <c r="S600" s="34"/>
      <c r="T600" s="19">
        <f t="shared" si="38"/>
        <v>1</v>
      </c>
    </row>
    <row r="601" spans="8:20" ht="15">
      <c r="H601" s="31"/>
      <c r="I601" s="31"/>
      <c r="J601" s="31"/>
      <c r="M601" s="25"/>
      <c r="N601" s="32">
        <f>((G601-1)*(1-(IF(H601="no",0,'results log'!$B$3)))+1)</f>
        <v>0.050000000000000044</v>
      </c>
      <c r="O601" s="32">
        <f t="shared" si="39"/>
        <v>0</v>
      </c>
      <c r="P601" s="33"/>
      <c r="Q601" s="34"/>
      <c r="R601" s="34">
        <f>IF(ISBLANK(M601),,IF(T601&lt;&gt;1,((IF(M601="WON-EW",(((K601-1)*'results log'!$B$2)*(1-$B$3))+(((L601-1)*'results log'!$B$2)*(1-$B$3)),IF(M601="WON",(((K601-1)*'results log'!$B$2)*(1-$B$3)),IF(M601="PLACED",(((L601-1)*'results log'!$B$2)*(1-$B$3))-'results log'!$B$2,IF(J601=0,-'results log'!$B$2,-('results log'!$B$2*2))))))*E601),0))</f>
        <v>0</v>
      </c>
      <c r="S601" s="34"/>
      <c r="T601" s="19">
        <f t="shared" si="38"/>
        <v>1</v>
      </c>
    </row>
    <row r="602" spans="8:20" ht="15">
      <c r="H602" s="31"/>
      <c r="I602" s="31"/>
      <c r="J602" s="31"/>
      <c r="M602" s="25"/>
      <c r="N602" s="32">
        <f>((G602-1)*(1-(IF(H602="no",0,'results log'!$B$3)))+1)</f>
        <v>0.050000000000000044</v>
      </c>
      <c r="O602" s="32">
        <f t="shared" si="39"/>
        <v>0</v>
      </c>
      <c r="P602" s="33"/>
      <c r="Q602" s="34"/>
      <c r="R602" s="34">
        <f>IF(ISBLANK(M602),,IF(T602&lt;&gt;1,((IF(M602="WON-EW",(((K602-1)*'results log'!$B$2)*(1-$B$3))+(((L602-1)*'results log'!$B$2)*(1-$B$3)),IF(M602="WON",(((K602-1)*'results log'!$B$2)*(1-$B$3)),IF(M602="PLACED",(((L602-1)*'results log'!$B$2)*(1-$B$3))-'results log'!$B$2,IF(J602=0,-'results log'!$B$2,-('results log'!$B$2*2))))))*E602),0))</f>
        <v>0</v>
      </c>
      <c r="S602" s="34"/>
      <c r="T602" s="19">
        <f t="shared" si="38"/>
        <v>1</v>
      </c>
    </row>
    <row r="603" spans="8:20" ht="15">
      <c r="H603" s="31"/>
      <c r="I603" s="31"/>
      <c r="J603" s="31"/>
      <c r="M603" s="25"/>
      <c r="N603" s="32">
        <f>((G603-1)*(1-(IF(H603="no",0,'results log'!$B$3)))+1)</f>
        <v>0.050000000000000044</v>
      </c>
      <c r="O603" s="32">
        <f t="shared" si="39"/>
        <v>0</v>
      </c>
      <c r="P603" s="33"/>
      <c r="Q603" s="34"/>
      <c r="R603" s="34">
        <f>IF(ISBLANK(M603),,IF(T603&lt;&gt;1,((IF(M603="WON-EW",(((K603-1)*'results log'!$B$2)*(1-$B$3))+(((L603-1)*'results log'!$B$2)*(1-$B$3)),IF(M603="WON",(((K603-1)*'results log'!$B$2)*(1-$B$3)),IF(M603="PLACED",(((L603-1)*'results log'!$B$2)*(1-$B$3))-'results log'!$B$2,IF(J603=0,-'results log'!$B$2,-('results log'!$B$2*2))))))*E603),0))</f>
        <v>0</v>
      </c>
      <c r="S603" s="34"/>
      <c r="T603" s="19">
        <f t="shared" si="38"/>
        <v>1</v>
      </c>
    </row>
    <row r="604" spans="8:20" ht="15">
      <c r="H604" s="31"/>
      <c r="I604" s="31"/>
      <c r="J604" s="31"/>
      <c r="M604" s="25"/>
      <c r="N604" s="32">
        <f>((G604-1)*(1-(IF(H604="no",0,'results log'!$B$3)))+1)</f>
        <v>0.050000000000000044</v>
      </c>
      <c r="O604" s="32">
        <f t="shared" si="39"/>
        <v>0</v>
      </c>
      <c r="P604" s="33"/>
      <c r="Q604" s="34"/>
      <c r="R604" s="34">
        <f>IF(ISBLANK(M604),,IF(T604&lt;&gt;1,((IF(M604="WON-EW",(((K604-1)*'results log'!$B$2)*(1-$B$3))+(((L604-1)*'results log'!$B$2)*(1-$B$3)),IF(M604="WON",(((K604-1)*'results log'!$B$2)*(1-$B$3)),IF(M604="PLACED",(((L604-1)*'results log'!$B$2)*(1-$B$3))-'results log'!$B$2,IF(J604=0,-'results log'!$B$2,-('results log'!$B$2*2))))))*E604),0))</f>
        <v>0</v>
      </c>
      <c r="S604" s="34"/>
      <c r="T604" s="19">
        <f t="shared" si="38"/>
        <v>1</v>
      </c>
    </row>
    <row r="605" spans="8:20" ht="15">
      <c r="H605" s="31"/>
      <c r="I605" s="31"/>
      <c r="J605" s="31"/>
      <c r="M605" s="25"/>
      <c r="N605" s="32">
        <f>((G605-1)*(1-(IF(H605="no",0,'results log'!$B$3)))+1)</f>
        <v>0.050000000000000044</v>
      </c>
      <c r="O605" s="32">
        <f t="shared" si="39"/>
        <v>0</v>
      </c>
      <c r="P605" s="33"/>
      <c r="Q605" s="34"/>
      <c r="R605" s="34">
        <f>IF(ISBLANK(M605),,IF(T605&lt;&gt;1,((IF(M605="WON-EW",(((K605-1)*'results log'!$B$2)*(1-$B$3))+(((L605-1)*'results log'!$B$2)*(1-$B$3)),IF(M605="WON",(((K605-1)*'results log'!$B$2)*(1-$B$3)),IF(M605="PLACED",(((L605-1)*'results log'!$B$2)*(1-$B$3))-'results log'!$B$2,IF(J605=0,-'results log'!$B$2,-('results log'!$B$2*2))))))*E605),0))</f>
        <v>0</v>
      </c>
      <c r="S605" s="34"/>
      <c r="T605" s="19">
        <f t="shared" si="38"/>
        <v>1</v>
      </c>
    </row>
    <row r="606" spans="8:20" ht="15">
      <c r="H606" s="31"/>
      <c r="I606" s="31"/>
      <c r="J606" s="31"/>
      <c r="M606" s="25"/>
      <c r="N606" s="32">
        <f>((G606-1)*(1-(IF(H606="no",0,'results log'!$B$3)))+1)</f>
        <v>0.050000000000000044</v>
      </c>
      <c r="O606" s="32">
        <f t="shared" si="39"/>
        <v>0</v>
      </c>
      <c r="P606" s="33"/>
      <c r="Q606" s="34"/>
      <c r="R606" s="34">
        <f>IF(ISBLANK(M606),,IF(T606&lt;&gt;1,((IF(M606="WON-EW",(((K606-1)*'results log'!$B$2)*(1-$B$3))+(((L606-1)*'results log'!$B$2)*(1-$B$3)),IF(M606="WON",(((K606-1)*'results log'!$B$2)*(1-$B$3)),IF(M606="PLACED",(((L606-1)*'results log'!$B$2)*(1-$B$3))-'results log'!$B$2,IF(J606=0,-'results log'!$B$2,-('results log'!$B$2*2))))))*E606),0))</f>
        <v>0</v>
      </c>
      <c r="S606" s="34"/>
      <c r="T606" s="19">
        <f t="shared" si="38"/>
        <v>1</v>
      </c>
    </row>
    <row r="607" spans="8:20" ht="15">
      <c r="H607" s="31"/>
      <c r="I607" s="31"/>
      <c r="J607" s="31"/>
      <c r="M607" s="25"/>
      <c r="N607" s="32">
        <f>((G607-1)*(1-(IF(H607="no",0,'results log'!$B$3)))+1)</f>
        <v>0.050000000000000044</v>
      </c>
      <c r="O607" s="32">
        <f t="shared" si="39"/>
        <v>0</v>
      </c>
      <c r="P607" s="33"/>
      <c r="Q607" s="34"/>
      <c r="R607" s="34">
        <f>IF(ISBLANK(M607),,IF(T607&lt;&gt;1,((IF(M607="WON-EW",(((K607-1)*'results log'!$B$2)*(1-$B$3))+(((L607-1)*'results log'!$B$2)*(1-$B$3)),IF(M607="WON",(((K607-1)*'results log'!$B$2)*(1-$B$3)),IF(M607="PLACED",(((L607-1)*'results log'!$B$2)*(1-$B$3))-'results log'!$B$2,IF(J607=0,-'results log'!$B$2,-('results log'!$B$2*2))))))*E607),0))</f>
        <v>0</v>
      </c>
      <c r="S607" s="34"/>
      <c r="T607" s="19">
        <f t="shared" si="38"/>
        <v>1</v>
      </c>
    </row>
    <row r="608" spans="8:20" ht="15">
      <c r="H608" s="31"/>
      <c r="I608" s="31"/>
      <c r="J608" s="31"/>
      <c r="M608" s="25"/>
      <c r="N608" s="32">
        <f>((G608-1)*(1-(IF(H608="no",0,'results log'!$B$3)))+1)</f>
        <v>0.050000000000000044</v>
      </c>
      <c r="O608" s="32">
        <f t="shared" si="39"/>
        <v>0</v>
      </c>
      <c r="P608" s="33"/>
      <c r="Q608" s="34"/>
      <c r="R608" s="34">
        <f>IF(ISBLANK(M608),,IF(T608&lt;&gt;1,((IF(M608="WON-EW",(((K608-1)*'results log'!$B$2)*(1-$B$3))+(((L608-1)*'results log'!$B$2)*(1-$B$3)),IF(M608="WON",(((K608-1)*'results log'!$B$2)*(1-$B$3)),IF(M608="PLACED",(((L608-1)*'results log'!$B$2)*(1-$B$3))-'results log'!$B$2,IF(J608=0,-'results log'!$B$2,-('results log'!$B$2*2))))))*E608),0))</f>
        <v>0</v>
      </c>
      <c r="S608" s="34"/>
      <c r="T608" s="19">
        <f t="shared" si="38"/>
        <v>1</v>
      </c>
    </row>
    <row r="609" spans="8:20" ht="15">
      <c r="H609" s="31"/>
      <c r="I609" s="31"/>
      <c r="J609" s="31"/>
      <c r="M609" s="25"/>
      <c r="N609" s="32">
        <f>((G609-1)*(1-(IF(H609="no",0,'results log'!$B$3)))+1)</f>
        <v>0.050000000000000044</v>
      </c>
      <c r="O609" s="32">
        <f t="shared" si="39"/>
        <v>0</v>
      </c>
      <c r="P609" s="33"/>
      <c r="Q609" s="34"/>
      <c r="R609" s="34">
        <f>IF(ISBLANK(M609),,IF(T609&lt;&gt;1,((IF(M609="WON-EW",(((K609-1)*'results log'!$B$2)*(1-$B$3))+(((L609-1)*'results log'!$B$2)*(1-$B$3)),IF(M609="WON",(((K609-1)*'results log'!$B$2)*(1-$B$3)),IF(M609="PLACED",(((L609-1)*'results log'!$B$2)*(1-$B$3))-'results log'!$B$2,IF(J609=0,-'results log'!$B$2,-('results log'!$B$2*2))))))*E609),0))</f>
        <v>0</v>
      </c>
      <c r="S609" s="34"/>
      <c r="T609" s="19">
        <f t="shared" si="38"/>
        <v>1</v>
      </c>
    </row>
    <row r="610" spans="8:20" ht="15">
      <c r="H610" s="31"/>
      <c r="I610" s="31"/>
      <c r="J610" s="31"/>
      <c r="M610" s="25"/>
      <c r="N610" s="32">
        <f>((G610-1)*(1-(IF(H610="no",0,'results log'!$B$3)))+1)</f>
        <v>0.050000000000000044</v>
      </c>
      <c r="O610" s="32">
        <f t="shared" si="39"/>
        <v>0</v>
      </c>
      <c r="P610" s="33"/>
      <c r="Q610" s="34"/>
      <c r="R610" s="34">
        <f>IF(ISBLANK(M610),,IF(T610&lt;&gt;1,((IF(M610="WON-EW",(((K610-1)*'results log'!$B$2)*(1-$B$3))+(((L610-1)*'results log'!$B$2)*(1-$B$3)),IF(M610="WON",(((K610-1)*'results log'!$B$2)*(1-$B$3)),IF(M610="PLACED",(((L610-1)*'results log'!$B$2)*(1-$B$3))-'results log'!$B$2,IF(J610=0,-'results log'!$B$2,-('results log'!$B$2*2))))))*E610),0))</f>
        <v>0</v>
      </c>
      <c r="S610" s="34"/>
      <c r="T610" s="19">
        <f t="shared" si="38"/>
        <v>1</v>
      </c>
    </row>
    <row r="611" spans="8:20" ht="15">
      <c r="H611" s="31"/>
      <c r="I611" s="31"/>
      <c r="J611" s="31"/>
      <c r="M611" s="25"/>
      <c r="N611" s="32">
        <f>((G611-1)*(1-(IF(H611="no",0,'results log'!$B$3)))+1)</f>
        <v>0.050000000000000044</v>
      </c>
      <c r="O611" s="32">
        <f t="shared" si="39"/>
        <v>0</v>
      </c>
      <c r="P611" s="33"/>
      <c r="Q611" s="34"/>
      <c r="R611" s="34">
        <f>IF(ISBLANK(M611),,IF(T611&lt;&gt;1,((IF(M611="WON-EW",(((K611-1)*'results log'!$B$2)*(1-$B$3))+(((L611-1)*'results log'!$B$2)*(1-$B$3)),IF(M611="WON",(((K611-1)*'results log'!$B$2)*(1-$B$3)),IF(M611="PLACED",(((L611-1)*'results log'!$B$2)*(1-$B$3))-'results log'!$B$2,IF(J611=0,-'results log'!$B$2,-('results log'!$B$2*2))))))*E611),0))</f>
        <v>0</v>
      </c>
      <c r="S611" s="34"/>
      <c r="T611" s="19">
        <f t="shared" si="38"/>
        <v>1</v>
      </c>
    </row>
    <row r="612" spans="8:20" ht="15">
      <c r="H612" s="31"/>
      <c r="I612" s="31"/>
      <c r="J612" s="31"/>
      <c r="M612" s="25"/>
      <c r="N612" s="32">
        <f>((G612-1)*(1-(IF(H612="no",0,'results log'!$B$3)))+1)</f>
        <v>0.050000000000000044</v>
      </c>
      <c r="O612" s="32">
        <f t="shared" si="39"/>
        <v>0</v>
      </c>
      <c r="P612" s="33"/>
      <c r="Q612" s="34"/>
      <c r="R612" s="34">
        <f>IF(ISBLANK(M612),,IF(T612&lt;&gt;1,((IF(M612="WON-EW",(((K612-1)*'results log'!$B$2)*(1-$B$3))+(((L612-1)*'results log'!$B$2)*(1-$B$3)),IF(M612="WON",(((K612-1)*'results log'!$B$2)*(1-$B$3)),IF(M612="PLACED",(((L612-1)*'results log'!$B$2)*(1-$B$3))-'results log'!$B$2,IF(J612=0,-'results log'!$B$2,-('results log'!$B$2*2))))))*E612),0))</f>
        <v>0</v>
      </c>
      <c r="S612" s="34"/>
      <c r="T612" s="19">
        <f t="shared" si="38"/>
        <v>1</v>
      </c>
    </row>
    <row r="613" spans="8:20" ht="15">
      <c r="H613" s="31"/>
      <c r="I613" s="31"/>
      <c r="J613" s="31"/>
      <c r="M613" s="25"/>
      <c r="N613" s="32">
        <f>((G613-1)*(1-(IF(H613="no",0,'results log'!$B$3)))+1)</f>
        <v>0.050000000000000044</v>
      </c>
      <c r="O613" s="32">
        <f t="shared" si="39"/>
        <v>0</v>
      </c>
      <c r="P613" s="33"/>
      <c r="Q613" s="34"/>
      <c r="R613" s="34">
        <f>IF(ISBLANK(M613),,IF(T613&lt;&gt;1,((IF(M613="WON-EW",(((K613-1)*'results log'!$B$2)*(1-$B$3))+(((L613-1)*'results log'!$B$2)*(1-$B$3)),IF(M613="WON",(((K613-1)*'results log'!$B$2)*(1-$B$3)),IF(M613="PLACED",(((L613-1)*'results log'!$B$2)*(1-$B$3))-'results log'!$B$2,IF(J613=0,-'results log'!$B$2,-('results log'!$B$2*2))))))*E613),0))</f>
        <v>0</v>
      </c>
      <c r="S613" s="34"/>
      <c r="T613" s="19">
        <f t="shared" si="38"/>
        <v>1</v>
      </c>
    </row>
    <row r="614" spans="8:20" ht="15">
      <c r="H614" s="31"/>
      <c r="I614" s="31"/>
      <c r="J614" s="31"/>
      <c r="M614" s="25"/>
      <c r="N614" s="32">
        <f>((G614-1)*(1-(IF(H614="no",0,'results log'!$B$3)))+1)</f>
        <v>0.050000000000000044</v>
      </c>
      <c r="O614" s="32">
        <f t="shared" si="39"/>
        <v>0</v>
      </c>
      <c r="P614" s="33"/>
      <c r="Q614" s="34"/>
      <c r="R614" s="34">
        <f>IF(ISBLANK(M614),,IF(T614&lt;&gt;1,((IF(M614="WON-EW",(((K614-1)*'results log'!$B$2)*(1-$B$3))+(((L614-1)*'results log'!$B$2)*(1-$B$3)),IF(M614="WON",(((K614-1)*'results log'!$B$2)*(1-$B$3)),IF(M614="PLACED",(((L614-1)*'results log'!$B$2)*(1-$B$3))-'results log'!$B$2,IF(J614=0,-'results log'!$B$2,-('results log'!$B$2*2))))))*E614),0))</f>
        <v>0</v>
      </c>
      <c r="S614" s="34"/>
      <c r="T614" s="19">
        <f t="shared" si="38"/>
        <v>1</v>
      </c>
    </row>
    <row r="615" spans="8:20" ht="15">
      <c r="H615" s="31"/>
      <c r="I615" s="31"/>
      <c r="J615" s="31"/>
      <c r="M615" s="25"/>
      <c r="N615" s="32">
        <f>((G615-1)*(1-(IF(H615="no",0,'results log'!$B$3)))+1)</f>
        <v>0.050000000000000044</v>
      </c>
      <c r="O615" s="32">
        <f t="shared" si="39"/>
        <v>0</v>
      </c>
      <c r="P615" s="33"/>
      <c r="Q615" s="34"/>
      <c r="R615" s="34">
        <f>IF(ISBLANK(M615),,IF(T615&lt;&gt;1,((IF(M615="WON-EW",(((K615-1)*'results log'!$B$2)*(1-$B$3))+(((L615-1)*'results log'!$B$2)*(1-$B$3)),IF(M615="WON",(((K615-1)*'results log'!$B$2)*(1-$B$3)),IF(M615="PLACED",(((L615-1)*'results log'!$B$2)*(1-$B$3))-'results log'!$B$2,IF(J615=0,-'results log'!$B$2,-('results log'!$B$2*2))))))*E615),0))</f>
        <v>0</v>
      </c>
      <c r="S615" s="34"/>
      <c r="T615" s="19">
        <f t="shared" si="38"/>
        <v>1</v>
      </c>
    </row>
    <row r="616" spans="8:20" ht="15">
      <c r="H616" s="31"/>
      <c r="I616" s="31"/>
      <c r="J616" s="31"/>
      <c r="M616" s="25"/>
      <c r="N616" s="32">
        <f>((G616-1)*(1-(IF(H616="no",0,'results log'!$B$3)))+1)</f>
        <v>0.050000000000000044</v>
      </c>
      <c r="O616" s="32">
        <f t="shared" si="39"/>
        <v>0</v>
      </c>
      <c r="P616" s="33"/>
      <c r="Q616" s="34"/>
      <c r="R616" s="34">
        <f>IF(ISBLANK(M616),,IF(T616&lt;&gt;1,((IF(M616="WON-EW",(((K616-1)*'results log'!$B$2)*(1-$B$3))+(((L616-1)*'results log'!$B$2)*(1-$B$3)),IF(M616="WON",(((K616-1)*'results log'!$B$2)*(1-$B$3)),IF(M616="PLACED",(((L616-1)*'results log'!$B$2)*(1-$B$3))-'results log'!$B$2,IF(J616=0,-'results log'!$B$2,-('results log'!$B$2*2))))))*E616),0))</f>
        <v>0</v>
      </c>
      <c r="S616" s="34"/>
      <c r="T616" s="19">
        <f t="shared" si="38"/>
        <v>1</v>
      </c>
    </row>
    <row r="617" spans="8:20" ht="15">
      <c r="H617" s="31"/>
      <c r="I617" s="31"/>
      <c r="J617" s="31"/>
      <c r="M617" s="25"/>
      <c r="N617" s="32">
        <f>((G617-1)*(1-(IF(H617="no",0,'results log'!$B$3)))+1)</f>
        <v>0.050000000000000044</v>
      </c>
      <c r="O617" s="32">
        <f t="shared" si="39"/>
        <v>0</v>
      </c>
      <c r="P617" s="33"/>
      <c r="Q617" s="34"/>
      <c r="R617" s="34">
        <f>IF(ISBLANK(M617),,IF(T617&lt;&gt;1,((IF(M617="WON-EW",(((K617-1)*'results log'!$B$2)*(1-$B$3))+(((L617-1)*'results log'!$B$2)*(1-$B$3)),IF(M617="WON",(((K617-1)*'results log'!$B$2)*(1-$B$3)),IF(M617="PLACED",(((L617-1)*'results log'!$B$2)*(1-$B$3))-'results log'!$B$2,IF(J617=0,-'results log'!$B$2,-('results log'!$B$2*2))))))*E617),0))</f>
        <v>0</v>
      </c>
      <c r="S617" s="34"/>
      <c r="T617" s="19">
        <f t="shared" si="38"/>
        <v>1</v>
      </c>
    </row>
    <row r="618" spans="8:20" ht="15">
      <c r="H618" s="31"/>
      <c r="I618" s="31"/>
      <c r="J618" s="31"/>
      <c r="M618" s="25"/>
      <c r="N618" s="32">
        <f>((G618-1)*(1-(IF(H618="no",0,'results log'!$B$3)))+1)</f>
        <v>0.050000000000000044</v>
      </c>
      <c r="O618" s="32">
        <f t="shared" si="39"/>
        <v>0</v>
      </c>
      <c r="P618" s="33"/>
      <c r="Q618" s="34"/>
      <c r="R618" s="34">
        <f>IF(ISBLANK(M618),,IF(T618&lt;&gt;1,((IF(M618="WON-EW",(((K618-1)*'results log'!$B$2)*(1-$B$3))+(((L618-1)*'results log'!$B$2)*(1-$B$3)),IF(M618="WON",(((K618-1)*'results log'!$B$2)*(1-$B$3)),IF(M618="PLACED",(((L618-1)*'results log'!$B$2)*(1-$B$3))-'results log'!$B$2,IF(J618=0,-'results log'!$B$2,-('results log'!$B$2*2))))))*E618),0))</f>
        <v>0</v>
      </c>
      <c r="S618" s="34"/>
      <c r="T618" s="19">
        <f t="shared" si="38"/>
        <v>1</v>
      </c>
    </row>
    <row r="619" spans="8:20" ht="15">
      <c r="H619" s="31"/>
      <c r="I619" s="31"/>
      <c r="J619" s="31"/>
      <c r="M619" s="25"/>
      <c r="N619" s="32">
        <f>((G619-1)*(1-(IF(H619="no",0,'results log'!$B$3)))+1)</f>
        <v>0.050000000000000044</v>
      </c>
      <c r="O619" s="32">
        <f t="shared" si="39"/>
        <v>0</v>
      </c>
      <c r="P619" s="33"/>
      <c r="Q619" s="34"/>
      <c r="R619" s="34">
        <f>IF(ISBLANK(M619),,IF(T619&lt;&gt;1,((IF(M619="WON-EW",(((K619-1)*'results log'!$B$2)*(1-$B$3))+(((L619-1)*'results log'!$B$2)*(1-$B$3)),IF(M619="WON",(((K619-1)*'results log'!$B$2)*(1-$B$3)),IF(M619="PLACED",(((L619-1)*'results log'!$B$2)*(1-$B$3))-'results log'!$B$2,IF(J619=0,-'results log'!$B$2,-('results log'!$B$2*2))))))*E619),0))</f>
        <v>0</v>
      </c>
      <c r="S619" s="34"/>
      <c r="T619" s="19">
        <f t="shared" si="38"/>
        <v>1</v>
      </c>
    </row>
    <row r="620" spans="8:20" ht="15">
      <c r="H620" s="31"/>
      <c r="I620" s="31"/>
      <c r="J620" s="31"/>
      <c r="M620" s="25"/>
      <c r="N620" s="32">
        <f>((G620-1)*(1-(IF(H620="no",0,'results log'!$B$3)))+1)</f>
        <v>0.050000000000000044</v>
      </c>
      <c r="O620" s="32">
        <f t="shared" si="39"/>
        <v>0</v>
      </c>
      <c r="P620" s="33"/>
      <c r="Q620" s="34"/>
      <c r="R620" s="34">
        <f>IF(ISBLANK(M620),,IF(T620&lt;&gt;1,((IF(M620="WON-EW",(((K620-1)*'results log'!$B$2)*(1-$B$3))+(((L620-1)*'results log'!$B$2)*(1-$B$3)),IF(M620="WON",(((K620-1)*'results log'!$B$2)*(1-$B$3)),IF(M620="PLACED",(((L620-1)*'results log'!$B$2)*(1-$B$3))-'results log'!$B$2,IF(J620=0,-'results log'!$B$2,-('results log'!$B$2*2))))))*E620),0))</f>
        <v>0</v>
      </c>
      <c r="S620" s="34"/>
      <c r="T620" s="19">
        <f t="shared" si="38"/>
        <v>1</v>
      </c>
    </row>
    <row r="621" spans="8:20" ht="15">
      <c r="H621" s="31"/>
      <c r="I621" s="31"/>
      <c r="J621" s="31"/>
      <c r="M621" s="25"/>
      <c r="N621" s="32">
        <f>((G621-1)*(1-(IF(H621="no",0,'results log'!$B$3)))+1)</f>
        <v>0.050000000000000044</v>
      </c>
      <c r="O621" s="32">
        <f t="shared" si="39"/>
        <v>0</v>
      </c>
      <c r="P621" s="33"/>
      <c r="Q621" s="34"/>
      <c r="R621" s="34">
        <f>IF(ISBLANK(M621),,IF(T621&lt;&gt;1,((IF(M621="WON-EW",(((K621-1)*'results log'!$B$2)*(1-$B$3))+(((L621-1)*'results log'!$B$2)*(1-$B$3)),IF(M621="WON",(((K621-1)*'results log'!$B$2)*(1-$B$3)),IF(M621="PLACED",(((L621-1)*'results log'!$B$2)*(1-$B$3))-'results log'!$B$2,IF(J621=0,-'results log'!$B$2,-('results log'!$B$2*2))))))*E621),0))</f>
        <v>0</v>
      </c>
      <c r="S621" s="34"/>
      <c r="T621" s="19">
        <f t="shared" si="38"/>
        <v>1</v>
      </c>
    </row>
    <row r="622" spans="8:20" ht="15">
      <c r="H622" s="31"/>
      <c r="I622" s="31"/>
      <c r="J622" s="31"/>
      <c r="M622" s="25"/>
      <c r="N622" s="32">
        <f>((G622-1)*(1-(IF(H622="no",0,'results log'!$B$3)))+1)</f>
        <v>0.050000000000000044</v>
      </c>
      <c r="O622" s="32">
        <f t="shared" si="39"/>
        <v>0</v>
      </c>
      <c r="P622" s="33"/>
      <c r="Q622" s="34"/>
      <c r="R622" s="34">
        <f>IF(ISBLANK(M622),,IF(T622&lt;&gt;1,((IF(M622="WON-EW",(((K622-1)*'results log'!$B$2)*(1-$B$3))+(((L622-1)*'results log'!$B$2)*(1-$B$3)),IF(M622="WON",(((K622-1)*'results log'!$B$2)*(1-$B$3)),IF(M622="PLACED",(((L622-1)*'results log'!$B$2)*(1-$B$3))-'results log'!$B$2,IF(J622=0,-'results log'!$B$2,-('results log'!$B$2*2))))))*E622),0))</f>
        <v>0</v>
      </c>
      <c r="S622" s="34"/>
      <c r="T622" s="19">
        <f t="shared" si="38"/>
        <v>1</v>
      </c>
    </row>
    <row r="623" spans="8:20" ht="15">
      <c r="H623" s="31"/>
      <c r="I623" s="31"/>
      <c r="J623" s="31"/>
      <c r="M623" s="25"/>
      <c r="N623" s="32">
        <f>((G623-1)*(1-(IF(H623="no",0,'results log'!$B$3)))+1)</f>
        <v>0.050000000000000044</v>
      </c>
      <c r="O623" s="32">
        <f t="shared" si="39"/>
        <v>0</v>
      </c>
      <c r="P623" s="33"/>
      <c r="Q623" s="34"/>
      <c r="R623" s="34">
        <f>IF(ISBLANK(M623),,IF(T623&lt;&gt;1,((IF(M623="WON-EW",(((K623-1)*'results log'!$B$2)*(1-$B$3))+(((L623-1)*'results log'!$B$2)*(1-$B$3)),IF(M623="WON",(((K623-1)*'results log'!$B$2)*(1-$B$3)),IF(M623="PLACED",(((L623-1)*'results log'!$B$2)*(1-$B$3))-'results log'!$B$2,IF(J623=0,-'results log'!$B$2,-('results log'!$B$2*2))))))*E623),0))</f>
        <v>0</v>
      </c>
      <c r="S623" s="34"/>
      <c r="T623" s="19">
        <f t="shared" si="38"/>
        <v>1</v>
      </c>
    </row>
    <row r="624" spans="8:20" ht="15">
      <c r="H624" s="31"/>
      <c r="I624" s="31"/>
      <c r="J624" s="31"/>
      <c r="M624" s="25"/>
      <c r="N624" s="32">
        <f>((G624-1)*(1-(IF(H624="no",0,'results log'!$B$3)))+1)</f>
        <v>0.050000000000000044</v>
      </c>
      <c r="O624" s="32">
        <f t="shared" si="39"/>
        <v>0</v>
      </c>
      <c r="P624" s="33"/>
      <c r="Q624" s="34"/>
      <c r="R624" s="34">
        <f>IF(ISBLANK(M624),,IF(T624&lt;&gt;1,((IF(M624="WON-EW",(((K624-1)*'results log'!$B$2)*(1-$B$3))+(((L624-1)*'results log'!$B$2)*(1-$B$3)),IF(M624="WON",(((K624-1)*'results log'!$B$2)*(1-$B$3)),IF(M624="PLACED",(((L624-1)*'results log'!$B$2)*(1-$B$3))-'results log'!$B$2,IF(J624=0,-'results log'!$B$2,-('results log'!$B$2*2))))))*E624),0))</f>
        <v>0</v>
      </c>
      <c r="S624" s="34"/>
      <c r="T624" s="19">
        <f t="shared" si="38"/>
        <v>1</v>
      </c>
    </row>
    <row r="625" spans="8:20" ht="15">
      <c r="H625" s="31"/>
      <c r="I625" s="31"/>
      <c r="J625" s="31"/>
      <c r="M625" s="25"/>
      <c r="N625" s="32">
        <f>((G625-1)*(1-(IF(H625="no",0,'results log'!$B$3)))+1)</f>
        <v>0.050000000000000044</v>
      </c>
      <c r="O625" s="32">
        <f t="shared" si="39"/>
        <v>0</v>
      </c>
      <c r="P625" s="33"/>
      <c r="Q625" s="34"/>
      <c r="R625" s="34">
        <f>IF(ISBLANK(M625),,IF(T625&lt;&gt;1,((IF(M625="WON-EW",(((K625-1)*'results log'!$B$2)*(1-$B$3))+(((L625-1)*'results log'!$B$2)*(1-$B$3)),IF(M625="WON",(((K625-1)*'results log'!$B$2)*(1-$B$3)),IF(M625="PLACED",(((L625-1)*'results log'!$B$2)*(1-$B$3))-'results log'!$B$2,IF(J625=0,-'results log'!$B$2,-('results log'!$B$2*2))))))*E625),0))</f>
        <v>0</v>
      </c>
      <c r="S625" s="34"/>
      <c r="T625" s="19">
        <f t="shared" si="38"/>
        <v>1</v>
      </c>
    </row>
    <row r="626" spans="8:20" ht="15">
      <c r="H626" s="31"/>
      <c r="I626" s="31"/>
      <c r="J626" s="31"/>
      <c r="M626" s="25"/>
      <c r="N626" s="32">
        <f>((G626-1)*(1-(IF(H626="no",0,'results log'!$B$3)))+1)</f>
        <v>0.050000000000000044</v>
      </c>
      <c r="O626" s="32">
        <f t="shared" si="39"/>
        <v>0</v>
      </c>
      <c r="P626" s="33"/>
      <c r="Q626" s="34"/>
      <c r="R626" s="34">
        <f>IF(ISBLANK(M626),,IF(T626&lt;&gt;1,((IF(M626="WON-EW",(((K626-1)*'results log'!$B$2)*(1-$B$3))+(((L626-1)*'results log'!$B$2)*(1-$B$3)),IF(M626="WON",(((K626-1)*'results log'!$B$2)*(1-$B$3)),IF(M626="PLACED",(((L626-1)*'results log'!$B$2)*(1-$B$3))-'results log'!$B$2,IF(J626=0,-'results log'!$B$2,-('results log'!$B$2*2))))))*E626),0))</f>
        <v>0</v>
      </c>
      <c r="S626" s="34"/>
      <c r="T626" s="19">
        <f t="shared" si="38"/>
        <v>1</v>
      </c>
    </row>
    <row r="627" spans="8:20" ht="15">
      <c r="H627" s="31"/>
      <c r="I627" s="31"/>
      <c r="J627" s="31"/>
      <c r="M627" s="25"/>
      <c r="N627" s="32">
        <f>((G627-1)*(1-(IF(H627="no",0,'results log'!$B$3)))+1)</f>
        <v>0.050000000000000044</v>
      </c>
      <c r="O627" s="32">
        <f t="shared" si="39"/>
        <v>0</v>
      </c>
      <c r="P627" s="33"/>
      <c r="Q627" s="34"/>
      <c r="R627" s="34">
        <f>IF(ISBLANK(M627),,IF(T627&lt;&gt;1,((IF(M627="WON-EW",(((K627-1)*'results log'!$B$2)*(1-$B$3))+(((L627-1)*'results log'!$B$2)*(1-$B$3)),IF(M627="WON",(((K627-1)*'results log'!$B$2)*(1-$B$3)),IF(M627="PLACED",(((L627-1)*'results log'!$B$2)*(1-$B$3))-'results log'!$B$2,IF(J627=0,-'results log'!$B$2,-('results log'!$B$2*2))))))*E627),0))</f>
        <v>0</v>
      </c>
      <c r="S627" s="34"/>
      <c r="T627" s="19">
        <f t="shared" si="38"/>
        <v>1</v>
      </c>
    </row>
    <row r="628" spans="8:20" ht="15">
      <c r="H628" s="31"/>
      <c r="I628" s="31"/>
      <c r="J628" s="31"/>
      <c r="M628" s="25"/>
      <c r="N628" s="32">
        <f>((G628-1)*(1-(IF(H628="no",0,'results log'!$B$3)))+1)</f>
        <v>0.050000000000000044</v>
      </c>
      <c r="O628" s="32">
        <f t="shared" si="39"/>
        <v>0</v>
      </c>
      <c r="P628" s="33"/>
      <c r="Q628" s="34"/>
      <c r="R628" s="34">
        <f>IF(ISBLANK(M628),,IF(T628&lt;&gt;1,((IF(M628="WON-EW",(((K628-1)*'results log'!$B$2)*(1-$B$3))+(((L628-1)*'results log'!$B$2)*(1-$B$3)),IF(M628="WON",(((K628-1)*'results log'!$B$2)*(1-$B$3)),IF(M628="PLACED",(((L628-1)*'results log'!$B$2)*(1-$B$3))-'results log'!$B$2,IF(J628=0,-'results log'!$B$2,-('results log'!$B$2*2))))))*E628),0))</f>
        <v>0</v>
      </c>
      <c r="S628" s="34"/>
      <c r="T628" s="19">
        <f t="shared" si="38"/>
        <v>1</v>
      </c>
    </row>
    <row r="629" spans="8:20" ht="15">
      <c r="H629" s="31"/>
      <c r="I629" s="31"/>
      <c r="J629" s="31"/>
      <c r="M629" s="25"/>
      <c r="N629" s="32">
        <f>((G629-1)*(1-(IF(H629="no",0,'results log'!$B$3)))+1)</f>
        <v>0.050000000000000044</v>
      </c>
      <c r="O629" s="32">
        <f t="shared" si="39"/>
        <v>0</v>
      </c>
      <c r="P629" s="33"/>
      <c r="Q629" s="34"/>
      <c r="R629" s="34">
        <f>IF(ISBLANK(M629),,IF(T629&lt;&gt;1,((IF(M629="WON-EW",(((K629-1)*'results log'!$B$2)*(1-$B$3))+(((L629-1)*'results log'!$B$2)*(1-$B$3)),IF(M629="WON",(((K629-1)*'results log'!$B$2)*(1-$B$3)),IF(M629="PLACED",(((L629-1)*'results log'!$B$2)*(1-$B$3))-'results log'!$B$2,IF(J629=0,-'results log'!$B$2,-('results log'!$B$2*2))))))*E629),0))</f>
        <v>0</v>
      </c>
      <c r="S629" s="34"/>
      <c r="T629" s="19">
        <f t="shared" si="38"/>
        <v>1</v>
      </c>
    </row>
    <row r="630" spans="8:20" ht="15">
      <c r="H630" s="31"/>
      <c r="I630" s="31"/>
      <c r="J630" s="31"/>
      <c r="M630" s="25"/>
      <c r="N630" s="32">
        <f>((G630-1)*(1-(IF(H630="no",0,'results log'!$B$3)))+1)</f>
        <v>0.050000000000000044</v>
      </c>
      <c r="O630" s="32">
        <f t="shared" si="39"/>
        <v>0</v>
      </c>
      <c r="P630" s="33"/>
      <c r="Q630" s="34"/>
      <c r="R630" s="34">
        <f>IF(ISBLANK(M630),,IF(T630&lt;&gt;1,((IF(M630="WON-EW",(((K630-1)*'results log'!$B$2)*(1-$B$3))+(((L630-1)*'results log'!$B$2)*(1-$B$3)),IF(M630="WON",(((K630-1)*'results log'!$B$2)*(1-$B$3)),IF(M630="PLACED",(((L630-1)*'results log'!$B$2)*(1-$B$3))-'results log'!$B$2,IF(J630=0,-'results log'!$B$2,-('results log'!$B$2*2))))))*E630),0))</f>
        <v>0</v>
      </c>
      <c r="S630" s="34"/>
      <c r="T630" s="19">
        <f t="shared" si="38"/>
        <v>1</v>
      </c>
    </row>
    <row r="631" spans="8:20" ht="15">
      <c r="H631" s="31"/>
      <c r="I631" s="31"/>
      <c r="J631" s="31"/>
      <c r="M631" s="25"/>
      <c r="N631" s="32">
        <f>((G631-1)*(1-(IF(H631="no",0,'results log'!$B$3)))+1)</f>
        <v>0.050000000000000044</v>
      </c>
      <c r="O631" s="32">
        <f t="shared" si="39"/>
        <v>0</v>
      </c>
      <c r="P631" s="33"/>
      <c r="Q631" s="34"/>
      <c r="R631" s="34">
        <f>IF(ISBLANK(M631),,IF(T631&lt;&gt;1,((IF(M631="WON-EW",(((K631-1)*'results log'!$B$2)*(1-$B$3))+(((L631-1)*'results log'!$B$2)*(1-$B$3)),IF(M631="WON",(((K631-1)*'results log'!$B$2)*(1-$B$3)),IF(M631="PLACED",(((L631-1)*'results log'!$B$2)*(1-$B$3))-'results log'!$B$2,IF(J631=0,-'results log'!$B$2,-('results log'!$B$2*2))))))*E631),0))</f>
        <v>0</v>
      </c>
      <c r="S631" s="34"/>
      <c r="T631" s="19">
        <f t="shared" si="38"/>
        <v>1</v>
      </c>
    </row>
    <row r="632" spans="8:20" ht="15">
      <c r="H632" s="31"/>
      <c r="I632" s="31"/>
      <c r="J632" s="31"/>
      <c r="M632" s="25"/>
      <c r="N632" s="32">
        <f>((G632-1)*(1-(IF(H632="no",0,'results log'!$B$3)))+1)</f>
        <v>0.050000000000000044</v>
      </c>
      <c r="O632" s="32">
        <f t="shared" si="39"/>
        <v>0</v>
      </c>
      <c r="P632" s="33"/>
      <c r="Q632" s="34"/>
      <c r="R632" s="34">
        <f>IF(ISBLANK(M632),,IF(T632&lt;&gt;1,((IF(M632="WON-EW",(((K632-1)*'results log'!$B$2)*(1-$B$3))+(((L632-1)*'results log'!$B$2)*(1-$B$3)),IF(M632="WON",(((K632-1)*'results log'!$B$2)*(1-$B$3)),IF(M632="PLACED",(((L632-1)*'results log'!$B$2)*(1-$B$3))-'results log'!$B$2,IF(J632=0,-'results log'!$B$2,-('results log'!$B$2*2))))))*E632),0))</f>
        <v>0</v>
      </c>
      <c r="S632" s="34"/>
      <c r="T632" s="19">
        <f t="shared" si="38"/>
        <v>1</v>
      </c>
    </row>
    <row r="633" spans="8:20" ht="15">
      <c r="H633" s="31"/>
      <c r="I633" s="31"/>
      <c r="J633" s="31"/>
      <c r="M633" s="25"/>
      <c r="N633" s="32">
        <f>((G633-1)*(1-(IF(H633="no",0,'results log'!$B$3)))+1)</f>
        <v>0.050000000000000044</v>
      </c>
      <c r="O633" s="32">
        <f t="shared" si="39"/>
        <v>0</v>
      </c>
      <c r="P633" s="33"/>
      <c r="Q633" s="34"/>
      <c r="R633" s="34">
        <f>IF(ISBLANK(M633),,IF(T633&lt;&gt;1,((IF(M633="WON-EW",(((K633-1)*'results log'!$B$2)*(1-$B$3))+(((L633-1)*'results log'!$B$2)*(1-$B$3)),IF(M633="WON",(((K633-1)*'results log'!$B$2)*(1-$B$3)),IF(M633="PLACED",(((L633-1)*'results log'!$B$2)*(1-$B$3))-'results log'!$B$2,IF(J633=0,-'results log'!$B$2,-('results log'!$B$2*2))))))*E633),0))</f>
        <v>0</v>
      </c>
      <c r="S633" s="34"/>
      <c r="T633" s="19">
        <f t="shared" si="38"/>
        <v>1</v>
      </c>
    </row>
    <row r="634" spans="8:20" ht="15">
      <c r="H634" s="31"/>
      <c r="I634" s="31"/>
      <c r="J634" s="31"/>
      <c r="M634" s="25"/>
      <c r="N634" s="32">
        <f>((G634-1)*(1-(IF(H634="no",0,'results log'!$B$3)))+1)</f>
        <v>0.050000000000000044</v>
      </c>
      <c r="O634" s="32">
        <f t="shared" si="39"/>
        <v>0</v>
      </c>
      <c r="P634" s="33"/>
      <c r="Q634" s="34"/>
      <c r="R634" s="34">
        <f>IF(ISBLANK(M634),,IF(T634&lt;&gt;1,((IF(M634="WON-EW",(((K634-1)*'results log'!$B$2)*(1-$B$3))+(((L634-1)*'results log'!$B$2)*(1-$B$3)),IF(M634="WON",(((K634-1)*'results log'!$B$2)*(1-$B$3)),IF(M634="PLACED",(((L634-1)*'results log'!$B$2)*(1-$B$3))-'results log'!$B$2,IF(J634=0,-'results log'!$B$2,-('results log'!$B$2*2))))))*E634),0))</f>
        <v>0</v>
      </c>
      <c r="S634" s="34"/>
      <c r="T634" s="19">
        <f t="shared" si="38"/>
        <v>1</v>
      </c>
    </row>
    <row r="635" spans="8:20" ht="15">
      <c r="H635" s="31"/>
      <c r="I635" s="31"/>
      <c r="J635" s="31"/>
      <c r="M635" s="25"/>
      <c r="N635" s="32">
        <f>((G635-1)*(1-(IF(H635="no",0,'results log'!$B$3)))+1)</f>
        <v>0.050000000000000044</v>
      </c>
      <c r="O635" s="32">
        <f t="shared" si="39"/>
        <v>0</v>
      </c>
      <c r="P635" s="33"/>
      <c r="Q635" s="34"/>
      <c r="R635" s="34">
        <f>IF(ISBLANK(M635),,IF(T635&lt;&gt;1,((IF(M635="WON-EW",(((K635-1)*'results log'!$B$2)*(1-$B$3))+(((L635-1)*'results log'!$B$2)*(1-$B$3)),IF(M635="WON",(((K635-1)*'results log'!$B$2)*(1-$B$3)),IF(M635="PLACED",(((L635-1)*'results log'!$B$2)*(1-$B$3))-'results log'!$B$2,IF(J635=0,-'results log'!$B$2,-('results log'!$B$2*2))))))*E635),0))</f>
        <v>0</v>
      </c>
      <c r="S635" s="34"/>
      <c r="T635" s="19">
        <f t="shared" si="38"/>
        <v>1</v>
      </c>
    </row>
    <row r="636" spans="8:20" ht="15">
      <c r="H636" s="31"/>
      <c r="I636" s="31"/>
      <c r="J636" s="31"/>
      <c r="M636" s="25"/>
      <c r="N636" s="32">
        <f>((G636-1)*(1-(IF(H636="no",0,'results log'!$B$3)))+1)</f>
        <v>0.050000000000000044</v>
      </c>
      <c r="O636" s="32">
        <f t="shared" si="39"/>
        <v>0</v>
      </c>
      <c r="P636" s="33"/>
      <c r="Q636" s="34"/>
      <c r="R636" s="34">
        <f>IF(ISBLANK(M636),,IF(T636&lt;&gt;1,((IF(M636="WON-EW",(((K636-1)*'results log'!$B$2)*(1-$B$3))+(((L636-1)*'results log'!$B$2)*(1-$B$3)),IF(M636="WON",(((K636-1)*'results log'!$B$2)*(1-$B$3)),IF(M636="PLACED",(((L636-1)*'results log'!$B$2)*(1-$B$3))-'results log'!$B$2,IF(J636=0,-'results log'!$B$2,-('results log'!$B$2*2))))))*E636),0))</f>
        <v>0</v>
      </c>
      <c r="S636" s="34"/>
      <c r="T636" s="19">
        <f t="shared" si="38"/>
        <v>1</v>
      </c>
    </row>
    <row r="637" spans="8:20" ht="15">
      <c r="H637" s="31"/>
      <c r="I637" s="31"/>
      <c r="J637" s="31"/>
      <c r="M637" s="25"/>
      <c r="N637" s="32">
        <f>((G637-1)*(1-(IF(H637="no",0,'results log'!$B$3)))+1)</f>
        <v>0.050000000000000044</v>
      </c>
      <c r="O637" s="32">
        <f t="shared" si="39"/>
        <v>0</v>
      </c>
      <c r="P637" s="33"/>
      <c r="Q637" s="34"/>
      <c r="R637" s="34">
        <f>IF(ISBLANK(M637),,IF(T637&lt;&gt;1,((IF(M637="WON-EW",(((K637-1)*'results log'!$B$2)*(1-$B$3))+(((L637-1)*'results log'!$B$2)*(1-$B$3)),IF(M637="WON",(((K637-1)*'results log'!$B$2)*(1-$B$3)),IF(M637="PLACED",(((L637-1)*'results log'!$B$2)*(1-$B$3))-'results log'!$B$2,IF(J637=0,-'results log'!$B$2,-('results log'!$B$2*2))))))*E637),0))</f>
        <v>0</v>
      </c>
      <c r="S637" s="34"/>
      <c r="T637" s="19">
        <f t="shared" si="38"/>
        <v>1</v>
      </c>
    </row>
    <row r="638" spans="8:20" ht="15">
      <c r="H638" s="31"/>
      <c r="I638" s="31"/>
      <c r="J638" s="31"/>
      <c r="M638" s="25"/>
      <c r="N638" s="32">
        <f>((G638-1)*(1-(IF(H638="no",0,'results log'!$B$3)))+1)</f>
        <v>0.050000000000000044</v>
      </c>
      <c r="O638" s="32">
        <f t="shared" si="39"/>
        <v>0</v>
      </c>
      <c r="P638" s="33"/>
      <c r="Q638" s="34"/>
      <c r="R638" s="34">
        <f>IF(ISBLANK(M638),,IF(T638&lt;&gt;1,((IF(M638="WON-EW",(((K638-1)*'results log'!$B$2)*(1-$B$3))+(((L638-1)*'results log'!$B$2)*(1-$B$3)),IF(M638="WON",(((K638-1)*'results log'!$B$2)*(1-$B$3)),IF(M638="PLACED",(((L638-1)*'results log'!$B$2)*(1-$B$3))-'results log'!$B$2,IF(J638=0,-'results log'!$B$2,-('results log'!$B$2*2))))))*E638),0))</f>
        <v>0</v>
      </c>
      <c r="S638" s="34"/>
      <c r="T638" s="19">
        <f t="shared" si="38"/>
        <v>1</v>
      </c>
    </row>
    <row r="639" spans="8:20" ht="15">
      <c r="H639" s="31"/>
      <c r="I639" s="31"/>
      <c r="J639" s="31"/>
      <c r="M639" s="25"/>
      <c r="N639" s="32">
        <f>((G639-1)*(1-(IF(H639="no",0,'results log'!$B$3)))+1)</f>
        <v>0.050000000000000044</v>
      </c>
      <c r="O639" s="32">
        <f t="shared" si="39"/>
        <v>0</v>
      </c>
      <c r="P639" s="33"/>
      <c r="Q639" s="34"/>
      <c r="R639" s="34">
        <f>IF(ISBLANK(M639),,IF(T639&lt;&gt;1,((IF(M639="WON-EW",(((K639-1)*'results log'!$B$2)*(1-$B$3))+(((L639-1)*'results log'!$B$2)*(1-$B$3)),IF(M639="WON",(((K639-1)*'results log'!$B$2)*(1-$B$3)),IF(M639="PLACED",(((L639-1)*'results log'!$B$2)*(1-$B$3))-'results log'!$B$2,IF(J639=0,-'results log'!$B$2,-('results log'!$B$2*2))))))*E639),0))</f>
        <v>0</v>
      </c>
      <c r="S639" s="34"/>
      <c r="T639" s="19">
        <f t="shared" si="38"/>
        <v>1</v>
      </c>
    </row>
    <row r="640" spans="8:20" ht="15">
      <c r="H640" s="31"/>
      <c r="I640" s="31"/>
      <c r="J640" s="31"/>
      <c r="M640" s="25"/>
      <c r="N640" s="32">
        <f>((G640-1)*(1-(IF(H640="no",0,'results log'!$B$3)))+1)</f>
        <v>0.050000000000000044</v>
      </c>
      <c r="O640" s="32">
        <f t="shared" si="39"/>
        <v>0</v>
      </c>
      <c r="P640" s="33"/>
      <c r="Q640" s="34"/>
      <c r="R640" s="34">
        <f>IF(ISBLANK(M640),,IF(T640&lt;&gt;1,((IF(M640="WON-EW",(((K640-1)*'results log'!$B$2)*(1-$B$3))+(((L640-1)*'results log'!$B$2)*(1-$B$3)),IF(M640="WON",(((K640-1)*'results log'!$B$2)*(1-$B$3)),IF(M640="PLACED",(((L640-1)*'results log'!$B$2)*(1-$B$3))-'results log'!$B$2,IF(J640=0,-'results log'!$B$2,-('results log'!$B$2*2))))))*E640),0))</f>
        <v>0</v>
      </c>
      <c r="S640" s="34"/>
      <c r="T640" s="19">
        <f t="shared" si="38"/>
        <v>1</v>
      </c>
    </row>
    <row r="641" spans="8:20" ht="15">
      <c r="H641" s="31"/>
      <c r="I641" s="31"/>
      <c r="J641" s="31"/>
      <c r="M641" s="25"/>
      <c r="N641" s="32">
        <f>((G641-1)*(1-(IF(H641="no",0,'results log'!$B$3)))+1)</f>
        <v>0.050000000000000044</v>
      </c>
      <c r="O641" s="32">
        <f t="shared" si="39"/>
        <v>0</v>
      </c>
      <c r="P641" s="33"/>
      <c r="Q641" s="34"/>
      <c r="R641" s="34">
        <f>IF(ISBLANK(M641),,IF(T641&lt;&gt;1,((IF(M641="WON-EW",(((K641-1)*'results log'!$B$2)*(1-$B$3))+(((L641-1)*'results log'!$B$2)*(1-$B$3)),IF(M641="WON",(((K641-1)*'results log'!$B$2)*(1-$B$3)),IF(M641="PLACED",(((L641-1)*'results log'!$B$2)*(1-$B$3))-'results log'!$B$2,IF(J641=0,-'results log'!$B$2,-('results log'!$B$2*2))))))*E641),0))</f>
        <v>0</v>
      </c>
      <c r="S641" s="34"/>
      <c r="T641" s="19">
        <f t="shared" si="38"/>
        <v>1</v>
      </c>
    </row>
    <row r="642" spans="8:20" ht="15">
      <c r="H642" s="31"/>
      <c r="I642" s="31"/>
      <c r="J642" s="31"/>
      <c r="M642" s="25"/>
      <c r="N642" s="32">
        <f>((G642-1)*(1-(IF(H642="no",0,'results log'!$B$3)))+1)</f>
        <v>0.050000000000000044</v>
      </c>
      <c r="O642" s="32">
        <f t="shared" si="39"/>
        <v>0</v>
      </c>
      <c r="P642" s="33"/>
      <c r="Q642" s="34"/>
      <c r="R642" s="34">
        <f>IF(ISBLANK(M642),,IF(T642&lt;&gt;1,((IF(M642="WON-EW",(((K642-1)*'results log'!$B$2)*(1-$B$3))+(((L642-1)*'results log'!$B$2)*(1-$B$3)),IF(M642="WON",(((K642-1)*'results log'!$B$2)*(1-$B$3)),IF(M642="PLACED",(((L642-1)*'results log'!$B$2)*(1-$B$3))-'results log'!$B$2,IF(J642=0,-'results log'!$B$2,-('results log'!$B$2*2))))))*E642),0))</f>
        <v>0</v>
      </c>
      <c r="S642" s="34"/>
      <c r="T642" s="19">
        <f t="shared" si="38"/>
        <v>1</v>
      </c>
    </row>
    <row r="643" spans="8:20" ht="15">
      <c r="H643" s="31"/>
      <c r="I643" s="31"/>
      <c r="J643" s="31"/>
      <c r="M643" s="25"/>
      <c r="N643" s="32">
        <f>((G643-1)*(1-(IF(H643="no",0,'results log'!$B$3)))+1)</f>
        <v>0.050000000000000044</v>
      </c>
      <c r="O643" s="32">
        <f t="shared" si="39"/>
        <v>0</v>
      </c>
      <c r="P643" s="33"/>
      <c r="Q643" s="34"/>
      <c r="R643" s="34">
        <f>IF(ISBLANK(M643),,IF(T643&lt;&gt;1,((IF(M643="WON-EW",(((K643-1)*'results log'!$B$2)*(1-$B$3))+(((L643-1)*'results log'!$B$2)*(1-$B$3)),IF(M643="WON",(((K643-1)*'results log'!$B$2)*(1-$B$3)),IF(M643="PLACED",(((L643-1)*'results log'!$B$2)*(1-$B$3))-'results log'!$B$2,IF(J643=0,-'results log'!$B$2,-('results log'!$B$2*2))))))*E643),0))</f>
        <v>0</v>
      </c>
      <c r="S643" s="34"/>
      <c r="T643" s="19">
        <f t="shared" si="38"/>
        <v>1</v>
      </c>
    </row>
    <row r="644" spans="8:20" ht="15">
      <c r="H644" s="31"/>
      <c r="I644" s="31"/>
      <c r="J644" s="31"/>
      <c r="M644" s="25"/>
      <c r="N644" s="32">
        <f>((G644-1)*(1-(IF(H644="no",0,'results log'!$B$3)))+1)</f>
        <v>0.050000000000000044</v>
      </c>
      <c r="O644" s="32">
        <f t="shared" si="39"/>
        <v>0</v>
      </c>
      <c r="P644" s="33"/>
      <c r="Q644" s="34"/>
      <c r="R644" s="34">
        <f>IF(ISBLANK(M644),,IF(T644&lt;&gt;1,((IF(M644="WON-EW",(((K644-1)*'results log'!$B$2)*(1-$B$3))+(((L644-1)*'results log'!$B$2)*(1-$B$3)),IF(M644="WON",(((K644-1)*'results log'!$B$2)*(1-$B$3)),IF(M644="PLACED",(((L644-1)*'results log'!$B$2)*(1-$B$3))-'results log'!$B$2,IF(J644=0,-'results log'!$B$2,-('results log'!$B$2*2))))))*E644),0))</f>
        <v>0</v>
      </c>
      <c r="S644" s="34"/>
      <c r="T644" s="19">
        <f t="shared" si="38"/>
        <v>1</v>
      </c>
    </row>
    <row r="645" spans="8:20" ht="15">
      <c r="H645" s="31"/>
      <c r="I645" s="31"/>
      <c r="J645" s="31"/>
      <c r="M645" s="25"/>
      <c r="N645" s="32">
        <f>((G645-1)*(1-(IF(H645="no",0,'results log'!$B$3)))+1)</f>
        <v>0.050000000000000044</v>
      </c>
      <c r="O645" s="32">
        <f t="shared" si="39"/>
        <v>0</v>
      </c>
      <c r="P645" s="33"/>
      <c r="Q645" s="34"/>
      <c r="R645" s="34">
        <f>IF(ISBLANK(M645),,IF(T645&lt;&gt;1,((IF(M645="WON-EW",(((K645-1)*'results log'!$B$2)*(1-$B$3))+(((L645-1)*'results log'!$B$2)*(1-$B$3)),IF(M645="WON",(((K645-1)*'results log'!$B$2)*(1-$B$3)),IF(M645="PLACED",(((L645-1)*'results log'!$B$2)*(1-$B$3))-'results log'!$B$2,IF(J645=0,-'results log'!$B$2,-('results log'!$B$2*2))))))*E645),0))</f>
        <v>0</v>
      </c>
      <c r="S645" s="34"/>
      <c r="T645" s="19">
        <f t="shared" si="38"/>
        <v>1</v>
      </c>
    </row>
    <row r="646" spans="8:20" ht="15">
      <c r="H646" s="31"/>
      <c r="I646" s="31"/>
      <c r="J646" s="31"/>
      <c r="M646" s="25"/>
      <c r="N646" s="32">
        <f>((G646-1)*(1-(IF(H646="no",0,'results log'!$B$3)))+1)</f>
        <v>0.050000000000000044</v>
      </c>
      <c r="O646" s="32">
        <f t="shared" si="39"/>
        <v>0</v>
      </c>
      <c r="P646" s="33"/>
      <c r="Q646" s="34"/>
      <c r="R646" s="34">
        <f>IF(ISBLANK(M646),,IF(T646&lt;&gt;1,((IF(M646="WON-EW",(((K646-1)*'results log'!$B$2)*(1-$B$3))+(((L646-1)*'results log'!$B$2)*(1-$B$3)),IF(M646="WON",(((K646-1)*'results log'!$B$2)*(1-$B$3)),IF(M646="PLACED",(((L646-1)*'results log'!$B$2)*(1-$B$3))-'results log'!$B$2,IF(J646=0,-'results log'!$B$2,-('results log'!$B$2*2))))))*E646),0))</f>
        <v>0</v>
      </c>
      <c r="S646" s="34"/>
      <c r="T646" s="19">
        <f t="shared" si="38"/>
        <v>1</v>
      </c>
    </row>
    <row r="647" spans="8:20" ht="15">
      <c r="H647" s="31"/>
      <c r="I647" s="31"/>
      <c r="J647" s="31"/>
      <c r="M647" s="25"/>
      <c r="N647" s="32">
        <f>((G647-1)*(1-(IF(H647="no",0,'results log'!$B$3)))+1)</f>
        <v>0.050000000000000044</v>
      </c>
      <c r="O647" s="32">
        <f t="shared" si="39"/>
        <v>0</v>
      </c>
      <c r="P647" s="33"/>
      <c r="Q647" s="34"/>
      <c r="R647" s="34">
        <f>IF(ISBLANK(M647),,IF(T647&lt;&gt;1,((IF(M647="WON-EW",(((K647-1)*'results log'!$B$2)*(1-$B$3))+(((L647-1)*'results log'!$B$2)*(1-$B$3)),IF(M647="WON",(((K647-1)*'results log'!$B$2)*(1-$B$3)),IF(M647="PLACED",(((L647-1)*'results log'!$B$2)*(1-$B$3))-'results log'!$B$2,IF(J647=0,-'results log'!$B$2,-('results log'!$B$2*2))))))*E647),0))</f>
        <v>0</v>
      </c>
      <c r="S647" s="34"/>
      <c r="T647" s="19">
        <f t="shared" si="38"/>
        <v>1</v>
      </c>
    </row>
    <row r="648" spans="8:20" ht="15">
      <c r="H648" s="31"/>
      <c r="I648" s="31"/>
      <c r="J648" s="31"/>
      <c r="M648" s="25"/>
      <c r="N648" s="32">
        <f>((G648-1)*(1-(IF(H648="no",0,'results log'!$B$3)))+1)</f>
        <v>0.050000000000000044</v>
      </c>
      <c r="O648" s="32">
        <f t="shared" si="39"/>
        <v>0</v>
      </c>
      <c r="P648" s="33"/>
      <c r="Q648" s="34"/>
      <c r="R648" s="34">
        <f>IF(ISBLANK(M648),,IF(T648&lt;&gt;1,((IF(M648="WON-EW",(((K648-1)*'results log'!$B$2)*(1-$B$3))+(((L648-1)*'results log'!$B$2)*(1-$B$3)),IF(M648="WON",(((K648-1)*'results log'!$B$2)*(1-$B$3)),IF(M648="PLACED",(((L648-1)*'results log'!$B$2)*(1-$B$3))-'results log'!$B$2,IF(J648=0,-'results log'!$B$2,-('results log'!$B$2*2))))))*E648),0))</f>
        <v>0</v>
      </c>
      <c r="S648" s="34"/>
      <c r="T648" s="19">
        <f t="shared" si="38"/>
        <v>1</v>
      </c>
    </row>
    <row r="649" spans="8:20" ht="15">
      <c r="H649" s="31"/>
      <c r="I649" s="31"/>
      <c r="J649" s="31"/>
      <c r="M649" s="25"/>
      <c r="N649" s="32">
        <f>((G649-1)*(1-(IF(H649="no",0,'results log'!$B$3)))+1)</f>
        <v>0.050000000000000044</v>
      </c>
      <c r="O649" s="32">
        <f t="shared" si="39"/>
        <v>0</v>
      </c>
      <c r="P649" s="33"/>
      <c r="Q649" s="34"/>
      <c r="R649" s="34">
        <f>IF(ISBLANK(M649),,IF(T649&lt;&gt;1,((IF(M649="WON-EW",(((K649-1)*'results log'!$B$2)*(1-$B$3))+(((L649-1)*'results log'!$B$2)*(1-$B$3)),IF(M649="WON",(((K649-1)*'results log'!$B$2)*(1-$B$3)),IF(M649="PLACED",(((L649-1)*'results log'!$B$2)*(1-$B$3))-'results log'!$B$2,IF(J649=0,-'results log'!$B$2,-('results log'!$B$2*2))))))*E649),0))</f>
        <v>0</v>
      </c>
      <c r="S649" s="34"/>
      <c r="T649" s="19">
        <f aca="true" t="shared" si="40" ref="T649:T712">IF(ISBLANK(K649),1,IF(ISBLANK(L649),2,99))</f>
        <v>1</v>
      </c>
    </row>
    <row r="650" spans="8:20" ht="15">
      <c r="H650" s="31"/>
      <c r="I650" s="31"/>
      <c r="J650" s="31"/>
      <c r="M650" s="25"/>
      <c r="N650" s="32">
        <f>((G650-1)*(1-(IF(H650="no",0,'results log'!$B$3)))+1)</f>
        <v>0.050000000000000044</v>
      </c>
      <c r="O650" s="32">
        <f t="shared" si="39"/>
        <v>0</v>
      </c>
      <c r="P650" s="33"/>
      <c r="Q650" s="34"/>
      <c r="R650" s="34">
        <f>IF(ISBLANK(M650),,IF(T650&lt;&gt;1,((IF(M650="WON-EW",(((K650-1)*'results log'!$B$2)*(1-$B$3))+(((L650-1)*'results log'!$B$2)*(1-$B$3)),IF(M650="WON",(((K650-1)*'results log'!$B$2)*(1-$B$3)),IF(M650="PLACED",(((L650-1)*'results log'!$B$2)*(1-$B$3))-'results log'!$B$2,IF(J650=0,-'results log'!$B$2,-('results log'!$B$2*2))))))*E650),0))</f>
        <v>0</v>
      </c>
      <c r="S650" s="34"/>
      <c r="T650" s="19">
        <f t="shared" si="40"/>
        <v>1</v>
      </c>
    </row>
    <row r="651" spans="8:20" ht="15">
      <c r="H651" s="31"/>
      <c r="I651" s="31"/>
      <c r="J651" s="31"/>
      <c r="M651" s="25"/>
      <c r="N651" s="32">
        <f>((G651-1)*(1-(IF(H651="no",0,'results log'!$B$3)))+1)</f>
        <v>0.050000000000000044</v>
      </c>
      <c r="O651" s="32">
        <f t="shared" si="39"/>
        <v>0</v>
      </c>
      <c r="P651" s="33"/>
      <c r="Q651" s="34"/>
      <c r="R651" s="34">
        <f>IF(ISBLANK(M651),,IF(T651&lt;&gt;1,((IF(M651="WON-EW",(((K651-1)*'results log'!$B$2)*(1-$B$3))+(((L651-1)*'results log'!$B$2)*(1-$B$3)),IF(M651="WON",(((K651-1)*'results log'!$B$2)*(1-$B$3)),IF(M651="PLACED",(((L651-1)*'results log'!$B$2)*(1-$B$3))-'results log'!$B$2,IF(J651=0,-'results log'!$B$2,-('results log'!$B$2*2))))))*E651),0))</f>
        <v>0</v>
      </c>
      <c r="S651" s="34"/>
      <c r="T651" s="19">
        <f t="shared" si="40"/>
        <v>1</v>
      </c>
    </row>
    <row r="652" spans="8:20" ht="15">
      <c r="H652" s="31"/>
      <c r="I652" s="31"/>
      <c r="J652" s="31"/>
      <c r="M652" s="25"/>
      <c r="N652" s="32">
        <f>((G652-1)*(1-(IF(H652="no",0,'results log'!$B$3)))+1)</f>
        <v>0.050000000000000044</v>
      </c>
      <c r="O652" s="32">
        <f t="shared" si="39"/>
        <v>0</v>
      </c>
      <c r="P652" s="33"/>
      <c r="Q652" s="34"/>
      <c r="R652" s="34">
        <f>IF(ISBLANK(M652),,IF(T652&lt;&gt;1,((IF(M652="WON-EW",(((K652-1)*'results log'!$B$2)*(1-$B$3))+(((L652-1)*'results log'!$B$2)*(1-$B$3)),IF(M652="WON",(((K652-1)*'results log'!$B$2)*(1-$B$3)),IF(M652="PLACED",(((L652-1)*'results log'!$B$2)*(1-$B$3))-'results log'!$B$2,IF(J652=0,-'results log'!$B$2,-('results log'!$B$2*2))))))*E652),0))</f>
        <v>0</v>
      </c>
      <c r="S652" s="34"/>
      <c r="T652" s="19">
        <f t="shared" si="40"/>
        <v>1</v>
      </c>
    </row>
    <row r="653" spans="8:20" ht="15">
      <c r="H653" s="31"/>
      <c r="I653" s="31"/>
      <c r="J653" s="31"/>
      <c r="M653" s="25"/>
      <c r="N653" s="32">
        <f>((G653-1)*(1-(IF(H653="no",0,'results log'!$B$3)))+1)</f>
        <v>0.050000000000000044</v>
      </c>
      <c r="O653" s="32">
        <f t="shared" si="39"/>
        <v>0</v>
      </c>
      <c r="P653" s="33"/>
      <c r="Q653" s="34"/>
      <c r="R653" s="34">
        <f>IF(ISBLANK(M653),,IF(T653&lt;&gt;1,((IF(M653="WON-EW",(((K653-1)*'results log'!$B$2)*(1-$B$3))+(((L653-1)*'results log'!$B$2)*(1-$B$3)),IF(M653="WON",(((K653-1)*'results log'!$B$2)*(1-$B$3)),IF(M653="PLACED",(((L653-1)*'results log'!$B$2)*(1-$B$3))-'results log'!$B$2,IF(J653=0,-'results log'!$B$2,-('results log'!$B$2*2))))))*E653),0))</f>
        <v>0</v>
      </c>
      <c r="S653" s="34"/>
      <c r="T653" s="19">
        <f t="shared" si="40"/>
        <v>1</v>
      </c>
    </row>
    <row r="654" spans="8:20" ht="15">
      <c r="H654" s="31"/>
      <c r="I654" s="31"/>
      <c r="J654" s="31"/>
      <c r="M654" s="25"/>
      <c r="N654" s="32">
        <f>((G654-1)*(1-(IF(H654="no",0,'results log'!$B$3)))+1)</f>
        <v>0.050000000000000044</v>
      </c>
      <c r="O654" s="32">
        <f t="shared" si="39"/>
        <v>0</v>
      </c>
      <c r="P654" s="33"/>
      <c r="Q654" s="34"/>
      <c r="R654" s="34">
        <f>IF(ISBLANK(M654),,IF(T654&lt;&gt;1,((IF(M654="WON-EW",(((K654-1)*'results log'!$B$2)*(1-$B$3))+(((L654-1)*'results log'!$B$2)*(1-$B$3)),IF(M654="WON",(((K654-1)*'results log'!$B$2)*(1-$B$3)),IF(M654="PLACED",(((L654-1)*'results log'!$B$2)*(1-$B$3))-'results log'!$B$2,IF(J654=0,-'results log'!$B$2,-('results log'!$B$2*2))))))*E654),0))</f>
        <v>0</v>
      </c>
      <c r="S654" s="34"/>
      <c r="T654" s="19">
        <f t="shared" si="40"/>
        <v>1</v>
      </c>
    </row>
    <row r="655" spans="8:20" ht="15">
      <c r="H655" s="31"/>
      <c r="I655" s="31"/>
      <c r="J655" s="31"/>
      <c r="M655" s="25"/>
      <c r="N655" s="32">
        <f>((G655-1)*(1-(IF(H655="no",0,'results log'!$B$3)))+1)</f>
        <v>0.050000000000000044</v>
      </c>
      <c r="O655" s="32">
        <f aca="true" t="shared" si="41" ref="O655:O718">E655*IF(I655="yes",2,1)</f>
        <v>0</v>
      </c>
      <c r="P655" s="33"/>
      <c r="Q655" s="34"/>
      <c r="R655" s="34">
        <f>IF(ISBLANK(M655),,IF(T655&lt;&gt;1,((IF(M655="WON-EW",(((K655-1)*'results log'!$B$2)*(1-$B$3))+(((L655-1)*'results log'!$B$2)*(1-$B$3)),IF(M655="WON",(((K655-1)*'results log'!$B$2)*(1-$B$3)),IF(M655="PLACED",(((L655-1)*'results log'!$B$2)*(1-$B$3))-'results log'!$B$2,IF(J655=0,-'results log'!$B$2,-('results log'!$B$2*2))))))*E655),0))</f>
        <v>0</v>
      </c>
      <c r="S655" s="34"/>
      <c r="T655" s="19">
        <f t="shared" si="40"/>
        <v>1</v>
      </c>
    </row>
    <row r="656" spans="8:20" ht="15">
      <c r="H656" s="31"/>
      <c r="I656" s="31"/>
      <c r="J656" s="31"/>
      <c r="M656" s="25"/>
      <c r="N656" s="32">
        <f>((G656-1)*(1-(IF(H656="no",0,'results log'!$B$3)))+1)</f>
        <v>0.050000000000000044</v>
      </c>
      <c r="O656" s="32">
        <f t="shared" si="41"/>
        <v>0</v>
      </c>
      <c r="P656" s="33"/>
      <c r="Q656" s="34"/>
      <c r="R656" s="34">
        <f>IF(ISBLANK(M656),,IF(T656&lt;&gt;1,((IF(M656="WON-EW",(((K656-1)*'results log'!$B$2)*(1-$B$3))+(((L656-1)*'results log'!$B$2)*(1-$B$3)),IF(M656="WON",(((K656-1)*'results log'!$B$2)*(1-$B$3)),IF(M656="PLACED",(((L656-1)*'results log'!$B$2)*(1-$B$3))-'results log'!$B$2,IF(J656=0,-'results log'!$B$2,-('results log'!$B$2*2))))))*E656),0))</f>
        <v>0</v>
      </c>
      <c r="S656" s="34"/>
      <c r="T656" s="19">
        <f t="shared" si="40"/>
        <v>1</v>
      </c>
    </row>
    <row r="657" spans="8:20" ht="15">
      <c r="H657" s="31"/>
      <c r="I657" s="31"/>
      <c r="J657" s="31"/>
      <c r="M657" s="25"/>
      <c r="N657" s="32">
        <f>((G657-1)*(1-(IF(H657="no",0,'results log'!$B$3)))+1)</f>
        <v>0.050000000000000044</v>
      </c>
      <c r="O657" s="32">
        <f t="shared" si="41"/>
        <v>0</v>
      </c>
      <c r="P657" s="33"/>
      <c r="Q657" s="34"/>
      <c r="R657" s="34">
        <f>IF(ISBLANK(M657),,IF(T657&lt;&gt;1,((IF(M657="WON-EW",(((K657-1)*'results log'!$B$2)*(1-$B$3))+(((L657-1)*'results log'!$B$2)*(1-$B$3)),IF(M657="WON",(((K657-1)*'results log'!$B$2)*(1-$B$3)),IF(M657="PLACED",(((L657-1)*'results log'!$B$2)*(1-$B$3))-'results log'!$B$2,IF(J657=0,-'results log'!$B$2,-('results log'!$B$2*2))))))*E657),0))</f>
        <v>0</v>
      </c>
      <c r="S657" s="34"/>
      <c r="T657" s="19">
        <f t="shared" si="40"/>
        <v>1</v>
      </c>
    </row>
    <row r="658" spans="8:20" ht="15">
      <c r="H658" s="31"/>
      <c r="I658" s="31"/>
      <c r="J658" s="31"/>
      <c r="M658" s="25"/>
      <c r="N658" s="32">
        <f>((G658-1)*(1-(IF(H658="no",0,'results log'!$B$3)))+1)</f>
        <v>0.050000000000000044</v>
      </c>
      <c r="O658" s="32">
        <f t="shared" si="41"/>
        <v>0</v>
      </c>
      <c r="P658" s="33"/>
      <c r="Q658" s="34"/>
      <c r="R658" s="34">
        <f>IF(ISBLANK(M658),,IF(T658&lt;&gt;1,((IF(M658="WON-EW",(((K658-1)*'results log'!$B$2)*(1-$B$3))+(((L658-1)*'results log'!$B$2)*(1-$B$3)),IF(M658="WON",(((K658-1)*'results log'!$B$2)*(1-$B$3)),IF(M658="PLACED",(((L658-1)*'results log'!$B$2)*(1-$B$3))-'results log'!$B$2,IF(J658=0,-'results log'!$B$2,-('results log'!$B$2*2))))))*E658),0))</f>
        <v>0</v>
      </c>
      <c r="S658" s="34"/>
      <c r="T658" s="19">
        <f t="shared" si="40"/>
        <v>1</v>
      </c>
    </row>
    <row r="659" spans="8:20" ht="15">
      <c r="H659" s="31"/>
      <c r="I659" s="31"/>
      <c r="J659" s="31"/>
      <c r="M659" s="25"/>
      <c r="N659" s="32">
        <f>((G659-1)*(1-(IF(H659="no",0,'results log'!$B$3)))+1)</f>
        <v>0.050000000000000044</v>
      </c>
      <c r="O659" s="32">
        <f t="shared" si="41"/>
        <v>0</v>
      </c>
      <c r="P659" s="33"/>
      <c r="Q659" s="34"/>
      <c r="R659" s="34">
        <f>IF(ISBLANK(M659),,IF(T659&lt;&gt;1,((IF(M659="WON-EW",(((K659-1)*'results log'!$B$2)*(1-$B$3))+(((L659-1)*'results log'!$B$2)*(1-$B$3)),IF(M659="WON",(((K659-1)*'results log'!$B$2)*(1-$B$3)),IF(M659="PLACED",(((L659-1)*'results log'!$B$2)*(1-$B$3))-'results log'!$B$2,IF(J659=0,-'results log'!$B$2,-('results log'!$B$2*2))))))*E659),0))</f>
        <v>0</v>
      </c>
      <c r="S659" s="34"/>
      <c r="T659" s="19">
        <f t="shared" si="40"/>
        <v>1</v>
      </c>
    </row>
    <row r="660" spans="8:20" ht="15">
      <c r="H660" s="31"/>
      <c r="I660" s="31"/>
      <c r="J660" s="31"/>
      <c r="M660" s="25"/>
      <c r="N660" s="32">
        <f>((G660-1)*(1-(IF(H660="no",0,'results log'!$B$3)))+1)</f>
        <v>0.050000000000000044</v>
      </c>
      <c r="O660" s="32">
        <f t="shared" si="41"/>
        <v>0</v>
      </c>
      <c r="P660" s="33"/>
      <c r="Q660" s="34"/>
      <c r="R660" s="34">
        <f>IF(ISBLANK(M660),,IF(T660&lt;&gt;1,((IF(M660="WON-EW",(((K660-1)*'results log'!$B$2)*(1-$B$3))+(((L660-1)*'results log'!$B$2)*(1-$B$3)),IF(M660="WON",(((K660-1)*'results log'!$B$2)*(1-$B$3)),IF(M660="PLACED",(((L660-1)*'results log'!$B$2)*(1-$B$3))-'results log'!$B$2,IF(J660=0,-'results log'!$B$2,-('results log'!$B$2*2))))))*E660),0))</f>
        <v>0</v>
      </c>
      <c r="S660" s="34"/>
      <c r="T660" s="19">
        <f t="shared" si="40"/>
        <v>1</v>
      </c>
    </row>
    <row r="661" spans="8:20" ht="15">
      <c r="H661" s="31"/>
      <c r="I661" s="31"/>
      <c r="J661" s="31"/>
      <c r="M661" s="25"/>
      <c r="N661" s="32">
        <f>((G661-1)*(1-(IF(H661="no",0,'results log'!$B$3)))+1)</f>
        <v>0.050000000000000044</v>
      </c>
      <c r="O661" s="32">
        <f t="shared" si="41"/>
        <v>0</v>
      </c>
      <c r="P661" s="33"/>
      <c r="Q661" s="34"/>
      <c r="R661" s="34">
        <f>IF(ISBLANK(M661),,IF(T661&lt;&gt;1,((IF(M661="WON-EW",(((K661-1)*'results log'!$B$2)*(1-$B$3))+(((L661-1)*'results log'!$B$2)*(1-$B$3)),IF(M661="WON",(((K661-1)*'results log'!$B$2)*(1-$B$3)),IF(M661="PLACED",(((L661-1)*'results log'!$B$2)*(1-$B$3))-'results log'!$B$2,IF(J661=0,-'results log'!$B$2,-('results log'!$B$2*2))))))*E661),0))</f>
        <v>0</v>
      </c>
      <c r="S661" s="34"/>
      <c r="T661" s="19">
        <f t="shared" si="40"/>
        <v>1</v>
      </c>
    </row>
    <row r="662" spans="8:20" ht="15">
      <c r="H662" s="31"/>
      <c r="I662" s="31"/>
      <c r="J662" s="31"/>
      <c r="M662" s="25"/>
      <c r="N662" s="32">
        <f>((G662-1)*(1-(IF(H662="no",0,'results log'!$B$3)))+1)</f>
        <v>0.050000000000000044</v>
      </c>
      <c r="O662" s="32">
        <f t="shared" si="41"/>
        <v>0</v>
      </c>
      <c r="P662" s="33"/>
      <c r="Q662" s="34"/>
      <c r="R662" s="34">
        <f>IF(ISBLANK(M662),,IF(T662&lt;&gt;1,((IF(M662="WON-EW",(((K662-1)*'results log'!$B$2)*(1-$B$3))+(((L662-1)*'results log'!$B$2)*(1-$B$3)),IF(M662="WON",(((K662-1)*'results log'!$B$2)*(1-$B$3)),IF(M662="PLACED",(((L662-1)*'results log'!$B$2)*(1-$B$3))-'results log'!$B$2,IF(J662=0,-'results log'!$B$2,-('results log'!$B$2*2))))))*E662),0))</f>
        <v>0</v>
      </c>
      <c r="S662" s="34"/>
      <c r="T662" s="19">
        <f t="shared" si="40"/>
        <v>1</v>
      </c>
    </row>
    <row r="663" spans="8:20" ht="15">
      <c r="H663" s="31"/>
      <c r="I663" s="31"/>
      <c r="J663" s="31"/>
      <c r="M663" s="25"/>
      <c r="N663" s="32">
        <f>((G663-1)*(1-(IF(H663="no",0,'results log'!$B$3)))+1)</f>
        <v>0.050000000000000044</v>
      </c>
      <c r="O663" s="32">
        <f t="shared" si="41"/>
        <v>0</v>
      </c>
      <c r="P663" s="33"/>
      <c r="Q663" s="34"/>
      <c r="R663" s="34">
        <f>IF(ISBLANK(M663),,IF(T663&lt;&gt;1,((IF(M663="WON-EW",(((K663-1)*'results log'!$B$2)*(1-$B$3))+(((L663-1)*'results log'!$B$2)*(1-$B$3)),IF(M663="WON",(((K663-1)*'results log'!$B$2)*(1-$B$3)),IF(M663="PLACED",(((L663-1)*'results log'!$B$2)*(1-$B$3))-'results log'!$B$2,IF(J663=0,-'results log'!$B$2,-('results log'!$B$2*2))))))*E663),0))</f>
        <v>0</v>
      </c>
      <c r="S663" s="34"/>
      <c r="T663" s="19">
        <f t="shared" si="40"/>
        <v>1</v>
      </c>
    </row>
    <row r="664" spans="8:20" ht="15">
      <c r="H664" s="31"/>
      <c r="I664" s="31"/>
      <c r="J664" s="31"/>
      <c r="M664" s="25"/>
      <c r="N664" s="32">
        <f>((G664-1)*(1-(IF(H664="no",0,'results log'!$B$3)))+1)</f>
        <v>0.050000000000000044</v>
      </c>
      <c r="O664" s="32">
        <f t="shared" si="41"/>
        <v>0</v>
      </c>
      <c r="P664" s="33"/>
      <c r="Q664" s="34"/>
      <c r="R664" s="34">
        <f>IF(ISBLANK(M664),,IF(T664&lt;&gt;1,((IF(M664="WON-EW",(((K664-1)*'results log'!$B$2)*(1-$B$3))+(((L664-1)*'results log'!$B$2)*(1-$B$3)),IF(M664="WON",(((K664-1)*'results log'!$B$2)*(1-$B$3)),IF(M664="PLACED",(((L664-1)*'results log'!$B$2)*(1-$B$3))-'results log'!$B$2,IF(J664=0,-'results log'!$B$2,-('results log'!$B$2*2))))))*E664),0))</f>
        <v>0</v>
      </c>
      <c r="S664" s="34"/>
      <c r="T664" s="19">
        <f t="shared" si="40"/>
        <v>1</v>
      </c>
    </row>
    <row r="665" spans="8:20" ht="15">
      <c r="H665" s="31"/>
      <c r="I665" s="31"/>
      <c r="J665" s="31"/>
      <c r="M665" s="25"/>
      <c r="N665" s="32">
        <f>((G665-1)*(1-(IF(H665="no",0,'results log'!$B$3)))+1)</f>
        <v>0.050000000000000044</v>
      </c>
      <c r="O665" s="32">
        <f t="shared" si="41"/>
        <v>0</v>
      </c>
      <c r="P665" s="33"/>
      <c r="Q665" s="34"/>
      <c r="R665" s="34">
        <f>IF(ISBLANK(M665),,IF(T665&lt;&gt;1,((IF(M665="WON-EW",(((K665-1)*'results log'!$B$2)*(1-$B$3))+(((L665-1)*'results log'!$B$2)*(1-$B$3)),IF(M665="WON",(((K665-1)*'results log'!$B$2)*(1-$B$3)),IF(M665="PLACED",(((L665-1)*'results log'!$B$2)*(1-$B$3))-'results log'!$B$2,IF(J665=0,-'results log'!$B$2,-('results log'!$B$2*2))))))*E665),0))</f>
        <v>0</v>
      </c>
      <c r="S665" s="34"/>
      <c r="T665" s="19">
        <f t="shared" si="40"/>
        <v>1</v>
      </c>
    </row>
    <row r="666" spans="8:20" ht="15">
      <c r="H666" s="31"/>
      <c r="I666" s="31"/>
      <c r="J666" s="31"/>
      <c r="M666" s="25"/>
      <c r="N666" s="32">
        <f>((G666-1)*(1-(IF(H666="no",0,'results log'!$B$3)))+1)</f>
        <v>0.050000000000000044</v>
      </c>
      <c r="O666" s="32">
        <f t="shared" si="41"/>
        <v>0</v>
      </c>
      <c r="P666" s="33"/>
      <c r="Q666" s="34"/>
      <c r="R666" s="34">
        <f>IF(ISBLANK(M666),,IF(T666&lt;&gt;1,((IF(M666="WON-EW",(((K666-1)*'results log'!$B$2)*(1-$B$3))+(((L666-1)*'results log'!$B$2)*(1-$B$3)),IF(M666="WON",(((K666-1)*'results log'!$B$2)*(1-$B$3)),IF(M666="PLACED",(((L666-1)*'results log'!$B$2)*(1-$B$3))-'results log'!$B$2,IF(J666=0,-'results log'!$B$2,-('results log'!$B$2*2))))))*E666),0))</f>
        <v>0</v>
      </c>
      <c r="S666" s="34"/>
      <c r="T666" s="19">
        <f t="shared" si="40"/>
        <v>1</v>
      </c>
    </row>
    <row r="667" spans="8:20" ht="15">
      <c r="H667" s="31"/>
      <c r="I667" s="31"/>
      <c r="J667" s="31"/>
      <c r="M667" s="25"/>
      <c r="N667" s="32">
        <f>((G667-1)*(1-(IF(H667="no",0,'results log'!$B$3)))+1)</f>
        <v>0.050000000000000044</v>
      </c>
      <c r="O667" s="32">
        <f t="shared" si="41"/>
        <v>0</v>
      </c>
      <c r="P667" s="33"/>
      <c r="Q667" s="34"/>
      <c r="R667" s="34">
        <f>IF(ISBLANK(M667),,IF(T667&lt;&gt;1,((IF(M667="WON-EW",(((K667-1)*'results log'!$B$2)*(1-$B$3))+(((L667-1)*'results log'!$B$2)*(1-$B$3)),IF(M667="WON",(((K667-1)*'results log'!$B$2)*(1-$B$3)),IF(M667="PLACED",(((L667-1)*'results log'!$B$2)*(1-$B$3))-'results log'!$B$2,IF(J667=0,-'results log'!$B$2,-('results log'!$B$2*2))))))*E667),0))</f>
        <v>0</v>
      </c>
      <c r="S667" s="34"/>
      <c r="T667" s="19">
        <f t="shared" si="40"/>
        <v>1</v>
      </c>
    </row>
    <row r="668" spans="8:20" ht="15">
      <c r="H668" s="31"/>
      <c r="I668" s="31"/>
      <c r="J668" s="31"/>
      <c r="M668" s="25"/>
      <c r="N668" s="32">
        <f>((G668-1)*(1-(IF(H668="no",0,'results log'!$B$3)))+1)</f>
        <v>0.050000000000000044</v>
      </c>
      <c r="O668" s="32">
        <f t="shared" si="41"/>
        <v>0</v>
      </c>
      <c r="P668" s="33"/>
      <c r="Q668" s="34"/>
      <c r="R668" s="34">
        <f>IF(ISBLANK(M668),,IF(T668&lt;&gt;1,((IF(M668="WON-EW",(((K668-1)*'results log'!$B$2)*(1-$B$3))+(((L668-1)*'results log'!$B$2)*(1-$B$3)),IF(M668="WON",(((K668-1)*'results log'!$B$2)*(1-$B$3)),IF(M668="PLACED",(((L668-1)*'results log'!$B$2)*(1-$B$3))-'results log'!$B$2,IF(J668=0,-'results log'!$B$2,-('results log'!$B$2*2))))))*E668),0))</f>
        <v>0</v>
      </c>
      <c r="S668" s="34"/>
      <c r="T668" s="19">
        <f t="shared" si="40"/>
        <v>1</v>
      </c>
    </row>
    <row r="669" spans="8:20" ht="15">
      <c r="H669" s="31"/>
      <c r="I669" s="31"/>
      <c r="J669" s="31"/>
      <c r="M669" s="25"/>
      <c r="N669" s="32">
        <f>((G669-1)*(1-(IF(H669="no",0,'results log'!$B$3)))+1)</f>
        <v>0.050000000000000044</v>
      </c>
      <c r="O669" s="32">
        <f t="shared" si="41"/>
        <v>0</v>
      </c>
      <c r="P669" s="33"/>
      <c r="Q669" s="34"/>
      <c r="R669" s="34">
        <f>IF(ISBLANK(M669),,IF(T669&lt;&gt;1,((IF(M669="WON-EW",(((K669-1)*'results log'!$B$2)*(1-$B$3))+(((L669-1)*'results log'!$B$2)*(1-$B$3)),IF(M669="WON",(((K669-1)*'results log'!$B$2)*(1-$B$3)),IF(M669="PLACED",(((L669-1)*'results log'!$B$2)*(1-$B$3))-'results log'!$B$2,IF(J669=0,-'results log'!$B$2,-('results log'!$B$2*2))))))*E669),0))</f>
        <v>0</v>
      </c>
      <c r="S669" s="34"/>
      <c r="T669" s="19">
        <f t="shared" si="40"/>
        <v>1</v>
      </c>
    </row>
    <row r="670" spans="8:20" ht="15">
      <c r="H670" s="31"/>
      <c r="I670" s="31"/>
      <c r="J670" s="31"/>
      <c r="M670" s="25"/>
      <c r="N670" s="32">
        <f>((G670-1)*(1-(IF(H670="no",0,'results log'!$B$3)))+1)</f>
        <v>0.050000000000000044</v>
      </c>
      <c r="O670" s="32">
        <f t="shared" si="41"/>
        <v>0</v>
      </c>
      <c r="P670" s="33"/>
      <c r="Q670" s="34"/>
      <c r="R670" s="34">
        <f>IF(ISBLANK(M670),,IF(T670&lt;&gt;1,((IF(M670="WON-EW",(((K670-1)*'results log'!$B$2)*(1-$B$3))+(((L670-1)*'results log'!$B$2)*(1-$B$3)),IF(M670="WON",(((K670-1)*'results log'!$B$2)*(1-$B$3)),IF(M670="PLACED",(((L670-1)*'results log'!$B$2)*(1-$B$3))-'results log'!$B$2,IF(J670=0,-'results log'!$B$2,-('results log'!$B$2*2))))))*E670),0))</f>
        <v>0</v>
      </c>
      <c r="S670" s="34"/>
      <c r="T670" s="19">
        <f t="shared" si="40"/>
        <v>1</v>
      </c>
    </row>
    <row r="671" spans="8:20" ht="15">
      <c r="H671" s="31"/>
      <c r="I671" s="31"/>
      <c r="J671" s="31"/>
      <c r="M671" s="25"/>
      <c r="N671" s="32">
        <f>((G671-1)*(1-(IF(H671="no",0,'results log'!$B$3)))+1)</f>
        <v>0.050000000000000044</v>
      </c>
      <c r="O671" s="32">
        <f t="shared" si="41"/>
        <v>0</v>
      </c>
      <c r="P671" s="33"/>
      <c r="Q671" s="34"/>
      <c r="R671" s="34">
        <f>IF(ISBLANK(M671),,IF(T671&lt;&gt;1,((IF(M671="WON-EW",(((K671-1)*'results log'!$B$2)*(1-$B$3))+(((L671-1)*'results log'!$B$2)*(1-$B$3)),IF(M671="WON",(((K671-1)*'results log'!$B$2)*(1-$B$3)),IF(M671="PLACED",(((L671-1)*'results log'!$B$2)*(1-$B$3))-'results log'!$B$2,IF(J671=0,-'results log'!$B$2,-('results log'!$B$2*2))))))*E671),0))</f>
        <v>0</v>
      </c>
      <c r="S671" s="34"/>
      <c r="T671" s="19">
        <f t="shared" si="40"/>
        <v>1</v>
      </c>
    </row>
    <row r="672" spans="8:20" ht="15">
      <c r="H672" s="31"/>
      <c r="I672" s="31"/>
      <c r="J672" s="31"/>
      <c r="M672" s="25"/>
      <c r="N672" s="32">
        <f>((G672-1)*(1-(IF(H672="no",0,'results log'!$B$3)))+1)</f>
        <v>0.050000000000000044</v>
      </c>
      <c r="O672" s="32">
        <f t="shared" si="41"/>
        <v>0</v>
      </c>
      <c r="P672" s="33"/>
      <c r="Q672" s="34"/>
      <c r="R672" s="34">
        <f>IF(ISBLANK(M672),,IF(T672&lt;&gt;1,((IF(M672="WON-EW",(((K672-1)*'results log'!$B$2)*(1-$B$3))+(((L672-1)*'results log'!$B$2)*(1-$B$3)),IF(M672="WON",(((K672-1)*'results log'!$B$2)*(1-$B$3)),IF(M672="PLACED",(((L672-1)*'results log'!$B$2)*(1-$B$3))-'results log'!$B$2,IF(J672=0,-'results log'!$B$2,-('results log'!$B$2*2))))))*E672),0))</f>
        <v>0</v>
      </c>
      <c r="S672" s="34"/>
      <c r="T672" s="19">
        <f t="shared" si="40"/>
        <v>1</v>
      </c>
    </row>
    <row r="673" spans="8:20" ht="15">
      <c r="H673" s="31"/>
      <c r="I673" s="31"/>
      <c r="J673" s="31"/>
      <c r="M673" s="25"/>
      <c r="N673" s="32">
        <f>((G673-1)*(1-(IF(H673="no",0,'results log'!$B$3)))+1)</f>
        <v>0.050000000000000044</v>
      </c>
      <c r="O673" s="32">
        <f t="shared" si="41"/>
        <v>0</v>
      </c>
      <c r="P673" s="33"/>
      <c r="Q673" s="34"/>
      <c r="R673" s="34">
        <f>IF(ISBLANK(M673),,IF(T673&lt;&gt;1,((IF(M673="WON-EW",(((K673-1)*'results log'!$B$2)*(1-$B$3))+(((L673-1)*'results log'!$B$2)*(1-$B$3)),IF(M673="WON",(((K673-1)*'results log'!$B$2)*(1-$B$3)),IF(M673="PLACED",(((L673-1)*'results log'!$B$2)*(1-$B$3))-'results log'!$B$2,IF(J673=0,-'results log'!$B$2,-('results log'!$B$2*2))))))*E673),0))</f>
        <v>0</v>
      </c>
      <c r="S673" s="34"/>
      <c r="T673" s="19">
        <f t="shared" si="40"/>
        <v>1</v>
      </c>
    </row>
    <row r="674" spans="8:20" ht="15">
      <c r="H674" s="31"/>
      <c r="I674" s="31"/>
      <c r="J674" s="31"/>
      <c r="M674" s="25"/>
      <c r="N674" s="32">
        <f>((G674-1)*(1-(IF(H674="no",0,'results log'!$B$3)))+1)</f>
        <v>0.050000000000000044</v>
      </c>
      <c r="O674" s="32">
        <f t="shared" si="41"/>
        <v>0</v>
      </c>
      <c r="P674" s="33"/>
      <c r="Q674" s="34"/>
      <c r="R674" s="34">
        <f>IF(ISBLANK(M674),,IF(T674&lt;&gt;1,((IF(M674="WON-EW",(((K674-1)*'results log'!$B$2)*(1-$B$3))+(((L674-1)*'results log'!$B$2)*(1-$B$3)),IF(M674="WON",(((K674-1)*'results log'!$B$2)*(1-$B$3)),IF(M674="PLACED",(((L674-1)*'results log'!$B$2)*(1-$B$3))-'results log'!$B$2,IF(J674=0,-'results log'!$B$2,-('results log'!$B$2*2))))))*E674),0))</f>
        <v>0</v>
      </c>
      <c r="S674" s="34"/>
      <c r="T674" s="19">
        <f t="shared" si="40"/>
        <v>1</v>
      </c>
    </row>
    <row r="675" spans="8:20" ht="15">
      <c r="H675" s="31"/>
      <c r="I675" s="31"/>
      <c r="J675" s="31"/>
      <c r="M675" s="25"/>
      <c r="N675" s="32">
        <f>((G675-1)*(1-(IF(H675="no",0,'results log'!$B$3)))+1)</f>
        <v>0.050000000000000044</v>
      </c>
      <c r="O675" s="32">
        <f t="shared" si="41"/>
        <v>0</v>
      </c>
      <c r="P675" s="33"/>
      <c r="Q675" s="34"/>
      <c r="R675" s="34">
        <f>IF(ISBLANK(M675),,IF(T675&lt;&gt;1,((IF(M675="WON-EW",(((K675-1)*'results log'!$B$2)*(1-$B$3))+(((L675-1)*'results log'!$B$2)*(1-$B$3)),IF(M675="WON",(((K675-1)*'results log'!$B$2)*(1-$B$3)),IF(M675="PLACED",(((L675-1)*'results log'!$B$2)*(1-$B$3))-'results log'!$B$2,IF(J675=0,-'results log'!$B$2,-('results log'!$B$2*2))))))*E675),0))</f>
        <v>0</v>
      </c>
      <c r="S675" s="34"/>
      <c r="T675" s="19">
        <f t="shared" si="40"/>
        <v>1</v>
      </c>
    </row>
    <row r="676" spans="8:20" ht="15">
      <c r="H676" s="31"/>
      <c r="I676" s="31"/>
      <c r="J676" s="31"/>
      <c r="M676" s="25"/>
      <c r="N676" s="32">
        <f>((G676-1)*(1-(IF(H676="no",0,'results log'!$B$3)))+1)</f>
        <v>0.050000000000000044</v>
      </c>
      <c r="O676" s="32">
        <f t="shared" si="41"/>
        <v>0</v>
      </c>
      <c r="P676" s="33"/>
      <c r="Q676" s="34"/>
      <c r="R676" s="34">
        <f>IF(ISBLANK(M676),,IF(T676&lt;&gt;1,((IF(M676="WON-EW",(((K676-1)*'results log'!$B$2)*(1-$B$3))+(((L676-1)*'results log'!$B$2)*(1-$B$3)),IF(M676="WON",(((K676-1)*'results log'!$B$2)*(1-$B$3)),IF(M676="PLACED",(((L676-1)*'results log'!$B$2)*(1-$B$3))-'results log'!$B$2,IF(J676=0,-'results log'!$B$2,-('results log'!$B$2*2))))))*E676),0))</f>
        <v>0</v>
      </c>
      <c r="S676" s="34"/>
      <c r="T676" s="19">
        <f t="shared" si="40"/>
        <v>1</v>
      </c>
    </row>
    <row r="677" spans="8:20" ht="15">
      <c r="H677" s="31"/>
      <c r="I677" s="31"/>
      <c r="J677" s="31"/>
      <c r="M677" s="25"/>
      <c r="N677" s="32">
        <f>((G677-1)*(1-(IF(H677="no",0,'results log'!$B$3)))+1)</f>
        <v>0.050000000000000044</v>
      </c>
      <c r="O677" s="32">
        <f t="shared" si="41"/>
        <v>0</v>
      </c>
      <c r="P677" s="33"/>
      <c r="Q677" s="34"/>
      <c r="R677" s="34">
        <f>IF(ISBLANK(M677),,IF(T677&lt;&gt;1,((IF(M677="WON-EW",(((K677-1)*'results log'!$B$2)*(1-$B$3))+(((L677-1)*'results log'!$B$2)*(1-$B$3)),IF(M677="WON",(((K677-1)*'results log'!$B$2)*(1-$B$3)),IF(M677="PLACED",(((L677-1)*'results log'!$B$2)*(1-$B$3))-'results log'!$B$2,IF(J677=0,-'results log'!$B$2,-('results log'!$B$2*2))))))*E677),0))</f>
        <v>0</v>
      </c>
      <c r="S677" s="34"/>
      <c r="T677" s="19">
        <f t="shared" si="40"/>
        <v>1</v>
      </c>
    </row>
    <row r="678" spans="8:20" ht="15">
      <c r="H678" s="31"/>
      <c r="I678" s="31"/>
      <c r="J678" s="31"/>
      <c r="M678" s="25"/>
      <c r="N678" s="32">
        <f>((G678-1)*(1-(IF(H678="no",0,'results log'!$B$3)))+1)</f>
        <v>0.050000000000000044</v>
      </c>
      <c r="O678" s="32">
        <f t="shared" si="41"/>
        <v>0</v>
      </c>
      <c r="P678" s="33"/>
      <c r="Q678" s="34"/>
      <c r="R678" s="34">
        <f>IF(ISBLANK(M678),,IF(T678&lt;&gt;1,((IF(M678="WON-EW",(((K678-1)*'results log'!$B$2)*(1-$B$3))+(((L678-1)*'results log'!$B$2)*(1-$B$3)),IF(M678="WON",(((K678-1)*'results log'!$B$2)*(1-$B$3)),IF(M678="PLACED",(((L678-1)*'results log'!$B$2)*(1-$B$3))-'results log'!$B$2,IF(J678=0,-'results log'!$B$2,-('results log'!$B$2*2))))))*E678),0))</f>
        <v>0</v>
      </c>
      <c r="S678" s="34"/>
      <c r="T678" s="19">
        <f t="shared" si="40"/>
        <v>1</v>
      </c>
    </row>
    <row r="679" spans="8:20" ht="15">
      <c r="H679" s="31"/>
      <c r="I679" s="31"/>
      <c r="J679" s="31"/>
      <c r="M679" s="25"/>
      <c r="N679" s="32">
        <f>((G679-1)*(1-(IF(H679="no",0,'results log'!$B$3)))+1)</f>
        <v>0.050000000000000044</v>
      </c>
      <c r="O679" s="32">
        <f t="shared" si="41"/>
        <v>0</v>
      </c>
      <c r="P679" s="33"/>
      <c r="Q679" s="34"/>
      <c r="R679" s="34">
        <f>IF(ISBLANK(M679),,IF(T679&lt;&gt;1,((IF(M679="WON-EW",(((K679-1)*'results log'!$B$2)*(1-$B$3))+(((L679-1)*'results log'!$B$2)*(1-$B$3)),IF(M679="WON",(((K679-1)*'results log'!$B$2)*(1-$B$3)),IF(M679="PLACED",(((L679-1)*'results log'!$B$2)*(1-$B$3))-'results log'!$B$2,IF(J679=0,-'results log'!$B$2,-('results log'!$B$2*2))))))*E679),0))</f>
        <v>0</v>
      </c>
      <c r="S679" s="34"/>
      <c r="T679" s="19">
        <f t="shared" si="40"/>
        <v>1</v>
      </c>
    </row>
    <row r="680" spans="8:20" ht="15">
      <c r="H680" s="31"/>
      <c r="I680" s="31"/>
      <c r="J680" s="31"/>
      <c r="M680" s="25"/>
      <c r="N680" s="32">
        <f>((G680-1)*(1-(IF(H680="no",0,'results log'!$B$3)))+1)</f>
        <v>0.050000000000000044</v>
      </c>
      <c r="O680" s="32">
        <f t="shared" si="41"/>
        <v>0</v>
      </c>
      <c r="P680" s="33"/>
      <c r="Q680" s="34"/>
      <c r="R680" s="34">
        <f>IF(ISBLANK(M680),,IF(T680&lt;&gt;1,((IF(M680="WON-EW",(((K680-1)*'results log'!$B$2)*(1-$B$3))+(((L680-1)*'results log'!$B$2)*(1-$B$3)),IF(M680="WON",(((K680-1)*'results log'!$B$2)*(1-$B$3)),IF(M680="PLACED",(((L680-1)*'results log'!$B$2)*(1-$B$3))-'results log'!$B$2,IF(J680=0,-'results log'!$B$2,-('results log'!$B$2*2))))))*E680),0))</f>
        <v>0</v>
      </c>
      <c r="S680" s="34"/>
      <c r="T680" s="19">
        <f t="shared" si="40"/>
        <v>1</v>
      </c>
    </row>
    <row r="681" spans="8:20" ht="15">
      <c r="H681" s="31"/>
      <c r="I681" s="31"/>
      <c r="J681" s="31"/>
      <c r="M681" s="25"/>
      <c r="N681" s="32">
        <f>((G681-1)*(1-(IF(H681="no",0,'results log'!$B$3)))+1)</f>
        <v>0.050000000000000044</v>
      </c>
      <c r="O681" s="32">
        <f t="shared" si="41"/>
        <v>0</v>
      </c>
      <c r="P681" s="33"/>
      <c r="Q681" s="34"/>
      <c r="R681" s="34">
        <f>IF(ISBLANK(M681),,IF(T681&lt;&gt;1,((IF(M681="WON-EW",(((K681-1)*'results log'!$B$2)*(1-$B$3))+(((L681-1)*'results log'!$B$2)*(1-$B$3)),IF(M681="WON",(((K681-1)*'results log'!$B$2)*(1-$B$3)),IF(M681="PLACED",(((L681-1)*'results log'!$B$2)*(1-$B$3))-'results log'!$B$2,IF(J681=0,-'results log'!$B$2,-('results log'!$B$2*2))))))*E681),0))</f>
        <v>0</v>
      </c>
      <c r="S681" s="34"/>
      <c r="T681" s="19">
        <f t="shared" si="40"/>
        <v>1</v>
      </c>
    </row>
    <row r="682" spans="8:20" ht="15">
      <c r="H682" s="31"/>
      <c r="I682" s="31"/>
      <c r="J682" s="31"/>
      <c r="M682" s="25"/>
      <c r="N682" s="32">
        <f>((G682-1)*(1-(IF(H682="no",0,'results log'!$B$3)))+1)</f>
        <v>0.050000000000000044</v>
      </c>
      <c r="O682" s="32">
        <f t="shared" si="41"/>
        <v>0</v>
      </c>
      <c r="P682" s="33"/>
      <c r="Q682" s="34"/>
      <c r="R682" s="34">
        <f>IF(ISBLANK(M682),,IF(T682&lt;&gt;1,((IF(M682="WON-EW",(((K682-1)*'results log'!$B$2)*(1-$B$3))+(((L682-1)*'results log'!$B$2)*(1-$B$3)),IF(M682="WON",(((K682-1)*'results log'!$B$2)*(1-$B$3)),IF(M682="PLACED",(((L682-1)*'results log'!$B$2)*(1-$B$3))-'results log'!$B$2,IF(J682=0,-'results log'!$B$2,-('results log'!$B$2*2))))))*E682),0))</f>
        <v>0</v>
      </c>
      <c r="S682" s="34"/>
      <c r="T682" s="19">
        <f t="shared" si="40"/>
        <v>1</v>
      </c>
    </row>
    <row r="683" spans="8:20" ht="15">
      <c r="H683" s="31"/>
      <c r="I683" s="31"/>
      <c r="J683" s="31"/>
      <c r="M683" s="25"/>
      <c r="N683" s="32">
        <f>((G683-1)*(1-(IF(H683="no",0,'results log'!$B$3)))+1)</f>
        <v>0.050000000000000044</v>
      </c>
      <c r="O683" s="32">
        <f t="shared" si="41"/>
        <v>0</v>
      </c>
      <c r="P683" s="33"/>
      <c r="Q683" s="34"/>
      <c r="R683" s="34">
        <f>IF(ISBLANK(M683),,IF(T683&lt;&gt;1,((IF(M683="WON-EW",(((K683-1)*'results log'!$B$2)*(1-$B$3))+(((L683-1)*'results log'!$B$2)*(1-$B$3)),IF(M683="WON",(((K683-1)*'results log'!$B$2)*(1-$B$3)),IF(M683="PLACED",(((L683-1)*'results log'!$B$2)*(1-$B$3))-'results log'!$B$2,IF(J683=0,-'results log'!$B$2,-('results log'!$B$2*2))))))*E683),0))</f>
        <v>0</v>
      </c>
      <c r="S683" s="34"/>
      <c r="T683" s="19">
        <f t="shared" si="40"/>
        <v>1</v>
      </c>
    </row>
    <row r="684" spans="8:20" ht="15">
      <c r="H684" s="31"/>
      <c r="I684" s="31"/>
      <c r="J684" s="31"/>
      <c r="M684" s="25"/>
      <c r="N684" s="32">
        <f>((G684-1)*(1-(IF(H684="no",0,'results log'!$B$3)))+1)</f>
        <v>0.050000000000000044</v>
      </c>
      <c r="O684" s="32">
        <f t="shared" si="41"/>
        <v>0</v>
      </c>
      <c r="P684" s="33"/>
      <c r="Q684" s="34"/>
      <c r="R684" s="34">
        <f>IF(ISBLANK(M684),,IF(T684&lt;&gt;1,((IF(M684="WON-EW",(((K684-1)*'results log'!$B$2)*(1-$B$3))+(((L684-1)*'results log'!$B$2)*(1-$B$3)),IF(M684="WON",(((K684-1)*'results log'!$B$2)*(1-$B$3)),IF(M684="PLACED",(((L684-1)*'results log'!$B$2)*(1-$B$3))-'results log'!$B$2,IF(J684=0,-'results log'!$B$2,-('results log'!$B$2*2))))))*E684),0))</f>
        <v>0</v>
      </c>
      <c r="S684" s="34"/>
      <c r="T684" s="19">
        <f t="shared" si="40"/>
        <v>1</v>
      </c>
    </row>
    <row r="685" spans="8:20" ht="15">
      <c r="H685" s="31"/>
      <c r="I685" s="31"/>
      <c r="J685" s="31"/>
      <c r="M685" s="25"/>
      <c r="N685" s="32">
        <f>((G685-1)*(1-(IF(H685="no",0,'results log'!$B$3)))+1)</f>
        <v>0.050000000000000044</v>
      </c>
      <c r="O685" s="32">
        <f t="shared" si="41"/>
        <v>0</v>
      </c>
      <c r="P685" s="33"/>
      <c r="Q685" s="34"/>
      <c r="R685" s="34">
        <f>IF(ISBLANK(M685),,IF(T685&lt;&gt;1,((IF(M685="WON-EW",(((K685-1)*'results log'!$B$2)*(1-$B$3))+(((L685-1)*'results log'!$B$2)*(1-$B$3)),IF(M685="WON",(((K685-1)*'results log'!$B$2)*(1-$B$3)),IF(M685="PLACED",(((L685-1)*'results log'!$B$2)*(1-$B$3))-'results log'!$B$2,IF(J685=0,-'results log'!$B$2,-('results log'!$B$2*2))))))*E685),0))</f>
        <v>0</v>
      </c>
      <c r="S685" s="34"/>
      <c r="T685" s="19">
        <f t="shared" si="40"/>
        <v>1</v>
      </c>
    </row>
    <row r="686" spans="8:20" ht="15">
      <c r="H686" s="31"/>
      <c r="I686" s="31"/>
      <c r="J686" s="31"/>
      <c r="M686" s="25"/>
      <c r="N686" s="32">
        <f>((G686-1)*(1-(IF(H686="no",0,'results log'!$B$3)))+1)</f>
        <v>0.050000000000000044</v>
      </c>
      <c r="O686" s="32">
        <f t="shared" si="41"/>
        <v>0</v>
      </c>
      <c r="P686" s="33"/>
      <c r="Q686" s="34"/>
      <c r="R686" s="34">
        <f>IF(ISBLANK(M686),,IF(T686&lt;&gt;1,((IF(M686="WON-EW",(((K686-1)*'results log'!$B$2)*(1-$B$3))+(((L686-1)*'results log'!$B$2)*(1-$B$3)),IF(M686="WON",(((K686-1)*'results log'!$B$2)*(1-$B$3)),IF(M686="PLACED",(((L686-1)*'results log'!$B$2)*(1-$B$3))-'results log'!$B$2,IF(J686=0,-'results log'!$B$2,-('results log'!$B$2*2))))))*E686),0))</f>
        <v>0</v>
      </c>
      <c r="S686" s="34"/>
      <c r="T686" s="19">
        <f t="shared" si="40"/>
        <v>1</v>
      </c>
    </row>
    <row r="687" spans="8:20" ht="15">
      <c r="H687" s="31"/>
      <c r="I687" s="31"/>
      <c r="J687" s="31"/>
      <c r="M687" s="25"/>
      <c r="N687" s="32">
        <f>((G687-1)*(1-(IF(H687="no",0,'results log'!$B$3)))+1)</f>
        <v>0.050000000000000044</v>
      </c>
      <c r="O687" s="32">
        <f t="shared" si="41"/>
        <v>0</v>
      </c>
      <c r="P687" s="33"/>
      <c r="Q687" s="34"/>
      <c r="R687" s="34">
        <f>IF(ISBLANK(M687),,IF(T687&lt;&gt;1,((IF(M687="WON-EW",(((K687-1)*'results log'!$B$2)*(1-$B$3))+(((L687-1)*'results log'!$B$2)*(1-$B$3)),IF(M687="WON",(((K687-1)*'results log'!$B$2)*(1-$B$3)),IF(M687="PLACED",(((L687-1)*'results log'!$B$2)*(1-$B$3))-'results log'!$B$2,IF(J687=0,-'results log'!$B$2,-('results log'!$B$2*2))))))*E687),0))</f>
        <v>0</v>
      </c>
      <c r="S687" s="34"/>
      <c r="T687" s="19">
        <f t="shared" si="40"/>
        <v>1</v>
      </c>
    </row>
    <row r="688" spans="8:20" ht="15">
      <c r="H688" s="31"/>
      <c r="I688" s="31"/>
      <c r="J688" s="31"/>
      <c r="M688" s="25"/>
      <c r="N688" s="32">
        <f>((G688-1)*(1-(IF(H688="no",0,'results log'!$B$3)))+1)</f>
        <v>0.050000000000000044</v>
      </c>
      <c r="O688" s="32">
        <f t="shared" si="41"/>
        <v>0</v>
      </c>
      <c r="P688" s="33"/>
      <c r="Q688" s="34"/>
      <c r="R688" s="34">
        <f>IF(ISBLANK(M688),,IF(T688&lt;&gt;1,((IF(M688="WON-EW",(((K688-1)*'results log'!$B$2)*(1-$B$3))+(((L688-1)*'results log'!$B$2)*(1-$B$3)),IF(M688="WON",(((K688-1)*'results log'!$B$2)*(1-$B$3)),IF(M688="PLACED",(((L688-1)*'results log'!$B$2)*(1-$B$3))-'results log'!$B$2,IF(J688=0,-'results log'!$B$2,-('results log'!$B$2*2))))))*E688),0))</f>
        <v>0</v>
      </c>
      <c r="S688" s="34"/>
      <c r="T688" s="19">
        <f t="shared" si="40"/>
        <v>1</v>
      </c>
    </row>
    <row r="689" spans="8:20" ht="15">
      <c r="H689" s="31"/>
      <c r="I689" s="31"/>
      <c r="J689" s="31"/>
      <c r="M689" s="25"/>
      <c r="N689" s="32">
        <f>((G689-1)*(1-(IF(H689="no",0,'results log'!$B$3)))+1)</f>
        <v>0.050000000000000044</v>
      </c>
      <c r="O689" s="32">
        <f t="shared" si="41"/>
        <v>0</v>
      </c>
      <c r="P689" s="33"/>
      <c r="Q689" s="34"/>
      <c r="R689" s="34">
        <f>IF(ISBLANK(M689),,IF(T689&lt;&gt;1,((IF(M689="WON-EW",(((K689-1)*'results log'!$B$2)*(1-$B$3))+(((L689-1)*'results log'!$B$2)*(1-$B$3)),IF(M689="WON",(((K689-1)*'results log'!$B$2)*(1-$B$3)),IF(M689="PLACED",(((L689-1)*'results log'!$B$2)*(1-$B$3))-'results log'!$B$2,IF(J689=0,-'results log'!$B$2,-('results log'!$B$2*2))))))*E689),0))</f>
        <v>0</v>
      </c>
      <c r="S689" s="34"/>
      <c r="T689" s="19">
        <f t="shared" si="40"/>
        <v>1</v>
      </c>
    </row>
    <row r="690" spans="8:20" ht="15">
      <c r="H690" s="31"/>
      <c r="I690" s="31"/>
      <c r="J690" s="31"/>
      <c r="M690" s="25"/>
      <c r="N690" s="32">
        <f>((G690-1)*(1-(IF(H690="no",0,'results log'!$B$3)))+1)</f>
        <v>0.050000000000000044</v>
      </c>
      <c r="O690" s="32">
        <f t="shared" si="41"/>
        <v>0</v>
      </c>
      <c r="P690" s="33"/>
      <c r="Q690" s="34"/>
      <c r="R690" s="34">
        <f>IF(ISBLANK(M690),,IF(T690&lt;&gt;1,((IF(M690="WON-EW",(((K690-1)*'results log'!$B$2)*(1-$B$3))+(((L690-1)*'results log'!$B$2)*(1-$B$3)),IF(M690="WON",(((K690-1)*'results log'!$B$2)*(1-$B$3)),IF(M690="PLACED",(((L690-1)*'results log'!$B$2)*(1-$B$3))-'results log'!$B$2,IF(J690=0,-'results log'!$B$2,-('results log'!$B$2*2))))))*E690),0))</f>
        <v>0</v>
      </c>
      <c r="S690" s="34"/>
      <c r="T690" s="19">
        <f t="shared" si="40"/>
        <v>1</v>
      </c>
    </row>
    <row r="691" spans="8:20" ht="15">
      <c r="H691" s="31"/>
      <c r="I691" s="31"/>
      <c r="J691" s="31"/>
      <c r="M691" s="25"/>
      <c r="N691" s="32">
        <f>((G691-1)*(1-(IF(H691="no",0,'results log'!$B$3)))+1)</f>
        <v>0.050000000000000044</v>
      </c>
      <c r="O691" s="32">
        <f t="shared" si="41"/>
        <v>0</v>
      </c>
      <c r="P691" s="33"/>
      <c r="Q691" s="34"/>
      <c r="R691" s="34">
        <f>IF(ISBLANK(M691),,IF(T691&lt;&gt;1,((IF(M691="WON-EW",(((K691-1)*'results log'!$B$2)*(1-$B$3))+(((L691-1)*'results log'!$B$2)*(1-$B$3)),IF(M691="WON",(((K691-1)*'results log'!$B$2)*(1-$B$3)),IF(M691="PLACED",(((L691-1)*'results log'!$B$2)*(1-$B$3))-'results log'!$B$2,IF(J691=0,-'results log'!$B$2,-('results log'!$B$2*2))))))*E691),0))</f>
        <v>0</v>
      </c>
      <c r="S691" s="34"/>
      <c r="T691" s="19">
        <f t="shared" si="40"/>
        <v>1</v>
      </c>
    </row>
    <row r="692" spans="8:20" ht="15">
      <c r="H692" s="31"/>
      <c r="I692" s="31"/>
      <c r="J692" s="31"/>
      <c r="M692" s="25"/>
      <c r="N692" s="32">
        <f>((G692-1)*(1-(IF(H692="no",0,'results log'!$B$3)))+1)</f>
        <v>0.050000000000000044</v>
      </c>
      <c r="O692" s="32">
        <f t="shared" si="41"/>
        <v>0</v>
      </c>
      <c r="P692" s="33"/>
      <c r="Q692" s="34"/>
      <c r="R692" s="34">
        <f>IF(ISBLANK(M692),,IF(T692&lt;&gt;1,((IF(M692="WON-EW",(((K692-1)*'results log'!$B$2)*(1-$B$3))+(((L692-1)*'results log'!$B$2)*(1-$B$3)),IF(M692="WON",(((K692-1)*'results log'!$B$2)*(1-$B$3)),IF(M692="PLACED",(((L692-1)*'results log'!$B$2)*(1-$B$3))-'results log'!$B$2,IF(J692=0,-'results log'!$B$2,-('results log'!$B$2*2))))))*E692),0))</f>
        <v>0</v>
      </c>
      <c r="S692" s="34"/>
      <c r="T692" s="19">
        <f t="shared" si="40"/>
        <v>1</v>
      </c>
    </row>
    <row r="693" spans="8:20" ht="15">
      <c r="H693" s="31"/>
      <c r="I693" s="31"/>
      <c r="J693" s="31"/>
      <c r="M693" s="25"/>
      <c r="N693" s="32">
        <f>((G693-1)*(1-(IF(H693="no",0,'results log'!$B$3)))+1)</f>
        <v>0.050000000000000044</v>
      </c>
      <c r="O693" s="32">
        <f t="shared" si="41"/>
        <v>0</v>
      </c>
      <c r="P693" s="33"/>
      <c r="Q693" s="34"/>
      <c r="R693" s="34">
        <f>IF(ISBLANK(M693),,IF(T693&lt;&gt;1,((IF(M693="WON-EW",(((K693-1)*'results log'!$B$2)*(1-$B$3))+(((L693-1)*'results log'!$B$2)*(1-$B$3)),IF(M693="WON",(((K693-1)*'results log'!$B$2)*(1-$B$3)),IF(M693="PLACED",(((L693-1)*'results log'!$B$2)*(1-$B$3))-'results log'!$B$2,IF(J693=0,-'results log'!$B$2,-('results log'!$B$2*2))))))*E693),0))</f>
        <v>0</v>
      </c>
      <c r="S693" s="34"/>
      <c r="T693" s="19">
        <f t="shared" si="40"/>
        <v>1</v>
      </c>
    </row>
    <row r="694" spans="8:20" ht="15">
      <c r="H694" s="31"/>
      <c r="I694" s="31"/>
      <c r="J694" s="31"/>
      <c r="M694" s="25"/>
      <c r="N694" s="32">
        <f>((G694-1)*(1-(IF(H694="no",0,'results log'!$B$3)))+1)</f>
        <v>0.050000000000000044</v>
      </c>
      <c r="O694" s="32">
        <f t="shared" si="41"/>
        <v>0</v>
      </c>
      <c r="P694" s="33"/>
      <c r="Q694" s="34"/>
      <c r="R694" s="34">
        <f>IF(ISBLANK(M694),,IF(T694&lt;&gt;1,((IF(M694="WON-EW",(((K694-1)*'results log'!$B$2)*(1-$B$3))+(((L694-1)*'results log'!$B$2)*(1-$B$3)),IF(M694="WON",(((K694-1)*'results log'!$B$2)*(1-$B$3)),IF(M694="PLACED",(((L694-1)*'results log'!$B$2)*(1-$B$3))-'results log'!$B$2,IF(J694=0,-'results log'!$B$2,-('results log'!$B$2*2))))))*E694),0))</f>
        <v>0</v>
      </c>
      <c r="S694" s="34"/>
      <c r="T694" s="19">
        <f t="shared" si="40"/>
        <v>1</v>
      </c>
    </row>
    <row r="695" spans="8:20" ht="15">
      <c r="H695" s="31"/>
      <c r="I695" s="31"/>
      <c r="J695" s="31"/>
      <c r="M695" s="25"/>
      <c r="N695" s="32">
        <f>((G695-1)*(1-(IF(H695="no",0,'results log'!$B$3)))+1)</f>
        <v>0.050000000000000044</v>
      </c>
      <c r="O695" s="32">
        <f t="shared" si="41"/>
        <v>0</v>
      </c>
      <c r="P695" s="33"/>
      <c r="Q695" s="34"/>
      <c r="R695" s="34">
        <f>IF(ISBLANK(M695),,IF(T695&lt;&gt;1,((IF(M695="WON-EW",(((K695-1)*'results log'!$B$2)*(1-$B$3))+(((L695-1)*'results log'!$B$2)*(1-$B$3)),IF(M695="WON",(((K695-1)*'results log'!$B$2)*(1-$B$3)),IF(M695="PLACED",(((L695-1)*'results log'!$B$2)*(1-$B$3))-'results log'!$B$2,IF(J695=0,-'results log'!$B$2,-('results log'!$B$2*2))))))*E695),0))</f>
        <v>0</v>
      </c>
      <c r="S695" s="34"/>
      <c r="T695" s="19">
        <f t="shared" si="40"/>
        <v>1</v>
      </c>
    </row>
    <row r="696" spans="8:20" ht="15">
      <c r="H696" s="31"/>
      <c r="I696" s="31"/>
      <c r="J696" s="31"/>
      <c r="M696" s="25"/>
      <c r="N696" s="32">
        <f>((G696-1)*(1-(IF(H696="no",0,'results log'!$B$3)))+1)</f>
        <v>0.050000000000000044</v>
      </c>
      <c r="O696" s="32">
        <f t="shared" si="41"/>
        <v>0</v>
      </c>
      <c r="P696" s="33"/>
      <c r="Q696" s="34"/>
      <c r="R696" s="34">
        <f>IF(ISBLANK(M696),,IF(T696&lt;&gt;1,((IF(M696="WON-EW",(((K696-1)*'results log'!$B$2)*(1-$B$3))+(((L696-1)*'results log'!$B$2)*(1-$B$3)),IF(M696="WON",(((K696-1)*'results log'!$B$2)*(1-$B$3)),IF(M696="PLACED",(((L696-1)*'results log'!$B$2)*(1-$B$3))-'results log'!$B$2,IF(J696=0,-'results log'!$B$2,-('results log'!$B$2*2))))))*E696),0))</f>
        <v>0</v>
      </c>
      <c r="S696" s="34"/>
      <c r="T696" s="19">
        <f t="shared" si="40"/>
        <v>1</v>
      </c>
    </row>
    <row r="697" spans="8:20" ht="15">
      <c r="H697" s="31"/>
      <c r="I697" s="31"/>
      <c r="J697" s="31"/>
      <c r="M697" s="25"/>
      <c r="N697" s="32">
        <f>((G697-1)*(1-(IF(H697="no",0,'results log'!$B$3)))+1)</f>
        <v>0.050000000000000044</v>
      </c>
      <c r="O697" s="32">
        <f t="shared" si="41"/>
        <v>0</v>
      </c>
      <c r="P697" s="33"/>
      <c r="Q697" s="34"/>
      <c r="R697" s="34">
        <f>IF(ISBLANK(M697),,IF(T697&lt;&gt;1,((IF(M697="WON-EW",(((K697-1)*'results log'!$B$2)*(1-$B$3))+(((L697-1)*'results log'!$B$2)*(1-$B$3)),IF(M697="WON",(((K697-1)*'results log'!$B$2)*(1-$B$3)),IF(M697="PLACED",(((L697-1)*'results log'!$B$2)*(1-$B$3))-'results log'!$B$2,IF(J697=0,-'results log'!$B$2,-('results log'!$B$2*2))))))*E697),0))</f>
        <v>0</v>
      </c>
      <c r="S697" s="34"/>
      <c r="T697" s="19">
        <f t="shared" si="40"/>
        <v>1</v>
      </c>
    </row>
    <row r="698" spans="8:20" ht="15">
      <c r="H698" s="31"/>
      <c r="I698" s="31"/>
      <c r="J698" s="31"/>
      <c r="M698" s="25"/>
      <c r="N698" s="32">
        <f>((G698-1)*(1-(IF(H698="no",0,'results log'!$B$3)))+1)</f>
        <v>0.050000000000000044</v>
      </c>
      <c r="O698" s="32">
        <f t="shared" si="41"/>
        <v>0</v>
      </c>
      <c r="P698" s="33"/>
      <c r="Q698" s="34"/>
      <c r="R698" s="34">
        <f>IF(ISBLANK(M698),,IF(T698&lt;&gt;1,((IF(M698="WON-EW",(((K698-1)*'results log'!$B$2)*(1-$B$3))+(((L698-1)*'results log'!$B$2)*(1-$B$3)),IF(M698="WON",(((K698-1)*'results log'!$B$2)*(1-$B$3)),IF(M698="PLACED",(((L698-1)*'results log'!$B$2)*(1-$B$3))-'results log'!$B$2,IF(J698=0,-'results log'!$B$2,-('results log'!$B$2*2))))))*E698),0))</f>
        <v>0</v>
      </c>
      <c r="S698" s="34"/>
      <c r="T698" s="19">
        <f t="shared" si="40"/>
        <v>1</v>
      </c>
    </row>
    <row r="699" spans="8:20" ht="15">
      <c r="H699" s="31"/>
      <c r="I699" s="31"/>
      <c r="J699" s="31"/>
      <c r="M699" s="25"/>
      <c r="N699" s="32">
        <f>((G699-1)*(1-(IF(H699="no",0,'results log'!$B$3)))+1)</f>
        <v>0.050000000000000044</v>
      </c>
      <c r="O699" s="32">
        <f t="shared" si="41"/>
        <v>0</v>
      </c>
      <c r="P699" s="33"/>
      <c r="Q699" s="34"/>
      <c r="R699" s="34">
        <f>IF(ISBLANK(M699),,IF(T699&lt;&gt;1,((IF(M699="WON-EW",(((K699-1)*'results log'!$B$2)*(1-$B$3))+(((L699-1)*'results log'!$B$2)*(1-$B$3)),IF(M699="WON",(((K699-1)*'results log'!$B$2)*(1-$B$3)),IF(M699="PLACED",(((L699-1)*'results log'!$B$2)*(1-$B$3))-'results log'!$B$2,IF(J699=0,-'results log'!$B$2,-('results log'!$B$2*2))))))*E699),0))</f>
        <v>0</v>
      </c>
      <c r="S699" s="34"/>
      <c r="T699" s="19">
        <f t="shared" si="40"/>
        <v>1</v>
      </c>
    </row>
    <row r="700" spans="8:20" ht="15">
      <c r="H700" s="31"/>
      <c r="I700" s="31"/>
      <c r="J700" s="31"/>
      <c r="M700" s="25"/>
      <c r="N700" s="32">
        <f>((G700-1)*(1-(IF(H700="no",0,'results log'!$B$3)))+1)</f>
        <v>0.050000000000000044</v>
      </c>
      <c r="O700" s="32">
        <f t="shared" si="41"/>
        <v>0</v>
      </c>
      <c r="P700" s="33"/>
      <c r="Q700" s="34"/>
      <c r="R700" s="34">
        <f>IF(ISBLANK(M700),,IF(T700&lt;&gt;1,((IF(M700="WON-EW",(((K700-1)*'results log'!$B$2)*(1-$B$3))+(((L700-1)*'results log'!$B$2)*(1-$B$3)),IF(M700="WON",(((K700-1)*'results log'!$B$2)*(1-$B$3)),IF(M700="PLACED",(((L700-1)*'results log'!$B$2)*(1-$B$3))-'results log'!$B$2,IF(J700=0,-'results log'!$B$2,-('results log'!$B$2*2))))))*E700),0))</f>
        <v>0</v>
      </c>
      <c r="S700" s="34"/>
      <c r="T700" s="19">
        <f t="shared" si="40"/>
        <v>1</v>
      </c>
    </row>
    <row r="701" spans="8:20" ht="15">
      <c r="H701" s="31"/>
      <c r="I701" s="31"/>
      <c r="J701" s="31"/>
      <c r="M701" s="25"/>
      <c r="N701" s="32">
        <f>((G701-1)*(1-(IF(H701="no",0,'results log'!$B$3)))+1)</f>
        <v>0.050000000000000044</v>
      </c>
      <c r="O701" s="32">
        <f t="shared" si="41"/>
        <v>0</v>
      </c>
      <c r="P701" s="33"/>
      <c r="Q701" s="34"/>
      <c r="R701" s="34">
        <f>IF(ISBLANK(M701),,IF(T701&lt;&gt;1,((IF(M701="WON-EW",(((K701-1)*'results log'!$B$2)*(1-$B$3))+(((L701-1)*'results log'!$B$2)*(1-$B$3)),IF(M701="WON",(((K701-1)*'results log'!$B$2)*(1-$B$3)),IF(M701="PLACED",(((L701-1)*'results log'!$B$2)*(1-$B$3))-'results log'!$B$2,IF(J701=0,-'results log'!$B$2,-('results log'!$B$2*2))))))*E701),0))</f>
        <v>0</v>
      </c>
      <c r="S701" s="34"/>
      <c r="T701" s="19">
        <f t="shared" si="40"/>
        <v>1</v>
      </c>
    </row>
    <row r="702" spans="8:20" ht="15">
      <c r="H702" s="31"/>
      <c r="I702" s="31"/>
      <c r="J702" s="31"/>
      <c r="M702" s="25"/>
      <c r="N702" s="32">
        <f>((G702-1)*(1-(IF(H702="no",0,'results log'!$B$3)))+1)</f>
        <v>0.050000000000000044</v>
      </c>
      <c r="O702" s="32">
        <f t="shared" si="41"/>
        <v>0</v>
      </c>
      <c r="P702" s="33"/>
      <c r="Q702" s="34"/>
      <c r="R702" s="34">
        <f>IF(ISBLANK(M702),,IF(T702&lt;&gt;1,((IF(M702="WON-EW",(((K702-1)*'results log'!$B$2)*(1-$B$3))+(((L702-1)*'results log'!$B$2)*(1-$B$3)),IF(M702="WON",(((K702-1)*'results log'!$B$2)*(1-$B$3)),IF(M702="PLACED",(((L702-1)*'results log'!$B$2)*(1-$B$3))-'results log'!$B$2,IF(J702=0,-'results log'!$B$2,-('results log'!$B$2*2))))))*E702),0))</f>
        <v>0</v>
      </c>
      <c r="S702" s="34"/>
      <c r="T702" s="19">
        <f t="shared" si="40"/>
        <v>1</v>
      </c>
    </row>
    <row r="703" spans="8:20" ht="15">
      <c r="H703" s="31"/>
      <c r="I703" s="31"/>
      <c r="J703" s="31"/>
      <c r="M703" s="25"/>
      <c r="N703" s="32">
        <f>((G703-1)*(1-(IF(H703="no",0,'results log'!$B$3)))+1)</f>
        <v>0.050000000000000044</v>
      </c>
      <c r="O703" s="32">
        <f t="shared" si="41"/>
        <v>0</v>
      </c>
      <c r="P703" s="33"/>
      <c r="Q703" s="34"/>
      <c r="R703" s="34">
        <f>IF(ISBLANK(M703),,IF(T703&lt;&gt;1,((IF(M703="WON-EW",(((K703-1)*'results log'!$B$2)*(1-$B$3))+(((L703-1)*'results log'!$B$2)*(1-$B$3)),IF(M703="WON",(((K703-1)*'results log'!$B$2)*(1-$B$3)),IF(M703="PLACED",(((L703-1)*'results log'!$B$2)*(1-$B$3))-'results log'!$B$2,IF(J703=0,-'results log'!$B$2,-('results log'!$B$2*2))))))*E703),0))</f>
        <v>0</v>
      </c>
      <c r="S703" s="34"/>
      <c r="T703" s="19">
        <f t="shared" si="40"/>
        <v>1</v>
      </c>
    </row>
    <row r="704" spans="8:20" ht="15">
      <c r="H704" s="31"/>
      <c r="I704" s="31"/>
      <c r="J704" s="31"/>
      <c r="M704" s="25"/>
      <c r="N704" s="32">
        <f>((G704-1)*(1-(IF(H704="no",0,'results log'!$B$3)))+1)</f>
        <v>0.050000000000000044</v>
      </c>
      <c r="O704" s="32">
        <f t="shared" si="41"/>
        <v>0</v>
      </c>
      <c r="P704" s="33"/>
      <c r="Q704" s="34"/>
      <c r="R704" s="34">
        <f>IF(ISBLANK(M704),,IF(T704&lt;&gt;1,((IF(M704="WON-EW",(((K704-1)*'results log'!$B$2)*(1-$B$3))+(((L704-1)*'results log'!$B$2)*(1-$B$3)),IF(M704="WON",(((K704-1)*'results log'!$B$2)*(1-$B$3)),IF(M704="PLACED",(((L704-1)*'results log'!$B$2)*(1-$B$3))-'results log'!$B$2,IF(J704=0,-'results log'!$B$2,-('results log'!$B$2*2))))))*E704),0))</f>
        <v>0</v>
      </c>
      <c r="S704" s="34"/>
      <c r="T704" s="19">
        <f t="shared" si="40"/>
        <v>1</v>
      </c>
    </row>
    <row r="705" spans="8:20" ht="15">
      <c r="H705" s="31"/>
      <c r="I705" s="31"/>
      <c r="J705" s="31"/>
      <c r="M705" s="25"/>
      <c r="N705" s="32">
        <f>((G705-1)*(1-(IF(H705="no",0,'results log'!$B$3)))+1)</f>
        <v>0.050000000000000044</v>
      </c>
      <c r="O705" s="32">
        <f t="shared" si="41"/>
        <v>0</v>
      </c>
      <c r="P705" s="33"/>
      <c r="Q705" s="34"/>
      <c r="R705" s="34">
        <f>IF(ISBLANK(M705),,IF(T705&lt;&gt;1,((IF(M705="WON-EW",(((K705-1)*'results log'!$B$2)*(1-$B$3))+(((L705-1)*'results log'!$B$2)*(1-$B$3)),IF(M705="WON",(((K705-1)*'results log'!$B$2)*(1-$B$3)),IF(M705="PLACED",(((L705-1)*'results log'!$B$2)*(1-$B$3))-'results log'!$B$2,IF(J705=0,-'results log'!$B$2,-('results log'!$B$2*2))))))*E705),0))</f>
        <v>0</v>
      </c>
      <c r="S705" s="34"/>
      <c r="T705" s="19">
        <f t="shared" si="40"/>
        <v>1</v>
      </c>
    </row>
    <row r="706" spans="8:20" ht="15">
      <c r="H706" s="31"/>
      <c r="I706" s="31"/>
      <c r="J706" s="31"/>
      <c r="M706" s="25"/>
      <c r="N706" s="32">
        <f>((G706-1)*(1-(IF(H706="no",0,'results log'!$B$3)))+1)</f>
        <v>0.050000000000000044</v>
      </c>
      <c r="O706" s="32">
        <f t="shared" si="41"/>
        <v>0</v>
      </c>
      <c r="P706" s="33"/>
      <c r="Q706" s="34"/>
      <c r="R706" s="34">
        <f>IF(ISBLANK(M706),,IF(T706&lt;&gt;1,((IF(M706="WON-EW",(((K706-1)*'results log'!$B$2)*(1-$B$3))+(((L706-1)*'results log'!$B$2)*(1-$B$3)),IF(M706="WON",(((K706-1)*'results log'!$B$2)*(1-$B$3)),IF(M706="PLACED",(((L706-1)*'results log'!$B$2)*(1-$B$3))-'results log'!$B$2,IF(J706=0,-'results log'!$B$2,-('results log'!$B$2*2))))))*E706),0))</f>
        <v>0</v>
      </c>
      <c r="S706" s="34"/>
      <c r="T706" s="19">
        <f t="shared" si="40"/>
        <v>1</v>
      </c>
    </row>
    <row r="707" spans="8:20" ht="15">
      <c r="H707" s="31"/>
      <c r="I707" s="31"/>
      <c r="J707" s="31"/>
      <c r="M707" s="25"/>
      <c r="N707" s="32">
        <f>((G707-1)*(1-(IF(H707="no",0,'results log'!$B$3)))+1)</f>
        <v>0.050000000000000044</v>
      </c>
      <c r="O707" s="32">
        <f t="shared" si="41"/>
        <v>0</v>
      </c>
      <c r="P707" s="33"/>
      <c r="Q707" s="34"/>
      <c r="R707" s="34">
        <f>IF(ISBLANK(M707),,IF(T707&lt;&gt;1,((IF(M707="WON-EW",(((K707-1)*'results log'!$B$2)*(1-$B$3))+(((L707-1)*'results log'!$B$2)*(1-$B$3)),IF(M707="WON",(((K707-1)*'results log'!$B$2)*(1-$B$3)),IF(M707="PLACED",(((L707-1)*'results log'!$B$2)*(1-$B$3))-'results log'!$B$2,IF(J707=0,-'results log'!$B$2,-('results log'!$B$2*2))))))*E707),0))</f>
        <v>0</v>
      </c>
      <c r="S707" s="34"/>
      <c r="T707" s="19">
        <f t="shared" si="40"/>
        <v>1</v>
      </c>
    </row>
    <row r="708" spans="8:20" ht="15">
      <c r="H708" s="31"/>
      <c r="I708" s="31"/>
      <c r="J708" s="31"/>
      <c r="M708" s="25"/>
      <c r="N708" s="32">
        <f>((G708-1)*(1-(IF(H708="no",0,'results log'!$B$3)))+1)</f>
        <v>0.050000000000000044</v>
      </c>
      <c r="O708" s="32">
        <f t="shared" si="41"/>
        <v>0</v>
      </c>
      <c r="P708" s="33"/>
      <c r="Q708" s="34"/>
      <c r="R708" s="34">
        <f>IF(ISBLANK(M708),,IF(T708&lt;&gt;1,((IF(M708="WON-EW",(((K708-1)*'results log'!$B$2)*(1-$B$3))+(((L708-1)*'results log'!$B$2)*(1-$B$3)),IF(M708="WON",(((K708-1)*'results log'!$B$2)*(1-$B$3)),IF(M708="PLACED",(((L708-1)*'results log'!$B$2)*(1-$B$3))-'results log'!$B$2,IF(J708=0,-'results log'!$B$2,-('results log'!$B$2*2))))))*E708),0))</f>
        <v>0</v>
      </c>
      <c r="S708" s="34"/>
      <c r="T708" s="19">
        <f t="shared" si="40"/>
        <v>1</v>
      </c>
    </row>
    <row r="709" spans="8:20" ht="15">
      <c r="H709" s="31"/>
      <c r="I709" s="31"/>
      <c r="J709" s="31"/>
      <c r="M709" s="25"/>
      <c r="N709" s="32">
        <f>((G709-1)*(1-(IF(H709="no",0,'results log'!$B$3)))+1)</f>
        <v>0.050000000000000044</v>
      </c>
      <c r="O709" s="32">
        <f t="shared" si="41"/>
        <v>0</v>
      </c>
      <c r="P709" s="33"/>
      <c r="Q709" s="34"/>
      <c r="R709" s="34">
        <f>IF(ISBLANK(M709),,IF(T709&lt;&gt;1,((IF(M709="WON-EW",(((K709-1)*'results log'!$B$2)*(1-$B$3))+(((L709-1)*'results log'!$B$2)*(1-$B$3)),IF(M709="WON",(((K709-1)*'results log'!$B$2)*(1-$B$3)),IF(M709="PLACED",(((L709-1)*'results log'!$B$2)*(1-$B$3))-'results log'!$B$2,IF(J709=0,-'results log'!$B$2,-('results log'!$B$2*2))))))*E709),0))</f>
        <v>0</v>
      </c>
      <c r="S709" s="34"/>
      <c r="T709" s="19">
        <f t="shared" si="40"/>
        <v>1</v>
      </c>
    </row>
    <row r="710" spans="8:20" ht="15">
      <c r="H710" s="31"/>
      <c r="I710" s="31"/>
      <c r="J710" s="31"/>
      <c r="M710" s="25"/>
      <c r="N710" s="32">
        <f>((G710-1)*(1-(IF(H710="no",0,'results log'!$B$3)))+1)</f>
        <v>0.050000000000000044</v>
      </c>
      <c r="O710" s="32">
        <f t="shared" si="41"/>
        <v>0</v>
      </c>
      <c r="P710" s="33"/>
      <c r="Q710" s="34"/>
      <c r="R710" s="34">
        <f>IF(ISBLANK(M710),,IF(T710&lt;&gt;1,((IF(M710="WON-EW",(((K710-1)*'results log'!$B$2)*(1-$B$3))+(((L710-1)*'results log'!$B$2)*(1-$B$3)),IF(M710="WON",(((K710-1)*'results log'!$B$2)*(1-$B$3)),IF(M710="PLACED",(((L710-1)*'results log'!$B$2)*(1-$B$3))-'results log'!$B$2,IF(J710=0,-'results log'!$B$2,-('results log'!$B$2*2))))))*E710),0))</f>
        <v>0</v>
      </c>
      <c r="S710" s="34"/>
      <c r="T710" s="19">
        <f t="shared" si="40"/>
        <v>1</v>
      </c>
    </row>
    <row r="711" spans="8:20" ht="15">
      <c r="H711" s="31"/>
      <c r="I711" s="31"/>
      <c r="J711" s="31"/>
      <c r="M711" s="25"/>
      <c r="N711" s="32">
        <f>((G711-1)*(1-(IF(H711="no",0,'results log'!$B$3)))+1)</f>
        <v>0.050000000000000044</v>
      </c>
      <c r="O711" s="32">
        <f t="shared" si="41"/>
        <v>0</v>
      </c>
      <c r="P711" s="33"/>
      <c r="Q711" s="34"/>
      <c r="R711" s="34">
        <f>IF(ISBLANK(M711),,IF(T711&lt;&gt;1,((IF(M711="WON-EW",(((K711-1)*'results log'!$B$2)*(1-$B$3))+(((L711-1)*'results log'!$B$2)*(1-$B$3)),IF(M711="WON",(((K711-1)*'results log'!$B$2)*(1-$B$3)),IF(M711="PLACED",(((L711-1)*'results log'!$B$2)*(1-$B$3))-'results log'!$B$2,IF(J711=0,-'results log'!$B$2,-('results log'!$B$2*2))))))*E711),0))</f>
        <v>0</v>
      </c>
      <c r="S711" s="34"/>
      <c r="T711" s="19">
        <f t="shared" si="40"/>
        <v>1</v>
      </c>
    </row>
    <row r="712" spans="8:20" ht="15">
      <c r="H712" s="31"/>
      <c r="I712" s="31"/>
      <c r="J712" s="31"/>
      <c r="M712" s="25"/>
      <c r="N712" s="32">
        <f>((G712-1)*(1-(IF(H712="no",0,'results log'!$B$3)))+1)</f>
        <v>0.050000000000000044</v>
      </c>
      <c r="O712" s="32">
        <f t="shared" si="41"/>
        <v>0</v>
      </c>
      <c r="P712" s="33"/>
      <c r="Q712" s="34"/>
      <c r="R712" s="34">
        <f>IF(ISBLANK(M712),,IF(T712&lt;&gt;1,((IF(M712="WON-EW",(((K712-1)*'results log'!$B$2)*(1-$B$3))+(((L712-1)*'results log'!$B$2)*(1-$B$3)),IF(M712="WON",(((K712-1)*'results log'!$B$2)*(1-$B$3)),IF(M712="PLACED",(((L712-1)*'results log'!$B$2)*(1-$B$3))-'results log'!$B$2,IF(J712=0,-'results log'!$B$2,-('results log'!$B$2*2))))))*E712),0))</f>
        <v>0</v>
      </c>
      <c r="S712" s="34"/>
      <c r="T712" s="19">
        <f t="shared" si="40"/>
        <v>1</v>
      </c>
    </row>
    <row r="713" spans="8:20" ht="15">
      <c r="H713" s="31"/>
      <c r="I713" s="31"/>
      <c r="J713" s="31"/>
      <c r="M713" s="25"/>
      <c r="N713" s="32">
        <f>((G713-1)*(1-(IF(H713="no",0,'results log'!$B$3)))+1)</f>
        <v>0.050000000000000044</v>
      </c>
      <c r="O713" s="32">
        <f t="shared" si="41"/>
        <v>0</v>
      </c>
      <c r="P713" s="33"/>
      <c r="Q713" s="34"/>
      <c r="R713" s="34">
        <f>IF(ISBLANK(M713),,IF(T713&lt;&gt;1,((IF(M713="WON-EW",(((K713-1)*'results log'!$B$2)*(1-$B$3))+(((L713-1)*'results log'!$B$2)*(1-$B$3)),IF(M713="WON",(((K713-1)*'results log'!$B$2)*(1-$B$3)),IF(M713="PLACED",(((L713-1)*'results log'!$B$2)*(1-$B$3))-'results log'!$B$2,IF(J713=0,-'results log'!$B$2,-('results log'!$B$2*2))))))*E713),0))</f>
        <v>0</v>
      </c>
      <c r="S713" s="34"/>
      <c r="T713" s="19">
        <f aca="true" t="shared" si="42" ref="T713:T776">IF(ISBLANK(K713),1,IF(ISBLANK(L713),2,99))</f>
        <v>1</v>
      </c>
    </row>
    <row r="714" spans="8:20" ht="15">
      <c r="H714" s="31"/>
      <c r="I714" s="31"/>
      <c r="J714" s="31"/>
      <c r="M714" s="25"/>
      <c r="N714" s="32">
        <f>((G714-1)*(1-(IF(H714="no",0,'results log'!$B$3)))+1)</f>
        <v>0.050000000000000044</v>
      </c>
      <c r="O714" s="32">
        <f t="shared" si="41"/>
        <v>0</v>
      </c>
      <c r="P714" s="33"/>
      <c r="Q714" s="34"/>
      <c r="R714" s="34">
        <f>IF(ISBLANK(M714),,IF(T714&lt;&gt;1,((IF(M714="WON-EW",(((K714-1)*'results log'!$B$2)*(1-$B$3))+(((L714-1)*'results log'!$B$2)*(1-$B$3)),IF(M714="WON",(((K714-1)*'results log'!$B$2)*(1-$B$3)),IF(M714="PLACED",(((L714-1)*'results log'!$B$2)*(1-$B$3))-'results log'!$B$2,IF(J714=0,-'results log'!$B$2,-('results log'!$B$2*2))))))*E714),0))</f>
        <v>0</v>
      </c>
      <c r="S714" s="34"/>
      <c r="T714" s="19">
        <f t="shared" si="42"/>
        <v>1</v>
      </c>
    </row>
    <row r="715" spans="8:20" ht="15">
      <c r="H715" s="31"/>
      <c r="I715" s="31"/>
      <c r="J715" s="31"/>
      <c r="M715" s="25"/>
      <c r="N715" s="32">
        <f>((G715-1)*(1-(IF(H715="no",0,'results log'!$B$3)))+1)</f>
        <v>0.050000000000000044</v>
      </c>
      <c r="O715" s="32">
        <f t="shared" si="41"/>
        <v>0</v>
      </c>
      <c r="P715" s="33"/>
      <c r="Q715" s="34"/>
      <c r="R715" s="34">
        <f>IF(ISBLANK(M715),,IF(T715&lt;&gt;1,((IF(M715="WON-EW",(((K715-1)*'results log'!$B$2)*(1-$B$3))+(((L715-1)*'results log'!$B$2)*(1-$B$3)),IF(M715="WON",(((K715-1)*'results log'!$B$2)*(1-$B$3)),IF(M715="PLACED",(((L715-1)*'results log'!$B$2)*(1-$B$3))-'results log'!$B$2,IF(J715=0,-'results log'!$B$2,-('results log'!$B$2*2))))))*E715),0))</f>
        <v>0</v>
      </c>
      <c r="S715" s="34"/>
      <c r="T715" s="19">
        <f t="shared" si="42"/>
        <v>1</v>
      </c>
    </row>
    <row r="716" spans="8:20" ht="15">
      <c r="H716" s="31"/>
      <c r="I716" s="31"/>
      <c r="J716" s="31"/>
      <c r="M716" s="25"/>
      <c r="N716" s="32">
        <f>((G716-1)*(1-(IF(H716="no",0,'results log'!$B$3)))+1)</f>
        <v>0.050000000000000044</v>
      </c>
      <c r="O716" s="32">
        <f t="shared" si="41"/>
        <v>0</v>
      </c>
      <c r="P716" s="33"/>
      <c r="Q716" s="34"/>
      <c r="R716" s="34">
        <f>IF(ISBLANK(M716),,IF(T716&lt;&gt;1,((IF(M716="WON-EW",(((K716-1)*'results log'!$B$2)*(1-$B$3))+(((L716-1)*'results log'!$B$2)*(1-$B$3)),IF(M716="WON",(((K716-1)*'results log'!$B$2)*(1-$B$3)),IF(M716="PLACED",(((L716-1)*'results log'!$B$2)*(1-$B$3))-'results log'!$B$2,IF(J716=0,-'results log'!$B$2,-('results log'!$B$2*2))))))*E716),0))</f>
        <v>0</v>
      </c>
      <c r="S716" s="34"/>
      <c r="T716" s="19">
        <f t="shared" si="42"/>
        <v>1</v>
      </c>
    </row>
    <row r="717" spans="8:20" ht="15">
      <c r="H717" s="31"/>
      <c r="I717" s="31"/>
      <c r="J717" s="31"/>
      <c r="M717" s="25"/>
      <c r="N717" s="32">
        <f>((G717-1)*(1-(IF(H717="no",0,'results log'!$B$3)))+1)</f>
        <v>0.050000000000000044</v>
      </c>
      <c r="O717" s="32">
        <f t="shared" si="41"/>
        <v>0</v>
      </c>
      <c r="P717" s="33"/>
      <c r="Q717" s="34"/>
      <c r="R717" s="34">
        <f>IF(ISBLANK(M717),,IF(T717&lt;&gt;1,((IF(M717="WON-EW",(((K717-1)*'results log'!$B$2)*(1-$B$3))+(((L717-1)*'results log'!$B$2)*(1-$B$3)),IF(M717="WON",(((K717-1)*'results log'!$B$2)*(1-$B$3)),IF(M717="PLACED",(((L717-1)*'results log'!$B$2)*(1-$B$3))-'results log'!$B$2,IF(J717=0,-'results log'!$B$2,-('results log'!$B$2*2))))))*E717),0))</f>
        <v>0</v>
      </c>
      <c r="S717" s="34"/>
      <c r="T717" s="19">
        <f t="shared" si="42"/>
        <v>1</v>
      </c>
    </row>
    <row r="718" spans="8:20" ht="15">
      <c r="H718" s="31"/>
      <c r="I718" s="31"/>
      <c r="J718" s="31"/>
      <c r="M718" s="25"/>
      <c r="N718" s="32">
        <f>((G718-1)*(1-(IF(H718="no",0,'results log'!$B$3)))+1)</f>
        <v>0.050000000000000044</v>
      </c>
      <c r="O718" s="32">
        <f t="shared" si="41"/>
        <v>0</v>
      </c>
      <c r="P718" s="33"/>
      <c r="Q718" s="34"/>
      <c r="R718" s="34">
        <f>IF(ISBLANK(M718),,IF(T718&lt;&gt;1,((IF(M718="WON-EW",(((K718-1)*'results log'!$B$2)*(1-$B$3))+(((L718-1)*'results log'!$B$2)*(1-$B$3)),IF(M718="WON",(((K718-1)*'results log'!$B$2)*(1-$B$3)),IF(M718="PLACED",(((L718-1)*'results log'!$B$2)*(1-$B$3))-'results log'!$B$2,IF(J718=0,-'results log'!$B$2,-('results log'!$B$2*2))))))*E718),0))</f>
        <v>0</v>
      </c>
      <c r="S718" s="34"/>
      <c r="T718" s="19">
        <f t="shared" si="42"/>
        <v>1</v>
      </c>
    </row>
    <row r="719" spans="8:20" ht="15">
      <c r="H719" s="31"/>
      <c r="I719" s="31"/>
      <c r="J719" s="31"/>
      <c r="M719" s="25"/>
      <c r="N719" s="32">
        <f>((G719-1)*(1-(IF(H719="no",0,'results log'!$B$3)))+1)</f>
        <v>0.050000000000000044</v>
      </c>
      <c r="O719" s="32">
        <f aca="true" t="shared" si="43" ref="O719:O782">E719*IF(I719="yes",2,1)</f>
        <v>0</v>
      </c>
      <c r="P719" s="33"/>
      <c r="Q719" s="34"/>
      <c r="R719" s="34">
        <f>IF(ISBLANK(M719),,IF(T719&lt;&gt;1,((IF(M719="WON-EW",(((K719-1)*'results log'!$B$2)*(1-$B$3))+(((L719-1)*'results log'!$B$2)*(1-$B$3)),IF(M719="WON",(((K719-1)*'results log'!$B$2)*(1-$B$3)),IF(M719="PLACED",(((L719-1)*'results log'!$B$2)*(1-$B$3))-'results log'!$B$2,IF(J719=0,-'results log'!$B$2,-('results log'!$B$2*2))))))*E719),0))</f>
        <v>0</v>
      </c>
      <c r="S719" s="34"/>
      <c r="T719" s="19">
        <f t="shared" si="42"/>
        <v>1</v>
      </c>
    </row>
    <row r="720" spans="8:20" ht="15">
      <c r="H720" s="31"/>
      <c r="I720" s="31"/>
      <c r="J720" s="31"/>
      <c r="M720" s="25"/>
      <c r="N720" s="32">
        <f>((G720-1)*(1-(IF(H720="no",0,'results log'!$B$3)))+1)</f>
        <v>0.050000000000000044</v>
      </c>
      <c r="O720" s="32">
        <f t="shared" si="43"/>
        <v>0</v>
      </c>
      <c r="P720" s="33"/>
      <c r="Q720" s="34"/>
      <c r="R720" s="34">
        <f>IF(ISBLANK(M720),,IF(T720&lt;&gt;1,((IF(M720="WON-EW",(((K720-1)*'results log'!$B$2)*(1-$B$3))+(((L720-1)*'results log'!$B$2)*(1-$B$3)),IF(M720="WON",(((K720-1)*'results log'!$B$2)*(1-$B$3)),IF(M720="PLACED",(((L720-1)*'results log'!$B$2)*(1-$B$3))-'results log'!$B$2,IF(J720=0,-'results log'!$B$2,-('results log'!$B$2*2))))))*E720),0))</f>
        <v>0</v>
      </c>
      <c r="S720" s="34"/>
      <c r="T720" s="19">
        <f t="shared" si="42"/>
        <v>1</v>
      </c>
    </row>
    <row r="721" spans="8:20" ht="15">
      <c r="H721" s="31"/>
      <c r="I721" s="31"/>
      <c r="J721" s="31"/>
      <c r="M721" s="25"/>
      <c r="N721" s="32">
        <f>((G721-1)*(1-(IF(H721="no",0,'results log'!$B$3)))+1)</f>
        <v>0.050000000000000044</v>
      </c>
      <c r="O721" s="32">
        <f t="shared" si="43"/>
        <v>0</v>
      </c>
      <c r="P721" s="33"/>
      <c r="Q721" s="34"/>
      <c r="R721" s="34">
        <f>IF(ISBLANK(M721),,IF(T721&lt;&gt;1,((IF(M721="WON-EW",(((K721-1)*'results log'!$B$2)*(1-$B$3))+(((L721-1)*'results log'!$B$2)*(1-$B$3)),IF(M721="WON",(((K721-1)*'results log'!$B$2)*(1-$B$3)),IF(M721="PLACED",(((L721-1)*'results log'!$B$2)*(1-$B$3))-'results log'!$B$2,IF(J721=0,-'results log'!$B$2,-('results log'!$B$2*2))))))*E721),0))</f>
        <v>0</v>
      </c>
      <c r="S721" s="34"/>
      <c r="T721" s="19">
        <f t="shared" si="42"/>
        <v>1</v>
      </c>
    </row>
    <row r="722" spans="8:20" ht="15">
      <c r="H722" s="31"/>
      <c r="I722" s="31"/>
      <c r="J722" s="31"/>
      <c r="M722" s="25"/>
      <c r="N722" s="32">
        <f>((G722-1)*(1-(IF(H722="no",0,'results log'!$B$3)))+1)</f>
        <v>0.050000000000000044</v>
      </c>
      <c r="O722" s="32">
        <f t="shared" si="43"/>
        <v>0</v>
      </c>
      <c r="P722" s="33"/>
      <c r="Q722" s="34"/>
      <c r="R722" s="34">
        <f>IF(ISBLANK(M722),,IF(T722&lt;&gt;1,((IF(M722="WON-EW",(((K722-1)*'results log'!$B$2)*(1-$B$3))+(((L722-1)*'results log'!$B$2)*(1-$B$3)),IF(M722="WON",(((K722-1)*'results log'!$B$2)*(1-$B$3)),IF(M722="PLACED",(((L722-1)*'results log'!$B$2)*(1-$B$3))-'results log'!$B$2,IF(J722=0,-'results log'!$B$2,-('results log'!$B$2*2))))))*E722),0))</f>
        <v>0</v>
      </c>
      <c r="S722" s="34"/>
      <c r="T722" s="19">
        <f t="shared" si="42"/>
        <v>1</v>
      </c>
    </row>
    <row r="723" spans="8:20" ht="15">
      <c r="H723" s="31"/>
      <c r="I723" s="31"/>
      <c r="J723" s="31"/>
      <c r="M723" s="25"/>
      <c r="N723" s="32">
        <f>((G723-1)*(1-(IF(H723="no",0,'results log'!$B$3)))+1)</f>
        <v>0.050000000000000044</v>
      </c>
      <c r="O723" s="32">
        <f t="shared" si="43"/>
        <v>0</v>
      </c>
      <c r="P723" s="33"/>
      <c r="Q723" s="34"/>
      <c r="R723" s="34">
        <f>IF(ISBLANK(M723),,IF(T723&lt;&gt;1,((IF(M723="WON-EW",(((K723-1)*'results log'!$B$2)*(1-$B$3))+(((L723-1)*'results log'!$B$2)*(1-$B$3)),IF(M723="WON",(((K723-1)*'results log'!$B$2)*(1-$B$3)),IF(M723="PLACED",(((L723-1)*'results log'!$B$2)*(1-$B$3))-'results log'!$B$2,IF(J723=0,-'results log'!$B$2,-('results log'!$B$2*2))))))*E723),0))</f>
        <v>0</v>
      </c>
      <c r="S723" s="34"/>
      <c r="T723" s="19">
        <f t="shared" si="42"/>
        <v>1</v>
      </c>
    </row>
    <row r="724" spans="8:20" ht="15">
      <c r="H724" s="31"/>
      <c r="I724" s="31"/>
      <c r="J724" s="31"/>
      <c r="M724" s="25"/>
      <c r="N724" s="32">
        <f>((G724-1)*(1-(IF(H724="no",0,'results log'!$B$3)))+1)</f>
        <v>0.050000000000000044</v>
      </c>
      <c r="O724" s="32">
        <f t="shared" si="43"/>
        <v>0</v>
      </c>
      <c r="P724" s="33"/>
      <c r="Q724" s="34"/>
      <c r="R724" s="34">
        <f>IF(ISBLANK(M724),,IF(T724&lt;&gt;1,((IF(M724="WON-EW",(((K724-1)*'results log'!$B$2)*(1-$B$3))+(((L724-1)*'results log'!$B$2)*(1-$B$3)),IF(M724="WON",(((K724-1)*'results log'!$B$2)*(1-$B$3)),IF(M724="PLACED",(((L724-1)*'results log'!$B$2)*(1-$B$3))-'results log'!$B$2,IF(J724=0,-'results log'!$B$2,-('results log'!$B$2*2))))))*E724),0))</f>
        <v>0</v>
      </c>
      <c r="S724" s="34"/>
      <c r="T724" s="19">
        <f t="shared" si="42"/>
        <v>1</v>
      </c>
    </row>
    <row r="725" spans="8:20" ht="15">
      <c r="H725" s="31"/>
      <c r="I725" s="31"/>
      <c r="J725" s="31"/>
      <c r="M725" s="25"/>
      <c r="N725" s="32">
        <f>((G725-1)*(1-(IF(H725="no",0,'results log'!$B$3)))+1)</f>
        <v>0.050000000000000044</v>
      </c>
      <c r="O725" s="32">
        <f t="shared" si="43"/>
        <v>0</v>
      </c>
      <c r="P725" s="33"/>
      <c r="Q725" s="34"/>
      <c r="R725" s="34">
        <f>IF(ISBLANK(M725),,IF(T725&lt;&gt;1,((IF(M725="WON-EW",(((K725-1)*'results log'!$B$2)*(1-$B$3))+(((L725-1)*'results log'!$B$2)*(1-$B$3)),IF(M725="WON",(((K725-1)*'results log'!$B$2)*(1-$B$3)),IF(M725="PLACED",(((L725-1)*'results log'!$B$2)*(1-$B$3))-'results log'!$B$2,IF(J725=0,-'results log'!$B$2,-('results log'!$B$2*2))))))*E725),0))</f>
        <v>0</v>
      </c>
      <c r="S725" s="34"/>
      <c r="T725" s="19">
        <f t="shared" si="42"/>
        <v>1</v>
      </c>
    </row>
    <row r="726" spans="8:20" ht="15">
      <c r="H726" s="31"/>
      <c r="I726" s="31"/>
      <c r="J726" s="31"/>
      <c r="M726" s="25"/>
      <c r="N726" s="32">
        <f>((G726-1)*(1-(IF(H726="no",0,'results log'!$B$3)))+1)</f>
        <v>0.050000000000000044</v>
      </c>
      <c r="O726" s="32">
        <f t="shared" si="43"/>
        <v>0</v>
      </c>
      <c r="P726" s="33"/>
      <c r="Q726" s="34"/>
      <c r="R726" s="34">
        <f>IF(ISBLANK(M726),,IF(T726&lt;&gt;1,((IF(M726="WON-EW",(((K726-1)*'results log'!$B$2)*(1-$B$3))+(((L726-1)*'results log'!$B$2)*(1-$B$3)),IF(M726="WON",(((K726-1)*'results log'!$B$2)*(1-$B$3)),IF(M726="PLACED",(((L726-1)*'results log'!$B$2)*(1-$B$3))-'results log'!$B$2,IF(J726=0,-'results log'!$B$2,-('results log'!$B$2*2))))))*E726),0))</f>
        <v>0</v>
      </c>
      <c r="S726" s="34"/>
      <c r="T726" s="19">
        <f t="shared" si="42"/>
        <v>1</v>
      </c>
    </row>
    <row r="727" spans="8:20" ht="15">
      <c r="H727" s="31"/>
      <c r="I727" s="31"/>
      <c r="J727" s="31"/>
      <c r="M727" s="25"/>
      <c r="N727" s="32">
        <f>((G727-1)*(1-(IF(H727="no",0,'results log'!$B$3)))+1)</f>
        <v>0.050000000000000044</v>
      </c>
      <c r="O727" s="32">
        <f t="shared" si="43"/>
        <v>0</v>
      </c>
      <c r="P727" s="33"/>
      <c r="Q727" s="34"/>
      <c r="R727" s="34">
        <f>IF(ISBLANK(M727),,IF(T727&lt;&gt;1,((IF(M727="WON-EW",(((K727-1)*'results log'!$B$2)*(1-$B$3))+(((L727-1)*'results log'!$B$2)*(1-$B$3)),IF(M727="WON",(((K727-1)*'results log'!$B$2)*(1-$B$3)),IF(M727="PLACED",(((L727-1)*'results log'!$B$2)*(1-$B$3))-'results log'!$B$2,IF(J727=0,-'results log'!$B$2,-('results log'!$B$2*2))))))*E727),0))</f>
        <v>0</v>
      </c>
      <c r="S727" s="34"/>
      <c r="T727" s="19">
        <f t="shared" si="42"/>
        <v>1</v>
      </c>
    </row>
    <row r="728" spans="8:20" ht="15">
      <c r="H728" s="31"/>
      <c r="I728" s="31"/>
      <c r="J728" s="31"/>
      <c r="M728" s="25"/>
      <c r="N728" s="32">
        <f>((G728-1)*(1-(IF(H728="no",0,'results log'!$B$3)))+1)</f>
        <v>0.050000000000000044</v>
      </c>
      <c r="O728" s="32">
        <f t="shared" si="43"/>
        <v>0</v>
      </c>
      <c r="P728" s="33"/>
      <c r="Q728" s="34"/>
      <c r="R728" s="34">
        <f>IF(ISBLANK(M728),,IF(T728&lt;&gt;1,((IF(M728="WON-EW",(((K728-1)*'results log'!$B$2)*(1-$B$3))+(((L728-1)*'results log'!$B$2)*(1-$B$3)),IF(M728="WON",(((K728-1)*'results log'!$B$2)*(1-$B$3)),IF(M728="PLACED",(((L728-1)*'results log'!$B$2)*(1-$B$3))-'results log'!$B$2,IF(J728=0,-'results log'!$B$2,-('results log'!$B$2*2))))))*E728),0))</f>
        <v>0</v>
      </c>
      <c r="S728" s="34"/>
      <c r="T728" s="19">
        <f t="shared" si="42"/>
        <v>1</v>
      </c>
    </row>
    <row r="729" spans="8:20" ht="15">
      <c r="H729" s="31"/>
      <c r="I729" s="31"/>
      <c r="J729" s="31"/>
      <c r="M729" s="25"/>
      <c r="N729" s="32">
        <f>((G729-1)*(1-(IF(H729="no",0,'results log'!$B$3)))+1)</f>
        <v>0.050000000000000044</v>
      </c>
      <c r="O729" s="32">
        <f t="shared" si="43"/>
        <v>0</v>
      </c>
      <c r="P729" s="33"/>
      <c r="Q729" s="34"/>
      <c r="R729" s="34">
        <f>IF(ISBLANK(M729),,IF(T729&lt;&gt;1,((IF(M729="WON-EW",(((K729-1)*'results log'!$B$2)*(1-$B$3))+(((L729-1)*'results log'!$B$2)*(1-$B$3)),IF(M729="WON",(((K729-1)*'results log'!$B$2)*(1-$B$3)),IF(M729="PLACED",(((L729-1)*'results log'!$B$2)*(1-$B$3))-'results log'!$B$2,IF(J729=0,-'results log'!$B$2,-('results log'!$B$2*2))))))*E729),0))</f>
        <v>0</v>
      </c>
      <c r="S729" s="34"/>
      <c r="T729" s="19">
        <f t="shared" si="42"/>
        <v>1</v>
      </c>
    </row>
    <row r="730" spans="8:20" ht="15">
      <c r="H730" s="31"/>
      <c r="I730" s="31"/>
      <c r="J730" s="31"/>
      <c r="M730" s="25"/>
      <c r="N730" s="32">
        <f>((G730-1)*(1-(IF(H730="no",0,'results log'!$B$3)))+1)</f>
        <v>0.050000000000000044</v>
      </c>
      <c r="O730" s="32">
        <f t="shared" si="43"/>
        <v>0</v>
      </c>
      <c r="P730" s="33"/>
      <c r="Q730" s="34"/>
      <c r="R730" s="34">
        <f>IF(ISBLANK(M730),,IF(T730&lt;&gt;1,((IF(M730="WON-EW",(((K730-1)*'results log'!$B$2)*(1-$B$3))+(((L730-1)*'results log'!$B$2)*(1-$B$3)),IF(M730="WON",(((K730-1)*'results log'!$B$2)*(1-$B$3)),IF(M730="PLACED",(((L730-1)*'results log'!$B$2)*(1-$B$3))-'results log'!$B$2,IF(J730=0,-'results log'!$B$2,-('results log'!$B$2*2))))))*E730),0))</f>
        <v>0</v>
      </c>
      <c r="S730" s="34"/>
      <c r="T730" s="19">
        <f t="shared" si="42"/>
        <v>1</v>
      </c>
    </row>
    <row r="731" spans="8:20" ht="15">
      <c r="H731" s="31"/>
      <c r="I731" s="31"/>
      <c r="J731" s="31"/>
      <c r="M731" s="25"/>
      <c r="N731" s="32">
        <f>((G731-1)*(1-(IF(H731="no",0,'results log'!$B$3)))+1)</f>
        <v>0.050000000000000044</v>
      </c>
      <c r="O731" s="32">
        <f t="shared" si="43"/>
        <v>0</v>
      </c>
      <c r="P731" s="33"/>
      <c r="Q731" s="34"/>
      <c r="R731" s="34">
        <f>IF(ISBLANK(M731),,IF(T731&lt;&gt;1,((IF(M731="WON-EW",(((K731-1)*'results log'!$B$2)*(1-$B$3))+(((L731-1)*'results log'!$B$2)*(1-$B$3)),IF(M731="WON",(((K731-1)*'results log'!$B$2)*(1-$B$3)),IF(M731="PLACED",(((L731-1)*'results log'!$B$2)*(1-$B$3))-'results log'!$B$2,IF(J731=0,-'results log'!$B$2,-('results log'!$B$2*2))))))*E731),0))</f>
        <v>0</v>
      </c>
      <c r="S731" s="34"/>
      <c r="T731" s="19">
        <f t="shared" si="42"/>
        <v>1</v>
      </c>
    </row>
    <row r="732" spans="8:20" ht="15">
      <c r="H732" s="31"/>
      <c r="I732" s="31"/>
      <c r="J732" s="31"/>
      <c r="M732" s="25"/>
      <c r="N732" s="32">
        <f>((G732-1)*(1-(IF(H732="no",0,'results log'!$B$3)))+1)</f>
        <v>0.050000000000000044</v>
      </c>
      <c r="O732" s="32">
        <f t="shared" si="43"/>
        <v>0</v>
      </c>
      <c r="P732" s="33"/>
      <c r="Q732" s="34"/>
      <c r="R732" s="34">
        <f>IF(ISBLANK(M732),,IF(T732&lt;&gt;1,((IF(M732="WON-EW",(((K732-1)*'results log'!$B$2)*(1-$B$3))+(((L732-1)*'results log'!$B$2)*(1-$B$3)),IF(M732="WON",(((K732-1)*'results log'!$B$2)*(1-$B$3)),IF(M732="PLACED",(((L732-1)*'results log'!$B$2)*(1-$B$3))-'results log'!$B$2,IF(J732=0,-'results log'!$B$2,-('results log'!$B$2*2))))))*E732),0))</f>
        <v>0</v>
      </c>
      <c r="S732" s="34"/>
      <c r="T732" s="19">
        <f t="shared" si="42"/>
        <v>1</v>
      </c>
    </row>
    <row r="733" spans="8:20" ht="15">
      <c r="H733" s="31"/>
      <c r="I733" s="31"/>
      <c r="J733" s="31"/>
      <c r="M733" s="25"/>
      <c r="N733" s="32">
        <f>((G733-1)*(1-(IF(H733="no",0,'results log'!$B$3)))+1)</f>
        <v>0.050000000000000044</v>
      </c>
      <c r="O733" s="32">
        <f t="shared" si="43"/>
        <v>0</v>
      </c>
      <c r="P733" s="33"/>
      <c r="Q733" s="34"/>
      <c r="R733" s="34">
        <f>IF(ISBLANK(M733),,IF(T733&lt;&gt;1,((IF(M733="WON-EW",(((K733-1)*'results log'!$B$2)*(1-$B$3))+(((L733-1)*'results log'!$B$2)*(1-$B$3)),IF(M733="WON",(((K733-1)*'results log'!$B$2)*(1-$B$3)),IF(M733="PLACED",(((L733-1)*'results log'!$B$2)*(1-$B$3))-'results log'!$B$2,IF(J733=0,-'results log'!$B$2,-('results log'!$B$2*2))))))*E733),0))</f>
        <v>0</v>
      </c>
      <c r="S733" s="34"/>
      <c r="T733" s="19">
        <f t="shared" si="42"/>
        <v>1</v>
      </c>
    </row>
    <row r="734" spans="8:20" ht="15">
      <c r="H734" s="31"/>
      <c r="I734" s="31"/>
      <c r="J734" s="31"/>
      <c r="M734" s="25"/>
      <c r="N734" s="32">
        <f>((G734-1)*(1-(IF(H734="no",0,'results log'!$B$3)))+1)</f>
        <v>0.050000000000000044</v>
      </c>
      <c r="O734" s="32">
        <f t="shared" si="43"/>
        <v>0</v>
      </c>
      <c r="P734" s="33"/>
      <c r="Q734" s="34"/>
      <c r="R734" s="34">
        <f>IF(ISBLANK(M734),,IF(T734&lt;&gt;1,((IF(M734="WON-EW",(((K734-1)*'results log'!$B$2)*(1-$B$3))+(((L734-1)*'results log'!$B$2)*(1-$B$3)),IF(M734="WON",(((K734-1)*'results log'!$B$2)*(1-$B$3)),IF(M734="PLACED",(((L734-1)*'results log'!$B$2)*(1-$B$3))-'results log'!$B$2,IF(J734=0,-'results log'!$B$2,-('results log'!$B$2*2))))))*E734),0))</f>
        <v>0</v>
      </c>
      <c r="S734" s="34"/>
      <c r="T734" s="19">
        <f t="shared" si="42"/>
        <v>1</v>
      </c>
    </row>
    <row r="735" spans="8:20" ht="15">
      <c r="H735" s="31"/>
      <c r="I735" s="31"/>
      <c r="J735" s="31"/>
      <c r="M735" s="25"/>
      <c r="N735" s="32">
        <f>((G735-1)*(1-(IF(H735="no",0,'results log'!$B$3)))+1)</f>
        <v>0.050000000000000044</v>
      </c>
      <c r="O735" s="32">
        <f t="shared" si="43"/>
        <v>0</v>
      </c>
      <c r="P735" s="33"/>
      <c r="Q735" s="34"/>
      <c r="R735" s="34">
        <f>IF(ISBLANK(M735),,IF(T735&lt;&gt;1,((IF(M735="WON-EW",(((K735-1)*'results log'!$B$2)*(1-$B$3))+(((L735-1)*'results log'!$B$2)*(1-$B$3)),IF(M735="WON",(((K735-1)*'results log'!$B$2)*(1-$B$3)),IF(M735="PLACED",(((L735-1)*'results log'!$B$2)*(1-$B$3))-'results log'!$B$2,IF(J735=0,-'results log'!$B$2,-('results log'!$B$2*2))))))*E735),0))</f>
        <v>0</v>
      </c>
      <c r="S735" s="34"/>
      <c r="T735" s="19">
        <f t="shared" si="42"/>
        <v>1</v>
      </c>
    </row>
    <row r="736" spans="8:20" ht="15">
      <c r="H736" s="31"/>
      <c r="I736" s="31"/>
      <c r="J736" s="31"/>
      <c r="M736" s="25"/>
      <c r="N736" s="32">
        <f>((G736-1)*(1-(IF(H736="no",0,'results log'!$B$3)))+1)</f>
        <v>0.050000000000000044</v>
      </c>
      <c r="O736" s="32">
        <f t="shared" si="43"/>
        <v>0</v>
      </c>
      <c r="P736" s="33"/>
      <c r="Q736" s="34"/>
      <c r="R736" s="34">
        <f>IF(ISBLANK(M736),,IF(T736&lt;&gt;1,((IF(M736="WON-EW",(((K736-1)*'results log'!$B$2)*(1-$B$3))+(((L736-1)*'results log'!$B$2)*(1-$B$3)),IF(M736="WON",(((K736-1)*'results log'!$B$2)*(1-$B$3)),IF(M736="PLACED",(((L736-1)*'results log'!$B$2)*(1-$B$3))-'results log'!$B$2,IF(J736=0,-'results log'!$B$2,-('results log'!$B$2*2))))))*E736),0))</f>
        <v>0</v>
      </c>
      <c r="S736" s="34"/>
      <c r="T736" s="19">
        <f t="shared" si="42"/>
        <v>1</v>
      </c>
    </row>
    <row r="737" spans="8:20" ht="15">
      <c r="H737" s="31"/>
      <c r="I737" s="31"/>
      <c r="J737" s="31"/>
      <c r="M737" s="25"/>
      <c r="N737" s="32">
        <f>((G737-1)*(1-(IF(H737="no",0,'results log'!$B$3)))+1)</f>
        <v>0.050000000000000044</v>
      </c>
      <c r="O737" s="32">
        <f t="shared" si="43"/>
        <v>0</v>
      </c>
      <c r="P737" s="33"/>
      <c r="Q737" s="34"/>
      <c r="R737" s="34">
        <f>IF(ISBLANK(M737),,IF(T737&lt;&gt;1,((IF(M737="WON-EW",(((K737-1)*'results log'!$B$2)*(1-$B$3))+(((L737-1)*'results log'!$B$2)*(1-$B$3)),IF(M737="WON",(((K737-1)*'results log'!$B$2)*(1-$B$3)),IF(M737="PLACED",(((L737-1)*'results log'!$B$2)*(1-$B$3))-'results log'!$B$2,IF(J737=0,-'results log'!$B$2,-('results log'!$B$2*2))))))*E737),0))</f>
        <v>0</v>
      </c>
      <c r="S737" s="34"/>
      <c r="T737" s="19">
        <f t="shared" si="42"/>
        <v>1</v>
      </c>
    </row>
    <row r="738" spans="8:20" ht="15">
      <c r="H738" s="31"/>
      <c r="I738" s="31"/>
      <c r="J738" s="31"/>
      <c r="M738" s="25"/>
      <c r="N738" s="32">
        <f>((G738-1)*(1-(IF(H738="no",0,'results log'!$B$3)))+1)</f>
        <v>0.050000000000000044</v>
      </c>
      <c r="O738" s="32">
        <f t="shared" si="43"/>
        <v>0</v>
      </c>
      <c r="P738" s="33"/>
      <c r="Q738" s="34"/>
      <c r="R738" s="34">
        <f>IF(ISBLANK(M738),,IF(T738&lt;&gt;1,((IF(M738="WON-EW",(((K738-1)*'results log'!$B$2)*(1-$B$3))+(((L738-1)*'results log'!$B$2)*(1-$B$3)),IF(M738="WON",(((K738-1)*'results log'!$B$2)*(1-$B$3)),IF(M738="PLACED",(((L738-1)*'results log'!$B$2)*(1-$B$3))-'results log'!$B$2,IF(J738=0,-'results log'!$B$2,-('results log'!$B$2*2))))))*E738),0))</f>
        <v>0</v>
      </c>
      <c r="S738" s="34"/>
      <c r="T738" s="19">
        <f t="shared" si="42"/>
        <v>1</v>
      </c>
    </row>
    <row r="739" spans="8:20" ht="15">
      <c r="H739" s="31"/>
      <c r="I739" s="31"/>
      <c r="J739" s="31"/>
      <c r="M739" s="25"/>
      <c r="N739" s="32">
        <f>((G739-1)*(1-(IF(H739="no",0,'results log'!$B$3)))+1)</f>
        <v>0.050000000000000044</v>
      </c>
      <c r="O739" s="32">
        <f t="shared" si="43"/>
        <v>0</v>
      </c>
      <c r="P739" s="33"/>
      <c r="Q739" s="34"/>
      <c r="R739" s="34">
        <f>IF(ISBLANK(M739),,IF(T739&lt;&gt;1,((IF(M739="WON-EW",(((K739-1)*'results log'!$B$2)*(1-$B$3))+(((L739-1)*'results log'!$B$2)*(1-$B$3)),IF(M739="WON",(((K739-1)*'results log'!$B$2)*(1-$B$3)),IF(M739="PLACED",(((L739-1)*'results log'!$B$2)*(1-$B$3))-'results log'!$B$2,IF(J739=0,-'results log'!$B$2,-('results log'!$B$2*2))))))*E739),0))</f>
        <v>0</v>
      </c>
      <c r="S739" s="34"/>
      <c r="T739" s="19">
        <f t="shared" si="42"/>
        <v>1</v>
      </c>
    </row>
    <row r="740" spans="8:20" ht="15">
      <c r="H740" s="31"/>
      <c r="I740" s="31"/>
      <c r="J740" s="31"/>
      <c r="M740" s="25"/>
      <c r="N740" s="32">
        <f>((G740-1)*(1-(IF(H740="no",0,'results log'!$B$3)))+1)</f>
        <v>0.050000000000000044</v>
      </c>
      <c r="O740" s="32">
        <f t="shared" si="43"/>
        <v>0</v>
      </c>
      <c r="P740" s="33"/>
      <c r="Q740" s="34"/>
      <c r="R740" s="34">
        <f>IF(ISBLANK(M740),,IF(T740&lt;&gt;1,((IF(M740="WON-EW",(((K740-1)*'results log'!$B$2)*(1-$B$3))+(((L740-1)*'results log'!$B$2)*(1-$B$3)),IF(M740="WON",(((K740-1)*'results log'!$B$2)*(1-$B$3)),IF(M740="PLACED",(((L740-1)*'results log'!$B$2)*(1-$B$3))-'results log'!$B$2,IF(J740=0,-'results log'!$B$2,-('results log'!$B$2*2))))))*E740),0))</f>
        <v>0</v>
      </c>
      <c r="S740" s="34"/>
      <c r="T740" s="19">
        <f t="shared" si="42"/>
        <v>1</v>
      </c>
    </row>
    <row r="741" spans="8:20" ht="15">
      <c r="H741" s="31"/>
      <c r="I741" s="31"/>
      <c r="J741" s="31"/>
      <c r="M741" s="25"/>
      <c r="N741" s="32">
        <f>((G741-1)*(1-(IF(H741="no",0,'results log'!$B$3)))+1)</f>
        <v>0.050000000000000044</v>
      </c>
      <c r="O741" s="32">
        <f t="shared" si="43"/>
        <v>0</v>
      </c>
      <c r="P741" s="33"/>
      <c r="Q741" s="34"/>
      <c r="R741" s="34">
        <f>IF(ISBLANK(M741),,IF(T741&lt;&gt;1,((IF(M741="WON-EW",(((K741-1)*'results log'!$B$2)*(1-$B$3))+(((L741-1)*'results log'!$B$2)*(1-$B$3)),IF(M741="WON",(((K741-1)*'results log'!$B$2)*(1-$B$3)),IF(M741="PLACED",(((L741-1)*'results log'!$B$2)*(1-$B$3))-'results log'!$B$2,IF(J741=0,-'results log'!$B$2,-('results log'!$B$2*2))))))*E741),0))</f>
        <v>0</v>
      </c>
      <c r="S741" s="34"/>
      <c r="T741" s="19">
        <f t="shared" si="42"/>
        <v>1</v>
      </c>
    </row>
    <row r="742" spans="8:20" ht="15">
      <c r="H742" s="31"/>
      <c r="I742" s="31"/>
      <c r="J742" s="31"/>
      <c r="M742" s="25"/>
      <c r="N742" s="32">
        <f>((G742-1)*(1-(IF(H742="no",0,'results log'!$B$3)))+1)</f>
        <v>0.050000000000000044</v>
      </c>
      <c r="O742" s="32">
        <f t="shared" si="43"/>
        <v>0</v>
      </c>
      <c r="P742" s="33"/>
      <c r="Q742" s="34"/>
      <c r="R742" s="34">
        <f>IF(ISBLANK(M742),,IF(T742&lt;&gt;1,((IF(M742="WON-EW",(((K742-1)*'results log'!$B$2)*(1-$B$3))+(((L742-1)*'results log'!$B$2)*(1-$B$3)),IF(M742="WON",(((K742-1)*'results log'!$B$2)*(1-$B$3)),IF(M742="PLACED",(((L742-1)*'results log'!$B$2)*(1-$B$3))-'results log'!$B$2,IF(J742=0,-'results log'!$B$2,-('results log'!$B$2*2))))))*E742),0))</f>
        <v>0</v>
      </c>
      <c r="S742" s="34"/>
      <c r="T742" s="19">
        <f t="shared" si="42"/>
        <v>1</v>
      </c>
    </row>
    <row r="743" spans="8:20" ht="15">
      <c r="H743" s="31"/>
      <c r="I743" s="31"/>
      <c r="J743" s="31"/>
      <c r="M743" s="25"/>
      <c r="N743" s="32">
        <f>((G743-1)*(1-(IF(H743="no",0,'results log'!$B$3)))+1)</f>
        <v>0.050000000000000044</v>
      </c>
      <c r="O743" s="32">
        <f t="shared" si="43"/>
        <v>0</v>
      </c>
      <c r="P743" s="33"/>
      <c r="Q743" s="34"/>
      <c r="R743" s="34">
        <f>IF(ISBLANK(M743),,IF(T743&lt;&gt;1,((IF(M743="WON-EW",(((K743-1)*'results log'!$B$2)*(1-$B$3))+(((L743-1)*'results log'!$B$2)*(1-$B$3)),IF(M743="WON",(((K743-1)*'results log'!$B$2)*(1-$B$3)),IF(M743="PLACED",(((L743-1)*'results log'!$B$2)*(1-$B$3))-'results log'!$B$2,IF(J743=0,-'results log'!$B$2,-('results log'!$B$2*2))))))*E743),0))</f>
        <v>0</v>
      </c>
      <c r="S743" s="34"/>
      <c r="T743" s="19">
        <f t="shared" si="42"/>
        <v>1</v>
      </c>
    </row>
    <row r="744" spans="8:20" ht="15">
      <c r="H744" s="31"/>
      <c r="I744" s="31"/>
      <c r="J744" s="31"/>
      <c r="M744" s="25"/>
      <c r="N744" s="32">
        <f>((G744-1)*(1-(IF(H744="no",0,'results log'!$B$3)))+1)</f>
        <v>0.050000000000000044</v>
      </c>
      <c r="O744" s="32">
        <f t="shared" si="43"/>
        <v>0</v>
      </c>
      <c r="P744" s="33"/>
      <c r="Q744" s="34"/>
      <c r="R744" s="34">
        <f>IF(ISBLANK(M744),,IF(T744&lt;&gt;1,((IF(M744="WON-EW",(((K744-1)*'results log'!$B$2)*(1-$B$3))+(((L744-1)*'results log'!$B$2)*(1-$B$3)),IF(M744="WON",(((K744-1)*'results log'!$B$2)*(1-$B$3)),IF(M744="PLACED",(((L744-1)*'results log'!$B$2)*(1-$B$3))-'results log'!$B$2,IF(J744=0,-'results log'!$B$2,-('results log'!$B$2*2))))))*E744),0))</f>
        <v>0</v>
      </c>
      <c r="S744" s="34"/>
      <c r="T744" s="19">
        <f t="shared" si="42"/>
        <v>1</v>
      </c>
    </row>
    <row r="745" spans="8:20" ht="15">
      <c r="H745" s="31"/>
      <c r="I745" s="31"/>
      <c r="J745" s="31"/>
      <c r="M745" s="25"/>
      <c r="N745" s="32">
        <f>((G745-1)*(1-(IF(H745="no",0,'results log'!$B$3)))+1)</f>
        <v>0.050000000000000044</v>
      </c>
      <c r="O745" s="32">
        <f t="shared" si="43"/>
        <v>0</v>
      </c>
      <c r="P745" s="33"/>
      <c r="Q745" s="34"/>
      <c r="R745" s="34">
        <f>IF(ISBLANK(M745),,IF(T745&lt;&gt;1,((IF(M745="WON-EW",(((K745-1)*'results log'!$B$2)*(1-$B$3))+(((L745-1)*'results log'!$B$2)*(1-$B$3)),IF(M745="WON",(((K745-1)*'results log'!$B$2)*(1-$B$3)),IF(M745="PLACED",(((L745-1)*'results log'!$B$2)*(1-$B$3))-'results log'!$B$2,IF(J745=0,-'results log'!$B$2,-('results log'!$B$2*2))))))*E745),0))</f>
        <v>0</v>
      </c>
      <c r="S745" s="34"/>
      <c r="T745" s="19">
        <f t="shared" si="42"/>
        <v>1</v>
      </c>
    </row>
    <row r="746" spans="8:20" ht="15">
      <c r="H746" s="31"/>
      <c r="I746" s="31"/>
      <c r="J746" s="31"/>
      <c r="M746" s="25"/>
      <c r="N746" s="32">
        <f>((G746-1)*(1-(IF(H746="no",0,'results log'!$B$3)))+1)</f>
        <v>0.050000000000000044</v>
      </c>
      <c r="O746" s="32">
        <f t="shared" si="43"/>
        <v>0</v>
      </c>
      <c r="P746" s="33"/>
      <c r="Q746" s="34"/>
      <c r="R746" s="34">
        <f>IF(ISBLANK(M746),,IF(T746&lt;&gt;1,((IF(M746="WON-EW",(((K746-1)*'results log'!$B$2)*(1-$B$3))+(((L746-1)*'results log'!$B$2)*(1-$B$3)),IF(M746="WON",(((K746-1)*'results log'!$B$2)*(1-$B$3)),IF(M746="PLACED",(((L746-1)*'results log'!$B$2)*(1-$B$3))-'results log'!$B$2,IF(J746=0,-'results log'!$B$2,-('results log'!$B$2*2))))))*E746),0))</f>
        <v>0</v>
      </c>
      <c r="S746" s="34"/>
      <c r="T746" s="19">
        <f t="shared" si="42"/>
        <v>1</v>
      </c>
    </row>
    <row r="747" spans="8:20" ht="15">
      <c r="H747" s="31"/>
      <c r="I747" s="31"/>
      <c r="J747" s="31"/>
      <c r="M747" s="25"/>
      <c r="N747" s="32">
        <f>((G747-1)*(1-(IF(H747="no",0,'results log'!$B$3)))+1)</f>
        <v>0.050000000000000044</v>
      </c>
      <c r="O747" s="32">
        <f t="shared" si="43"/>
        <v>0</v>
      </c>
      <c r="P747" s="33"/>
      <c r="Q747" s="34"/>
      <c r="R747" s="34">
        <f>IF(ISBLANK(M747),,IF(T747&lt;&gt;1,((IF(M747="WON-EW",(((K747-1)*'results log'!$B$2)*(1-$B$3))+(((L747-1)*'results log'!$B$2)*(1-$B$3)),IF(M747="WON",(((K747-1)*'results log'!$B$2)*(1-$B$3)),IF(M747="PLACED",(((L747-1)*'results log'!$B$2)*(1-$B$3))-'results log'!$B$2,IF(J747=0,-'results log'!$B$2,-('results log'!$B$2*2))))))*E747),0))</f>
        <v>0</v>
      </c>
      <c r="S747" s="34"/>
      <c r="T747" s="19">
        <f t="shared" si="42"/>
        <v>1</v>
      </c>
    </row>
    <row r="748" spans="8:20" ht="15">
      <c r="H748" s="31"/>
      <c r="I748" s="31"/>
      <c r="J748" s="31"/>
      <c r="M748" s="25"/>
      <c r="N748" s="32">
        <f>((G748-1)*(1-(IF(H748="no",0,'results log'!$B$3)))+1)</f>
        <v>0.050000000000000044</v>
      </c>
      <c r="O748" s="32">
        <f t="shared" si="43"/>
        <v>0</v>
      </c>
      <c r="P748" s="33"/>
      <c r="Q748" s="34"/>
      <c r="R748" s="34">
        <f>IF(ISBLANK(M748),,IF(T748&lt;&gt;1,((IF(M748="WON-EW",(((K748-1)*'results log'!$B$2)*(1-$B$3))+(((L748-1)*'results log'!$B$2)*(1-$B$3)),IF(M748="WON",(((K748-1)*'results log'!$B$2)*(1-$B$3)),IF(M748="PLACED",(((L748-1)*'results log'!$B$2)*(1-$B$3))-'results log'!$B$2,IF(J748=0,-'results log'!$B$2,-('results log'!$B$2*2))))))*E748),0))</f>
        <v>0</v>
      </c>
      <c r="S748" s="34"/>
      <c r="T748" s="19">
        <f t="shared" si="42"/>
        <v>1</v>
      </c>
    </row>
    <row r="749" spans="8:20" ht="15">
      <c r="H749" s="31"/>
      <c r="I749" s="31"/>
      <c r="J749" s="31"/>
      <c r="M749" s="25"/>
      <c r="N749" s="32">
        <f>((G749-1)*(1-(IF(H749="no",0,'results log'!$B$3)))+1)</f>
        <v>0.050000000000000044</v>
      </c>
      <c r="O749" s="32">
        <f t="shared" si="43"/>
        <v>0</v>
      </c>
      <c r="P749" s="33"/>
      <c r="Q749" s="34"/>
      <c r="R749" s="34">
        <f>IF(ISBLANK(M749),,IF(T749&lt;&gt;1,((IF(M749="WON-EW",(((K749-1)*'results log'!$B$2)*(1-$B$3))+(((L749-1)*'results log'!$B$2)*(1-$B$3)),IF(M749="WON",(((K749-1)*'results log'!$B$2)*(1-$B$3)),IF(M749="PLACED",(((L749-1)*'results log'!$B$2)*(1-$B$3))-'results log'!$B$2,IF(J749=0,-'results log'!$B$2,-('results log'!$B$2*2))))))*E749),0))</f>
        <v>0</v>
      </c>
      <c r="S749" s="34"/>
      <c r="T749" s="19">
        <f t="shared" si="42"/>
        <v>1</v>
      </c>
    </row>
    <row r="750" spans="8:20" ht="15">
      <c r="H750" s="31"/>
      <c r="I750" s="31"/>
      <c r="J750" s="31"/>
      <c r="M750" s="25"/>
      <c r="N750" s="32">
        <f>((G750-1)*(1-(IF(H750="no",0,'results log'!$B$3)))+1)</f>
        <v>0.050000000000000044</v>
      </c>
      <c r="O750" s="32">
        <f t="shared" si="43"/>
        <v>0</v>
      </c>
      <c r="P750" s="33"/>
      <c r="Q750" s="34"/>
      <c r="R750" s="34">
        <f>IF(ISBLANK(M750),,IF(T750&lt;&gt;1,((IF(M750="WON-EW",(((K750-1)*'results log'!$B$2)*(1-$B$3))+(((L750-1)*'results log'!$B$2)*(1-$B$3)),IF(M750="WON",(((K750-1)*'results log'!$B$2)*(1-$B$3)),IF(M750="PLACED",(((L750-1)*'results log'!$B$2)*(1-$B$3))-'results log'!$B$2,IF(J750=0,-'results log'!$B$2,-('results log'!$B$2*2))))))*E750),0))</f>
        <v>0</v>
      </c>
      <c r="S750" s="34"/>
      <c r="T750" s="19">
        <f t="shared" si="42"/>
        <v>1</v>
      </c>
    </row>
    <row r="751" spans="8:20" ht="15">
      <c r="H751" s="31"/>
      <c r="I751" s="31"/>
      <c r="J751" s="31"/>
      <c r="M751" s="25"/>
      <c r="N751" s="32">
        <f>((G751-1)*(1-(IF(H751="no",0,'results log'!$B$3)))+1)</f>
        <v>0.050000000000000044</v>
      </c>
      <c r="O751" s="32">
        <f t="shared" si="43"/>
        <v>0</v>
      </c>
      <c r="P751" s="33"/>
      <c r="Q751" s="34"/>
      <c r="R751" s="34">
        <f>IF(ISBLANK(M751),,IF(T751&lt;&gt;1,((IF(M751="WON-EW",(((K751-1)*'results log'!$B$2)*(1-$B$3))+(((L751-1)*'results log'!$B$2)*(1-$B$3)),IF(M751="WON",(((K751-1)*'results log'!$B$2)*(1-$B$3)),IF(M751="PLACED",(((L751-1)*'results log'!$B$2)*(1-$B$3))-'results log'!$B$2,IF(J751=0,-'results log'!$B$2,-('results log'!$B$2*2))))))*E751),0))</f>
        <v>0</v>
      </c>
      <c r="S751" s="34"/>
      <c r="T751" s="19">
        <f t="shared" si="42"/>
        <v>1</v>
      </c>
    </row>
    <row r="752" spans="8:20" ht="15">
      <c r="H752" s="31"/>
      <c r="I752" s="31"/>
      <c r="J752" s="31"/>
      <c r="M752" s="25"/>
      <c r="N752" s="32">
        <f>((G752-1)*(1-(IF(H752="no",0,'results log'!$B$3)))+1)</f>
        <v>0.050000000000000044</v>
      </c>
      <c r="O752" s="32">
        <f t="shared" si="43"/>
        <v>0</v>
      </c>
      <c r="P752" s="33"/>
      <c r="Q752" s="34"/>
      <c r="R752" s="34">
        <f>IF(ISBLANK(M752),,IF(T752&lt;&gt;1,((IF(M752="WON-EW",(((K752-1)*'results log'!$B$2)*(1-$B$3))+(((L752-1)*'results log'!$B$2)*(1-$B$3)),IF(M752="WON",(((K752-1)*'results log'!$B$2)*(1-$B$3)),IF(M752="PLACED",(((L752-1)*'results log'!$B$2)*(1-$B$3))-'results log'!$B$2,IF(J752=0,-'results log'!$B$2,-('results log'!$B$2*2))))))*E752),0))</f>
        <v>0</v>
      </c>
      <c r="S752" s="34"/>
      <c r="T752" s="19">
        <f t="shared" si="42"/>
        <v>1</v>
      </c>
    </row>
    <row r="753" spans="8:20" ht="15">
      <c r="H753" s="31"/>
      <c r="I753" s="31"/>
      <c r="J753" s="31"/>
      <c r="M753" s="25"/>
      <c r="N753" s="32">
        <f>((G753-1)*(1-(IF(H753="no",0,'results log'!$B$3)))+1)</f>
        <v>0.050000000000000044</v>
      </c>
      <c r="O753" s="32">
        <f t="shared" si="43"/>
        <v>0</v>
      </c>
      <c r="P753" s="33"/>
      <c r="Q753" s="34"/>
      <c r="R753" s="34">
        <f>IF(ISBLANK(M753),,IF(T753&lt;&gt;1,((IF(M753="WON-EW",(((K753-1)*'results log'!$B$2)*(1-$B$3))+(((L753-1)*'results log'!$B$2)*(1-$B$3)),IF(M753="WON",(((K753-1)*'results log'!$B$2)*(1-$B$3)),IF(M753="PLACED",(((L753-1)*'results log'!$B$2)*(1-$B$3))-'results log'!$B$2,IF(J753=0,-'results log'!$B$2,-('results log'!$B$2*2))))))*E753),0))</f>
        <v>0</v>
      </c>
      <c r="S753" s="34"/>
      <c r="T753" s="19">
        <f t="shared" si="42"/>
        <v>1</v>
      </c>
    </row>
    <row r="754" spans="8:20" ht="15">
      <c r="H754" s="31"/>
      <c r="I754" s="31"/>
      <c r="J754" s="31"/>
      <c r="M754" s="25"/>
      <c r="N754" s="32">
        <f>((G754-1)*(1-(IF(H754="no",0,'results log'!$B$3)))+1)</f>
        <v>0.050000000000000044</v>
      </c>
      <c r="O754" s="32">
        <f t="shared" si="43"/>
        <v>0</v>
      </c>
      <c r="P754" s="33"/>
      <c r="Q754" s="34"/>
      <c r="R754" s="34">
        <f>IF(ISBLANK(M754),,IF(T754&lt;&gt;1,((IF(M754="WON-EW",(((K754-1)*'results log'!$B$2)*(1-$B$3))+(((L754-1)*'results log'!$B$2)*(1-$B$3)),IF(M754="WON",(((K754-1)*'results log'!$B$2)*(1-$B$3)),IF(M754="PLACED",(((L754-1)*'results log'!$B$2)*(1-$B$3))-'results log'!$B$2,IF(J754=0,-'results log'!$B$2,-('results log'!$B$2*2))))))*E754),0))</f>
        <v>0</v>
      </c>
      <c r="S754" s="34"/>
      <c r="T754" s="19">
        <f t="shared" si="42"/>
        <v>1</v>
      </c>
    </row>
    <row r="755" spans="8:20" ht="15">
      <c r="H755" s="31"/>
      <c r="I755" s="31"/>
      <c r="J755" s="31"/>
      <c r="M755" s="25"/>
      <c r="N755" s="32">
        <f>((G755-1)*(1-(IF(H755="no",0,'results log'!$B$3)))+1)</f>
        <v>0.050000000000000044</v>
      </c>
      <c r="O755" s="32">
        <f t="shared" si="43"/>
        <v>0</v>
      </c>
      <c r="P755" s="33"/>
      <c r="Q755" s="34"/>
      <c r="R755" s="34">
        <f>IF(ISBLANK(M755),,IF(T755&lt;&gt;1,((IF(M755="WON-EW",(((K755-1)*'results log'!$B$2)*(1-$B$3))+(((L755-1)*'results log'!$B$2)*(1-$B$3)),IF(M755="WON",(((K755-1)*'results log'!$B$2)*(1-$B$3)),IF(M755="PLACED",(((L755-1)*'results log'!$B$2)*(1-$B$3))-'results log'!$B$2,IF(J755=0,-'results log'!$B$2,-('results log'!$B$2*2))))))*E755),0))</f>
        <v>0</v>
      </c>
      <c r="S755" s="34"/>
      <c r="T755" s="19">
        <f t="shared" si="42"/>
        <v>1</v>
      </c>
    </row>
    <row r="756" spans="8:20" ht="15">
      <c r="H756" s="31"/>
      <c r="I756" s="31"/>
      <c r="J756" s="31"/>
      <c r="M756" s="25"/>
      <c r="N756" s="32">
        <f>((G756-1)*(1-(IF(H756="no",0,'results log'!$B$3)))+1)</f>
        <v>0.050000000000000044</v>
      </c>
      <c r="O756" s="32">
        <f t="shared" si="43"/>
        <v>0</v>
      </c>
      <c r="P756" s="33"/>
      <c r="Q756" s="34"/>
      <c r="R756" s="34">
        <f>IF(ISBLANK(M756),,IF(T756&lt;&gt;1,((IF(M756="WON-EW",(((K756-1)*'results log'!$B$2)*(1-$B$3))+(((L756-1)*'results log'!$B$2)*(1-$B$3)),IF(M756="WON",(((K756-1)*'results log'!$B$2)*(1-$B$3)),IF(M756="PLACED",(((L756-1)*'results log'!$B$2)*(1-$B$3))-'results log'!$B$2,IF(J756=0,-'results log'!$B$2,-('results log'!$B$2*2))))))*E756),0))</f>
        <v>0</v>
      </c>
      <c r="S756" s="34"/>
      <c r="T756" s="19">
        <f t="shared" si="42"/>
        <v>1</v>
      </c>
    </row>
    <row r="757" spans="8:20" ht="15">
      <c r="H757" s="31"/>
      <c r="I757" s="31"/>
      <c r="J757" s="31"/>
      <c r="M757" s="25"/>
      <c r="N757" s="32">
        <f>((G757-1)*(1-(IF(H757="no",0,'results log'!$B$3)))+1)</f>
        <v>0.050000000000000044</v>
      </c>
      <c r="O757" s="32">
        <f t="shared" si="43"/>
        <v>0</v>
      </c>
      <c r="P757" s="33"/>
      <c r="Q757" s="34"/>
      <c r="R757" s="34">
        <f>IF(ISBLANK(M757),,IF(T757&lt;&gt;1,((IF(M757="WON-EW",(((K757-1)*'results log'!$B$2)*(1-$B$3))+(((L757-1)*'results log'!$B$2)*(1-$B$3)),IF(M757="WON",(((K757-1)*'results log'!$B$2)*(1-$B$3)),IF(M757="PLACED",(((L757-1)*'results log'!$B$2)*(1-$B$3))-'results log'!$B$2,IF(J757=0,-'results log'!$B$2,-('results log'!$B$2*2))))))*E757),0))</f>
        <v>0</v>
      </c>
      <c r="S757" s="34"/>
      <c r="T757" s="19">
        <f t="shared" si="42"/>
        <v>1</v>
      </c>
    </row>
    <row r="758" spans="8:20" ht="15">
      <c r="H758" s="31"/>
      <c r="I758" s="31"/>
      <c r="J758" s="31"/>
      <c r="M758" s="25"/>
      <c r="N758" s="32">
        <f>((G758-1)*(1-(IF(H758="no",0,'results log'!$B$3)))+1)</f>
        <v>0.050000000000000044</v>
      </c>
      <c r="O758" s="32">
        <f t="shared" si="43"/>
        <v>0</v>
      </c>
      <c r="P758" s="33"/>
      <c r="Q758" s="34"/>
      <c r="R758" s="34">
        <f>IF(ISBLANK(M758),,IF(T758&lt;&gt;1,((IF(M758="WON-EW",(((K758-1)*'results log'!$B$2)*(1-$B$3))+(((L758-1)*'results log'!$B$2)*(1-$B$3)),IF(M758="WON",(((K758-1)*'results log'!$B$2)*(1-$B$3)),IF(M758="PLACED",(((L758-1)*'results log'!$B$2)*(1-$B$3))-'results log'!$B$2,IF(J758=0,-'results log'!$B$2,-('results log'!$B$2*2))))))*E758),0))</f>
        <v>0</v>
      </c>
      <c r="S758" s="34"/>
      <c r="T758" s="19">
        <f t="shared" si="42"/>
        <v>1</v>
      </c>
    </row>
    <row r="759" spans="8:20" ht="15">
      <c r="H759" s="31"/>
      <c r="I759" s="31"/>
      <c r="J759" s="31"/>
      <c r="M759" s="25"/>
      <c r="N759" s="32">
        <f>((G759-1)*(1-(IF(H759="no",0,'results log'!$B$3)))+1)</f>
        <v>0.050000000000000044</v>
      </c>
      <c r="O759" s="32">
        <f t="shared" si="43"/>
        <v>0</v>
      </c>
      <c r="P759" s="33"/>
      <c r="Q759" s="34"/>
      <c r="R759" s="34">
        <f>IF(ISBLANK(M759),,IF(T759&lt;&gt;1,((IF(M759="WON-EW",(((K759-1)*'results log'!$B$2)*(1-$B$3))+(((L759-1)*'results log'!$B$2)*(1-$B$3)),IF(M759="WON",(((K759-1)*'results log'!$B$2)*(1-$B$3)),IF(M759="PLACED",(((L759-1)*'results log'!$B$2)*(1-$B$3))-'results log'!$B$2,IF(J759=0,-'results log'!$B$2,-('results log'!$B$2*2))))))*E759),0))</f>
        <v>0</v>
      </c>
      <c r="S759" s="34"/>
      <c r="T759" s="19">
        <f t="shared" si="42"/>
        <v>1</v>
      </c>
    </row>
    <row r="760" spans="8:20" ht="15">
      <c r="H760" s="31"/>
      <c r="I760" s="31"/>
      <c r="J760" s="31"/>
      <c r="M760" s="25"/>
      <c r="N760" s="32">
        <f>((G760-1)*(1-(IF(H760="no",0,'results log'!$B$3)))+1)</f>
        <v>0.050000000000000044</v>
      </c>
      <c r="O760" s="32">
        <f t="shared" si="43"/>
        <v>0</v>
      </c>
      <c r="P760" s="33"/>
      <c r="Q760" s="34"/>
      <c r="R760" s="34">
        <f>IF(ISBLANK(M760),,IF(T760&lt;&gt;1,((IF(M760="WON-EW",(((K760-1)*'results log'!$B$2)*(1-$B$3))+(((L760-1)*'results log'!$B$2)*(1-$B$3)),IF(M760="WON",(((K760-1)*'results log'!$B$2)*(1-$B$3)),IF(M760="PLACED",(((L760-1)*'results log'!$B$2)*(1-$B$3))-'results log'!$B$2,IF(J760=0,-'results log'!$B$2,-('results log'!$B$2*2))))))*E760),0))</f>
        <v>0</v>
      </c>
      <c r="S760" s="34"/>
      <c r="T760" s="19">
        <f t="shared" si="42"/>
        <v>1</v>
      </c>
    </row>
    <row r="761" spans="8:20" ht="15">
      <c r="H761" s="31"/>
      <c r="I761" s="31"/>
      <c r="J761" s="31"/>
      <c r="M761" s="25"/>
      <c r="N761" s="32">
        <f>((G761-1)*(1-(IF(H761="no",0,'results log'!$B$3)))+1)</f>
        <v>0.050000000000000044</v>
      </c>
      <c r="O761" s="32">
        <f t="shared" si="43"/>
        <v>0</v>
      </c>
      <c r="P761" s="33"/>
      <c r="Q761" s="34"/>
      <c r="R761" s="34">
        <f>IF(ISBLANK(M761),,IF(T761&lt;&gt;1,((IF(M761="WON-EW",(((K761-1)*'results log'!$B$2)*(1-$B$3))+(((L761-1)*'results log'!$B$2)*(1-$B$3)),IF(M761="WON",(((K761-1)*'results log'!$B$2)*(1-$B$3)),IF(M761="PLACED",(((L761-1)*'results log'!$B$2)*(1-$B$3))-'results log'!$B$2,IF(J761=0,-'results log'!$B$2,-('results log'!$B$2*2))))))*E761),0))</f>
        <v>0</v>
      </c>
      <c r="S761" s="34"/>
      <c r="T761" s="19">
        <f t="shared" si="42"/>
        <v>1</v>
      </c>
    </row>
    <row r="762" spans="8:20" ht="15">
      <c r="H762" s="31"/>
      <c r="I762" s="31"/>
      <c r="J762" s="31"/>
      <c r="M762" s="25"/>
      <c r="N762" s="32">
        <f>((G762-1)*(1-(IF(H762="no",0,'results log'!$B$3)))+1)</f>
        <v>0.050000000000000044</v>
      </c>
      <c r="O762" s="32">
        <f t="shared" si="43"/>
        <v>0</v>
      </c>
      <c r="P762" s="33"/>
      <c r="Q762" s="34"/>
      <c r="R762" s="34">
        <f>IF(ISBLANK(M762),,IF(T762&lt;&gt;1,((IF(M762="WON-EW",(((K762-1)*'results log'!$B$2)*(1-$B$3))+(((L762-1)*'results log'!$B$2)*(1-$B$3)),IF(M762="WON",(((K762-1)*'results log'!$B$2)*(1-$B$3)),IF(M762="PLACED",(((L762-1)*'results log'!$B$2)*(1-$B$3))-'results log'!$B$2,IF(J762=0,-'results log'!$B$2,-('results log'!$B$2*2))))))*E762),0))</f>
        <v>0</v>
      </c>
      <c r="S762" s="34"/>
      <c r="T762" s="19">
        <f t="shared" si="42"/>
        <v>1</v>
      </c>
    </row>
    <row r="763" spans="8:20" ht="15">
      <c r="H763" s="31"/>
      <c r="I763" s="31"/>
      <c r="J763" s="31"/>
      <c r="M763" s="25"/>
      <c r="N763" s="32">
        <f>((G763-1)*(1-(IF(H763="no",0,'results log'!$B$3)))+1)</f>
        <v>0.050000000000000044</v>
      </c>
      <c r="O763" s="32">
        <f t="shared" si="43"/>
        <v>0</v>
      </c>
      <c r="P763" s="33"/>
      <c r="Q763" s="34"/>
      <c r="R763" s="34">
        <f>IF(ISBLANK(M763),,IF(T763&lt;&gt;1,((IF(M763="WON-EW",(((K763-1)*'results log'!$B$2)*(1-$B$3))+(((L763-1)*'results log'!$B$2)*(1-$B$3)),IF(M763="WON",(((K763-1)*'results log'!$B$2)*(1-$B$3)),IF(M763="PLACED",(((L763-1)*'results log'!$B$2)*(1-$B$3))-'results log'!$B$2,IF(J763=0,-'results log'!$B$2,-('results log'!$B$2*2))))))*E763),0))</f>
        <v>0</v>
      </c>
      <c r="S763" s="34"/>
      <c r="T763" s="19">
        <f t="shared" si="42"/>
        <v>1</v>
      </c>
    </row>
    <row r="764" spans="8:20" ht="15">
      <c r="H764" s="31"/>
      <c r="I764" s="31"/>
      <c r="J764" s="31"/>
      <c r="M764" s="25"/>
      <c r="N764" s="32">
        <f>((G764-1)*(1-(IF(H764="no",0,'results log'!$B$3)))+1)</f>
        <v>0.050000000000000044</v>
      </c>
      <c r="O764" s="32">
        <f t="shared" si="43"/>
        <v>0</v>
      </c>
      <c r="P764" s="33"/>
      <c r="Q764" s="34"/>
      <c r="R764" s="34">
        <f>IF(ISBLANK(M764),,IF(T764&lt;&gt;1,((IF(M764="WON-EW",(((K764-1)*'results log'!$B$2)*(1-$B$3))+(((L764-1)*'results log'!$B$2)*(1-$B$3)),IF(M764="WON",(((K764-1)*'results log'!$B$2)*(1-$B$3)),IF(M764="PLACED",(((L764-1)*'results log'!$B$2)*(1-$B$3))-'results log'!$B$2,IF(J764=0,-'results log'!$B$2,-('results log'!$B$2*2))))))*E764),0))</f>
        <v>0</v>
      </c>
      <c r="S764" s="34"/>
      <c r="T764" s="19">
        <f t="shared" si="42"/>
        <v>1</v>
      </c>
    </row>
    <row r="765" spans="8:20" ht="15">
      <c r="H765" s="31"/>
      <c r="I765" s="31"/>
      <c r="J765" s="31"/>
      <c r="M765" s="25"/>
      <c r="N765" s="32">
        <f>((G765-1)*(1-(IF(H765="no",0,'results log'!$B$3)))+1)</f>
        <v>0.050000000000000044</v>
      </c>
      <c r="O765" s="32">
        <f t="shared" si="43"/>
        <v>0</v>
      </c>
      <c r="P765" s="33"/>
      <c r="Q765" s="34"/>
      <c r="R765" s="34">
        <f>IF(ISBLANK(M765),,IF(T765&lt;&gt;1,((IF(M765="WON-EW",(((K765-1)*'results log'!$B$2)*(1-$B$3))+(((L765-1)*'results log'!$B$2)*(1-$B$3)),IF(M765="WON",(((K765-1)*'results log'!$B$2)*(1-$B$3)),IF(M765="PLACED",(((L765-1)*'results log'!$B$2)*(1-$B$3))-'results log'!$B$2,IF(J765=0,-'results log'!$B$2,-('results log'!$B$2*2))))))*E765),0))</f>
        <v>0</v>
      </c>
      <c r="S765" s="34"/>
      <c r="T765" s="19">
        <f t="shared" si="42"/>
        <v>1</v>
      </c>
    </row>
    <row r="766" spans="8:20" ht="15">
      <c r="H766" s="31"/>
      <c r="I766" s="31"/>
      <c r="J766" s="31"/>
      <c r="M766" s="25"/>
      <c r="N766" s="32">
        <f>((G766-1)*(1-(IF(H766="no",0,'results log'!$B$3)))+1)</f>
        <v>0.050000000000000044</v>
      </c>
      <c r="O766" s="32">
        <f t="shared" si="43"/>
        <v>0</v>
      </c>
      <c r="P766" s="33"/>
      <c r="Q766" s="34"/>
      <c r="R766" s="34">
        <f>IF(ISBLANK(M766),,IF(T766&lt;&gt;1,((IF(M766="WON-EW",(((K766-1)*'results log'!$B$2)*(1-$B$3))+(((L766-1)*'results log'!$B$2)*(1-$B$3)),IF(M766="WON",(((K766-1)*'results log'!$B$2)*(1-$B$3)),IF(M766="PLACED",(((L766-1)*'results log'!$B$2)*(1-$B$3))-'results log'!$B$2,IF(J766=0,-'results log'!$B$2,-('results log'!$B$2*2))))))*E766),0))</f>
        <v>0</v>
      </c>
      <c r="S766" s="34"/>
      <c r="T766" s="19">
        <f t="shared" si="42"/>
        <v>1</v>
      </c>
    </row>
    <row r="767" spans="8:20" ht="15">
      <c r="H767" s="31"/>
      <c r="I767" s="31"/>
      <c r="J767" s="31"/>
      <c r="M767" s="25"/>
      <c r="N767" s="32">
        <f>((G767-1)*(1-(IF(H767="no",0,'results log'!$B$3)))+1)</f>
        <v>0.050000000000000044</v>
      </c>
      <c r="O767" s="32">
        <f t="shared" si="43"/>
        <v>0</v>
      </c>
      <c r="P767" s="33"/>
      <c r="Q767" s="34"/>
      <c r="R767" s="34">
        <f>IF(ISBLANK(M767),,IF(T767&lt;&gt;1,((IF(M767="WON-EW",(((K767-1)*'results log'!$B$2)*(1-$B$3))+(((L767-1)*'results log'!$B$2)*(1-$B$3)),IF(M767="WON",(((K767-1)*'results log'!$B$2)*(1-$B$3)),IF(M767="PLACED",(((L767-1)*'results log'!$B$2)*(1-$B$3))-'results log'!$B$2,IF(J767=0,-'results log'!$B$2,-('results log'!$B$2*2))))))*E767),0))</f>
        <v>0</v>
      </c>
      <c r="S767" s="34"/>
      <c r="T767" s="19">
        <f t="shared" si="42"/>
        <v>1</v>
      </c>
    </row>
    <row r="768" spans="8:20" ht="15">
      <c r="H768" s="31"/>
      <c r="I768" s="31"/>
      <c r="J768" s="31"/>
      <c r="M768" s="25"/>
      <c r="N768" s="32">
        <f>((G768-1)*(1-(IF(H768="no",0,'results log'!$B$3)))+1)</f>
        <v>0.050000000000000044</v>
      </c>
      <c r="O768" s="32">
        <f t="shared" si="43"/>
        <v>0</v>
      </c>
      <c r="P768" s="33"/>
      <c r="Q768" s="34"/>
      <c r="R768" s="34">
        <f>IF(ISBLANK(M768),,IF(T768&lt;&gt;1,((IF(M768="WON-EW",(((K768-1)*'results log'!$B$2)*(1-$B$3))+(((L768-1)*'results log'!$B$2)*(1-$B$3)),IF(M768="WON",(((K768-1)*'results log'!$B$2)*(1-$B$3)),IF(M768="PLACED",(((L768-1)*'results log'!$B$2)*(1-$B$3))-'results log'!$B$2,IF(J768=0,-'results log'!$B$2,-('results log'!$B$2*2))))))*E768),0))</f>
        <v>0</v>
      </c>
      <c r="S768" s="34"/>
      <c r="T768" s="19">
        <f t="shared" si="42"/>
        <v>1</v>
      </c>
    </row>
    <row r="769" spans="8:20" ht="15">
      <c r="H769" s="31"/>
      <c r="I769" s="31"/>
      <c r="J769" s="31"/>
      <c r="M769" s="25"/>
      <c r="N769" s="32">
        <f>((G769-1)*(1-(IF(H769="no",0,'results log'!$B$3)))+1)</f>
        <v>0.050000000000000044</v>
      </c>
      <c r="O769" s="32">
        <f t="shared" si="43"/>
        <v>0</v>
      </c>
      <c r="P769" s="33"/>
      <c r="Q769" s="34"/>
      <c r="R769" s="34">
        <f>IF(ISBLANK(M769),,IF(T769&lt;&gt;1,((IF(M769="WON-EW",(((K769-1)*'results log'!$B$2)*(1-$B$3))+(((L769-1)*'results log'!$B$2)*(1-$B$3)),IF(M769="WON",(((K769-1)*'results log'!$B$2)*(1-$B$3)),IF(M769="PLACED",(((L769-1)*'results log'!$B$2)*(1-$B$3))-'results log'!$B$2,IF(J769=0,-'results log'!$B$2,-('results log'!$B$2*2))))))*E769),0))</f>
        <v>0</v>
      </c>
      <c r="S769" s="34"/>
      <c r="T769" s="19">
        <f t="shared" si="42"/>
        <v>1</v>
      </c>
    </row>
    <row r="770" spans="8:20" ht="15">
      <c r="H770" s="31"/>
      <c r="I770" s="31"/>
      <c r="J770" s="31"/>
      <c r="M770" s="25"/>
      <c r="N770" s="32">
        <f>((G770-1)*(1-(IF(H770="no",0,'results log'!$B$3)))+1)</f>
        <v>0.050000000000000044</v>
      </c>
      <c r="O770" s="32">
        <f t="shared" si="43"/>
        <v>0</v>
      </c>
      <c r="P770" s="33"/>
      <c r="Q770" s="34"/>
      <c r="R770" s="34">
        <f>IF(ISBLANK(M770),,IF(T770&lt;&gt;1,((IF(M770="WON-EW",(((K770-1)*'results log'!$B$2)*(1-$B$3))+(((L770-1)*'results log'!$B$2)*(1-$B$3)),IF(M770="WON",(((K770-1)*'results log'!$B$2)*(1-$B$3)),IF(M770="PLACED",(((L770-1)*'results log'!$B$2)*(1-$B$3))-'results log'!$B$2,IF(J770=0,-'results log'!$B$2,-('results log'!$B$2*2))))))*E770),0))</f>
        <v>0</v>
      </c>
      <c r="S770" s="34"/>
      <c r="T770" s="19">
        <f t="shared" si="42"/>
        <v>1</v>
      </c>
    </row>
    <row r="771" spans="8:20" ht="15">
      <c r="H771" s="31"/>
      <c r="I771" s="31"/>
      <c r="J771" s="31"/>
      <c r="M771" s="25"/>
      <c r="N771" s="32">
        <f>((G771-1)*(1-(IF(H771="no",0,'results log'!$B$3)))+1)</f>
        <v>0.050000000000000044</v>
      </c>
      <c r="O771" s="32">
        <f t="shared" si="43"/>
        <v>0</v>
      </c>
      <c r="P771" s="33"/>
      <c r="Q771" s="34"/>
      <c r="R771" s="34">
        <f>IF(ISBLANK(M771),,IF(T771&lt;&gt;1,((IF(M771="WON-EW",(((K771-1)*'results log'!$B$2)*(1-$B$3))+(((L771-1)*'results log'!$B$2)*(1-$B$3)),IF(M771="WON",(((K771-1)*'results log'!$B$2)*(1-$B$3)),IF(M771="PLACED",(((L771-1)*'results log'!$B$2)*(1-$B$3))-'results log'!$B$2,IF(J771=0,-'results log'!$B$2,-('results log'!$B$2*2))))))*E771),0))</f>
        <v>0</v>
      </c>
      <c r="S771" s="34"/>
      <c r="T771" s="19">
        <f t="shared" si="42"/>
        <v>1</v>
      </c>
    </row>
    <row r="772" spans="8:20" ht="15">
      <c r="H772" s="31"/>
      <c r="I772" s="31"/>
      <c r="J772" s="31"/>
      <c r="M772" s="25"/>
      <c r="N772" s="32">
        <f>((G772-1)*(1-(IF(H772="no",0,'results log'!$B$3)))+1)</f>
        <v>0.050000000000000044</v>
      </c>
      <c r="O772" s="32">
        <f t="shared" si="43"/>
        <v>0</v>
      </c>
      <c r="P772" s="33"/>
      <c r="Q772" s="34"/>
      <c r="R772" s="34">
        <f>IF(ISBLANK(M772),,IF(T772&lt;&gt;1,((IF(M772="WON-EW",(((K772-1)*'results log'!$B$2)*(1-$B$3))+(((L772-1)*'results log'!$B$2)*(1-$B$3)),IF(M772="WON",(((K772-1)*'results log'!$B$2)*(1-$B$3)),IF(M772="PLACED",(((L772-1)*'results log'!$B$2)*(1-$B$3))-'results log'!$B$2,IF(J772=0,-'results log'!$B$2,-('results log'!$B$2*2))))))*E772),0))</f>
        <v>0</v>
      </c>
      <c r="S772" s="34"/>
      <c r="T772" s="19">
        <f t="shared" si="42"/>
        <v>1</v>
      </c>
    </row>
    <row r="773" spans="8:20" ht="15">
      <c r="H773" s="31"/>
      <c r="I773" s="31"/>
      <c r="J773" s="31"/>
      <c r="M773" s="25"/>
      <c r="N773" s="32">
        <f>((G773-1)*(1-(IF(H773="no",0,'results log'!$B$3)))+1)</f>
        <v>0.050000000000000044</v>
      </c>
      <c r="O773" s="32">
        <f t="shared" si="43"/>
        <v>0</v>
      </c>
      <c r="P773" s="33"/>
      <c r="Q773" s="34"/>
      <c r="R773" s="34">
        <f>IF(ISBLANK(M773),,IF(T773&lt;&gt;1,((IF(M773="WON-EW",(((K773-1)*'results log'!$B$2)*(1-$B$3))+(((L773-1)*'results log'!$B$2)*(1-$B$3)),IF(M773="WON",(((K773-1)*'results log'!$B$2)*(1-$B$3)),IF(M773="PLACED",(((L773-1)*'results log'!$B$2)*(1-$B$3))-'results log'!$B$2,IF(J773=0,-'results log'!$B$2,-('results log'!$B$2*2))))))*E773),0))</f>
        <v>0</v>
      </c>
      <c r="S773" s="34"/>
      <c r="T773" s="19">
        <f t="shared" si="42"/>
        <v>1</v>
      </c>
    </row>
    <row r="774" spans="8:20" ht="15">
      <c r="H774" s="31"/>
      <c r="I774" s="31"/>
      <c r="J774" s="31"/>
      <c r="M774" s="25"/>
      <c r="N774" s="32">
        <f>((G774-1)*(1-(IF(H774="no",0,'results log'!$B$3)))+1)</f>
        <v>0.050000000000000044</v>
      </c>
      <c r="O774" s="32">
        <f t="shared" si="43"/>
        <v>0</v>
      </c>
      <c r="P774" s="33"/>
      <c r="Q774" s="34"/>
      <c r="R774" s="34">
        <f>IF(ISBLANK(M774),,IF(T774&lt;&gt;1,((IF(M774="WON-EW",(((K774-1)*'results log'!$B$2)*(1-$B$3))+(((L774-1)*'results log'!$B$2)*(1-$B$3)),IF(M774="WON",(((K774-1)*'results log'!$B$2)*(1-$B$3)),IF(M774="PLACED",(((L774-1)*'results log'!$B$2)*(1-$B$3))-'results log'!$B$2,IF(J774=0,-'results log'!$B$2,-('results log'!$B$2*2))))))*E774),0))</f>
        <v>0</v>
      </c>
      <c r="S774" s="34"/>
      <c r="T774" s="19">
        <f t="shared" si="42"/>
        <v>1</v>
      </c>
    </row>
    <row r="775" spans="8:20" ht="15">
      <c r="H775" s="31"/>
      <c r="I775" s="31"/>
      <c r="J775" s="31"/>
      <c r="M775" s="25"/>
      <c r="N775" s="32">
        <f>((G775-1)*(1-(IF(H775="no",0,'results log'!$B$3)))+1)</f>
        <v>0.050000000000000044</v>
      </c>
      <c r="O775" s="32">
        <f t="shared" si="43"/>
        <v>0</v>
      </c>
      <c r="P775" s="33"/>
      <c r="Q775" s="34"/>
      <c r="R775" s="34">
        <f>IF(ISBLANK(M775),,IF(T775&lt;&gt;1,((IF(M775="WON-EW",(((K775-1)*'results log'!$B$2)*(1-$B$3))+(((L775-1)*'results log'!$B$2)*(1-$B$3)),IF(M775="WON",(((K775-1)*'results log'!$B$2)*(1-$B$3)),IF(M775="PLACED",(((L775-1)*'results log'!$B$2)*(1-$B$3))-'results log'!$B$2,IF(J775=0,-'results log'!$B$2,-('results log'!$B$2*2))))))*E775),0))</f>
        <v>0</v>
      </c>
      <c r="S775" s="34"/>
      <c r="T775" s="19">
        <f t="shared" si="42"/>
        <v>1</v>
      </c>
    </row>
    <row r="776" spans="8:20" ht="15">
      <c r="H776" s="31"/>
      <c r="I776" s="31"/>
      <c r="J776" s="31"/>
      <c r="M776" s="25"/>
      <c r="N776" s="32">
        <f>((G776-1)*(1-(IF(H776="no",0,'results log'!$B$3)))+1)</f>
        <v>0.050000000000000044</v>
      </c>
      <c r="O776" s="32">
        <f t="shared" si="43"/>
        <v>0</v>
      </c>
      <c r="P776" s="33"/>
      <c r="Q776" s="34"/>
      <c r="R776" s="34">
        <f>IF(ISBLANK(M776),,IF(T776&lt;&gt;1,((IF(M776="WON-EW",(((K776-1)*'results log'!$B$2)*(1-$B$3))+(((L776-1)*'results log'!$B$2)*(1-$B$3)),IF(M776="WON",(((K776-1)*'results log'!$B$2)*(1-$B$3)),IF(M776="PLACED",(((L776-1)*'results log'!$B$2)*(1-$B$3))-'results log'!$B$2,IF(J776=0,-'results log'!$B$2,-('results log'!$B$2*2))))))*E776),0))</f>
        <v>0</v>
      </c>
      <c r="S776" s="34"/>
      <c r="T776" s="19">
        <f t="shared" si="42"/>
        <v>1</v>
      </c>
    </row>
    <row r="777" spans="8:20" ht="15">
      <c r="H777" s="31"/>
      <c r="I777" s="31"/>
      <c r="J777" s="31"/>
      <c r="M777" s="25"/>
      <c r="N777" s="32">
        <f>((G777-1)*(1-(IF(H777="no",0,'results log'!$B$3)))+1)</f>
        <v>0.050000000000000044</v>
      </c>
      <c r="O777" s="32">
        <f t="shared" si="43"/>
        <v>0</v>
      </c>
      <c r="P777" s="33"/>
      <c r="Q777" s="34"/>
      <c r="R777" s="34">
        <f>IF(ISBLANK(M777),,IF(T777&lt;&gt;1,((IF(M777="WON-EW",(((K777-1)*'results log'!$B$2)*(1-$B$3))+(((L777-1)*'results log'!$B$2)*(1-$B$3)),IF(M777="WON",(((K777-1)*'results log'!$B$2)*(1-$B$3)),IF(M777="PLACED",(((L777-1)*'results log'!$B$2)*(1-$B$3))-'results log'!$B$2,IF(J777=0,-'results log'!$B$2,-('results log'!$B$2*2))))))*E777),0))</f>
        <v>0</v>
      </c>
      <c r="S777" s="34"/>
      <c r="T777" s="19">
        <f aca="true" t="shared" si="44" ref="T777:T840">IF(ISBLANK(K777),1,IF(ISBLANK(L777),2,99))</f>
        <v>1</v>
      </c>
    </row>
    <row r="778" spans="8:20" ht="15">
      <c r="H778" s="31"/>
      <c r="I778" s="31"/>
      <c r="J778" s="31"/>
      <c r="M778" s="25"/>
      <c r="N778" s="32">
        <f>((G778-1)*(1-(IF(H778="no",0,'results log'!$B$3)))+1)</f>
        <v>0.050000000000000044</v>
      </c>
      <c r="O778" s="32">
        <f t="shared" si="43"/>
        <v>0</v>
      </c>
      <c r="P778" s="33"/>
      <c r="Q778" s="34"/>
      <c r="R778" s="34">
        <f>IF(ISBLANK(M778),,IF(T778&lt;&gt;1,((IF(M778="WON-EW",(((K778-1)*'results log'!$B$2)*(1-$B$3))+(((L778-1)*'results log'!$B$2)*(1-$B$3)),IF(M778="WON",(((K778-1)*'results log'!$B$2)*(1-$B$3)),IF(M778="PLACED",(((L778-1)*'results log'!$B$2)*(1-$B$3))-'results log'!$B$2,IF(J778=0,-'results log'!$B$2,-('results log'!$B$2*2))))))*E778),0))</f>
        <v>0</v>
      </c>
      <c r="S778" s="34"/>
      <c r="T778" s="19">
        <f t="shared" si="44"/>
        <v>1</v>
      </c>
    </row>
    <row r="779" spans="8:20" ht="15">
      <c r="H779" s="31"/>
      <c r="I779" s="31"/>
      <c r="J779" s="31"/>
      <c r="M779" s="25"/>
      <c r="N779" s="32">
        <f>((G779-1)*(1-(IF(H779="no",0,'results log'!$B$3)))+1)</f>
        <v>0.050000000000000044</v>
      </c>
      <c r="O779" s="32">
        <f t="shared" si="43"/>
        <v>0</v>
      </c>
      <c r="P779" s="33"/>
      <c r="Q779" s="34"/>
      <c r="R779" s="34">
        <f>IF(ISBLANK(M779),,IF(T779&lt;&gt;1,((IF(M779="WON-EW",(((K779-1)*'results log'!$B$2)*(1-$B$3))+(((L779-1)*'results log'!$B$2)*(1-$B$3)),IF(M779="WON",(((K779-1)*'results log'!$B$2)*(1-$B$3)),IF(M779="PLACED",(((L779-1)*'results log'!$B$2)*(1-$B$3))-'results log'!$B$2,IF(J779=0,-'results log'!$B$2,-('results log'!$B$2*2))))))*E779),0))</f>
        <v>0</v>
      </c>
      <c r="S779" s="34"/>
      <c r="T779" s="19">
        <f t="shared" si="44"/>
        <v>1</v>
      </c>
    </row>
    <row r="780" spans="8:20" ht="15">
      <c r="H780" s="31"/>
      <c r="I780" s="31"/>
      <c r="J780" s="31"/>
      <c r="M780" s="25"/>
      <c r="N780" s="32">
        <f>((G780-1)*(1-(IF(H780="no",0,'results log'!$B$3)))+1)</f>
        <v>0.050000000000000044</v>
      </c>
      <c r="O780" s="32">
        <f t="shared" si="43"/>
        <v>0</v>
      </c>
      <c r="P780" s="33"/>
      <c r="Q780" s="34"/>
      <c r="R780" s="34">
        <f>IF(ISBLANK(M780),,IF(T780&lt;&gt;1,((IF(M780="WON-EW",(((K780-1)*'results log'!$B$2)*(1-$B$3))+(((L780-1)*'results log'!$B$2)*(1-$B$3)),IF(M780="WON",(((K780-1)*'results log'!$B$2)*(1-$B$3)),IF(M780="PLACED",(((L780-1)*'results log'!$B$2)*(1-$B$3))-'results log'!$B$2,IF(J780=0,-'results log'!$B$2,-('results log'!$B$2*2))))))*E780),0))</f>
        <v>0</v>
      </c>
      <c r="S780" s="34"/>
      <c r="T780" s="19">
        <f t="shared" si="44"/>
        <v>1</v>
      </c>
    </row>
    <row r="781" spans="8:20" ht="15">
      <c r="H781" s="31"/>
      <c r="I781" s="31"/>
      <c r="J781" s="31"/>
      <c r="M781" s="25"/>
      <c r="N781" s="32">
        <f>((G781-1)*(1-(IF(H781="no",0,'results log'!$B$3)))+1)</f>
        <v>0.050000000000000044</v>
      </c>
      <c r="O781" s="32">
        <f t="shared" si="43"/>
        <v>0</v>
      </c>
      <c r="P781" s="33"/>
      <c r="Q781" s="34"/>
      <c r="R781" s="34">
        <f>IF(ISBLANK(M781),,IF(T781&lt;&gt;1,((IF(M781="WON-EW",(((K781-1)*'results log'!$B$2)*(1-$B$3))+(((L781-1)*'results log'!$B$2)*(1-$B$3)),IF(M781="WON",(((K781-1)*'results log'!$B$2)*(1-$B$3)),IF(M781="PLACED",(((L781-1)*'results log'!$B$2)*(1-$B$3))-'results log'!$B$2,IF(J781=0,-'results log'!$B$2,-('results log'!$B$2*2))))))*E781),0))</f>
        <v>0</v>
      </c>
      <c r="S781" s="34"/>
      <c r="T781" s="19">
        <f t="shared" si="44"/>
        <v>1</v>
      </c>
    </row>
    <row r="782" spans="8:20" ht="15">
      <c r="H782" s="31"/>
      <c r="I782" s="31"/>
      <c r="J782" s="31"/>
      <c r="M782" s="25"/>
      <c r="N782" s="32">
        <f>((G782-1)*(1-(IF(H782="no",0,'results log'!$B$3)))+1)</f>
        <v>0.050000000000000044</v>
      </c>
      <c r="O782" s="32">
        <f t="shared" si="43"/>
        <v>0</v>
      </c>
      <c r="P782" s="33"/>
      <c r="Q782" s="34"/>
      <c r="R782" s="34">
        <f>IF(ISBLANK(M782),,IF(T782&lt;&gt;1,((IF(M782="WON-EW",(((K782-1)*'results log'!$B$2)*(1-$B$3))+(((L782-1)*'results log'!$B$2)*(1-$B$3)),IF(M782="WON",(((K782-1)*'results log'!$B$2)*(1-$B$3)),IF(M782="PLACED",(((L782-1)*'results log'!$B$2)*(1-$B$3))-'results log'!$B$2,IF(J782=0,-'results log'!$B$2,-('results log'!$B$2*2))))))*E782),0))</f>
        <v>0</v>
      </c>
      <c r="S782" s="34"/>
      <c r="T782" s="19">
        <f t="shared" si="44"/>
        <v>1</v>
      </c>
    </row>
    <row r="783" spans="8:20" ht="15">
      <c r="H783" s="31"/>
      <c r="I783" s="31"/>
      <c r="J783" s="31"/>
      <c r="M783" s="25"/>
      <c r="N783" s="32">
        <f>((G783-1)*(1-(IF(H783="no",0,'results log'!$B$3)))+1)</f>
        <v>0.050000000000000044</v>
      </c>
      <c r="O783" s="32">
        <f aca="true" t="shared" si="45" ref="O783:O846">E783*IF(I783="yes",2,1)</f>
        <v>0</v>
      </c>
      <c r="P783" s="33"/>
      <c r="Q783" s="34"/>
      <c r="R783" s="34">
        <f>IF(ISBLANK(M783),,IF(T783&lt;&gt;1,((IF(M783="WON-EW",(((K783-1)*'results log'!$B$2)*(1-$B$3))+(((L783-1)*'results log'!$B$2)*(1-$B$3)),IF(M783="WON",(((K783-1)*'results log'!$B$2)*(1-$B$3)),IF(M783="PLACED",(((L783-1)*'results log'!$B$2)*(1-$B$3))-'results log'!$B$2,IF(J783=0,-'results log'!$B$2,-('results log'!$B$2*2))))))*E783),0))</f>
        <v>0</v>
      </c>
      <c r="S783" s="34"/>
      <c r="T783" s="19">
        <f t="shared" si="44"/>
        <v>1</v>
      </c>
    </row>
    <row r="784" spans="8:20" ht="15">
      <c r="H784" s="31"/>
      <c r="I784" s="31"/>
      <c r="J784" s="31"/>
      <c r="M784" s="25"/>
      <c r="N784" s="32">
        <f>((G784-1)*(1-(IF(H784="no",0,'results log'!$B$3)))+1)</f>
        <v>0.050000000000000044</v>
      </c>
      <c r="O784" s="32">
        <f t="shared" si="45"/>
        <v>0</v>
      </c>
      <c r="P784" s="33"/>
      <c r="Q784" s="34"/>
      <c r="R784" s="34">
        <f>IF(ISBLANK(M784),,IF(T784&lt;&gt;1,((IF(M784="WON-EW",(((K784-1)*'results log'!$B$2)*(1-$B$3))+(((L784-1)*'results log'!$B$2)*(1-$B$3)),IF(M784="WON",(((K784-1)*'results log'!$B$2)*(1-$B$3)),IF(M784="PLACED",(((L784-1)*'results log'!$B$2)*(1-$B$3))-'results log'!$B$2,IF(J784=0,-'results log'!$B$2,-('results log'!$B$2*2))))))*E784),0))</f>
        <v>0</v>
      </c>
      <c r="S784" s="34"/>
      <c r="T784" s="19">
        <f t="shared" si="44"/>
        <v>1</v>
      </c>
    </row>
    <row r="785" spans="8:20" ht="15">
      <c r="H785" s="31"/>
      <c r="I785" s="31"/>
      <c r="J785" s="31"/>
      <c r="M785" s="25"/>
      <c r="N785" s="32">
        <f>((G785-1)*(1-(IF(H785="no",0,'results log'!$B$3)))+1)</f>
        <v>0.050000000000000044</v>
      </c>
      <c r="O785" s="32">
        <f t="shared" si="45"/>
        <v>0</v>
      </c>
      <c r="P785" s="33"/>
      <c r="Q785" s="34"/>
      <c r="R785" s="34">
        <f>IF(ISBLANK(M785),,IF(T785&lt;&gt;1,((IF(M785="WON-EW",(((K785-1)*'results log'!$B$2)*(1-$B$3))+(((L785-1)*'results log'!$B$2)*(1-$B$3)),IF(M785="WON",(((K785-1)*'results log'!$B$2)*(1-$B$3)),IF(M785="PLACED",(((L785-1)*'results log'!$B$2)*(1-$B$3))-'results log'!$B$2,IF(J785=0,-'results log'!$B$2,-('results log'!$B$2*2))))))*E785),0))</f>
        <v>0</v>
      </c>
      <c r="S785" s="34"/>
      <c r="T785" s="19">
        <f t="shared" si="44"/>
        <v>1</v>
      </c>
    </row>
    <row r="786" spans="8:20" ht="15">
      <c r="H786" s="31"/>
      <c r="I786" s="31"/>
      <c r="J786" s="31"/>
      <c r="M786" s="25"/>
      <c r="N786" s="32">
        <f>((G786-1)*(1-(IF(H786="no",0,'results log'!$B$3)))+1)</f>
        <v>0.050000000000000044</v>
      </c>
      <c r="O786" s="32">
        <f t="shared" si="45"/>
        <v>0</v>
      </c>
      <c r="P786" s="33"/>
      <c r="Q786" s="34"/>
      <c r="R786" s="34">
        <f>IF(ISBLANK(M786),,IF(T786&lt;&gt;1,((IF(M786="WON-EW",(((K786-1)*'results log'!$B$2)*(1-$B$3))+(((L786-1)*'results log'!$B$2)*(1-$B$3)),IF(M786="WON",(((K786-1)*'results log'!$B$2)*(1-$B$3)),IF(M786="PLACED",(((L786-1)*'results log'!$B$2)*(1-$B$3))-'results log'!$B$2,IF(J786=0,-'results log'!$B$2,-('results log'!$B$2*2))))))*E786),0))</f>
        <v>0</v>
      </c>
      <c r="S786" s="34"/>
      <c r="T786" s="19">
        <f t="shared" si="44"/>
        <v>1</v>
      </c>
    </row>
    <row r="787" spans="8:20" ht="15">
      <c r="H787" s="31"/>
      <c r="I787" s="31"/>
      <c r="J787" s="31"/>
      <c r="M787" s="25"/>
      <c r="N787" s="32">
        <f>((G787-1)*(1-(IF(H787="no",0,'results log'!$B$3)))+1)</f>
        <v>0.050000000000000044</v>
      </c>
      <c r="O787" s="32">
        <f t="shared" si="45"/>
        <v>0</v>
      </c>
      <c r="P787" s="33"/>
      <c r="Q787" s="34"/>
      <c r="R787" s="34">
        <f>IF(ISBLANK(M787),,IF(T787&lt;&gt;1,((IF(M787="WON-EW",(((K787-1)*'results log'!$B$2)*(1-$B$3))+(((L787-1)*'results log'!$B$2)*(1-$B$3)),IF(M787="WON",(((K787-1)*'results log'!$B$2)*(1-$B$3)),IF(M787="PLACED",(((L787-1)*'results log'!$B$2)*(1-$B$3))-'results log'!$B$2,IF(J787=0,-'results log'!$B$2,-('results log'!$B$2*2))))))*E787),0))</f>
        <v>0</v>
      </c>
      <c r="S787" s="34"/>
      <c r="T787" s="19">
        <f t="shared" si="44"/>
        <v>1</v>
      </c>
    </row>
    <row r="788" spans="8:20" ht="15">
      <c r="H788" s="31"/>
      <c r="I788" s="31"/>
      <c r="J788" s="31"/>
      <c r="M788" s="25"/>
      <c r="N788" s="32">
        <f>((G788-1)*(1-(IF(H788="no",0,'results log'!$B$3)))+1)</f>
        <v>0.050000000000000044</v>
      </c>
      <c r="O788" s="32">
        <f t="shared" si="45"/>
        <v>0</v>
      </c>
      <c r="P788" s="33"/>
      <c r="Q788" s="34"/>
      <c r="R788" s="34">
        <f>IF(ISBLANK(M788),,IF(T788&lt;&gt;1,((IF(M788="WON-EW",(((K788-1)*'results log'!$B$2)*(1-$B$3))+(((L788-1)*'results log'!$B$2)*(1-$B$3)),IF(M788="WON",(((K788-1)*'results log'!$B$2)*(1-$B$3)),IF(M788="PLACED",(((L788-1)*'results log'!$B$2)*(1-$B$3))-'results log'!$B$2,IF(J788=0,-'results log'!$B$2,-('results log'!$B$2*2))))))*E788),0))</f>
        <v>0</v>
      </c>
      <c r="S788" s="34"/>
      <c r="T788" s="19">
        <f t="shared" si="44"/>
        <v>1</v>
      </c>
    </row>
    <row r="789" spans="8:20" ht="15">
      <c r="H789" s="31"/>
      <c r="I789" s="31"/>
      <c r="J789" s="31"/>
      <c r="M789" s="25"/>
      <c r="N789" s="32">
        <f>((G789-1)*(1-(IF(H789="no",0,'results log'!$B$3)))+1)</f>
        <v>0.050000000000000044</v>
      </c>
      <c r="O789" s="32">
        <f t="shared" si="45"/>
        <v>0</v>
      </c>
      <c r="P789" s="33"/>
      <c r="Q789" s="34"/>
      <c r="R789" s="34">
        <f>IF(ISBLANK(M789),,IF(T789&lt;&gt;1,((IF(M789="WON-EW",(((K789-1)*'results log'!$B$2)*(1-$B$3))+(((L789-1)*'results log'!$B$2)*(1-$B$3)),IF(M789="WON",(((K789-1)*'results log'!$B$2)*(1-$B$3)),IF(M789="PLACED",(((L789-1)*'results log'!$B$2)*(1-$B$3))-'results log'!$B$2,IF(J789=0,-'results log'!$B$2,-('results log'!$B$2*2))))))*E789),0))</f>
        <v>0</v>
      </c>
      <c r="S789" s="34"/>
      <c r="T789" s="19">
        <f t="shared" si="44"/>
        <v>1</v>
      </c>
    </row>
    <row r="790" spans="8:20" ht="15">
      <c r="H790" s="31"/>
      <c r="I790" s="31"/>
      <c r="J790" s="31"/>
      <c r="M790" s="25"/>
      <c r="N790" s="32">
        <f>((G790-1)*(1-(IF(H790="no",0,'results log'!$B$3)))+1)</f>
        <v>0.050000000000000044</v>
      </c>
      <c r="O790" s="32">
        <f t="shared" si="45"/>
        <v>0</v>
      </c>
      <c r="P790" s="33"/>
      <c r="Q790" s="34"/>
      <c r="R790" s="34">
        <f>IF(ISBLANK(M790),,IF(T790&lt;&gt;1,((IF(M790="WON-EW",(((K790-1)*'results log'!$B$2)*(1-$B$3))+(((L790-1)*'results log'!$B$2)*(1-$B$3)),IF(M790="WON",(((K790-1)*'results log'!$B$2)*(1-$B$3)),IF(M790="PLACED",(((L790-1)*'results log'!$B$2)*(1-$B$3))-'results log'!$B$2,IF(J790=0,-'results log'!$B$2,-('results log'!$B$2*2))))))*E790),0))</f>
        <v>0</v>
      </c>
      <c r="S790" s="34"/>
      <c r="T790" s="19">
        <f t="shared" si="44"/>
        <v>1</v>
      </c>
    </row>
    <row r="791" spans="8:20" ht="15">
      <c r="H791" s="31"/>
      <c r="I791" s="31"/>
      <c r="J791" s="31"/>
      <c r="M791" s="25"/>
      <c r="N791" s="32">
        <f>((G791-1)*(1-(IF(H791="no",0,'results log'!$B$3)))+1)</f>
        <v>0.050000000000000044</v>
      </c>
      <c r="O791" s="32">
        <f t="shared" si="45"/>
        <v>0</v>
      </c>
      <c r="P791" s="33"/>
      <c r="Q791" s="34"/>
      <c r="R791" s="34">
        <f>IF(ISBLANK(M791),,IF(T791&lt;&gt;1,((IF(M791="WON-EW",(((K791-1)*'results log'!$B$2)*(1-$B$3))+(((L791-1)*'results log'!$B$2)*(1-$B$3)),IF(M791="WON",(((K791-1)*'results log'!$B$2)*(1-$B$3)),IF(M791="PLACED",(((L791-1)*'results log'!$B$2)*(1-$B$3))-'results log'!$B$2,IF(J791=0,-'results log'!$B$2,-('results log'!$B$2*2))))))*E791),0))</f>
        <v>0</v>
      </c>
      <c r="S791" s="34"/>
      <c r="T791" s="19">
        <f t="shared" si="44"/>
        <v>1</v>
      </c>
    </row>
    <row r="792" spans="8:20" ht="15">
      <c r="H792" s="31"/>
      <c r="I792" s="31"/>
      <c r="J792" s="31"/>
      <c r="M792" s="25"/>
      <c r="N792" s="32">
        <f>((G792-1)*(1-(IF(H792="no",0,'results log'!$B$3)))+1)</f>
        <v>0.050000000000000044</v>
      </c>
      <c r="O792" s="32">
        <f t="shared" si="45"/>
        <v>0</v>
      </c>
      <c r="P792" s="33"/>
      <c r="Q792" s="34"/>
      <c r="R792" s="34">
        <f>IF(ISBLANK(M792),,IF(T792&lt;&gt;1,((IF(M792="WON-EW",(((K792-1)*'results log'!$B$2)*(1-$B$3))+(((L792-1)*'results log'!$B$2)*(1-$B$3)),IF(M792="WON",(((K792-1)*'results log'!$B$2)*(1-$B$3)),IF(M792="PLACED",(((L792-1)*'results log'!$B$2)*(1-$B$3))-'results log'!$B$2,IF(J792=0,-'results log'!$B$2,-('results log'!$B$2*2))))))*E792),0))</f>
        <v>0</v>
      </c>
      <c r="S792" s="34"/>
      <c r="T792" s="19">
        <f t="shared" si="44"/>
        <v>1</v>
      </c>
    </row>
    <row r="793" spans="8:20" ht="15">
      <c r="H793" s="31"/>
      <c r="I793" s="31"/>
      <c r="J793" s="31"/>
      <c r="M793" s="25"/>
      <c r="N793" s="32">
        <f>((G793-1)*(1-(IF(H793="no",0,'results log'!$B$3)))+1)</f>
        <v>0.050000000000000044</v>
      </c>
      <c r="O793" s="32">
        <f t="shared" si="45"/>
        <v>0</v>
      </c>
      <c r="P793" s="33"/>
      <c r="Q793" s="34"/>
      <c r="R793" s="34">
        <f>IF(ISBLANK(M793),,IF(T793&lt;&gt;1,((IF(M793="WON-EW",(((K793-1)*'results log'!$B$2)*(1-$B$3))+(((L793-1)*'results log'!$B$2)*(1-$B$3)),IF(M793="WON",(((K793-1)*'results log'!$B$2)*(1-$B$3)),IF(M793="PLACED",(((L793-1)*'results log'!$B$2)*(1-$B$3))-'results log'!$B$2,IF(J793=0,-'results log'!$B$2,-('results log'!$B$2*2))))))*E793),0))</f>
        <v>0</v>
      </c>
      <c r="S793" s="34"/>
      <c r="T793" s="19">
        <f t="shared" si="44"/>
        <v>1</v>
      </c>
    </row>
    <row r="794" spans="8:20" ht="15">
      <c r="H794" s="31"/>
      <c r="I794" s="31"/>
      <c r="J794" s="31"/>
      <c r="M794" s="25"/>
      <c r="N794" s="32">
        <f>((G794-1)*(1-(IF(H794="no",0,'results log'!$B$3)))+1)</f>
        <v>0.050000000000000044</v>
      </c>
      <c r="O794" s="32">
        <f t="shared" si="45"/>
        <v>0</v>
      </c>
      <c r="P794" s="33"/>
      <c r="Q794" s="34"/>
      <c r="R794" s="34">
        <f>IF(ISBLANK(M794),,IF(T794&lt;&gt;1,((IF(M794="WON-EW",(((K794-1)*'results log'!$B$2)*(1-$B$3))+(((L794-1)*'results log'!$B$2)*(1-$B$3)),IF(M794="WON",(((K794-1)*'results log'!$B$2)*(1-$B$3)),IF(M794="PLACED",(((L794-1)*'results log'!$B$2)*(1-$B$3))-'results log'!$B$2,IF(J794=0,-'results log'!$B$2,-('results log'!$B$2*2))))))*E794),0))</f>
        <v>0</v>
      </c>
      <c r="S794" s="34"/>
      <c r="T794" s="19">
        <f t="shared" si="44"/>
        <v>1</v>
      </c>
    </row>
    <row r="795" spans="8:20" ht="15">
      <c r="H795" s="31"/>
      <c r="I795" s="31"/>
      <c r="J795" s="31"/>
      <c r="M795" s="25"/>
      <c r="N795" s="32">
        <f>((G795-1)*(1-(IF(H795="no",0,'results log'!$B$3)))+1)</f>
        <v>0.050000000000000044</v>
      </c>
      <c r="O795" s="32">
        <f t="shared" si="45"/>
        <v>0</v>
      </c>
      <c r="P795" s="33"/>
      <c r="Q795" s="34"/>
      <c r="R795" s="34">
        <f>IF(ISBLANK(M795),,IF(T795&lt;&gt;1,((IF(M795="WON-EW",(((K795-1)*'results log'!$B$2)*(1-$B$3))+(((L795-1)*'results log'!$B$2)*(1-$B$3)),IF(M795="WON",(((K795-1)*'results log'!$B$2)*(1-$B$3)),IF(M795="PLACED",(((L795-1)*'results log'!$B$2)*(1-$B$3))-'results log'!$B$2,IF(J795=0,-'results log'!$B$2,-('results log'!$B$2*2))))))*E795),0))</f>
        <v>0</v>
      </c>
      <c r="S795" s="34"/>
      <c r="T795" s="19">
        <f t="shared" si="44"/>
        <v>1</v>
      </c>
    </row>
    <row r="796" spans="8:20" ht="15">
      <c r="H796" s="31"/>
      <c r="I796" s="31"/>
      <c r="J796" s="31"/>
      <c r="M796" s="25"/>
      <c r="N796" s="32">
        <f>((G796-1)*(1-(IF(H796="no",0,'results log'!$B$3)))+1)</f>
        <v>0.050000000000000044</v>
      </c>
      <c r="O796" s="32">
        <f t="shared" si="45"/>
        <v>0</v>
      </c>
      <c r="P796" s="33"/>
      <c r="Q796" s="34"/>
      <c r="R796" s="34">
        <f>IF(ISBLANK(M796),,IF(T796&lt;&gt;1,((IF(M796="WON-EW",(((K796-1)*'results log'!$B$2)*(1-$B$3))+(((L796-1)*'results log'!$B$2)*(1-$B$3)),IF(M796="WON",(((K796-1)*'results log'!$B$2)*(1-$B$3)),IF(M796="PLACED",(((L796-1)*'results log'!$B$2)*(1-$B$3))-'results log'!$B$2,IF(J796=0,-'results log'!$B$2,-('results log'!$B$2*2))))))*E796),0))</f>
        <v>0</v>
      </c>
      <c r="S796" s="34"/>
      <c r="T796" s="19">
        <f t="shared" si="44"/>
        <v>1</v>
      </c>
    </row>
    <row r="797" spans="8:20" ht="15">
      <c r="H797" s="31"/>
      <c r="I797" s="31"/>
      <c r="J797" s="31"/>
      <c r="M797" s="25"/>
      <c r="N797" s="32">
        <f>((G797-1)*(1-(IF(H797="no",0,'results log'!$B$3)))+1)</f>
        <v>0.050000000000000044</v>
      </c>
      <c r="O797" s="32">
        <f t="shared" si="45"/>
        <v>0</v>
      </c>
      <c r="P797" s="33"/>
      <c r="Q797" s="34"/>
      <c r="R797" s="34">
        <f>IF(ISBLANK(M797),,IF(T797&lt;&gt;1,((IF(M797="WON-EW",(((K797-1)*'results log'!$B$2)*(1-$B$3))+(((L797-1)*'results log'!$B$2)*(1-$B$3)),IF(M797="WON",(((K797-1)*'results log'!$B$2)*(1-$B$3)),IF(M797="PLACED",(((L797-1)*'results log'!$B$2)*(1-$B$3))-'results log'!$B$2,IF(J797=0,-'results log'!$B$2,-('results log'!$B$2*2))))))*E797),0))</f>
        <v>0</v>
      </c>
      <c r="S797" s="34"/>
      <c r="T797" s="19">
        <f t="shared" si="44"/>
        <v>1</v>
      </c>
    </row>
    <row r="798" spans="8:20" ht="15">
      <c r="H798" s="31"/>
      <c r="I798" s="31"/>
      <c r="J798" s="31"/>
      <c r="M798" s="25"/>
      <c r="N798" s="32">
        <f>((G798-1)*(1-(IF(H798="no",0,'results log'!$B$3)))+1)</f>
        <v>0.050000000000000044</v>
      </c>
      <c r="O798" s="32">
        <f t="shared" si="45"/>
        <v>0</v>
      </c>
      <c r="P798" s="33"/>
      <c r="Q798" s="34"/>
      <c r="R798" s="34">
        <f>IF(ISBLANK(M798),,IF(T798&lt;&gt;1,((IF(M798="WON-EW",(((K798-1)*'results log'!$B$2)*(1-$B$3))+(((L798-1)*'results log'!$B$2)*(1-$B$3)),IF(M798="WON",(((K798-1)*'results log'!$B$2)*(1-$B$3)),IF(M798="PLACED",(((L798-1)*'results log'!$B$2)*(1-$B$3))-'results log'!$B$2,IF(J798=0,-'results log'!$B$2,-('results log'!$B$2*2))))))*E798),0))</f>
        <v>0</v>
      </c>
      <c r="S798" s="34"/>
      <c r="T798" s="19">
        <f t="shared" si="44"/>
        <v>1</v>
      </c>
    </row>
    <row r="799" spans="8:20" ht="15">
      <c r="H799" s="31"/>
      <c r="I799" s="31"/>
      <c r="J799" s="31"/>
      <c r="M799" s="25"/>
      <c r="N799" s="32">
        <f>((G799-1)*(1-(IF(H799="no",0,'results log'!$B$3)))+1)</f>
        <v>0.050000000000000044</v>
      </c>
      <c r="O799" s="32">
        <f t="shared" si="45"/>
        <v>0</v>
      </c>
      <c r="P799" s="33"/>
      <c r="Q799" s="34"/>
      <c r="R799" s="34">
        <f>IF(ISBLANK(M799),,IF(T799&lt;&gt;1,((IF(M799="WON-EW",(((K799-1)*'results log'!$B$2)*(1-$B$3))+(((L799-1)*'results log'!$B$2)*(1-$B$3)),IF(M799="WON",(((K799-1)*'results log'!$B$2)*(1-$B$3)),IF(M799="PLACED",(((L799-1)*'results log'!$B$2)*(1-$B$3))-'results log'!$B$2,IF(J799=0,-'results log'!$B$2,-('results log'!$B$2*2))))))*E799),0))</f>
        <v>0</v>
      </c>
      <c r="S799" s="34"/>
      <c r="T799" s="19">
        <f t="shared" si="44"/>
        <v>1</v>
      </c>
    </row>
    <row r="800" spans="8:20" ht="15">
      <c r="H800" s="31"/>
      <c r="I800" s="31"/>
      <c r="J800" s="31"/>
      <c r="M800" s="25"/>
      <c r="N800" s="32">
        <f>((G800-1)*(1-(IF(H800="no",0,'results log'!$B$3)))+1)</f>
        <v>0.050000000000000044</v>
      </c>
      <c r="O800" s="32">
        <f t="shared" si="45"/>
        <v>0</v>
      </c>
      <c r="P800" s="33"/>
      <c r="Q800" s="34"/>
      <c r="R800" s="34">
        <f>IF(ISBLANK(M800),,IF(T800&lt;&gt;1,((IF(M800="WON-EW",(((K800-1)*'results log'!$B$2)*(1-$B$3))+(((L800-1)*'results log'!$B$2)*(1-$B$3)),IF(M800="WON",(((K800-1)*'results log'!$B$2)*(1-$B$3)),IF(M800="PLACED",(((L800-1)*'results log'!$B$2)*(1-$B$3))-'results log'!$B$2,IF(J800=0,-'results log'!$B$2,-('results log'!$B$2*2))))))*E800),0))</f>
        <v>0</v>
      </c>
      <c r="S800" s="34"/>
      <c r="T800" s="19">
        <f t="shared" si="44"/>
        <v>1</v>
      </c>
    </row>
    <row r="801" spans="8:20" ht="15">
      <c r="H801" s="31"/>
      <c r="I801" s="31"/>
      <c r="J801" s="31"/>
      <c r="M801" s="25"/>
      <c r="N801" s="32">
        <f>((G801-1)*(1-(IF(H801="no",0,'results log'!$B$3)))+1)</f>
        <v>0.050000000000000044</v>
      </c>
      <c r="O801" s="32">
        <f t="shared" si="45"/>
        <v>0</v>
      </c>
      <c r="P801" s="33"/>
      <c r="Q801" s="34"/>
      <c r="R801" s="34">
        <f>IF(ISBLANK(M801),,IF(T801&lt;&gt;1,((IF(M801="WON-EW",(((K801-1)*'results log'!$B$2)*(1-$B$3))+(((L801-1)*'results log'!$B$2)*(1-$B$3)),IF(M801="WON",(((K801-1)*'results log'!$B$2)*(1-$B$3)),IF(M801="PLACED",(((L801-1)*'results log'!$B$2)*(1-$B$3))-'results log'!$B$2,IF(J801=0,-'results log'!$B$2,-('results log'!$B$2*2))))))*E801),0))</f>
        <v>0</v>
      </c>
      <c r="S801" s="34"/>
      <c r="T801" s="19">
        <f t="shared" si="44"/>
        <v>1</v>
      </c>
    </row>
    <row r="802" spans="8:20" ht="15">
      <c r="H802" s="31"/>
      <c r="I802" s="31"/>
      <c r="J802" s="31"/>
      <c r="M802" s="25"/>
      <c r="N802" s="32">
        <f>((G802-1)*(1-(IF(H802="no",0,'results log'!$B$3)))+1)</f>
        <v>0.050000000000000044</v>
      </c>
      <c r="O802" s="32">
        <f t="shared" si="45"/>
        <v>0</v>
      </c>
      <c r="P802" s="33"/>
      <c r="Q802" s="34"/>
      <c r="R802" s="34">
        <f>IF(ISBLANK(M802),,IF(T802&lt;&gt;1,((IF(M802="WON-EW",(((K802-1)*'results log'!$B$2)*(1-$B$3))+(((L802-1)*'results log'!$B$2)*(1-$B$3)),IF(M802="WON",(((K802-1)*'results log'!$B$2)*(1-$B$3)),IF(M802="PLACED",(((L802-1)*'results log'!$B$2)*(1-$B$3))-'results log'!$B$2,IF(J802=0,-'results log'!$B$2,-('results log'!$B$2*2))))))*E802),0))</f>
        <v>0</v>
      </c>
      <c r="S802" s="34"/>
      <c r="T802" s="19">
        <f t="shared" si="44"/>
        <v>1</v>
      </c>
    </row>
    <row r="803" spans="8:20" ht="15">
      <c r="H803" s="31"/>
      <c r="I803" s="31"/>
      <c r="J803" s="31"/>
      <c r="M803" s="25"/>
      <c r="N803" s="32">
        <f>((G803-1)*(1-(IF(H803="no",0,'results log'!$B$3)))+1)</f>
        <v>0.050000000000000044</v>
      </c>
      <c r="O803" s="32">
        <f t="shared" si="45"/>
        <v>0</v>
      </c>
      <c r="P803" s="33"/>
      <c r="Q803" s="34"/>
      <c r="R803" s="34">
        <f>IF(ISBLANK(M803),,IF(T803&lt;&gt;1,((IF(M803="WON-EW",(((K803-1)*'results log'!$B$2)*(1-$B$3))+(((L803-1)*'results log'!$B$2)*(1-$B$3)),IF(M803="WON",(((K803-1)*'results log'!$B$2)*(1-$B$3)),IF(M803="PLACED",(((L803-1)*'results log'!$B$2)*(1-$B$3))-'results log'!$B$2,IF(J803=0,-'results log'!$B$2,-('results log'!$B$2*2))))))*E803),0))</f>
        <v>0</v>
      </c>
      <c r="S803" s="34"/>
      <c r="T803" s="19">
        <f t="shared" si="44"/>
        <v>1</v>
      </c>
    </row>
    <row r="804" spans="8:20" ht="15">
      <c r="H804" s="31"/>
      <c r="I804" s="31"/>
      <c r="J804" s="31"/>
      <c r="M804" s="25"/>
      <c r="N804" s="32">
        <f>((G804-1)*(1-(IF(H804="no",0,'results log'!$B$3)))+1)</f>
        <v>0.050000000000000044</v>
      </c>
      <c r="O804" s="32">
        <f t="shared" si="45"/>
        <v>0</v>
      </c>
      <c r="P804" s="33"/>
      <c r="Q804" s="34"/>
      <c r="R804" s="34">
        <f>IF(ISBLANK(M804),,IF(T804&lt;&gt;1,((IF(M804="WON-EW",(((K804-1)*'results log'!$B$2)*(1-$B$3))+(((L804-1)*'results log'!$B$2)*(1-$B$3)),IF(M804="WON",(((K804-1)*'results log'!$B$2)*(1-$B$3)),IF(M804="PLACED",(((L804-1)*'results log'!$B$2)*(1-$B$3))-'results log'!$B$2,IF(J804=0,-'results log'!$B$2,-('results log'!$B$2*2))))))*E804),0))</f>
        <v>0</v>
      </c>
      <c r="S804" s="34"/>
      <c r="T804" s="19">
        <f t="shared" si="44"/>
        <v>1</v>
      </c>
    </row>
    <row r="805" spans="8:20" ht="15">
      <c r="H805" s="31"/>
      <c r="I805" s="31"/>
      <c r="J805" s="31"/>
      <c r="M805" s="25"/>
      <c r="N805" s="32">
        <f>((G805-1)*(1-(IF(H805="no",0,'results log'!$B$3)))+1)</f>
        <v>0.050000000000000044</v>
      </c>
      <c r="O805" s="32">
        <f t="shared" si="45"/>
        <v>0</v>
      </c>
      <c r="P805" s="33"/>
      <c r="Q805" s="34"/>
      <c r="R805" s="34">
        <f>IF(ISBLANK(M805),,IF(T805&lt;&gt;1,((IF(M805="WON-EW",(((K805-1)*'results log'!$B$2)*(1-$B$3))+(((L805-1)*'results log'!$B$2)*(1-$B$3)),IF(M805="WON",(((K805-1)*'results log'!$B$2)*(1-$B$3)),IF(M805="PLACED",(((L805-1)*'results log'!$B$2)*(1-$B$3))-'results log'!$B$2,IF(J805=0,-'results log'!$B$2,-('results log'!$B$2*2))))))*E805),0))</f>
        <v>0</v>
      </c>
      <c r="S805" s="34"/>
      <c r="T805" s="19">
        <f t="shared" si="44"/>
        <v>1</v>
      </c>
    </row>
    <row r="806" spans="8:20" ht="15">
      <c r="H806" s="31"/>
      <c r="I806" s="31"/>
      <c r="J806" s="31"/>
      <c r="M806" s="25"/>
      <c r="N806" s="32">
        <f>((G806-1)*(1-(IF(H806="no",0,'results log'!$B$3)))+1)</f>
        <v>0.050000000000000044</v>
      </c>
      <c r="O806" s="32">
        <f t="shared" si="45"/>
        <v>0</v>
      </c>
      <c r="P806" s="33"/>
      <c r="Q806" s="34"/>
      <c r="R806" s="34">
        <f>IF(ISBLANK(M806),,IF(T806&lt;&gt;1,((IF(M806="WON-EW",(((K806-1)*'results log'!$B$2)*(1-$B$3))+(((L806-1)*'results log'!$B$2)*(1-$B$3)),IF(M806="WON",(((K806-1)*'results log'!$B$2)*(1-$B$3)),IF(M806="PLACED",(((L806-1)*'results log'!$B$2)*(1-$B$3))-'results log'!$B$2,IF(J806=0,-'results log'!$B$2,-('results log'!$B$2*2))))))*E806),0))</f>
        <v>0</v>
      </c>
      <c r="S806" s="34"/>
      <c r="T806" s="19">
        <f t="shared" si="44"/>
        <v>1</v>
      </c>
    </row>
    <row r="807" spans="8:20" ht="15">
      <c r="H807" s="31"/>
      <c r="I807" s="31"/>
      <c r="J807" s="31"/>
      <c r="M807" s="25"/>
      <c r="N807" s="32">
        <f>((G807-1)*(1-(IF(H807="no",0,'results log'!$B$3)))+1)</f>
        <v>0.050000000000000044</v>
      </c>
      <c r="O807" s="32">
        <f t="shared" si="45"/>
        <v>0</v>
      </c>
      <c r="P807" s="33"/>
      <c r="Q807" s="34"/>
      <c r="R807" s="34">
        <f>IF(ISBLANK(M807),,IF(T807&lt;&gt;1,((IF(M807="WON-EW",(((K807-1)*'results log'!$B$2)*(1-$B$3))+(((L807-1)*'results log'!$B$2)*(1-$B$3)),IF(M807="WON",(((K807-1)*'results log'!$B$2)*(1-$B$3)),IF(M807="PLACED",(((L807-1)*'results log'!$B$2)*(1-$B$3))-'results log'!$B$2,IF(J807=0,-'results log'!$B$2,-('results log'!$B$2*2))))))*E807),0))</f>
        <v>0</v>
      </c>
      <c r="S807" s="34"/>
      <c r="T807" s="19">
        <f t="shared" si="44"/>
        <v>1</v>
      </c>
    </row>
    <row r="808" spans="8:20" ht="15">
      <c r="H808" s="31"/>
      <c r="I808" s="31"/>
      <c r="J808" s="31"/>
      <c r="M808" s="25"/>
      <c r="N808" s="32">
        <f>((G808-1)*(1-(IF(H808="no",0,'results log'!$B$3)))+1)</f>
        <v>0.050000000000000044</v>
      </c>
      <c r="O808" s="32">
        <f t="shared" si="45"/>
        <v>0</v>
      </c>
      <c r="P808" s="33"/>
      <c r="Q808" s="34"/>
      <c r="R808" s="34">
        <f>IF(ISBLANK(M808),,IF(T808&lt;&gt;1,((IF(M808="WON-EW",(((K808-1)*'results log'!$B$2)*(1-$B$3))+(((L808-1)*'results log'!$B$2)*(1-$B$3)),IF(M808="WON",(((K808-1)*'results log'!$B$2)*(1-$B$3)),IF(M808="PLACED",(((L808-1)*'results log'!$B$2)*(1-$B$3))-'results log'!$B$2,IF(J808=0,-'results log'!$B$2,-('results log'!$B$2*2))))))*E808),0))</f>
        <v>0</v>
      </c>
      <c r="S808" s="34"/>
      <c r="T808" s="19">
        <f t="shared" si="44"/>
        <v>1</v>
      </c>
    </row>
    <row r="809" spans="8:20" ht="15">
      <c r="H809" s="31"/>
      <c r="I809" s="31"/>
      <c r="J809" s="31"/>
      <c r="M809" s="25"/>
      <c r="N809" s="32">
        <f>((G809-1)*(1-(IF(H809="no",0,'results log'!$B$3)))+1)</f>
        <v>0.050000000000000044</v>
      </c>
      <c r="O809" s="32">
        <f t="shared" si="45"/>
        <v>0</v>
      </c>
      <c r="P809" s="33"/>
      <c r="Q809" s="34"/>
      <c r="R809" s="34">
        <f>IF(ISBLANK(M809),,IF(T809&lt;&gt;1,((IF(M809="WON-EW",(((K809-1)*'results log'!$B$2)*(1-$B$3))+(((L809-1)*'results log'!$B$2)*(1-$B$3)),IF(M809="WON",(((K809-1)*'results log'!$B$2)*(1-$B$3)),IF(M809="PLACED",(((L809-1)*'results log'!$B$2)*(1-$B$3))-'results log'!$B$2,IF(J809=0,-'results log'!$B$2,-('results log'!$B$2*2))))))*E809),0))</f>
        <v>0</v>
      </c>
      <c r="S809" s="34"/>
      <c r="T809" s="19">
        <f t="shared" si="44"/>
        <v>1</v>
      </c>
    </row>
    <row r="810" spans="8:20" ht="15">
      <c r="H810" s="31"/>
      <c r="I810" s="31"/>
      <c r="J810" s="31"/>
      <c r="M810" s="25"/>
      <c r="N810" s="32">
        <f>((G810-1)*(1-(IF(H810="no",0,'results log'!$B$3)))+1)</f>
        <v>0.050000000000000044</v>
      </c>
      <c r="O810" s="32">
        <f t="shared" si="45"/>
        <v>0</v>
      </c>
      <c r="P810" s="33"/>
      <c r="Q810" s="34"/>
      <c r="R810" s="34">
        <f>IF(ISBLANK(M810),,IF(T810&lt;&gt;1,((IF(M810="WON-EW",(((K810-1)*'results log'!$B$2)*(1-$B$3))+(((L810-1)*'results log'!$B$2)*(1-$B$3)),IF(M810="WON",(((K810-1)*'results log'!$B$2)*(1-$B$3)),IF(M810="PLACED",(((L810-1)*'results log'!$B$2)*(1-$B$3))-'results log'!$B$2,IF(J810=0,-'results log'!$B$2,-('results log'!$B$2*2))))))*E810),0))</f>
        <v>0</v>
      </c>
      <c r="S810" s="34"/>
      <c r="T810" s="19">
        <f t="shared" si="44"/>
        <v>1</v>
      </c>
    </row>
    <row r="811" spans="8:20" ht="15">
      <c r="H811" s="31"/>
      <c r="I811" s="31"/>
      <c r="J811" s="31"/>
      <c r="M811" s="25"/>
      <c r="N811" s="32">
        <f>((G811-1)*(1-(IF(H811="no",0,'results log'!$B$3)))+1)</f>
        <v>0.050000000000000044</v>
      </c>
      <c r="O811" s="32">
        <f t="shared" si="45"/>
        <v>0</v>
      </c>
      <c r="P811" s="33"/>
      <c r="Q811" s="34"/>
      <c r="R811" s="34">
        <f>IF(ISBLANK(M811),,IF(T811&lt;&gt;1,((IF(M811="WON-EW",(((K811-1)*'results log'!$B$2)*(1-$B$3))+(((L811-1)*'results log'!$B$2)*(1-$B$3)),IF(M811="WON",(((K811-1)*'results log'!$B$2)*(1-$B$3)),IF(M811="PLACED",(((L811-1)*'results log'!$B$2)*(1-$B$3))-'results log'!$B$2,IF(J811=0,-'results log'!$B$2,-('results log'!$B$2*2))))))*E811),0))</f>
        <v>0</v>
      </c>
      <c r="S811" s="34"/>
      <c r="T811" s="19">
        <f t="shared" si="44"/>
        <v>1</v>
      </c>
    </row>
    <row r="812" spans="8:20" ht="15">
      <c r="H812" s="31"/>
      <c r="I812" s="31"/>
      <c r="J812" s="31"/>
      <c r="M812" s="25"/>
      <c r="N812" s="32">
        <f>((G812-1)*(1-(IF(H812="no",0,'results log'!$B$3)))+1)</f>
        <v>0.050000000000000044</v>
      </c>
      <c r="O812" s="32">
        <f t="shared" si="45"/>
        <v>0</v>
      </c>
      <c r="P812" s="33"/>
      <c r="Q812" s="34"/>
      <c r="R812" s="34">
        <f>IF(ISBLANK(M812),,IF(T812&lt;&gt;1,((IF(M812="WON-EW",(((K812-1)*'results log'!$B$2)*(1-$B$3))+(((L812-1)*'results log'!$B$2)*(1-$B$3)),IF(M812="WON",(((K812-1)*'results log'!$B$2)*(1-$B$3)),IF(M812="PLACED",(((L812-1)*'results log'!$B$2)*(1-$B$3))-'results log'!$B$2,IF(J812=0,-'results log'!$B$2,-('results log'!$B$2*2))))))*E812),0))</f>
        <v>0</v>
      </c>
      <c r="S812" s="34"/>
      <c r="T812" s="19">
        <f t="shared" si="44"/>
        <v>1</v>
      </c>
    </row>
    <row r="813" spans="8:20" ht="15">
      <c r="H813" s="31"/>
      <c r="I813" s="31"/>
      <c r="J813" s="31"/>
      <c r="M813" s="25"/>
      <c r="N813" s="32">
        <f>((G813-1)*(1-(IF(H813="no",0,'results log'!$B$3)))+1)</f>
        <v>0.050000000000000044</v>
      </c>
      <c r="O813" s="32">
        <f t="shared" si="45"/>
        <v>0</v>
      </c>
      <c r="P813" s="33"/>
      <c r="Q813" s="34"/>
      <c r="R813" s="34">
        <f>IF(ISBLANK(M813),,IF(T813&lt;&gt;1,((IF(M813="WON-EW",(((K813-1)*'results log'!$B$2)*(1-$B$3))+(((L813-1)*'results log'!$B$2)*(1-$B$3)),IF(M813="WON",(((K813-1)*'results log'!$B$2)*(1-$B$3)),IF(M813="PLACED",(((L813-1)*'results log'!$B$2)*(1-$B$3))-'results log'!$B$2,IF(J813=0,-'results log'!$B$2,-('results log'!$B$2*2))))))*E813),0))</f>
        <v>0</v>
      </c>
      <c r="S813" s="34"/>
      <c r="T813" s="19">
        <f t="shared" si="44"/>
        <v>1</v>
      </c>
    </row>
    <row r="814" spans="8:20" ht="15">
      <c r="H814" s="31"/>
      <c r="I814" s="31"/>
      <c r="J814" s="31"/>
      <c r="M814" s="25"/>
      <c r="N814" s="32">
        <f>((G814-1)*(1-(IF(H814="no",0,'results log'!$B$3)))+1)</f>
        <v>0.050000000000000044</v>
      </c>
      <c r="O814" s="32">
        <f t="shared" si="45"/>
        <v>0</v>
      </c>
      <c r="P814" s="33"/>
      <c r="Q814" s="34"/>
      <c r="R814" s="34">
        <f>IF(ISBLANK(M814),,IF(T814&lt;&gt;1,((IF(M814="WON-EW",(((K814-1)*'results log'!$B$2)*(1-$B$3))+(((L814-1)*'results log'!$B$2)*(1-$B$3)),IF(M814="WON",(((K814-1)*'results log'!$B$2)*(1-$B$3)),IF(M814="PLACED",(((L814-1)*'results log'!$B$2)*(1-$B$3))-'results log'!$B$2,IF(J814=0,-'results log'!$B$2,-('results log'!$B$2*2))))))*E814),0))</f>
        <v>0</v>
      </c>
      <c r="S814" s="34"/>
      <c r="T814" s="19">
        <f t="shared" si="44"/>
        <v>1</v>
      </c>
    </row>
    <row r="815" spans="8:20" ht="15">
      <c r="H815" s="31"/>
      <c r="I815" s="31"/>
      <c r="J815" s="31"/>
      <c r="M815" s="25"/>
      <c r="N815" s="32">
        <f>((G815-1)*(1-(IF(H815="no",0,'results log'!$B$3)))+1)</f>
        <v>0.050000000000000044</v>
      </c>
      <c r="O815" s="32">
        <f t="shared" si="45"/>
        <v>0</v>
      </c>
      <c r="P815" s="33"/>
      <c r="Q815" s="34"/>
      <c r="R815" s="34">
        <f>IF(ISBLANK(M815),,IF(T815&lt;&gt;1,((IF(M815="WON-EW",(((K815-1)*'results log'!$B$2)*(1-$B$3))+(((L815-1)*'results log'!$B$2)*(1-$B$3)),IF(M815="WON",(((K815-1)*'results log'!$B$2)*(1-$B$3)),IF(M815="PLACED",(((L815-1)*'results log'!$B$2)*(1-$B$3))-'results log'!$B$2,IF(J815=0,-'results log'!$B$2,-('results log'!$B$2*2))))))*E815),0))</f>
        <v>0</v>
      </c>
      <c r="S815" s="34"/>
      <c r="T815" s="19">
        <f t="shared" si="44"/>
        <v>1</v>
      </c>
    </row>
    <row r="816" spans="8:20" ht="15">
      <c r="H816" s="31"/>
      <c r="I816" s="31"/>
      <c r="J816" s="31"/>
      <c r="M816" s="25"/>
      <c r="N816" s="32">
        <f>((G816-1)*(1-(IF(H816="no",0,'results log'!$B$3)))+1)</f>
        <v>0.050000000000000044</v>
      </c>
      <c r="O816" s="32">
        <f t="shared" si="45"/>
        <v>0</v>
      </c>
      <c r="P816" s="33"/>
      <c r="Q816" s="34"/>
      <c r="R816" s="34">
        <f>IF(ISBLANK(M816),,IF(T816&lt;&gt;1,((IF(M816="WON-EW",(((K816-1)*'results log'!$B$2)*(1-$B$3))+(((L816-1)*'results log'!$B$2)*(1-$B$3)),IF(M816="WON",(((K816-1)*'results log'!$B$2)*(1-$B$3)),IF(M816="PLACED",(((L816-1)*'results log'!$B$2)*(1-$B$3))-'results log'!$B$2,IF(J816=0,-'results log'!$B$2,-('results log'!$B$2*2))))))*E816),0))</f>
        <v>0</v>
      </c>
      <c r="S816" s="34"/>
      <c r="T816" s="19">
        <f t="shared" si="44"/>
        <v>1</v>
      </c>
    </row>
    <row r="817" spans="8:20" ht="15">
      <c r="H817" s="31"/>
      <c r="I817" s="31"/>
      <c r="J817" s="31"/>
      <c r="M817" s="25"/>
      <c r="N817" s="32">
        <f>((G817-1)*(1-(IF(H817="no",0,'results log'!$B$3)))+1)</f>
        <v>0.050000000000000044</v>
      </c>
      <c r="O817" s="32">
        <f t="shared" si="45"/>
        <v>0</v>
      </c>
      <c r="P817" s="33"/>
      <c r="Q817" s="34"/>
      <c r="R817" s="34">
        <f>IF(ISBLANK(M817),,IF(T817&lt;&gt;1,((IF(M817="WON-EW",(((K817-1)*'results log'!$B$2)*(1-$B$3))+(((L817-1)*'results log'!$B$2)*(1-$B$3)),IF(M817="WON",(((K817-1)*'results log'!$B$2)*(1-$B$3)),IF(M817="PLACED",(((L817-1)*'results log'!$B$2)*(1-$B$3))-'results log'!$B$2,IF(J817=0,-'results log'!$B$2,-('results log'!$B$2*2))))))*E817),0))</f>
        <v>0</v>
      </c>
      <c r="S817" s="34"/>
      <c r="T817" s="19">
        <f t="shared" si="44"/>
        <v>1</v>
      </c>
    </row>
    <row r="818" spans="8:20" ht="15">
      <c r="H818" s="31"/>
      <c r="I818" s="31"/>
      <c r="J818" s="31"/>
      <c r="M818" s="25"/>
      <c r="N818" s="32">
        <f>((G818-1)*(1-(IF(H818="no",0,'results log'!$B$3)))+1)</f>
        <v>0.050000000000000044</v>
      </c>
      <c r="O818" s="32">
        <f t="shared" si="45"/>
        <v>0</v>
      </c>
      <c r="P818" s="33"/>
      <c r="Q818" s="34"/>
      <c r="R818" s="34">
        <f>IF(ISBLANK(M818),,IF(T818&lt;&gt;1,((IF(M818="WON-EW",(((K818-1)*'results log'!$B$2)*(1-$B$3))+(((L818-1)*'results log'!$B$2)*(1-$B$3)),IF(M818="WON",(((K818-1)*'results log'!$B$2)*(1-$B$3)),IF(M818="PLACED",(((L818-1)*'results log'!$B$2)*(1-$B$3))-'results log'!$B$2,IF(J818=0,-'results log'!$B$2,-('results log'!$B$2*2))))))*E818),0))</f>
        <v>0</v>
      </c>
      <c r="S818" s="34"/>
      <c r="T818" s="19">
        <f t="shared" si="44"/>
        <v>1</v>
      </c>
    </row>
    <row r="819" spans="8:20" ht="15">
      <c r="H819" s="31"/>
      <c r="I819" s="31"/>
      <c r="J819" s="31"/>
      <c r="M819" s="25"/>
      <c r="N819" s="32">
        <f>((G819-1)*(1-(IF(H819="no",0,'results log'!$B$3)))+1)</f>
        <v>0.050000000000000044</v>
      </c>
      <c r="O819" s="32">
        <f t="shared" si="45"/>
        <v>0</v>
      </c>
      <c r="P819" s="33"/>
      <c r="Q819" s="34"/>
      <c r="R819" s="34">
        <f>IF(ISBLANK(M819),,IF(T819&lt;&gt;1,((IF(M819="WON-EW",(((K819-1)*'results log'!$B$2)*(1-$B$3))+(((L819-1)*'results log'!$B$2)*(1-$B$3)),IF(M819="WON",(((K819-1)*'results log'!$B$2)*(1-$B$3)),IF(M819="PLACED",(((L819-1)*'results log'!$B$2)*(1-$B$3))-'results log'!$B$2,IF(J819=0,-'results log'!$B$2,-('results log'!$B$2*2))))))*E819),0))</f>
        <v>0</v>
      </c>
      <c r="S819" s="34"/>
      <c r="T819" s="19">
        <f t="shared" si="44"/>
        <v>1</v>
      </c>
    </row>
    <row r="820" spans="8:20" ht="15">
      <c r="H820" s="31"/>
      <c r="I820" s="31"/>
      <c r="J820" s="31"/>
      <c r="M820" s="25"/>
      <c r="N820" s="32">
        <f>((G820-1)*(1-(IF(H820="no",0,'results log'!$B$3)))+1)</f>
        <v>0.050000000000000044</v>
      </c>
      <c r="O820" s="32">
        <f t="shared" si="45"/>
        <v>0</v>
      </c>
      <c r="P820" s="33"/>
      <c r="Q820" s="34"/>
      <c r="R820" s="34">
        <f>IF(ISBLANK(M820),,IF(T820&lt;&gt;1,((IF(M820="WON-EW",(((K820-1)*'results log'!$B$2)*(1-$B$3))+(((L820-1)*'results log'!$B$2)*(1-$B$3)),IF(M820="WON",(((K820-1)*'results log'!$B$2)*(1-$B$3)),IF(M820="PLACED",(((L820-1)*'results log'!$B$2)*(1-$B$3))-'results log'!$B$2,IF(J820=0,-'results log'!$B$2,-('results log'!$B$2*2))))))*E820),0))</f>
        <v>0</v>
      </c>
      <c r="S820" s="34"/>
      <c r="T820" s="19">
        <f t="shared" si="44"/>
        <v>1</v>
      </c>
    </row>
    <row r="821" spans="8:20" ht="15">
      <c r="H821" s="31"/>
      <c r="I821" s="31"/>
      <c r="J821" s="31"/>
      <c r="M821" s="25"/>
      <c r="N821" s="32">
        <f>((G821-1)*(1-(IF(H821="no",0,'results log'!$B$3)))+1)</f>
        <v>0.050000000000000044</v>
      </c>
      <c r="O821" s="32">
        <f t="shared" si="45"/>
        <v>0</v>
      </c>
      <c r="P821" s="33"/>
      <c r="Q821" s="34"/>
      <c r="R821" s="34">
        <f>IF(ISBLANK(M821),,IF(T821&lt;&gt;1,((IF(M821="WON-EW",(((K821-1)*'results log'!$B$2)*(1-$B$3))+(((L821-1)*'results log'!$B$2)*(1-$B$3)),IF(M821="WON",(((K821-1)*'results log'!$B$2)*(1-$B$3)),IF(M821="PLACED",(((L821-1)*'results log'!$B$2)*(1-$B$3))-'results log'!$B$2,IF(J821=0,-'results log'!$B$2,-('results log'!$B$2*2))))))*E821),0))</f>
        <v>0</v>
      </c>
      <c r="S821" s="34"/>
      <c r="T821" s="19">
        <f t="shared" si="44"/>
        <v>1</v>
      </c>
    </row>
    <row r="822" spans="8:20" ht="15">
      <c r="H822" s="31"/>
      <c r="I822" s="31"/>
      <c r="J822" s="31"/>
      <c r="M822" s="25"/>
      <c r="N822" s="32">
        <f>((G822-1)*(1-(IF(H822="no",0,'results log'!$B$3)))+1)</f>
        <v>0.050000000000000044</v>
      </c>
      <c r="O822" s="32">
        <f t="shared" si="45"/>
        <v>0</v>
      </c>
      <c r="P822" s="33"/>
      <c r="Q822" s="34"/>
      <c r="R822" s="34">
        <f>IF(ISBLANK(M822),,IF(T822&lt;&gt;1,((IF(M822="WON-EW",(((K822-1)*'results log'!$B$2)*(1-$B$3))+(((L822-1)*'results log'!$B$2)*(1-$B$3)),IF(M822="WON",(((K822-1)*'results log'!$B$2)*(1-$B$3)),IF(M822="PLACED",(((L822-1)*'results log'!$B$2)*(1-$B$3))-'results log'!$B$2,IF(J822=0,-'results log'!$B$2,-('results log'!$B$2*2))))))*E822),0))</f>
        <v>0</v>
      </c>
      <c r="S822" s="34"/>
      <c r="T822" s="19">
        <f t="shared" si="44"/>
        <v>1</v>
      </c>
    </row>
    <row r="823" spans="8:20" ht="15">
      <c r="H823" s="31"/>
      <c r="I823" s="31"/>
      <c r="J823" s="31"/>
      <c r="M823" s="25"/>
      <c r="N823" s="32">
        <f>((G823-1)*(1-(IF(H823="no",0,'results log'!$B$3)))+1)</f>
        <v>0.050000000000000044</v>
      </c>
      <c r="O823" s="32">
        <f t="shared" si="45"/>
        <v>0</v>
      </c>
      <c r="P823" s="33"/>
      <c r="Q823" s="34"/>
      <c r="R823" s="34">
        <f>IF(ISBLANK(M823),,IF(T823&lt;&gt;1,((IF(M823="WON-EW",(((K823-1)*'results log'!$B$2)*(1-$B$3))+(((L823-1)*'results log'!$B$2)*(1-$B$3)),IF(M823="WON",(((K823-1)*'results log'!$B$2)*(1-$B$3)),IF(M823="PLACED",(((L823-1)*'results log'!$B$2)*(1-$B$3))-'results log'!$B$2,IF(J823=0,-'results log'!$B$2,-('results log'!$B$2*2))))))*E823),0))</f>
        <v>0</v>
      </c>
      <c r="S823" s="34"/>
      <c r="T823" s="19">
        <f t="shared" si="44"/>
        <v>1</v>
      </c>
    </row>
    <row r="824" spans="8:20" ht="15">
      <c r="H824" s="31"/>
      <c r="I824" s="31"/>
      <c r="J824" s="31"/>
      <c r="M824" s="25"/>
      <c r="N824" s="32">
        <f>((G824-1)*(1-(IF(H824="no",0,'results log'!$B$3)))+1)</f>
        <v>0.050000000000000044</v>
      </c>
      <c r="O824" s="32">
        <f t="shared" si="45"/>
        <v>0</v>
      </c>
      <c r="P824" s="33"/>
      <c r="Q824" s="34"/>
      <c r="R824" s="34">
        <f>IF(ISBLANK(M824),,IF(T824&lt;&gt;1,((IF(M824="WON-EW",(((K824-1)*'results log'!$B$2)*(1-$B$3))+(((L824-1)*'results log'!$B$2)*(1-$B$3)),IF(M824="WON",(((K824-1)*'results log'!$B$2)*(1-$B$3)),IF(M824="PLACED",(((L824-1)*'results log'!$B$2)*(1-$B$3))-'results log'!$B$2,IF(J824=0,-'results log'!$B$2,-('results log'!$B$2*2))))))*E824),0))</f>
        <v>0</v>
      </c>
      <c r="S824" s="34"/>
      <c r="T824" s="19">
        <f t="shared" si="44"/>
        <v>1</v>
      </c>
    </row>
    <row r="825" spans="8:20" ht="15">
      <c r="H825" s="31"/>
      <c r="I825" s="31"/>
      <c r="J825" s="31"/>
      <c r="M825" s="25"/>
      <c r="N825" s="32">
        <f>((G825-1)*(1-(IF(H825="no",0,'results log'!$B$3)))+1)</f>
        <v>0.050000000000000044</v>
      </c>
      <c r="O825" s="32">
        <f t="shared" si="45"/>
        <v>0</v>
      </c>
      <c r="P825" s="33"/>
      <c r="Q825" s="34"/>
      <c r="R825" s="34">
        <f>IF(ISBLANK(M825),,IF(T825&lt;&gt;1,((IF(M825="WON-EW",(((K825-1)*'results log'!$B$2)*(1-$B$3))+(((L825-1)*'results log'!$B$2)*(1-$B$3)),IF(M825="WON",(((K825-1)*'results log'!$B$2)*(1-$B$3)),IF(M825="PLACED",(((L825-1)*'results log'!$B$2)*(1-$B$3))-'results log'!$B$2,IF(J825=0,-'results log'!$B$2,-('results log'!$B$2*2))))))*E825),0))</f>
        <v>0</v>
      </c>
      <c r="S825" s="34"/>
      <c r="T825" s="19">
        <f t="shared" si="44"/>
        <v>1</v>
      </c>
    </row>
    <row r="826" spans="8:20" ht="15">
      <c r="H826" s="31"/>
      <c r="I826" s="31"/>
      <c r="J826" s="31"/>
      <c r="M826" s="25"/>
      <c r="N826" s="32">
        <f>((G826-1)*(1-(IF(H826="no",0,'results log'!$B$3)))+1)</f>
        <v>0.050000000000000044</v>
      </c>
      <c r="O826" s="32">
        <f t="shared" si="45"/>
        <v>0</v>
      </c>
      <c r="P826" s="33"/>
      <c r="Q826" s="34"/>
      <c r="R826" s="34">
        <f>IF(ISBLANK(M826),,IF(T826&lt;&gt;1,((IF(M826="WON-EW",(((K826-1)*'results log'!$B$2)*(1-$B$3))+(((L826-1)*'results log'!$B$2)*(1-$B$3)),IF(M826="WON",(((K826-1)*'results log'!$B$2)*(1-$B$3)),IF(M826="PLACED",(((L826-1)*'results log'!$B$2)*(1-$B$3))-'results log'!$B$2,IF(J826=0,-'results log'!$B$2,-('results log'!$B$2*2))))))*E826),0))</f>
        <v>0</v>
      </c>
      <c r="S826" s="34"/>
      <c r="T826" s="19">
        <f t="shared" si="44"/>
        <v>1</v>
      </c>
    </row>
    <row r="827" spans="8:20" ht="15">
      <c r="H827" s="31"/>
      <c r="I827" s="31"/>
      <c r="J827" s="31"/>
      <c r="M827" s="25"/>
      <c r="N827" s="32">
        <f>((G827-1)*(1-(IF(H827="no",0,'results log'!$B$3)))+1)</f>
        <v>0.050000000000000044</v>
      </c>
      <c r="O827" s="32">
        <f t="shared" si="45"/>
        <v>0</v>
      </c>
      <c r="P827" s="33"/>
      <c r="Q827" s="34"/>
      <c r="R827" s="34">
        <f>IF(ISBLANK(M827),,IF(T827&lt;&gt;1,((IF(M827="WON-EW",(((K827-1)*'results log'!$B$2)*(1-$B$3))+(((L827-1)*'results log'!$B$2)*(1-$B$3)),IF(M827="WON",(((K827-1)*'results log'!$B$2)*(1-$B$3)),IF(M827="PLACED",(((L827-1)*'results log'!$B$2)*(1-$B$3))-'results log'!$B$2,IF(J827=0,-'results log'!$B$2,-('results log'!$B$2*2))))))*E827),0))</f>
        <v>0</v>
      </c>
      <c r="S827" s="34"/>
      <c r="T827" s="19">
        <f t="shared" si="44"/>
        <v>1</v>
      </c>
    </row>
    <row r="828" spans="8:20" ht="15">
      <c r="H828" s="31"/>
      <c r="I828" s="31"/>
      <c r="J828" s="31"/>
      <c r="M828" s="25"/>
      <c r="N828" s="32">
        <f>((G828-1)*(1-(IF(H828="no",0,'results log'!$B$3)))+1)</f>
        <v>0.050000000000000044</v>
      </c>
      <c r="O828" s="32">
        <f t="shared" si="45"/>
        <v>0</v>
      </c>
      <c r="P828" s="33"/>
      <c r="Q828" s="34"/>
      <c r="R828" s="34">
        <f>IF(ISBLANK(M828),,IF(T828&lt;&gt;1,((IF(M828="WON-EW",(((K828-1)*'results log'!$B$2)*(1-$B$3))+(((L828-1)*'results log'!$B$2)*(1-$B$3)),IF(M828="WON",(((K828-1)*'results log'!$B$2)*(1-$B$3)),IF(M828="PLACED",(((L828-1)*'results log'!$B$2)*(1-$B$3))-'results log'!$B$2,IF(J828=0,-'results log'!$B$2,-('results log'!$B$2*2))))))*E828),0))</f>
        <v>0</v>
      </c>
      <c r="S828" s="34"/>
      <c r="T828" s="19">
        <f t="shared" si="44"/>
        <v>1</v>
      </c>
    </row>
    <row r="829" spans="8:20" ht="15">
      <c r="H829" s="31"/>
      <c r="I829" s="31"/>
      <c r="J829" s="31"/>
      <c r="M829" s="25"/>
      <c r="N829" s="32">
        <f>((G829-1)*(1-(IF(H829="no",0,'results log'!$B$3)))+1)</f>
        <v>0.050000000000000044</v>
      </c>
      <c r="O829" s="32">
        <f t="shared" si="45"/>
        <v>0</v>
      </c>
      <c r="P829" s="33"/>
      <c r="Q829" s="34"/>
      <c r="R829" s="34">
        <f>IF(ISBLANK(M829),,IF(T829&lt;&gt;1,((IF(M829="WON-EW",(((K829-1)*'results log'!$B$2)*(1-$B$3))+(((L829-1)*'results log'!$B$2)*(1-$B$3)),IF(M829="WON",(((K829-1)*'results log'!$B$2)*(1-$B$3)),IF(M829="PLACED",(((L829-1)*'results log'!$B$2)*(1-$B$3))-'results log'!$B$2,IF(J829=0,-'results log'!$B$2,-('results log'!$B$2*2))))))*E829),0))</f>
        <v>0</v>
      </c>
      <c r="S829" s="34"/>
      <c r="T829" s="19">
        <f t="shared" si="44"/>
        <v>1</v>
      </c>
    </row>
    <row r="830" spans="8:20" ht="15">
      <c r="H830" s="31"/>
      <c r="I830" s="31"/>
      <c r="J830" s="31"/>
      <c r="M830" s="25"/>
      <c r="N830" s="32">
        <f>((G830-1)*(1-(IF(H830="no",0,'results log'!$B$3)))+1)</f>
        <v>0.050000000000000044</v>
      </c>
      <c r="O830" s="32">
        <f t="shared" si="45"/>
        <v>0</v>
      </c>
      <c r="P830" s="33"/>
      <c r="Q830" s="34"/>
      <c r="R830" s="34">
        <f>IF(ISBLANK(M830),,IF(T830&lt;&gt;1,((IF(M830="WON-EW",(((K830-1)*'results log'!$B$2)*(1-$B$3))+(((L830-1)*'results log'!$B$2)*(1-$B$3)),IF(M830="WON",(((K830-1)*'results log'!$B$2)*(1-$B$3)),IF(M830="PLACED",(((L830-1)*'results log'!$B$2)*(1-$B$3))-'results log'!$B$2,IF(J830=0,-'results log'!$B$2,-('results log'!$B$2*2))))))*E830),0))</f>
        <v>0</v>
      </c>
      <c r="S830" s="34"/>
      <c r="T830" s="19">
        <f t="shared" si="44"/>
        <v>1</v>
      </c>
    </row>
    <row r="831" spans="8:20" ht="15">
      <c r="H831" s="31"/>
      <c r="I831" s="31"/>
      <c r="J831" s="31"/>
      <c r="M831" s="25"/>
      <c r="N831" s="32">
        <f>((G831-1)*(1-(IF(H831="no",0,'results log'!$B$3)))+1)</f>
        <v>0.050000000000000044</v>
      </c>
      <c r="O831" s="32">
        <f t="shared" si="45"/>
        <v>0</v>
      </c>
      <c r="P831" s="33"/>
      <c r="Q831" s="34"/>
      <c r="R831" s="34">
        <f>IF(ISBLANK(M831),,IF(T831&lt;&gt;1,((IF(M831="WON-EW",(((K831-1)*'results log'!$B$2)*(1-$B$3))+(((L831-1)*'results log'!$B$2)*(1-$B$3)),IF(M831="WON",(((K831-1)*'results log'!$B$2)*(1-$B$3)),IF(M831="PLACED",(((L831-1)*'results log'!$B$2)*(1-$B$3))-'results log'!$B$2,IF(J831=0,-'results log'!$B$2,-('results log'!$B$2*2))))))*E831),0))</f>
        <v>0</v>
      </c>
      <c r="S831" s="34"/>
      <c r="T831" s="19">
        <f t="shared" si="44"/>
        <v>1</v>
      </c>
    </row>
    <row r="832" spans="8:20" ht="15">
      <c r="H832" s="31"/>
      <c r="I832" s="31"/>
      <c r="J832" s="31"/>
      <c r="M832" s="25"/>
      <c r="N832" s="32">
        <f>((G832-1)*(1-(IF(H832="no",0,'results log'!$B$3)))+1)</f>
        <v>0.050000000000000044</v>
      </c>
      <c r="O832" s="32">
        <f t="shared" si="45"/>
        <v>0</v>
      </c>
      <c r="P832" s="33"/>
      <c r="Q832" s="34"/>
      <c r="R832" s="34">
        <f>IF(ISBLANK(M832),,IF(T832&lt;&gt;1,((IF(M832="WON-EW",(((K832-1)*'results log'!$B$2)*(1-$B$3))+(((L832-1)*'results log'!$B$2)*(1-$B$3)),IF(M832="WON",(((K832-1)*'results log'!$B$2)*(1-$B$3)),IF(M832="PLACED",(((L832-1)*'results log'!$B$2)*(1-$B$3))-'results log'!$B$2,IF(J832=0,-'results log'!$B$2,-('results log'!$B$2*2))))))*E832),0))</f>
        <v>0</v>
      </c>
      <c r="S832" s="34"/>
      <c r="T832" s="19">
        <f t="shared" si="44"/>
        <v>1</v>
      </c>
    </row>
    <row r="833" spans="8:20" ht="15">
      <c r="H833" s="31"/>
      <c r="I833" s="31"/>
      <c r="J833" s="31"/>
      <c r="M833" s="25"/>
      <c r="N833" s="32">
        <f>((G833-1)*(1-(IF(H833="no",0,'results log'!$B$3)))+1)</f>
        <v>0.050000000000000044</v>
      </c>
      <c r="O833" s="32">
        <f t="shared" si="45"/>
        <v>0</v>
      </c>
      <c r="P833" s="33"/>
      <c r="Q833" s="34"/>
      <c r="R833" s="34">
        <f>IF(ISBLANK(M833),,IF(T833&lt;&gt;1,((IF(M833="WON-EW",(((K833-1)*'results log'!$B$2)*(1-$B$3))+(((L833-1)*'results log'!$B$2)*(1-$B$3)),IF(M833="WON",(((K833-1)*'results log'!$B$2)*(1-$B$3)),IF(M833="PLACED",(((L833-1)*'results log'!$B$2)*(1-$B$3))-'results log'!$B$2,IF(J833=0,-'results log'!$B$2,-('results log'!$B$2*2))))))*E833),0))</f>
        <v>0</v>
      </c>
      <c r="S833" s="34"/>
      <c r="T833" s="19">
        <f t="shared" si="44"/>
        <v>1</v>
      </c>
    </row>
    <row r="834" spans="8:20" ht="15">
      <c r="H834" s="31"/>
      <c r="I834" s="31"/>
      <c r="J834" s="31"/>
      <c r="M834" s="25"/>
      <c r="N834" s="32">
        <f>((G834-1)*(1-(IF(H834="no",0,'results log'!$B$3)))+1)</f>
        <v>0.050000000000000044</v>
      </c>
      <c r="O834" s="32">
        <f t="shared" si="45"/>
        <v>0</v>
      </c>
      <c r="P834" s="33"/>
      <c r="Q834" s="34"/>
      <c r="R834" s="34">
        <f>IF(ISBLANK(M834),,IF(T834&lt;&gt;1,((IF(M834="WON-EW",(((K834-1)*'results log'!$B$2)*(1-$B$3))+(((L834-1)*'results log'!$B$2)*(1-$B$3)),IF(M834="WON",(((K834-1)*'results log'!$B$2)*(1-$B$3)),IF(M834="PLACED",(((L834-1)*'results log'!$B$2)*(1-$B$3))-'results log'!$B$2,IF(J834=0,-'results log'!$B$2,-('results log'!$B$2*2))))))*E834),0))</f>
        <v>0</v>
      </c>
      <c r="S834" s="34"/>
      <c r="T834" s="19">
        <f t="shared" si="44"/>
        <v>1</v>
      </c>
    </row>
    <row r="835" spans="8:20" ht="15">
      <c r="H835" s="31"/>
      <c r="I835" s="31"/>
      <c r="J835" s="31"/>
      <c r="M835" s="25"/>
      <c r="N835" s="32">
        <f>((G835-1)*(1-(IF(H835="no",0,'results log'!$B$3)))+1)</f>
        <v>0.050000000000000044</v>
      </c>
      <c r="O835" s="32">
        <f t="shared" si="45"/>
        <v>0</v>
      </c>
      <c r="P835" s="33"/>
      <c r="Q835" s="34"/>
      <c r="R835" s="34">
        <f>IF(ISBLANK(M835),,IF(T835&lt;&gt;1,((IF(M835="WON-EW",(((K835-1)*'results log'!$B$2)*(1-$B$3))+(((L835-1)*'results log'!$B$2)*(1-$B$3)),IF(M835="WON",(((K835-1)*'results log'!$B$2)*(1-$B$3)),IF(M835="PLACED",(((L835-1)*'results log'!$B$2)*(1-$B$3))-'results log'!$B$2,IF(J835=0,-'results log'!$B$2,-('results log'!$B$2*2))))))*E835),0))</f>
        <v>0</v>
      </c>
      <c r="S835" s="34"/>
      <c r="T835" s="19">
        <f t="shared" si="44"/>
        <v>1</v>
      </c>
    </row>
    <row r="836" spans="8:20" ht="15">
      <c r="H836" s="31"/>
      <c r="I836" s="31"/>
      <c r="J836" s="31"/>
      <c r="M836" s="25"/>
      <c r="N836" s="32">
        <f>((G836-1)*(1-(IF(H836="no",0,'results log'!$B$3)))+1)</f>
        <v>0.050000000000000044</v>
      </c>
      <c r="O836" s="32">
        <f t="shared" si="45"/>
        <v>0</v>
      </c>
      <c r="P836" s="33"/>
      <c r="Q836" s="34"/>
      <c r="R836" s="34">
        <f>IF(ISBLANK(M836),,IF(T836&lt;&gt;1,((IF(M836="WON-EW",(((K836-1)*'results log'!$B$2)*(1-$B$3))+(((L836-1)*'results log'!$B$2)*(1-$B$3)),IF(M836="WON",(((K836-1)*'results log'!$B$2)*(1-$B$3)),IF(M836="PLACED",(((L836-1)*'results log'!$B$2)*(1-$B$3))-'results log'!$B$2,IF(J836=0,-'results log'!$B$2,-('results log'!$B$2*2))))))*E836),0))</f>
        <v>0</v>
      </c>
      <c r="S836" s="34"/>
      <c r="T836" s="19">
        <f t="shared" si="44"/>
        <v>1</v>
      </c>
    </row>
    <row r="837" spans="8:20" ht="15">
      <c r="H837" s="31"/>
      <c r="I837" s="31"/>
      <c r="J837" s="31"/>
      <c r="M837" s="25"/>
      <c r="N837" s="32">
        <f>((G837-1)*(1-(IF(H837="no",0,'results log'!$B$3)))+1)</f>
        <v>0.050000000000000044</v>
      </c>
      <c r="O837" s="32">
        <f t="shared" si="45"/>
        <v>0</v>
      </c>
      <c r="P837" s="33"/>
      <c r="Q837" s="34"/>
      <c r="R837" s="34">
        <f>IF(ISBLANK(M837),,IF(T837&lt;&gt;1,((IF(M837="WON-EW",(((K837-1)*'results log'!$B$2)*(1-$B$3))+(((L837-1)*'results log'!$B$2)*(1-$B$3)),IF(M837="WON",(((K837-1)*'results log'!$B$2)*(1-$B$3)),IF(M837="PLACED",(((L837-1)*'results log'!$B$2)*(1-$B$3))-'results log'!$B$2,IF(J837=0,-'results log'!$B$2,-('results log'!$B$2*2))))))*E837),0))</f>
        <v>0</v>
      </c>
      <c r="S837" s="34"/>
      <c r="T837" s="19">
        <f t="shared" si="44"/>
        <v>1</v>
      </c>
    </row>
    <row r="838" spans="8:20" ht="15">
      <c r="H838" s="31"/>
      <c r="I838" s="31"/>
      <c r="J838" s="31"/>
      <c r="M838" s="25"/>
      <c r="N838" s="32">
        <f>((G838-1)*(1-(IF(H838="no",0,'results log'!$B$3)))+1)</f>
        <v>0.050000000000000044</v>
      </c>
      <c r="O838" s="32">
        <f t="shared" si="45"/>
        <v>0</v>
      </c>
      <c r="P838" s="33"/>
      <c r="Q838" s="34"/>
      <c r="R838" s="34">
        <f>IF(ISBLANK(M838),,IF(T838&lt;&gt;1,((IF(M838="WON-EW",(((K838-1)*'results log'!$B$2)*(1-$B$3))+(((L838-1)*'results log'!$B$2)*(1-$B$3)),IF(M838="WON",(((K838-1)*'results log'!$B$2)*(1-$B$3)),IF(M838="PLACED",(((L838-1)*'results log'!$B$2)*(1-$B$3))-'results log'!$B$2,IF(J838=0,-'results log'!$B$2,-('results log'!$B$2*2))))))*E838),0))</f>
        <v>0</v>
      </c>
      <c r="S838" s="34"/>
      <c r="T838" s="19">
        <f t="shared" si="44"/>
        <v>1</v>
      </c>
    </row>
    <row r="839" spans="8:20" ht="15">
      <c r="H839" s="31"/>
      <c r="I839" s="31"/>
      <c r="J839" s="31"/>
      <c r="M839" s="25"/>
      <c r="N839" s="32">
        <f>((G839-1)*(1-(IF(H839="no",0,'results log'!$B$3)))+1)</f>
        <v>0.050000000000000044</v>
      </c>
      <c r="O839" s="32">
        <f t="shared" si="45"/>
        <v>0</v>
      </c>
      <c r="P839" s="33"/>
      <c r="Q839" s="34"/>
      <c r="R839" s="34">
        <f>IF(ISBLANK(M839),,IF(T839&lt;&gt;1,((IF(M839="WON-EW",(((K839-1)*'results log'!$B$2)*(1-$B$3))+(((L839-1)*'results log'!$B$2)*(1-$B$3)),IF(M839="WON",(((K839-1)*'results log'!$B$2)*(1-$B$3)),IF(M839="PLACED",(((L839-1)*'results log'!$B$2)*(1-$B$3))-'results log'!$B$2,IF(J839=0,-'results log'!$B$2,-('results log'!$B$2*2))))))*E839),0))</f>
        <v>0</v>
      </c>
      <c r="S839" s="34"/>
      <c r="T839" s="19">
        <f t="shared" si="44"/>
        <v>1</v>
      </c>
    </row>
    <row r="840" spans="8:20" ht="15">
      <c r="H840" s="31"/>
      <c r="I840" s="31"/>
      <c r="J840" s="31"/>
      <c r="M840" s="25"/>
      <c r="N840" s="32">
        <f>((G840-1)*(1-(IF(H840="no",0,'results log'!$B$3)))+1)</f>
        <v>0.050000000000000044</v>
      </c>
      <c r="O840" s="32">
        <f t="shared" si="45"/>
        <v>0</v>
      </c>
      <c r="P840" s="33"/>
      <c r="Q840" s="34"/>
      <c r="R840" s="34">
        <f>IF(ISBLANK(M840),,IF(T840&lt;&gt;1,((IF(M840="WON-EW",(((K840-1)*'results log'!$B$2)*(1-$B$3))+(((L840-1)*'results log'!$B$2)*(1-$B$3)),IF(M840="WON",(((K840-1)*'results log'!$B$2)*(1-$B$3)),IF(M840="PLACED",(((L840-1)*'results log'!$B$2)*(1-$B$3))-'results log'!$B$2,IF(J840=0,-'results log'!$B$2,-('results log'!$B$2*2))))))*E840),0))</f>
        <v>0</v>
      </c>
      <c r="S840" s="34"/>
      <c r="T840" s="19">
        <f t="shared" si="44"/>
        <v>1</v>
      </c>
    </row>
    <row r="841" spans="8:20" ht="15">
      <c r="H841" s="31"/>
      <c r="I841" s="31"/>
      <c r="J841" s="31"/>
      <c r="M841" s="25"/>
      <c r="N841" s="32">
        <f>((G841-1)*(1-(IF(H841="no",0,'results log'!$B$3)))+1)</f>
        <v>0.050000000000000044</v>
      </c>
      <c r="O841" s="32">
        <f t="shared" si="45"/>
        <v>0</v>
      </c>
      <c r="P841" s="33"/>
      <c r="Q841" s="34"/>
      <c r="R841" s="34">
        <f>IF(ISBLANK(M841),,IF(T841&lt;&gt;1,((IF(M841="WON-EW",(((K841-1)*'results log'!$B$2)*(1-$B$3))+(((L841-1)*'results log'!$B$2)*(1-$B$3)),IF(M841="WON",(((K841-1)*'results log'!$B$2)*(1-$B$3)),IF(M841="PLACED",(((L841-1)*'results log'!$B$2)*(1-$B$3))-'results log'!$B$2,IF(J841=0,-'results log'!$B$2,-('results log'!$B$2*2))))))*E841),0))</f>
        <v>0</v>
      </c>
      <c r="S841" s="34"/>
      <c r="T841" s="19">
        <f aca="true" t="shared" si="46" ref="T841:T904">IF(ISBLANK(K841),1,IF(ISBLANK(L841),2,99))</f>
        <v>1</v>
      </c>
    </row>
    <row r="842" spans="8:20" ht="15">
      <c r="H842" s="31"/>
      <c r="I842" s="31"/>
      <c r="J842" s="31"/>
      <c r="M842" s="25"/>
      <c r="N842" s="32">
        <f>((G842-1)*(1-(IF(H842="no",0,'results log'!$B$3)))+1)</f>
        <v>0.050000000000000044</v>
      </c>
      <c r="O842" s="32">
        <f t="shared" si="45"/>
        <v>0</v>
      </c>
      <c r="P842" s="33"/>
      <c r="Q842" s="34"/>
      <c r="R842" s="34">
        <f>IF(ISBLANK(M842),,IF(T842&lt;&gt;1,((IF(M842="WON-EW",(((K842-1)*'results log'!$B$2)*(1-$B$3))+(((L842-1)*'results log'!$B$2)*(1-$B$3)),IF(M842="WON",(((K842-1)*'results log'!$B$2)*(1-$B$3)),IF(M842="PLACED",(((L842-1)*'results log'!$B$2)*(1-$B$3))-'results log'!$B$2,IF(J842=0,-'results log'!$B$2,-('results log'!$B$2*2))))))*E842),0))</f>
        <v>0</v>
      </c>
      <c r="S842" s="34"/>
      <c r="T842" s="19">
        <f t="shared" si="46"/>
        <v>1</v>
      </c>
    </row>
    <row r="843" spans="8:20" ht="15">
      <c r="H843" s="31"/>
      <c r="I843" s="31"/>
      <c r="J843" s="31"/>
      <c r="M843" s="25"/>
      <c r="N843" s="32">
        <f>((G843-1)*(1-(IF(H843="no",0,'results log'!$B$3)))+1)</f>
        <v>0.050000000000000044</v>
      </c>
      <c r="O843" s="32">
        <f t="shared" si="45"/>
        <v>0</v>
      </c>
      <c r="P843" s="33"/>
      <c r="Q843" s="34"/>
      <c r="R843" s="34">
        <f>IF(ISBLANK(M843),,IF(T843&lt;&gt;1,((IF(M843="WON-EW",(((K843-1)*'results log'!$B$2)*(1-$B$3))+(((L843-1)*'results log'!$B$2)*(1-$B$3)),IF(M843="WON",(((K843-1)*'results log'!$B$2)*(1-$B$3)),IF(M843="PLACED",(((L843-1)*'results log'!$B$2)*(1-$B$3))-'results log'!$B$2,IF(J843=0,-'results log'!$B$2,-('results log'!$B$2*2))))))*E843),0))</f>
        <v>0</v>
      </c>
      <c r="S843" s="34"/>
      <c r="T843" s="19">
        <f t="shared" si="46"/>
        <v>1</v>
      </c>
    </row>
    <row r="844" spans="8:20" ht="15">
      <c r="H844" s="31"/>
      <c r="I844" s="31"/>
      <c r="J844" s="31"/>
      <c r="M844" s="25"/>
      <c r="N844" s="32">
        <f>((G844-1)*(1-(IF(H844="no",0,'results log'!$B$3)))+1)</f>
        <v>0.050000000000000044</v>
      </c>
      <c r="O844" s="32">
        <f t="shared" si="45"/>
        <v>0</v>
      </c>
      <c r="P844" s="33"/>
      <c r="Q844" s="34"/>
      <c r="R844" s="34">
        <f>IF(ISBLANK(M844),,IF(T844&lt;&gt;1,((IF(M844="WON-EW",(((K844-1)*'results log'!$B$2)*(1-$B$3))+(((L844-1)*'results log'!$B$2)*(1-$B$3)),IF(M844="WON",(((K844-1)*'results log'!$B$2)*(1-$B$3)),IF(M844="PLACED",(((L844-1)*'results log'!$B$2)*(1-$B$3))-'results log'!$B$2,IF(J844=0,-'results log'!$B$2,-('results log'!$B$2*2))))))*E844),0))</f>
        <v>0</v>
      </c>
      <c r="S844" s="34"/>
      <c r="T844" s="19">
        <f t="shared" si="46"/>
        <v>1</v>
      </c>
    </row>
    <row r="845" spans="8:20" ht="15">
      <c r="H845" s="31"/>
      <c r="I845" s="31"/>
      <c r="J845" s="31"/>
      <c r="M845" s="25"/>
      <c r="N845" s="32">
        <f>((G845-1)*(1-(IF(H845="no",0,'results log'!$B$3)))+1)</f>
        <v>0.050000000000000044</v>
      </c>
      <c r="O845" s="32">
        <f t="shared" si="45"/>
        <v>0</v>
      </c>
      <c r="P845" s="33"/>
      <c r="Q845" s="34"/>
      <c r="R845" s="34">
        <f>IF(ISBLANK(M845),,IF(T845&lt;&gt;1,((IF(M845="WON-EW",(((K845-1)*'results log'!$B$2)*(1-$B$3))+(((L845-1)*'results log'!$B$2)*(1-$B$3)),IF(M845="WON",(((K845-1)*'results log'!$B$2)*(1-$B$3)),IF(M845="PLACED",(((L845-1)*'results log'!$B$2)*(1-$B$3))-'results log'!$B$2,IF(J845=0,-'results log'!$B$2,-('results log'!$B$2*2))))))*E845),0))</f>
        <v>0</v>
      </c>
      <c r="S845" s="34"/>
      <c r="T845" s="19">
        <f t="shared" si="46"/>
        <v>1</v>
      </c>
    </row>
    <row r="846" spans="8:20" ht="15">
      <c r="H846" s="31"/>
      <c r="I846" s="31"/>
      <c r="J846" s="31"/>
      <c r="M846" s="25"/>
      <c r="N846" s="32">
        <f>((G846-1)*(1-(IF(H846="no",0,'results log'!$B$3)))+1)</f>
        <v>0.050000000000000044</v>
      </c>
      <c r="O846" s="32">
        <f t="shared" si="45"/>
        <v>0</v>
      </c>
      <c r="P846" s="33"/>
      <c r="Q846" s="34"/>
      <c r="R846" s="34">
        <f>IF(ISBLANK(M846),,IF(T846&lt;&gt;1,((IF(M846="WON-EW",(((K846-1)*'results log'!$B$2)*(1-$B$3))+(((L846-1)*'results log'!$B$2)*(1-$B$3)),IF(M846="WON",(((K846-1)*'results log'!$B$2)*(1-$B$3)),IF(M846="PLACED",(((L846-1)*'results log'!$B$2)*(1-$B$3))-'results log'!$B$2,IF(J846=0,-'results log'!$B$2,-('results log'!$B$2*2))))))*E846),0))</f>
        <v>0</v>
      </c>
      <c r="S846" s="34"/>
      <c r="T846" s="19">
        <f t="shared" si="46"/>
        <v>1</v>
      </c>
    </row>
    <row r="847" spans="8:20" ht="15">
      <c r="H847" s="31"/>
      <c r="I847" s="31"/>
      <c r="J847" s="31"/>
      <c r="M847" s="25"/>
      <c r="N847" s="32">
        <f>((G847-1)*(1-(IF(H847="no",0,'results log'!$B$3)))+1)</f>
        <v>0.050000000000000044</v>
      </c>
      <c r="O847" s="32">
        <f aca="true" t="shared" si="47" ref="O847:O910">E847*IF(I847="yes",2,1)</f>
        <v>0</v>
      </c>
      <c r="P847" s="33"/>
      <c r="Q847" s="34"/>
      <c r="R847" s="34">
        <f>IF(ISBLANK(M847),,IF(T847&lt;&gt;1,((IF(M847="WON-EW",(((K847-1)*'results log'!$B$2)*(1-$B$3))+(((L847-1)*'results log'!$B$2)*(1-$B$3)),IF(M847="WON",(((K847-1)*'results log'!$B$2)*(1-$B$3)),IF(M847="PLACED",(((L847-1)*'results log'!$B$2)*(1-$B$3))-'results log'!$B$2,IF(J847=0,-'results log'!$B$2,-('results log'!$B$2*2))))))*E847),0))</f>
        <v>0</v>
      </c>
      <c r="S847" s="34"/>
      <c r="T847" s="19">
        <f t="shared" si="46"/>
        <v>1</v>
      </c>
    </row>
    <row r="848" spans="8:20" ht="15">
      <c r="H848" s="31"/>
      <c r="I848" s="31"/>
      <c r="J848" s="31"/>
      <c r="M848" s="25"/>
      <c r="N848" s="32">
        <f>((G848-1)*(1-(IF(H848="no",0,'results log'!$B$3)))+1)</f>
        <v>0.050000000000000044</v>
      </c>
      <c r="O848" s="32">
        <f t="shared" si="47"/>
        <v>0</v>
      </c>
      <c r="P848" s="33"/>
      <c r="Q848" s="34"/>
      <c r="R848" s="34">
        <f>IF(ISBLANK(M848),,IF(T848&lt;&gt;1,((IF(M848="WON-EW",(((K848-1)*'results log'!$B$2)*(1-$B$3))+(((L848-1)*'results log'!$B$2)*(1-$B$3)),IF(M848="WON",(((K848-1)*'results log'!$B$2)*(1-$B$3)),IF(M848="PLACED",(((L848-1)*'results log'!$B$2)*(1-$B$3))-'results log'!$B$2,IF(J848=0,-'results log'!$B$2,-('results log'!$B$2*2))))))*E848),0))</f>
        <v>0</v>
      </c>
      <c r="S848" s="34"/>
      <c r="T848" s="19">
        <f t="shared" si="46"/>
        <v>1</v>
      </c>
    </row>
    <row r="849" spans="8:20" ht="15">
      <c r="H849" s="31"/>
      <c r="I849" s="31"/>
      <c r="J849" s="31"/>
      <c r="M849" s="25"/>
      <c r="N849" s="32">
        <f>((G849-1)*(1-(IF(H849="no",0,'results log'!$B$3)))+1)</f>
        <v>0.050000000000000044</v>
      </c>
      <c r="O849" s="32">
        <f t="shared" si="47"/>
        <v>0</v>
      </c>
      <c r="P849" s="33"/>
      <c r="Q849" s="34"/>
      <c r="R849" s="34">
        <f>IF(ISBLANK(M849),,IF(T849&lt;&gt;1,((IF(M849="WON-EW",(((K849-1)*'results log'!$B$2)*(1-$B$3))+(((L849-1)*'results log'!$B$2)*(1-$B$3)),IF(M849="WON",(((K849-1)*'results log'!$B$2)*(1-$B$3)),IF(M849="PLACED",(((L849-1)*'results log'!$B$2)*(1-$B$3))-'results log'!$B$2,IF(J849=0,-'results log'!$B$2,-('results log'!$B$2*2))))))*E849),0))</f>
        <v>0</v>
      </c>
      <c r="S849" s="34"/>
      <c r="T849" s="19">
        <f t="shared" si="46"/>
        <v>1</v>
      </c>
    </row>
    <row r="850" spans="8:20" ht="15">
      <c r="H850" s="31"/>
      <c r="I850" s="31"/>
      <c r="J850" s="31"/>
      <c r="M850" s="25"/>
      <c r="N850" s="32">
        <f>((G850-1)*(1-(IF(H850="no",0,'results log'!$B$3)))+1)</f>
        <v>0.050000000000000044</v>
      </c>
      <c r="O850" s="32">
        <f t="shared" si="47"/>
        <v>0</v>
      </c>
      <c r="P850" s="33"/>
      <c r="Q850" s="34"/>
      <c r="R850" s="34">
        <f>IF(ISBLANK(M850),,IF(T850&lt;&gt;1,((IF(M850="WON-EW",(((K850-1)*'results log'!$B$2)*(1-$B$3))+(((L850-1)*'results log'!$B$2)*(1-$B$3)),IF(M850="WON",(((K850-1)*'results log'!$B$2)*(1-$B$3)),IF(M850="PLACED",(((L850-1)*'results log'!$B$2)*(1-$B$3))-'results log'!$B$2,IF(J850=0,-'results log'!$B$2,-('results log'!$B$2*2))))))*E850),0))</f>
        <v>0</v>
      </c>
      <c r="S850" s="34"/>
      <c r="T850" s="19">
        <f t="shared" si="46"/>
        <v>1</v>
      </c>
    </row>
    <row r="851" spans="8:20" ht="15">
      <c r="H851" s="31"/>
      <c r="I851" s="31"/>
      <c r="J851" s="31"/>
      <c r="M851" s="25"/>
      <c r="N851" s="32">
        <f>((G851-1)*(1-(IF(H851="no",0,'results log'!$B$3)))+1)</f>
        <v>0.050000000000000044</v>
      </c>
      <c r="O851" s="32">
        <f t="shared" si="47"/>
        <v>0</v>
      </c>
      <c r="P851" s="33"/>
      <c r="Q851" s="34"/>
      <c r="R851" s="34">
        <f>IF(ISBLANK(M851),,IF(T851&lt;&gt;1,((IF(M851="WON-EW",(((K851-1)*'results log'!$B$2)*(1-$B$3))+(((L851-1)*'results log'!$B$2)*(1-$B$3)),IF(M851="WON",(((K851-1)*'results log'!$B$2)*(1-$B$3)),IF(M851="PLACED",(((L851-1)*'results log'!$B$2)*(1-$B$3))-'results log'!$B$2,IF(J851=0,-'results log'!$B$2,-('results log'!$B$2*2))))))*E851),0))</f>
        <v>0</v>
      </c>
      <c r="S851" s="34"/>
      <c r="T851" s="19">
        <f t="shared" si="46"/>
        <v>1</v>
      </c>
    </row>
    <row r="852" spans="8:20" ht="15">
      <c r="H852" s="31"/>
      <c r="I852" s="31"/>
      <c r="J852" s="31"/>
      <c r="M852" s="25"/>
      <c r="N852" s="32">
        <f>((G852-1)*(1-(IF(H852="no",0,'results log'!$B$3)))+1)</f>
        <v>0.050000000000000044</v>
      </c>
      <c r="O852" s="32">
        <f t="shared" si="47"/>
        <v>0</v>
      </c>
      <c r="P852" s="33"/>
      <c r="Q852" s="34"/>
      <c r="R852" s="34">
        <f>IF(ISBLANK(M852),,IF(T852&lt;&gt;1,((IF(M852="WON-EW",(((K852-1)*'results log'!$B$2)*(1-$B$3))+(((L852-1)*'results log'!$B$2)*(1-$B$3)),IF(M852="WON",(((K852-1)*'results log'!$B$2)*(1-$B$3)),IF(M852="PLACED",(((L852-1)*'results log'!$B$2)*(1-$B$3))-'results log'!$B$2,IF(J852=0,-'results log'!$B$2,-('results log'!$B$2*2))))))*E852),0))</f>
        <v>0</v>
      </c>
      <c r="S852" s="34"/>
      <c r="T852" s="19">
        <f t="shared" si="46"/>
        <v>1</v>
      </c>
    </row>
    <row r="853" spans="8:20" ht="15">
      <c r="H853" s="31"/>
      <c r="I853" s="31"/>
      <c r="J853" s="31"/>
      <c r="M853" s="25"/>
      <c r="N853" s="32">
        <f>((G853-1)*(1-(IF(H853="no",0,'results log'!$B$3)))+1)</f>
        <v>0.050000000000000044</v>
      </c>
      <c r="O853" s="32">
        <f t="shared" si="47"/>
        <v>0</v>
      </c>
      <c r="P853" s="33"/>
      <c r="Q853" s="34"/>
      <c r="R853" s="34">
        <f>IF(ISBLANK(M853),,IF(T853&lt;&gt;1,((IF(M853="WON-EW",(((K853-1)*'results log'!$B$2)*(1-$B$3))+(((L853-1)*'results log'!$B$2)*(1-$B$3)),IF(M853="WON",(((K853-1)*'results log'!$B$2)*(1-$B$3)),IF(M853="PLACED",(((L853-1)*'results log'!$B$2)*(1-$B$3))-'results log'!$B$2,IF(J853=0,-'results log'!$B$2,-('results log'!$B$2*2))))))*E853),0))</f>
        <v>0</v>
      </c>
      <c r="S853" s="34"/>
      <c r="T853" s="19">
        <f t="shared" si="46"/>
        <v>1</v>
      </c>
    </row>
    <row r="854" spans="8:20" ht="15">
      <c r="H854" s="31"/>
      <c r="I854" s="31"/>
      <c r="J854" s="31"/>
      <c r="M854" s="25"/>
      <c r="N854" s="32">
        <f>((G854-1)*(1-(IF(H854="no",0,'results log'!$B$3)))+1)</f>
        <v>0.050000000000000044</v>
      </c>
      <c r="O854" s="32">
        <f t="shared" si="47"/>
        <v>0</v>
      </c>
      <c r="P854" s="33"/>
      <c r="Q854" s="34"/>
      <c r="R854" s="34">
        <f>IF(ISBLANK(M854),,IF(T854&lt;&gt;1,((IF(M854="WON-EW",(((K854-1)*'results log'!$B$2)*(1-$B$3))+(((L854-1)*'results log'!$B$2)*(1-$B$3)),IF(M854="WON",(((K854-1)*'results log'!$B$2)*(1-$B$3)),IF(M854="PLACED",(((L854-1)*'results log'!$B$2)*(1-$B$3))-'results log'!$B$2,IF(J854=0,-'results log'!$B$2,-('results log'!$B$2*2))))))*E854),0))</f>
        <v>0</v>
      </c>
      <c r="S854" s="34"/>
      <c r="T854" s="19">
        <f t="shared" si="46"/>
        <v>1</v>
      </c>
    </row>
    <row r="855" spans="8:20" ht="15">
      <c r="H855" s="31"/>
      <c r="I855" s="31"/>
      <c r="J855" s="31"/>
      <c r="M855" s="25"/>
      <c r="N855" s="32">
        <f>((G855-1)*(1-(IF(H855="no",0,'results log'!$B$3)))+1)</f>
        <v>0.050000000000000044</v>
      </c>
      <c r="O855" s="32">
        <f t="shared" si="47"/>
        <v>0</v>
      </c>
      <c r="P855" s="33"/>
      <c r="Q855" s="34"/>
      <c r="R855" s="34">
        <f>IF(ISBLANK(M855),,IF(T855&lt;&gt;1,((IF(M855="WON-EW",(((K855-1)*'results log'!$B$2)*(1-$B$3))+(((L855-1)*'results log'!$B$2)*(1-$B$3)),IF(M855="WON",(((K855-1)*'results log'!$B$2)*(1-$B$3)),IF(M855="PLACED",(((L855-1)*'results log'!$B$2)*(1-$B$3))-'results log'!$B$2,IF(J855=0,-'results log'!$B$2,-('results log'!$B$2*2))))))*E855),0))</f>
        <v>0</v>
      </c>
      <c r="S855" s="34"/>
      <c r="T855" s="19">
        <f t="shared" si="46"/>
        <v>1</v>
      </c>
    </row>
    <row r="856" spans="8:20" ht="15">
      <c r="H856" s="31"/>
      <c r="I856" s="31"/>
      <c r="J856" s="31"/>
      <c r="M856" s="25"/>
      <c r="N856" s="32">
        <f>((G856-1)*(1-(IF(H856="no",0,'results log'!$B$3)))+1)</f>
        <v>0.050000000000000044</v>
      </c>
      <c r="O856" s="32">
        <f t="shared" si="47"/>
        <v>0</v>
      </c>
      <c r="P856" s="33"/>
      <c r="Q856" s="34"/>
      <c r="R856" s="34">
        <f>IF(ISBLANK(M856),,IF(T856&lt;&gt;1,((IF(M856="WON-EW",(((K856-1)*'results log'!$B$2)*(1-$B$3))+(((L856-1)*'results log'!$B$2)*(1-$B$3)),IF(M856="WON",(((K856-1)*'results log'!$B$2)*(1-$B$3)),IF(M856="PLACED",(((L856-1)*'results log'!$B$2)*(1-$B$3))-'results log'!$B$2,IF(J856=0,-'results log'!$B$2,-('results log'!$B$2*2))))))*E856),0))</f>
        <v>0</v>
      </c>
      <c r="S856" s="34"/>
      <c r="T856" s="19">
        <f t="shared" si="46"/>
        <v>1</v>
      </c>
    </row>
    <row r="857" spans="8:20" ht="15">
      <c r="H857" s="31"/>
      <c r="I857" s="31"/>
      <c r="J857" s="31"/>
      <c r="M857" s="25"/>
      <c r="N857" s="32">
        <f>((G857-1)*(1-(IF(H857="no",0,'results log'!$B$3)))+1)</f>
        <v>0.050000000000000044</v>
      </c>
      <c r="O857" s="32">
        <f t="shared" si="47"/>
        <v>0</v>
      </c>
      <c r="P857" s="33"/>
      <c r="Q857" s="34"/>
      <c r="R857" s="34">
        <f>IF(ISBLANK(M857),,IF(T857&lt;&gt;1,((IF(M857="WON-EW",(((K857-1)*'results log'!$B$2)*(1-$B$3))+(((L857-1)*'results log'!$B$2)*(1-$B$3)),IF(M857="WON",(((K857-1)*'results log'!$B$2)*(1-$B$3)),IF(M857="PLACED",(((L857-1)*'results log'!$B$2)*(1-$B$3))-'results log'!$B$2,IF(J857=0,-'results log'!$B$2,-('results log'!$B$2*2))))))*E857),0))</f>
        <v>0</v>
      </c>
      <c r="S857" s="34"/>
      <c r="T857" s="19">
        <f t="shared" si="46"/>
        <v>1</v>
      </c>
    </row>
    <row r="858" spans="8:20" ht="15">
      <c r="H858" s="31"/>
      <c r="I858" s="31"/>
      <c r="J858" s="31"/>
      <c r="M858" s="25"/>
      <c r="N858" s="32">
        <f>((G858-1)*(1-(IF(H858="no",0,'results log'!$B$3)))+1)</f>
        <v>0.050000000000000044</v>
      </c>
      <c r="O858" s="32">
        <f t="shared" si="47"/>
        <v>0</v>
      </c>
      <c r="P858" s="33"/>
      <c r="Q858" s="34"/>
      <c r="R858" s="34">
        <f>IF(ISBLANK(M858),,IF(T858&lt;&gt;1,((IF(M858="WON-EW",(((K858-1)*'results log'!$B$2)*(1-$B$3))+(((L858-1)*'results log'!$B$2)*(1-$B$3)),IF(M858="WON",(((K858-1)*'results log'!$B$2)*(1-$B$3)),IF(M858="PLACED",(((L858-1)*'results log'!$B$2)*(1-$B$3))-'results log'!$B$2,IF(J858=0,-'results log'!$B$2,-('results log'!$B$2*2))))))*E858),0))</f>
        <v>0</v>
      </c>
      <c r="S858" s="34"/>
      <c r="T858" s="19">
        <f t="shared" si="46"/>
        <v>1</v>
      </c>
    </row>
    <row r="859" spans="8:20" ht="15">
      <c r="H859" s="31"/>
      <c r="I859" s="31"/>
      <c r="J859" s="31"/>
      <c r="M859" s="25"/>
      <c r="N859" s="32">
        <f>((G859-1)*(1-(IF(H859="no",0,'results log'!$B$3)))+1)</f>
        <v>0.050000000000000044</v>
      </c>
      <c r="O859" s="32">
        <f t="shared" si="47"/>
        <v>0</v>
      </c>
      <c r="P859" s="33"/>
      <c r="Q859" s="34"/>
      <c r="R859" s="34">
        <f>IF(ISBLANK(M859),,IF(T859&lt;&gt;1,((IF(M859="WON-EW",(((K859-1)*'results log'!$B$2)*(1-$B$3))+(((L859-1)*'results log'!$B$2)*(1-$B$3)),IF(M859="WON",(((K859-1)*'results log'!$B$2)*(1-$B$3)),IF(M859="PLACED",(((L859-1)*'results log'!$B$2)*(1-$B$3))-'results log'!$B$2,IF(J859=0,-'results log'!$B$2,-('results log'!$B$2*2))))))*E859),0))</f>
        <v>0</v>
      </c>
      <c r="S859" s="34"/>
      <c r="T859" s="19">
        <f t="shared" si="46"/>
        <v>1</v>
      </c>
    </row>
    <row r="860" spans="8:20" ht="15">
      <c r="H860" s="31"/>
      <c r="I860" s="31"/>
      <c r="J860" s="31"/>
      <c r="M860" s="25"/>
      <c r="N860" s="32">
        <f>((G860-1)*(1-(IF(H860="no",0,'results log'!$B$3)))+1)</f>
        <v>0.050000000000000044</v>
      </c>
      <c r="O860" s="32">
        <f t="shared" si="47"/>
        <v>0</v>
      </c>
      <c r="P860" s="33"/>
      <c r="Q860" s="34"/>
      <c r="R860" s="34">
        <f>IF(ISBLANK(M860),,IF(T860&lt;&gt;1,((IF(M860="WON-EW",(((K860-1)*'results log'!$B$2)*(1-$B$3))+(((L860-1)*'results log'!$B$2)*(1-$B$3)),IF(M860="WON",(((K860-1)*'results log'!$B$2)*(1-$B$3)),IF(M860="PLACED",(((L860-1)*'results log'!$B$2)*(1-$B$3))-'results log'!$B$2,IF(J860=0,-'results log'!$B$2,-('results log'!$B$2*2))))))*E860),0))</f>
        <v>0</v>
      </c>
      <c r="S860" s="34"/>
      <c r="T860" s="19">
        <f t="shared" si="46"/>
        <v>1</v>
      </c>
    </row>
    <row r="861" spans="8:20" ht="15">
      <c r="H861" s="31"/>
      <c r="I861" s="31"/>
      <c r="J861" s="31"/>
      <c r="M861" s="25"/>
      <c r="N861" s="32">
        <f>((G861-1)*(1-(IF(H861="no",0,'results log'!$B$3)))+1)</f>
        <v>0.050000000000000044</v>
      </c>
      <c r="O861" s="32">
        <f t="shared" si="47"/>
        <v>0</v>
      </c>
      <c r="P861" s="33"/>
      <c r="Q861" s="34"/>
      <c r="R861" s="34">
        <f>IF(ISBLANK(M861),,IF(T861&lt;&gt;1,((IF(M861="WON-EW",(((K861-1)*'results log'!$B$2)*(1-$B$3))+(((L861-1)*'results log'!$B$2)*(1-$B$3)),IF(M861="WON",(((K861-1)*'results log'!$B$2)*(1-$B$3)),IF(M861="PLACED",(((L861-1)*'results log'!$B$2)*(1-$B$3))-'results log'!$B$2,IF(J861=0,-'results log'!$B$2,-('results log'!$B$2*2))))))*E861),0))</f>
        <v>0</v>
      </c>
      <c r="S861" s="34"/>
      <c r="T861" s="19">
        <f t="shared" si="46"/>
        <v>1</v>
      </c>
    </row>
    <row r="862" spans="8:20" ht="15">
      <c r="H862" s="31"/>
      <c r="I862" s="31"/>
      <c r="J862" s="31"/>
      <c r="M862" s="25"/>
      <c r="N862" s="32">
        <f>((G862-1)*(1-(IF(H862="no",0,'results log'!$B$3)))+1)</f>
        <v>0.050000000000000044</v>
      </c>
      <c r="O862" s="32">
        <f t="shared" si="47"/>
        <v>0</v>
      </c>
      <c r="P862" s="33"/>
      <c r="Q862" s="34"/>
      <c r="R862" s="34">
        <f>IF(ISBLANK(M862),,IF(T862&lt;&gt;1,((IF(M862="WON-EW",(((K862-1)*'results log'!$B$2)*(1-$B$3))+(((L862-1)*'results log'!$B$2)*(1-$B$3)),IF(M862="WON",(((K862-1)*'results log'!$B$2)*(1-$B$3)),IF(M862="PLACED",(((L862-1)*'results log'!$B$2)*(1-$B$3))-'results log'!$B$2,IF(J862=0,-'results log'!$B$2,-('results log'!$B$2*2))))))*E862),0))</f>
        <v>0</v>
      </c>
      <c r="S862" s="34"/>
      <c r="T862" s="19">
        <f t="shared" si="46"/>
        <v>1</v>
      </c>
    </row>
    <row r="863" spans="8:20" ht="15">
      <c r="H863" s="31"/>
      <c r="I863" s="31"/>
      <c r="J863" s="31"/>
      <c r="M863" s="25"/>
      <c r="N863" s="32">
        <f>((G863-1)*(1-(IF(H863="no",0,'results log'!$B$3)))+1)</f>
        <v>0.050000000000000044</v>
      </c>
      <c r="O863" s="32">
        <f t="shared" si="47"/>
        <v>0</v>
      </c>
      <c r="P863" s="33"/>
      <c r="Q863" s="34"/>
      <c r="R863" s="34">
        <f>IF(ISBLANK(M863),,IF(T863&lt;&gt;1,((IF(M863="WON-EW",(((K863-1)*'results log'!$B$2)*(1-$B$3))+(((L863-1)*'results log'!$B$2)*(1-$B$3)),IF(M863="WON",(((K863-1)*'results log'!$B$2)*(1-$B$3)),IF(M863="PLACED",(((L863-1)*'results log'!$B$2)*(1-$B$3))-'results log'!$B$2,IF(J863=0,-'results log'!$B$2,-('results log'!$B$2*2))))))*E863),0))</f>
        <v>0</v>
      </c>
      <c r="S863" s="34"/>
      <c r="T863" s="19">
        <f t="shared" si="46"/>
        <v>1</v>
      </c>
    </row>
    <row r="864" spans="8:20" ht="15">
      <c r="H864" s="31"/>
      <c r="I864" s="31"/>
      <c r="J864" s="31"/>
      <c r="M864" s="25"/>
      <c r="N864" s="32">
        <f>((G864-1)*(1-(IF(H864="no",0,'results log'!$B$3)))+1)</f>
        <v>0.050000000000000044</v>
      </c>
      <c r="O864" s="32">
        <f t="shared" si="47"/>
        <v>0</v>
      </c>
      <c r="P864" s="33"/>
      <c r="Q864" s="34"/>
      <c r="R864" s="34">
        <f>IF(ISBLANK(M864),,IF(T864&lt;&gt;1,((IF(M864="WON-EW",(((K864-1)*'results log'!$B$2)*(1-$B$3))+(((L864-1)*'results log'!$B$2)*(1-$B$3)),IF(M864="WON",(((K864-1)*'results log'!$B$2)*(1-$B$3)),IF(M864="PLACED",(((L864-1)*'results log'!$B$2)*(1-$B$3))-'results log'!$B$2,IF(J864=0,-'results log'!$B$2,-('results log'!$B$2*2))))))*E864),0))</f>
        <v>0</v>
      </c>
      <c r="S864" s="34"/>
      <c r="T864" s="19">
        <f t="shared" si="46"/>
        <v>1</v>
      </c>
    </row>
    <row r="865" spans="8:20" ht="15">
      <c r="H865" s="31"/>
      <c r="I865" s="31"/>
      <c r="J865" s="31"/>
      <c r="M865" s="25"/>
      <c r="N865" s="32">
        <f>((G865-1)*(1-(IF(H865="no",0,'results log'!$B$3)))+1)</f>
        <v>0.050000000000000044</v>
      </c>
      <c r="O865" s="32">
        <f t="shared" si="47"/>
        <v>0</v>
      </c>
      <c r="P865" s="33"/>
      <c r="Q865" s="34"/>
      <c r="R865" s="34">
        <f>IF(ISBLANK(M865),,IF(T865&lt;&gt;1,((IF(M865="WON-EW",(((K865-1)*'results log'!$B$2)*(1-$B$3))+(((L865-1)*'results log'!$B$2)*(1-$B$3)),IF(M865="WON",(((K865-1)*'results log'!$B$2)*(1-$B$3)),IF(M865="PLACED",(((L865-1)*'results log'!$B$2)*(1-$B$3))-'results log'!$B$2,IF(J865=0,-'results log'!$B$2,-('results log'!$B$2*2))))))*E865),0))</f>
        <v>0</v>
      </c>
      <c r="S865" s="34"/>
      <c r="T865" s="19">
        <f t="shared" si="46"/>
        <v>1</v>
      </c>
    </row>
    <row r="866" spans="8:20" ht="15">
      <c r="H866" s="31"/>
      <c r="I866" s="31"/>
      <c r="J866" s="31"/>
      <c r="M866" s="25"/>
      <c r="N866" s="32">
        <f>((G866-1)*(1-(IF(H866="no",0,'results log'!$B$3)))+1)</f>
        <v>0.050000000000000044</v>
      </c>
      <c r="O866" s="32">
        <f t="shared" si="47"/>
        <v>0</v>
      </c>
      <c r="P866" s="33"/>
      <c r="Q866" s="34"/>
      <c r="R866" s="34">
        <f>IF(ISBLANK(M866),,IF(T866&lt;&gt;1,((IF(M866="WON-EW",(((K866-1)*'results log'!$B$2)*(1-$B$3))+(((L866-1)*'results log'!$B$2)*(1-$B$3)),IF(M866="WON",(((K866-1)*'results log'!$B$2)*(1-$B$3)),IF(M866="PLACED",(((L866-1)*'results log'!$B$2)*(1-$B$3))-'results log'!$B$2,IF(J866=0,-'results log'!$B$2,-('results log'!$B$2*2))))))*E866),0))</f>
        <v>0</v>
      </c>
      <c r="S866" s="34"/>
      <c r="T866" s="19">
        <f t="shared" si="46"/>
        <v>1</v>
      </c>
    </row>
    <row r="867" spans="8:20" ht="15">
      <c r="H867" s="31"/>
      <c r="I867" s="31"/>
      <c r="J867" s="31"/>
      <c r="M867" s="25"/>
      <c r="N867" s="32">
        <f>((G867-1)*(1-(IF(H867="no",0,'results log'!$B$3)))+1)</f>
        <v>0.050000000000000044</v>
      </c>
      <c r="O867" s="32">
        <f t="shared" si="47"/>
        <v>0</v>
      </c>
      <c r="P867" s="33"/>
      <c r="Q867" s="34"/>
      <c r="R867" s="34">
        <f>IF(ISBLANK(M867),,IF(T867&lt;&gt;1,((IF(M867="WON-EW",(((K867-1)*'results log'!$B$2)*(1-$B$3))+(((L867-1)*'results log'!$B$2)*(1-$B$3)),IF(M867="WON",(((K867-1)*'results log'!$B$2)*(1-$B$3)),IF(M867="PLACED",(((L867-1)*'results log'!$B$2)*(1-$B$3))-'results log'!$B$2,IF(J867=0,-'results log'!$B$2,-('results log'!$B$2*2))))))*E867),0))</f>
        <v>0</v>
      </c>
      <c r="S867" s="34"/>
      <c r="T867" s="19">
        <f t="shared" si="46"/>
        <v>1</v>
      </c>
    </row>
    <row r="868" spans="8:20" ht="15">
      <c r="H868" s="31"/>
      <c r="I868" s="31"/>
      <c r="J868" s="31"/>
      <c r="M868" s="25"/>
      <c r="N868" s="32">
        <f>((G868-1)*(1-(IF(H868="no",0,'results log'!$B$3)))+1)</f>
        <v>0.050000000000000044</v>
      </c>
      <c r="O868" s="32">
        <f t="shared" si="47"/>
        <v>0</v>
      </c>
      <c r="P868" s="33"/>
      <c r="Q868" s="34"/>
      <c r="R868" s="34">
        <f>IF(ISBLANK(M868),,IF(T868&lt;&gt;1,((IF(M868="WON-EW",(((K868-1)*'results log'!$B$2)*(1-$B$3))+(((L868-1)*'results log'!$B$2)*(1-$B$3)),IF(M868="WON",(((K868-1)*'results log'!$B$2)*(1-$B$3)),IF(M868="PLACED",(((L868-1)*'results log'!$B$2)*(1-$B$3))-'results log'!$B$2,IF(J868=0,-'results log'!$B$2,-('results log'!$B$2*2))))))*E868),0))</f>
        <v>0</v>
      </c>
      <c r="S868" s="34"/>
      <c r="T868" s="19">
        <f t="shared" si="46"/>
        <v>1</v>
      </c>
    </row>
    <row r="869" spans="8:20" ht="15">
      <c r="H869" s="31"/>
      <c r="I869" s="31"/>
      <c r="J869" s="31"/>
      <c r="M869" s="25"/>
      <c r="N869" s="32">
        <f>((G869-1)*(1-(IF(H869="no",0,'results log'!$B$3)))+1)</f>
        <v>0.050000000000000044</v>
      </c>
      <c r="O869" s="32">
        <f t="shared" si="47"/>
        <v>0</v>
      </c>
      <c r="P869" s="33"/>
      <c r="Q869" s="34"/>
      <c r="R869" s="34">
        <f>IF(ISBLANK(M869),,IF(T869&lt;&gt;1,((IF(M869="WON-EW",(((K869-1)*'results log'!$B$2)*(1-$B$3))+(((L869-1)*'results log'!$B$2)*(1-$B$3)),IF(M869="WON",(((K869-1)*'results log'!$B$2)*(1-$B$3)),IF(M869="PLACED",(((L869-1)*'results log'!$B$2)*(1-$B$3))-'results log'!$B$2,IF(J869=0,-'results log'!$B$2,-('results log'!$B$2*2))))))*E869),0))</f>
        <v>0</v>
      </c>
      <c r="S869" s="34"/>
      <c r="T869" s="19">
        <f t="shared" si="46"/>
        <v>1</v>
      </c>
    </row>
    <row r="870" spans="8:20" ht="15">
      <c r="H870" s="31"/>
      <c r="I870" s="31"/>
      <c r="J870" s="31"/>
      <c r="M870" s="25"/>
      <c r="N870" s="32">
        <f>((G870-1)*(1-(IF(H870="no",0,'results log'!$B$3)))+1)</f>
        <v>0.050000000000000044</v>
      </c>
      <c r="O870" s="32">
        <f t="shared" si="47"/>
        <v>0</v>
      </c>
      <c r="P870" s="33"/>
      <c r="Q870" s="34"/>
      <c r="R870" s="34">
        <f>IF(ISBLANK(M870),,IF(T870&lt;&gt;1,((IF(M870="WON-EW",(((K870-1)*'results log'!$B$2)*(1-$B$3))+(((L870-1)*'results log'!$B$2)*(1-$B$3)),IF(M870="WON",(((K870-1)*'results log'!$B$2)*(1-$B$3)),IF(M870="PLACED",(((L870-1)*'results log'!$B$2)*(1-$B$3))-'results log'!$B$2,IF(J870=0,-'results log'!$B$2,-('results log'!$B$2*2))))))*E870),0))</f>
        <v>0</v>
      </c>
      <c r="S870" s="34"/>
      <c r="T870" s="19">
        <f t="shared" si="46"/>
        <v>1</v>
      </c>
    </row>
    <row r="871" spans="8:20" ht="15">
      <c r="H871" s="31"/>
      <c r="I871" s="31"/>
      <c r="J871" s="31"/>
      <c r="M871" s="25"/>
      <c r="N871" s="32">
        <f>((G871-1)*(1-(IF(H871="no",0,'results log'!$B$3)))+1)</f>
        <v>0.050000000000000044</v>
      </c>
      <c r="O871" s="32">
        <f t="shared" si="47"/>
        <v>0</v>
      </c>
      <c r="P871" s="33"/>
      <c r="Q871" s="34"/>
      <c r="R871" s="34">
        <f>IF(ISBLANK(M871),,IF(T871&lt;&gt;1,((IF(M871="WON-EW",(((K871-1)*'results log'!$B$2)*(1-$B$3))+(((L871-1)*'results log'!$B$2)*(1-$B$3)),IF(M871="WON",(((K871-1)*'results log'!$B$2)*(1-$B$3)),IF(M871="PLACED",(((L871-1)*'results log'!$B$2)*(1-$B$3))-'results log'!$B$2,IF(J871=0,-'results log'!$B$2,-('results log'!$B$2*2))))))*E871),0))</f>
        <v>0</v>
      </c>
      <c r="S871" s="34"/>
      <c r="T871" s="19">
        <f t="shared" si="46"/>
        <v>1</v>
      </c>
    </row>
    <row r="872" spans="8:20" ht="15">
      <c r="H872" s="31"/>
      <c r="I872" s="31"/>
      <c r="J872" s="31"/>
      <c r="M872" s="25"/>
      <c r="N872" s="32">
        <f>((G872-1)*(1-(IF(H872="no",0,'results log'!$B$3)))+1)</f>
        <v>0.050000000000000044</v>
      </c>
      <c r="O872" s="32">
        <f t="shared" si="47"/>
        <v>0</v>
      </c>
      <c r="P872" s="33"/>
      <c r="Q872" s="34"/>
      <c r="R872" s="34">
        <f>IF(ISBLANK(M872),,IF(T872&lt;&gt;1,((IF(M872="WON-EW",(((K872-1)*'results log'!$B$2)*(1-$B$3))+(((L872-1)*'results log'!$B$2)*(1-$B$3)),IF(M872="WON",(((K872-1)*'results log'!$B$2)*(1-$B$3)),IF(M872="PLACED",(((L872-1)*'results log'!$B$2)*(1-$B$3))-'results log'!$B$2,IF(J872=0,-'results log'!$B$2,-('results log'!$B$2*2))))))*E872),0))</f>
        <v>0</v>
      </c>
      <c r="S872" s="34"/>
      <c r="T872" s="19">
        <f t="shared" si="46"/>
        <v>1</v>
      </c>
    </row>
    <row r="873" spans="8:20" ht="15">
      <c r="H873" s="31"/>
      <c r="I873" s="31"/>
      <c r="J873" s="31"/>
      <c r="M873" s="25"/>
      <c r="N873" s="32">
        <f>((G873-1)*(1-(IF(H873="no",0,'results log'!$B$3)))+1)</f>
        <v>0.050000000000000044</v>
      </c>
      <c r="O873" s="32">
        <f t="shared" si="47"/>
        <v>0</v>
      </c>
      <c r="P873" s="33"/>
      <c r="Q873" s="34"/>
      <c r="R873" s="34">
        <f>IF(ISBLANK(M873),,IF(T873&lt;&gt;1,((IF(M873="WON-EW",(((K873-1)*'results log'!$B$2)*(1-$B$3))+(((L873-1)*'results log'!$B$2)*(1-$B$3)),IF(M873="WON",(((K873-1)*'results log'!$B$2)*(1-$B$3)),IF(M873="PLACED",(((L873-1)*'results log'!$B$2)*(1-$B$3))-'results log'!$B$2,IF(J873=0,-'results log'!$B$2,-('results log'!$B$2*2))))))*E873),0))</f>
        <v>0</v>
      </c>
      <c r="S873" s="34"/>
      <c r="T873" s="19">
        <f t="shared" si="46"/>
        <v>1</v>
      </c>
    </row>
    <row r="874" spans="8:20" ht="15">
      <c r="H874" s="31"/>
      <c r="I874" s="31"/>
      <c r="J874" s="31"/>
      <c r="M874" s="25"/>
      <c r="N874" s="32">
        <f>((G874-1)*(1-(IF(H874="no",0,'results log'!$B$3)))+1)</f>
        <v>0.050000000000000044</v>
      </c>
      <c r="O874" s="32">
        <f t="shared" si="47"/>
        <v>0</v>
      </c>
      <c r="P874" s="33"/>
      <c r="Q874" s="34"/>
      <c r="R874" s="34">
        <f>IF(ISBLANK(M874),,IF(T874&lt;&gt;1,((IF(M874="WON-EW",(((K874-1)*'results log'!$B$2)*(1-$B$3))+(((L874-1)*'results log'!$B$2)*(1-$B$3)),IF(M874="WON",(((K874-1)*'results log'!$B$2)*(1-$B$3)),IF(M874="PLACED",(((L874-1)*'results log'!$B$2)*(1-$B$3))-'results log'!$B$2,IF(J874=0,-'results log'!$B$2,-('results log'!$B$2*2))))))*E874),0))</f>
        <v>0</v>
      </c>
      <c r="S874" s="34"/>
      <c r="T874" s="19">
        <f t="shared" si="46"/>
        <v>1</v>
      </c>
    </row>
    <row r="875" spans="8:20" ht="15">
      <c r="H875" s="31"/>
      <c r="I875" s="31"/>
      <c r="J875" s="31"/>
      <c r="M875" s="25"/>
      <c r="N875" s="32">
        <f>((G875-1)*(1-(IF(H875="no",0,'results log'!$B$3)))+1)</f>
        <v>0.050000000000000044</v>
      </c>
      <c r="O875" s="32">
        <f t="shared" si="47"/>
        <v>0</v>
      </c>
      <c r="P875" s="33"/>
      <c r="Q875" s="34"/>
      <c r="R875" s="34">
        <f>IF(ISBLANK(M875),,IF(T875&lt;&gt;1,((IF(M875="WON-EW",(((K875-1)*'results log'!$B$2)*(1-$B$3))+(((L875-1)*'results log'!$B$2)*(1-$B$3)),IF(M875="WON",(((K875-1)*'results log'!$B$2)*(1-$B$3)),IF(M875="PLACED",(((L875-1)*'results log'!$B$2)*(1-$B$3))-'results log'!$B$2,IF(J875=0,-'results log'!$B$2,-('results log'!$B$2*2))))))*E875),0))</f>
        <v>0</v>
      </c>
      <c r="S875" s="34"/>
      <c r="T875" s="19">
        <f t="shared" si="46"/>
        <v>1</v>
      </c>
    </row>
    <row r="876" spans="8:20" ht="15">
      <c r="H876" s="31"/>
      <c r="I876" s="31"/>
      <c r="J876" s="31"/>
      <c r="M876" s="25"/>
      <c r="N876" s="32">
        <f>((G876-1)*(1-(IF(H876="no",0,'results log'!$B$3)))+1)</f>
        <v>0.050000000000000044</v>
      </c>
      <c r="O876" s="32">
        <f t="shared" si="47"/>
        <v>0</v>
      </c>
      <c r="P876" s="33"/>
      <c r="Q876" s="34"/>
      <c r="R876" s="34">
        <f>IF(ISBLANK(M876),,IF(T876&lt;&gt;1,((IF(M876="WON-EW",(((K876-1)*'results log'!$B$2)*(1-$B$3))+(((L876-1)*'results log'!$B$2)*(1-$B$3)),IF(M876="WON",(((K876-1)*'results log'!$B$2)*(1-$B$3)),IF(M876="PLACED",(((L876-1)*'results log'!$B$2)*(1-$B$3))-'results log'!$B$2,IF(J876=0,-'results log'!$B$2,-('results log'!$B$2*2))))))*E876),0))</f>
        <v>0</v>
      </c>
      <c r="S876" s="34"/>
      <c r="T876" s="19">
        <f t="shared" si="46"/>
        <v>1</v>
      </c>
    </row>
    <row r="877" spans="8:20" ht="15">
      <c r="H877" s="31"/>
      <c r="I877" s="31"/>
      <c r="J877" s="31"/>
      <c r="M877" s="25"/>
      <c r="N877" s="32">
        <f>((G877-1)*(1-(IF(H877="no",0,'results log'!$B$3)))+1)</f>
        <v>0.050000000000000044</v>
      </c>
      <c r="O877" s="32">
        <f t="shared" si="47"/>
        <v>0</v>
      </c>
      <c r="P877" s="33"/>
      <c r="Q877" s="34"/>
      <c r="R877" s="34">
        <f>IF(ISBLANK(M877),,IF(T877&lt;&gt;1,((IF(M877="WON-EW",(((K877-1)*'results log'!$B$2)*(1-$B$3))+(((L877-1)*'results log'!$B$2)*(1-$B$3)),IF(M877="WON",(((K877-1)*'results log'!$B$2)*(1-$B$3)),IF(M877="PLACED",(((L877-1)*'results log'!$B$2)*(1-$B$3))-'results log'!$B$2,IF(J877=0,-'results log'!$B$2,-('results log'!$B$2*2))))))*E877),0))</f>
        <v>0</v>
      </c>
      <c r="S877" s="34"/>
      <c r="T877" s="19">
        <f t="shared" si="46"/>
        <v>1</v>
      </c>
    </row>
    <row r="878" spans="8:20" ht="15">
      <c r="H878" s="31"/>
      <c r="I878" s="31"/>
      <c r="J878" s="31"/>
      <c r="M878" s="25"/>
      <c r="N878" s="32">
        <f>((G878-1)*(1-(IF(H878="no",0,'results log'!$B$3)))+1)</f>
        <v>0.050000000000000044</v>
      </c>
      <c r="O878" s="32">
        <f t="shared" si="47"/>
        <v>0</v>
      </c>
      <c r="P878" s="33"/>
      <c r="Q878" s="34"/>
      <c r="R878" s="34">
        <f>IF(ISBLANK(M878),,IF(T878&lt;&gt;1,((IF(M878="WON-EW",(((K878-1)*'results log'!$B$2)*(1-$B$3))+(((L878-1)*'results log'!$B$2)*(1-$B$3)),IF(M878="WON",(((K878-1)*'results log'!$B$2)*(1-$B$3)),IF(M878="PLACED",(((L878-1)*'results log'!$B$2)*(1-$B$3))-'results log'!$B$2,IF(J878=0,-'results log'!$B$2,-('results log'!$B$2*2))))))*E878),0))</f>
        <v>0</v>
      </c>
      <c r="S878" s="34"/>
      <c r="T878" s="19">
        <f t="shared" si="46"/>
        <v>1</v>
      </c>
    </row>
    <row r="879" spans="8:20" ht="15">
      <c r="H879" s="31"/>
      <c r="I879" s="31"/>
      <c r="J879" s="31"/>
      <c r="M879" s="25"/>
      <c r="N879" s="32">
        <f>((G879-1)*(1-(IF(H879="no",0,'results log'!$B$3)))+1)</f>
        <v>0.050000000000000044</v>
      </c>
      <c r="O879" s="32">
        <f t="shared" si="47"/>
        <v>0</v>
      </c>
      <c r="P879" s="33"/>
      <c r="Q879" s="34"/>
      <c r="R879" s="34">
        <f>IF(ISBLANK(M879),,IF(T879&lt;&gt;1,((IF(M879="WON-EW",(((K879-1)*'results log'!$B$2)*(1-$B$3))+(((L879-1)*'results log'!$B$2)*(1-$B$3)),IF(M879="WON",(((K879-1)*'results log'!$B$2)*(1-$B$3)),IF(M879="PLACED",(((L879-1)*'results log'!$B$2)*(1-$B$3))-'results log'!$B$2,IF(J879=0,-'results log'!$B$2,-('results log'!$B$2*2))))))*E879),0))</f>
        <v>0</v>
      </c>
      <c r="S879" s="34"/>
      <c r="T879" s="19">
        <f t="shared" si="46"/>
        <v>1</v>
      </c>
    </row>
    <row r="880" spans="8:20" ht="15">
      <c r="H880" s="31"/>
      <c r="I880" s="31"/>
      <c r="J880" s="31"/>
      <c r="M880" s="25"/>
      <c r="N880" s="32">
        <f>((G880-1)*(1-(IF(H880="no",0,'results log'!$B$3)))+1)</f>
        <v>0.050000000000000044</v>
      </c>
      <c r="O880" s="32">
        <f t="shared" si="47"/>
        <v>0</v>
      </c>
      <c r="P880" s="33"/>
      <c r="Q880" s="34"/>
      <c r="R880" s="34">
        <f>IF(ISBLANK(M880),,IF(T880&lt;&gt;1,((IF(M880="WON-EW",(((K880-1)*'results log'!$B$2)*(1-$B$3))+(((L880-1)*'results log'!$B$2)*(1-$B$3)),IF(M880="WON",(((K880-1)*'results log'!$B$2)*(1-$B$3)),IF(M880="PLACED",(((L880-1)*'results log'!$B$2)*(1-$B$3))-'results log'!$B$2,IF(J880=0,-'results log'!$B$2,-('results log'!$B$2*2))))))*E880),0))</f>
        <v>0</v>
      </c>
      <c r="S880" s="34"/>
      <c r="T880" s="19">
        <f t="shared" si="46"/>
        <v>1</v>
      </c>
    </row>
    <row r="881" spans="8:20" ht="15">
      <c r="H881" s="31"/>
      <c r="I881" s="31"/>
      <c r="J881" s="31"/>
      <c r="M881" s="25"/>
      <c r="N881" s="32">
        <f>((G881-1)*(1-(IF(H881="no",0,'results log'!$B$3)))+1)</f>
        <v>0.050000000000000044</v>
      </c>
      <c r="O881" s="32">
        <f t="shared" si="47"/>
        <v>0</v>
      </c>
      <c r="P881" s="33"/>
      <c r="Q881" s="34"/>
      <c r="R881" s="34">
        <f>IF(ISBLANK(M881),,IF(T881&lt;&gt;1,((IF(M881="WON-EW",(((K881-1)*'results log'!$B$2)*(1-$B$3))+(((L881-1)*'results log'!$B$2)*(1-$B$3)),IF(M881="WON",(((K881-1)*'results log'!$B$2)*(1-$B$3)),IF(M881="PLACED",(((L881-1)*'results log'!$B$2)*(1-$B$3))-'results log'!$B$2,IF(J881=0,-'results log'!$B$2,-('results log'!$B$2*2))))))*E881),0))</f>
        <v>0</v>
      </c>
      <c r="S881" s="34"/>
      <c r="T881" s="19">
        <f t="shared" si="46"/>
        <v>1</v>
      </c>
    </row>
    <row r="882" spans="8:20" ht="15">
      <c r="H882" s="31"/>
      <c r="I882" s="31"/>
      <c r="J882" s="31"/>
      <c r="M882" s="25"/>
      <c r="N882" s="32">
        <f>((G882-1)*(1-(IF(H882="no",0,'results log'!$B$3)))+1)</f>
        <v>0.050000000000000044</v>
      </c>
      <c r="O882" s="32">
        <f t="shared" si="47"/>
        <v>0</v>
      </c>
      <c r="P882" s="33"/>
      <c r="Q882" s="34"/>
      <c r="R882" s="34">
        <f>IF(ISBLANK(M882),,IF(T882&lt;&gt;1,((IF(M882="WON-EW",(((K882-1)*'results log'!$B$2)*(1-$B$3))+(((L882-1)*'results log'!$B$2)*(1-$B$3)),IF(M882="WON",(((K882-1)*'results log'!$B$2)*(1-$B$3)),IF(M882="PLACED",(((L882-1)*'results log'!$B$2)*(1-$B$3))-'results log'!$B$2,IF(J882=0,-'results log'!$B$2,-('results log'!$B$2*2))))))*E882),0))</f>
        <v>0</v>
      </c>
      <c r="S882" s="34"/>
      <c r="T882" s="19">
        <f t="shared" si="46"/>
        <v>1</v>
      </c>
    </row>
    <row r="883" spans="8:20" ht="15">
      <c r="H883" s="31"/>
      <c r="I883" s="31"/>
      <c r="J883" s="31"/>
      <c r="M883" s="25"/>
      <c r="N883" s="32">
        <f>((G883-1)*(1-(IF(H883="no",0,'results log'!$B$3)))+1)</f>
        <v>0.050000000000000044</v>
      </c>
      <c r="O883" s="32">
        <f t="shared" si="47"/>
        <v>0</v>
      </c>
      <c r="P883" s="33"/>
      <c r="Q883" s="34"/>
      <c r="R883" s="34">
        <f>IF(ISBLANK(M883),,IF(T883&lt;&gt;1,((IF(M883="WON-EW",(((K883-1)*'results log'!$B$2)*(1-$B$3))+(((L883-1)*'results log'!$B$2)*(1-$B$3)),IF(M883="WON",(((K883-1)*'results log'!$B$2)*(1-$B$3)),IF(M883="PLACED",(((L883-1)*'results log'!$B$2)*(1-$B$3))-'results log'!$B$2,IF(J883=0,-'results log'!$B$2,-('results log'!$B$2*2))))))*E883),0))</f>
        <v>0</v>
      </c>
      <c r="S883" s="34"/>
      <c r="T883" s="19">
        <f t="shared" si="46"/>
        <v>1</v>
      </c>
    </row>
    <row r="884" spans="8:20" ht="15">
      <c r="H884" s="31"/>
      <c r="I884" s="31"/>
      <c r="J884" s="31"/>
      <c r="M884" s="25"/>
      <c r="N884" s="32">
        <f>((G884-1)*(1-(IF(H884="no",0,'results log'!$B$3)))+1)</f>
        <v>0.050000000000000044</v>
      </c>
      <c r="O884" s="32">
        <f t="shared" si="47"/>
        <v>0</v>
      </c>
      <c r="P884" s="33"/>
      <c r="Q884" s="34"/>
      <c r="R884" s="34">
        <f>IF(ISBLANK(M884),,IF(T884&lt;&gt;1,((IF(M884="WON-EW",(((K884-1)*'results log'!$B$2)*(1-$B$3))+(((L884-1)*'results log'!$B$2)*(1-$B$3)),IF(M884="WON",(((K884-1)*'results log'!$B$2)*(1-$B$3)),IF(M884="PLACED",(((L884-1)*'results log'!$B$2)*(1-$B$3))-'results log'!$B$2,IF(J884=0,-'results log'!$B$2,-('results log'!$B$2*2))))))*E884),0))</f>
        <v>0</v>
      </c>
      <c r="S884" s="34"/>
      <c r="T884" s="19">
        <f t="shared" si="46"/>
        <v>1</v>
      </c>
    </row>
    <row r="885" spans="8:20" ht="15">
      <c r="H885" s="31"/>
      <c r="I885" s="31"/>
      <c r="J885" s="31"/>
      <c r="M885" s="25"/>
      <c r="N885" s="32">
        <f>((G885-1)*(1-(IF(H885="no",0,'results log'!$B$3)))+1)</f>
        <v>0.050000000000000044</v>
      </c>
      <c r="O885" s="32">
        <f t="shared" si="47"/>
        <v>0</v>
      </c>
      <c r="P885" s="33"/>
      <c r="Q885" s="34"/>
      <c r="R885" s="34">
        <f>IF(ISBLANK(M885),,IF(T885&lt;&gt;1,((IF(M885="WON-EW",(((K885-1)*'results log'!$B$2)*(1-$B$3))+(((L885-1)*'results log'!$B$2)*(1-$B$3)),IF(M885="WON",(((K885-1)*'results log'!$B$2)*(1-$B$3)),IF(M885="PLACED",(((L885-1)*'results log'!$B$2)*(1-$B$3))-'results log'!$B$2,IF(J885=0,-'results log'!$B$2,-('results log'!$B$2*2))))))*E885),0))</f>
        <v>0</v>
      </c>
      <c r="S885" s="34"/>
      <c r="T885" s="19">
        <f t="shared" si="46"/>
        <v>1</v>
      </c>
    </row>
    <row r="886" spans="8:20" ht="15">
      <c r="H886" s="31"/>
      <c r="I886" s="31"/>
      <c r="J886" s="31"/>
      <c r="M886" s="25"/>
      <c r="N886" s="32">
        <f>((G886-1)*(1-(IF(H886="no",0,'results log'!$B$3)))+1)</f>
        <v>0.050000000000000044</v>
      </c>
      <c r="O886" s="32">
        <f t="shared" si="47"/>
        <v>0</v>
      </c>
      <c r="P886" s="33"/>
      <c r="Q886" s="34"/>
      <c r="R886" s="34">
        <f>IF(ISBLANK(M886),,IF(T886&lt;&gt;1,((IF(M886="WON-EW",(((K886-1)*'results log'!$B$2)*(1-$B$3))+(((L886-1)*'results log'!$B$2)*(1-$B$3)),IF(M886="WON",(((K886-1)*'results log'!$B$2)*(1-$B$3)),IF(M886="PLACED",(((L886-1)*'results log'!$B$2)*(1-$B$3))-'results log'!$B$2,IF(J886=0,-'results log'!$B$2,-('results log'!$B$2*2))))))*E886),0))</f>
        <v>0</v>
      </c>
      <c r="S886" s="34"/>
      <c r="T886" s="19">
        <f t="shared" si="46"/>
        <v>1</v>
      </c>
    </row>
    <row r="887" spans="8:20" ht="15">
      <c r="H887" s="31"/>
      <c r="I887" s="31"/>
      <c r="J887" s="31"/>
      <c r="M887" s="25"/>
      <c r="N887" s="32">
        <f>((G887-1)*(1-(IF(H887="no",0,'results log'!$B$3)))+1)</f>
        <v>0.050000000000000044</v>
      </c>
      <c r="O887" s="32">
        <f t="shared" si="47"/>
        <v>0</v>
      </c>
      <c r="P887" s="33"/>
      <c r="Q887" s="34"/>
      <c r="R887" s="34">
        <f>IF(ISBLANK(M887),,IF(T887&lt;&gt;1,((IF(M887="WON-EW",(((K887-1)*'results log'!$B$2)*(1-$B$3))+(((L887-1)*'results log'!$B$2)*(1-$B$3)),IF(M887="WON",(((K887-1)*'results log'!$B$2)*(1-$B$3)),IF(M887="PLACED",(((L887-1)*'results log'!$B$2)*(1-$B$3))-'results log'!$B$2,IF(J887=0,-'results log'!$B$2,-('results log'!$B$2*2))))))*E887),0))</f>
        <v>0</v>
      </c>
      <c r="S887" s="34"/>
      <c r="T887" s="19">
        <f t="shared" si="46"/>
        <v>1</v>
      </c>
    </row>
    <row r="888" spans="8:20" ht="15">
      <c r="H888" s="31"/>
      <c r="I888" s="31"/>
      <c r="J888" s="31"/>
      <c r="M888" s="25"/>
      <c r="N888" s="32">
        <f>((G888-1)*(1-(IF(H888="no",0,'results log'!$B$3)))+1)</f>
        <v>0.050000000000000044</v>
      </c>
      <c r="O888" s="32">
        <f t="shared" si="47"/>
        <v>0</v>
      </c>
      <c r="P888" s="33"/>
      <c r="Q888" s="34"/>
      <c r="R888" s="34">
        <f>IF(ISBLANK(M888),,IF(T888&lt;&gt;1,((IF(M888="WON-EW",(((K888-1)*'results log'!$B$2)*(1-$B$3))+(((L888-1)*'results log'!$B$2)*(1-$B$3)),IF(M888="WON",(((K888-1)*'results log'!$B$2)*(1-$B$3)),IF(M888="PLACED",(((L888-1)*'results log'!$B$2)*(1-$B$3))-'results log'!$B$2,IF(J888=0,-'results log'!$B$2,-('results log'!$B$2*2))))))*E888),0))</f>
        <v>0</v>
      </c>
      <c r="S888" s="34"/>
      <c r="T888" s="19">
        <f t="shared" si="46"/>
        <v>1</v>
      </c>
    </row>
    <row r="889" spans="8:20" ht="15">
      <c r="H889" s="31"/>
      <c r="I889" s="31"/>
      <c r="J889" s="31"/>
      <c r="M889" s="25"/>
      <c r="N889" s="32">
        <f>((G889-1)*(1-(IF(H889="no",0,'results log'!$B$3)))+1)</f>
        <v>0.050000000000000044</v>
      </c>
      <c r="O889" s="32">
        <f t="shared" si="47"/>
        <v>0</v>
      </c>
      <c r="P889" s="33"/>
      <c r="Q889" s="34"/>
      <c r="R889" s="34">
        <f>IF(ISBLANK(M889),,IF(T889&lt;&gt;1,((IF(M889="WON-EW",(((K889-1)*'results log'!$B$2)*(1-$B$3))+(((L889-1)*'results log'!$B$2)*(1-$B$3)),IF(M889="WON",(((K889-1)*'results log'!$B$2)*(1-$B$3)),IF(M889="PLACED",(((L889-1)*'results log'!$B$2)*(1-$B$3))-'results log'!$B$2,IF(J889=0,-'results log'!$B$2,-('results log'!$B$2*2))))))*E889),0))</f>
        <v>0</v>
      </c>
      <c r="S889" s="34"/>
      <c r="T889" s="19">
        <f t="shared" si="46"/>
        <v>1</v>
      </c>
    </row>
    <row r="890" spans="8:20" ht="15">
      <c r="H890" s="31"/>
      <c r="I890" s="31"/>
      <c r="J890" s="31"/>
      <c r="M890" s="25"/>
      <c r="N890" s="32">
        <f>((G890-1)*(1-(IF(H890="no",0,'results log'!$B$3)))+1)</f>
        <v>0.050000000000000044</v>
      </c>
      <c r="O890" s="32">
        <f t="shared" si="47"/>
        <v>0</v>
      </c>
      <c r="P890" s="33"/>
      <c r="Q890" s="34"/>
      <c r="R890" s="34">
        <f>IF(ISBLANK(M890),,IF(T890&lt;&gt;1,((IF(M890="WON-EW",(((K890-1)*'results log'!$B$2)*(1-$B$3))+(((L890-1)*'results log'!$B$2)*(1-$B$3)),IF(M890="WON",(((K890-1)*'results log'!$B$2)*(1-$B$3)),IF(M890="PLACED",(((L890-1)*'results log'!$B$2)*(1-$B$3))-'results log'!$B$2,IF(J890=0,-'results log'!$B$2,-('results log'!$B$2*2))))))*E890),0))</f>
        <v>0</v>
      </c>
      <c r="S890" s="34"/>
      <c r="T890" s="19">
        <f t="shared" si="46"/>
        <v>1</v>
      </c>
    </row>
    <row r="891" spans="8:20" ht="15">
      <c r="H891" s="31"/>
      <c r="I891" s="31"/>
      <c r="J891" s="31"/>
      <c r="M891" s="25"/>
      <c r="N891" s="32">
        <f>((G891-1)*(1-(IF(H891="no",0,'results log'!$B$3)))+1)</f>
        <v>0.050000000000000044</v>
      </c>
      <c r="O891" s="32">
        <f t="shared" si="47"/>
        <v>0</v>
      </c>
      <c r="P891" s="33"/>
      <c r="Q891" s="34"/>
      <c r="R891" s="34">
        <f>IF(ISBLANK(M891),,IF(T891&lt;&gt;1,((IF(M891="WON-EW",(((K891-1)*'results log'!$B$2)*(1-$B$3))+(((L891-1)*'results log'!$B$2)*(1-$B$3)),IF(M891="WON",(((K891-1)*'results log'!$B$2)*(1-$B$3)),IF(M891="PLACED",(((L891-1)*'results log'!$B$2)*(1-$B$3))-'results log'!$B$2,IF(J891=0,-'results log'!$B$2,-('results log'!$B$2*2))))))*E891),0))</f>
        <v>0</v>
      </c>
      <c r="S891" s="34"/>
      <c r="T891" s="19">
        <f t="shared" si="46"/>
        <v>1</v>
      </c>
    </row>
    <row r="892" spans="8:20" ht="15">
      <c r="H892" s="31"/>
      <c r="I892" s="31"/>
      <c r="J892" s="31"/>
      <c r="M892" s="25"/>
      <c r="N892" s="32">
        <f>((G892-1)*(1-(IF(H892="no",0,'results log'!$B$3)))+1)</f>
        <v>0.050000000000000044</v>
      </c>
      <c r="O892" s="32">
        <f t="shared" si="47"/>
        <v>0</v>
      </c>
      <c r="P892" s="33"/>
      <c r="Q892" s="34"/>
      <c r="R892" s="34">
        <f>IF(ISBLANK(M892),,IF(T892&lt;&gt;1,((IF(M892="WON-EW",(((K892-1)*'results log'!$B$2)*(1-$B$3))+(((L892-1)*'results log'!$B$2)*(1-$B$3)),IF(M892="WON",(((K892-1)*'results log'!$B$2)*(1-$B$3)),IF(M892="PLACED",(((L892-1)*'results log'!$B$2)*(1-$B$3))-'results log'!$B$2,IF(J892=0,-'results log'!$B$2,-('results log'!$B$2*2))))))*E892),0))</f>
        <v>0</v>
      </c>
      <c r="S892" s="34"/>
      <c r="T892" s="19">
        <f t="shared" si="46"/>
        <v>1</v>
      </c>
    </row>
    <row r="893" spans="8:20" ht="15">
      <c r="H893" s="31"/>
      <c r="I893" s="31"/>
      <c r="J893" s="31"/>
      <c r="M893" s="25"/>
      <c r="N893" s="32">
        <f>((G893-1)*(1-(IF(H893="no",0,'results log'!$B$3)))+1)</f>
        <v>0.050000000000000044</v>
      </c>
      <c r="O893" s="32">
        <f t="shared" si="47"/>
        <v>0</v>
      </c>
      <c r="P893" s="33"/>
      <c r="Q893" s="34"/>
      <c r="R893" s="34">
        <f>IF(ISBLANK(M893),,IF(T893&lt;&gt;1,((IF(M893="WON-EW",(((K893-1)*'results log'!$B$2)*(1-$B$3))+(((L893-1)*'results log'!$B$2)*(1-$B$3)),IF(M893="WON",(((K893-1)*'results log'!$B$2)*(1-$B$3)),IF(M893="PLACED",(((L893-1)*'results log'!$B$2)*(1-$B$3))-'results log'!$B$2,IF(J893=0,-'results log'!$B$2,-('results log'!$B$2*2))))))*E893),0))</f>
        <v>0</v>
      </c>
      <c r="S893" s="34"/>
      <c r="T893" s="19">
        <f t="shared" si="46"/>
        <v>1</v>
      </c>
    </row>
    <row r="894" spans="8:20" ht="15">
      <c r="H894" s="31"/>
      <c r="I894" s="31"/>
      <c r="J894" s="31"/>
      <c r="M894" s="25"/>
      <c r="N894" s="32">
        <f>((G894-1)*(1-(IF(H894="no",0,'results log'!$B$3)))+1)</f>
        <v>0.050000000000000044</v>
      </c>
      <c r="O894" s="32">
        <f t="shared" si="47"/>
        <v>0</v>
      </c>
      <c r="P894" s="33"/>
      <c r="Q894" s="34"/>
      <c r="R894" s="34">
        <f>IF(ISBLANK(M894),,IF(T894&lt;&gt;1,((IF(M894="WON-EW",(((K894-1)*'results log'!$B$2)*(1-$B$3))+(((L894-1)*'results log'!$B$2)*(1-$B$3)),IF(M894="WON",(((K894-1)*'results log'!$B$2)*(1-$B$3)),IF(M894="PLACED",(((L894-1)*'results log'!$B$2)*(1-$B$3))-'results log'!$B$2,IF(J894=0,-'results log'!$B$2,-('results log'!$B$2*2))))))*E894),0))</f>
        <v>0</v>
      </c>
      <c r="S894" s="34"/>
      <c r="T894" s="19">
        <f t="shared" si="46"/>
        <v>1</v>
      </c>
    </row>
    <row r="895" spans="8:20" ht="15">
      <c r="H895" s="31"/>
      <c r="I895" s="31"/>
      <c r="J895" s="31"/>
      <c r="M895" s="25"/>
      <c r="N895" s="32">
        <f>((G895-1)*(1-(IF(H895="no",0,'results log'!$B$3)))+1)</f>
        <v>0.050000000000000044</v>
      </c>
      <c r="O895" s="32">
        <f t="shared" si="47"/>
        <v>0</v>
      </c>
      <c r="P895" s="33"/>
      <c r="Q895" s="34"/>
      <c r="R895" s="34">
        <f>IF(ISBLANK(M895),,IF(T895&lt;&gt;1,((IF(M895="WON-EW",(((K895-1)*'results log'!$B$2)*(1-$B$3))+(((L895-1)*'results log'!$B$2)*(1-$B$3)),IF(M895="WON",(((K895-1)*'results log'!$B$2)*(1-$B$3)),IF(M895="PLACED",(((L895-1)*'results log'!$B$2)*(1-$B$3))-'results log'!$B$2,IF(J895=0,-'results log'!$B$2,-('results log'!$B$2*2))))))*E895),0))</f>
        <v>0</v>
      </c>
      <c r="S895" s="34"/>
      <c r="T895" s="19">
        <f t="shared" si="46"/>
        <v>1</v>
      </c>
    </row>
    <row r="896" spans="8:20" ht="15">
      <c r="H896" s="31"/>
      <c r="I896" s="31"/>
      <c r="J896" s="31"/>
      <c r="M896" s="25"/>
      <c r="N896" s="32">
        <f>((G896-1)*(1-(IF(H896="no",0,'results log'!$B$3)))+1)</f>
        <v>0.050000000000000044</v>
      </c>
      <c r="O896" s="32">
        <f t="shared" si="47"/>
        <v>0</v>
      </c>
      <c r="P896" s="33"/>
      <c r="Q896" s="34"/>
      <c r="R896" s="34">
        <f>IF(ISBLANK(M896),,IF(T896&lt;&gt;1,((IF(M896="WON-EW",(((K896-1)*'results log'!$B$2)*(1-$B$3))+(((L896-1)*'results log'!$B$2)*(1-$B$3)),IF(M896="WON",(((K896-1)*'results log'!$B$2)*(1-$B$3)),IF(M896="PLACED",(((L896-1)*'results log'!$B$2)*(1-$B$3))-'results log'!$B$2,IF(J896=0,-'results log'!$B$2,-('results log'!$B$2*2))))))*E896),0))</f>
        <v>0</v>
      </c>
      <c r="S896" s="34"/>
      <c r="T896" s="19">
        <f t="shared" si="46"/>
        <v>1</v>
      </c>
    </row>
    <row r="897" spans="8:20" ht="15">
      <c r="H897" s="31"/>
      <c r="I897" s="31"/>
      <c r="J897" s="31"/>
      <c r="M897" s="25"/>
      <c r="N897" s="32">
        <f>((G897-1)*(1-(IF(H897="no",0,'results log'!$B$3)))+1)</f>
        <v>0.050000000000000044</v>
      </c>
      <c r="O897" s="32">
        <f t="shared" si="47"/>
        <v>0</v>
      </c>
      <c r="P897" s="33"/>
      <c r="Q897" s="34"/>
      <c r="R897" s="34">
        <f>IF(ISBLANK(M897),,IF(T897&lt;&gt;1,((IF(M897="WON-EW",(((K897-1)*'results log'!$B$2)*(1-$B$3))+(((L897-1)*'results log'!$B$2)*(1-$B$3)),IF(M897="WON",(((K897-1)*'results log'!$B$2)*(1-$B$3)),IF(M897="PLACED",(((L897-1)*'results log'!$B$2)*(1-$B$3))-'results log'!$B$2,IF(J897=0,-'results log'!$B$2,-('results log'!$B$2*2))))))*E897),0))</f>
        <v>0</v>
      </c>
      <c r="S897" s="34"/>
      <c r="T897" s="19">
        <f t="shared" si="46"/>
        <v>1</v>
      </c>
    </row>
    <row r="898" spans="8:20" ht="15">
      <c r="H898" s="31"/>
      <c r="I898" s="31"/>
      <c r="J898" s="31"/>
      <c r="M898" s="25"/>
      <c r="N898" s="32">
        <f>((G898-1)*(1-(IF(H898="no",0,'results log'!$B$3)))+1)</f>
        <v>0.050000000000000044</v>
      </c>
      <c r="O898" s="32">
        <f t="shared" si="47"/>
        <v>0</v>
      </c>
      <c r="P898" s="33"/>
      <c r="Q898" s="34"/>
      <c r="R898" s="34">
        <f>IF(ISBLANK(M898),,IF(T898&lt;&gt;1,((IF(M898="WON-EW",(((K898-1)*'results log'!$B$2)*(1-$B$3))+(((L898-1)*'results log'!$B$2)*(1-$B$3)),IF(M898="WON",(((K898-1)*'results log'!$B$2)*(1-$B$3)),IF(M898="PLACED",(((L898-1)*'results log'!$B$2)*(1-$B$3))-'results log'!$B$2,IF(J898=0,-'results log'!$B$2,-('results log'!$B$2*2))))))*E898),0))</f>
        <v>0</v>
      </c>
      <c r="S898" s="34"/>
      <c r="T898" s="19">
        <f t="shared" si="46"/>
        <v>1</v>
      </c>
    </row>
    <row r="899" spans="8:20" ht="15">
      <c r="H899" s="31"/>
      <c r="I899" s="31"/>
      <c r="J899" s="31"/>
      <c r="M899" s="25"/>
      <c r="N899" s="32">
        <f>((G899-1)*(1-(IF(H899="no",0,'results log'!$B$3)))+1)</f>
        <v>0.050000000000000044</v>
      </c>
      <c r="O899" s="32">
        <f t="shared" si="47"/>
        <v>0</v>
      </c>
      <c r="P899" s="33"/>
      <c r="Q899" s="34"/>
      <c r="R899" s="34">
        <f>IF(ISBLANK(M899),,IF(T899&lt;&gt;1,((IF(M899="WON-EW",(((K899-1)*'results log'!$B$2)*(1-$B$3))+(((L899-1)*'results log'!$B$2)*(1-$B$3)),IF(M899="WON",(((K899-1)*'results log'!$B$2)*(1-$B$3)),IF(M899="PLACED",(((L899-1)*'results log'!$B$2)*(1-$B$3))-'results log'!$B$2,IF(J899=0,-'results log'!$B$2,-('results log'!$B$2*2))))))*E899),0))</f>
        <v>0</v>
      </c>
      <c r="S899" s="34"/>
      <c r="T899" s="19">
        <f t="shared" si="46"/>
        <v>1</v>
      </c>
    </row>
    <row r="900" spans="8:20" ht="15">
      <c r="H900" s="31"/>
      <c r="I900" s="31"/>
      <c r="J900" s="31"/>
      <c r="M900" s="25"/>
      <c r="N900" s="32">
        <f>((G900-1)*(1-(IF(H900="no",0,'results log'!$B$3)))+1)</f>
        <v>0.050000000000000044</v>
      </c>
      <c r="O900" s="32">
        <f t="shared" si="47"/>
        <v>0</v>
      </c>
      <c r="P900" s="33"/>
      <c r="Q900" s="34"/>
      <c r="R900" s="34">
        <f>IF(ISBLANK(M900),,IF(T900&lt;&gt;1,((IF(M900="WON-EW",(((K900-1)*'results log'!$B$2)*(1-$B$3))+(((L900-1)*'results log'!$B$2)*(1-$B$3)),IF(M900="WON",(((K900-1)*'results log'!$B$2)*(1-$B$3)),IF(M900="PLACED",(((L900-1)*'results log'!$B$2)*(1-$B$3))-'results log'!$B$2,IF(J900=0,-'results log'!$B$2,-('results log'!$B$2*2))))))*E900),0))</f>
        <v>0</v>
      </c>
      <c r="S900" s="34"/>
      <c r="T900" s="19">
        <f t="shared" si="46"/>
        <v>1</v>
      </c>
    </row>
    <row r="901" spans="8:20" ht="15">
      <c r="H901" s="31"/>
      <c r="I901" s="31"/>
      <c r="J901" s="31"/>
      <c r="M901" s="25"/>
      <c r="N901" s="32">
        <f>((G901-1)*(1-(IF(H901="no",0,'results log'!$B$3)))+1)</f>
        <v>0.050000000000000044</v>
      </c>
      <c r="O901" s="32">
        <f t="shared" si="47"/>
        <v>0</v>
      </c>
      <c r="P901" s="33"/>
      <c r="Q901" s="34"/>
      <c r="R901" s="34">
        <f>IF(ISBLANK(M901),,IF(T901&lt;&gt;1,((IF(M901="WON-EW",(((K901-1)*'results log'!$B$2)*(1-$B$3))+(((L901-1)*'results log'!$B$2)*(1-$B$3)),IF(M901="WON",(((K901-1)*'results log'!$B$2)*(1-$B$3)),IF(M901="PLACED",(((L901-1)*'results log'!$B$2)*(1-$B$3))-'results log'!$B$2,IF(J901=0,-'results log'!$B$2,-('results log'!$B$2*2))))))*E901),0))</f>
        <v>0</v>
      </c>
      <c r="S901" s="34"/>
      <c r="T901" s="19">
        <f t="shared" si="46"/>
        <v>1</v>
      </c>
    </row>
    <row r="902" spans="8:20" ht="15">
      <c r="H902" s="31"/>
      <c r="I902" s="31"/>
      <c r="J902" s="31"/>
      <c r="M902" s="25"/>
      <c r="N902" s="32">
        <f>((G902-1)*(1-(IF(H902="no",0,'results log'!$B$3)))+1)</f>
        <v>0.050000000000000044</v>
      </c>
      <c r="O902" s="32">
        <f t="shared" si="47"/>
        <v>0</v>
      </c>
      <c r="P902" s="33"/>
      <c r="Q902" s="34"/>
      <c r="R902" s="34">
        <f>IF(ISBLANK(M902),,IF(T902&lt;&gt;1,((IF(M902="WON-EW",(((K902-1)*'results log'!$B$2)*(1-$B$3))+(((L902-1)*'results log'!$B$2)*(1-$B$3)),IF(M902="WON",(((K902-1)*'results log'!$B$2)*(1-$B$3)),IF(M902="PLACED",(((L902-1)*'results log'!$B$2)*(1-$B$3))-'results log'!$B$2,IF(J902=0,-'results log'!$B$2,-('results log'!$B$2*2))))))*E902),0))</f>
        <v>0</v>
      </c>
      <c r="S902" s="34"/>
      <c r="T902" s="19">
        <f t="shared" si="46"/>
        <v>1</v>
      </c>
    </row>
    <row r="903" spans="8:20" ht="15">
      <c r="H903" s="31"/>
      <c r="I903" s="31"/>
      <c r="J903" s="31"/>
      <c r="M903" s="25"/>
      <c r="N903" s="32">
        <f>((G903-1)*(1-(IF(H903="no",0,'results log'!$B$3)))+1)</f>
        <v>0.050000000000000044</v>
      </c>
      <c r="O903" s="32">
        <f t="shared" si="47"/>
        <v>0</v>
      </c>
      <c r="P903" s="33"/>
      <c r="Q903" s="34"/>
      <c r="R903" s="34">
        <f>IF(ISBLANK(M903),,IF(T903&lt;&gt;1,((IF(M903="WON-EW",(((K903-1)*'results log'!$B$2)*(1-$B$3))+(((L903-1)*'results log'!$B$2)*(1-$B$3)),IF(M903="WON",(((K903-1)*'results log'!$B$2)*(1-$B$3)),IF(M903="PLACED",(((L903-1)*'results log'!$B$2)*(1-$B$3))-'results log'!$B$2,IF(J903=0,-'results log'!$B$2,-('results log'!$B$2*2))))))*E903),0))</f>
        <v>0</v>
      </c>
      <c r="S903" s="34"/>
      <c r="T903" s="19">
        <f t="shared" si="46"/>
        <v>1</v>
      </c>
    </row>
    <row r="904" spans="8:20" ht="15">
      <c r="H904" s="31"/>
      <c r="I904" s="31"/>
      <c r="J904" s="31"/>
      <c r="M904" s="25"/>
      <c r="N904" s="32">
        <f>((G904-1)*(1-(IF(H904="no",0,'results log'!$B$3)))+1)</f>
        <v>0.050000000000000044</v>
      </c>
      <c r="O904" s="32">
        <f t="shared" si="47"/>
        <v>0</v>
      </c>
      <c r="P904" s="33"/>
      <c r="Q904" s="34"/>
      <c r="R904" s="34">
        <f>IF(ISBLANK(M904),,IF(T904&lt;&gt;1,((IF(M904="WON-EW",(((K904-1)*'results log'!$B$2)*(1-$B$3))+(((L904-1)*'results log'!$B$2)*(1-$B$3)),IF(M904="WON",(((K904-1)*'results log'!$B$2)*(1-$B$3)),IF(M904="PLACED",(((L904-1)*'results log'!$B$2)*(1-$B$3))-'results log'!$B$2,IF(J904=0,-'results log'!$B$2,-('results log'!$B$2*2))))))*E904),0))</f>
        <v>0</v>
      </c>
      <c r="S904" s="34"/>
      <c r="T904" s="19">
        <f t="shared" si="46"/>
        <v>1</v>
      </c>
    </row>
    <row r="905" spans="8:20" ht="15">
      <c r="H905" s="31"/>
      <c r="I905" s="31"/>
      <c r="J905" s="31"/>
      <c r="M905" s="25"/>
      <c r="N905" s="32">
        <f>((G905-1)*(1-(IF(H905="no",0,'results log'!$B$3)))+1)</f>
        <v>0.050000000000000044</v>
      </c>
      <c r="O905" s="32">
        <f t="shared" si="47"/>
        <v>0</v>
      </c>
      <c r="P905" s="33"/>
      <c r="Q905" s="34"/>
      <c r="R905" s="34">
        <f>IF(ISBLANK(M905),,IF(T905&lt;&gt;1,((IF(M905="WON-EW",(((K905-1)*'results log'!$B$2)*(1-$B$3))+(((L905-1)*'results log'!$B$2)*(1-$B$3)),IF(M905="WON",(((K905-1)*'results log'!$B$2)*(1-$B$3)),IF(M905="PLACED",(((L905-1)*'results log'!$B$2)*(1-$B$3))-'results log'!$B$2,IF(J905=0,-'results log'!$B$2,-('results log'!$B$2*2))))))*E905),0))</f>
        <v>0</v>
      </c>
      <c r="S905" s="34"/>
      <c r="T905" s="19">
        <f aca="true" t="shared" si="48" ref="T905:T968">IF(ISBLANK(K905),1,IF(ISBLANK(L905),2,99))</f>
        <v>1</v>
      </c>
    </row>
    <row r="906" spans="8:20" ht="15">
      <c r="H906" s="31"/>
      <c r="I906" s="31"/>
      <c r="J906" s="31"/>
      <c r="M906" s="25"/>
      <c r="N906" s="32">
        <f>((G906-1)*(1-(IF(H906="no",0,'results log'!$B$3)))+1)</f>
        <v>0.050000000000000044</v>
      </c>
      <c r="O906" s="32">
        <f t="shared" si="47"/>
        <v>0</v>
      </c>
      <c r="P906" s="33"/>
      <c r="Q906" s="34"/>
      <c r="R906" s="34">
        <f>IF(ISBLANK(M906),,IF(T906&lt;&gt;1,((IF(M906="WON-EW",(((K906-1)*'results log'!$B$2)*(1-$B$3))+(((L906-1)*'results log'!$B$2)*(1-$B$3)),IF(M906="WON",(((K906-1)*'results log'!$B$2)*(1-$B$3)),IF(M906="PLACED",(((L906-1)*'results log'!$B$2)*(1-$B$3))-'results log'!$B$2,IF(J906=0,-'results log'!$B$2,-('results log'!$B$2*2))))))*E906),0))</f>
        <v>0</v>
      </c>
      <c r="S906" s="34"/>
      <c r="T906" s="19">
        <f t="shared" si="48"/>
        <v>1</v>
      </c>
    </row>
    <row r="907" spans="8:20" ht="15">
      <c r="H907" s="31"/>
      <c r="I907" s="31"/>
      <c r="J907" s="31"/>
      <c r="M907" s="25"/>
      <c r="N907" s="32">
        <f>((G907-1)*(1-(IF(H907="no",0,'results log'!$B$3)))+1)</f>
        <v>0.050000000000000044</v>
      </c>
      <c r="O907" s="32">
        <f t="shared" si="47"/>
        <v>0</v>
      </c>
      <c r="P907" s="33"/>
      <c r="Q907" s="34"/>
      <c r="R907" s="34">
        <f>IF(ISBLANK(M907),,IF(T907&lt;&gt;1,((IF(M907="WON-EW",(((K907-1)*'results log'!$B$2)*(1-$B$3))+(((L907-1)*'results log'!$B$2)*(1-$B$3)),IF(M907="WON",(((K907-1)*'results log'!$B$2)*(1-$B$3)),IF(M907="PLACED",(((L907-1)*'results log'!$B$2)*(1-$B$3))-'results log'!$B$2,IF(J907=0,-'results log'!$B$2,-('results log'!$B$2*2))))))*E907),0))</f>
        <v>0</v>
      </c>
      <c r="S907" s="34"/>
      <c r="T907" s="19">
        <f t="shared" si="48"/>
        <v>1</v>
      </c>
    </row>
    <row r="908" spans="8:20" ht="15">
      <c r="H908" s="31"/>
      <c r="I908" s="31"/>
      <c r="J908" s="31"/>
      <c r="M908" s="25"/>
      <c r="N908" s="32">
        <f>((G908-1)*(1-(IF(H908="no",0,'results log'!$B$3)))+1)</f>
        <v>0.050000000000000044</v>
      </c>
      <c r="O908" s="32">
        <f t="shared" si="47"/>
        <v>0</v>
      </c>
      <c r="P908" s="33"/>
      <c r="Q908" s="34"/>
      <c r="R908" s="34">
        <f>IF(ISBLANK(M908),,IF(T908&lt;&gt;1,((IF(M908="WON-EW",(((K908-1)*'results log'!$B$2)*(1-$B$3))+(((L908-1)*'results log'!$B$2)*(1-$B$3)),IF(M908="WON",(((K908-1)*'results log'!$B$2)*(1-$B$3)),IF(M908="PLACED",(((L908-1)*'results log'!$B$2)*(1-$B$3))-'results log'!$B$2,IF(J908=0,-'results log'!$B$2,-('results log'!$B$2*2))))))*E908),0))</f>
        <v>0</v>
      </c>
      <c r="S908" s="34"/>
      <c r="T908" s="19">
        <f t="shared" si="48"/>
        <v>1</v>
      </c>
    </row>
    <row r="909" spans="8:20" ht="15">
      <c r="H909" s="31"/>
      <c r="I909" s="31"/>
      <c r="J909" s="31"/>
      <c r="M909" s="25"/>
      <c r="N909" s="32">
        <f>((G909-1)*(1-(IF(H909="no",0,'results log'!$B$3)))+1)</f>
        <v>0.050000000000000044</v>
      </c>
      <c r="O909" s="32">
        <f t="shared" si="47"/>
        <v>0</v>
      </c>
      <c r="P909" s="33"/>
      <c r="Q909" s="34"/>
      <c r="R909" s="34">
        <f>IF(ISBLANK(M909),,IF(T909&lt;&gt;1,((IF(M909="WON-EW",(((K909-1)*'results log'!$B$2)*(1-$B$3))+(((L909-1)*'results log'!$B$2)*(1-$B$3)),IF(M909="WON",(((K909-1)*'results log'!$B$2)*(1-$B$3)),IF(M909="PLACED",(((L909-1)*'results log'!$B$2)*(1-$B$3))-'results log'!$B$2,IF(J909=0,-'results log'!$B$2,-('results log'!$B$2*2))))))*E909),0))</f>
        <v>0</v>
      </c>
      <c r="S909" s="34"/>
      <c r="T909" s="19">
        <f t="shared" si="48"/>
        <v>1</v>
      </c>
    </row>
    <row r="910" spans="8:20" ht="15">
      <c r="H910" s="31"/>
      <c r="I910" s="31"/>
      <c r="J910" s="31"/>
      <c r="M910" s="25"/>
      <c r="N910" s="32">
        <f>((G910-1)*(1-(IF(H910="no",0,'results log'!$B$3)))+1)</f>
        <v>0.050000000000000044</v>
      </c>
      <c r="O910" s="32">
        <f t="shared" si="47"/>
        <v>0</v>
      </c>
      <c r="P910" s="33"/>
      <c r="Q910" s="34"/>
      <c r="R910" s="34">
        <f>IF(ISBLANK(M910),,IF(T910&lt;&gt;1,((IF(M910="WON-EW",(((K910-1)*'results log'!$B$2)*(1-$B$3))+(((L910-1)*'results log'!$B$2)*(1-$B$3)),IF(M910="WON",(((K910-1)*'results log'!$B$2)*(1-$B$3)),IF(M910="PLACED",(((L910-1)*'results log'!$B$2)*(1-$B$3))-'results log'!$B$2,IF(J910=0,-'results log'!$B$2,-('results log'!$B$2*2))))))*E910),0))</f>
        <v>0</v>
      </c>
      <c r="S910" s="34"/>
      <c r="T910" s="19">
        <f t="shared" si="48"/>
        <v>1</v>
      </c>
    </row>
    <row r="911" spans="8:20" ht="15">
      <c r="H911" s="31"/>
      <c r="I911" s="31"/>
      <c r="J911" s="31"/>
      <c r="M911" s="25"/>
      <c r="N911" s="32">
        <f>((G911-1)*(1-(IF(H911="no",0,'results log'!$B$3)))+1)</f>
        <v>0.050000000000000044</v>
      </c>
      <c r="O911" s="32">
        <f aca="true" t="shared" si="49" ref="O911:O974">E911*IF(I911="yes",2,1)</f>
        <v>0</v>
      </c>
      <c r="P911" s="33"/>
      <c r="Q911" s="34"/>
      <c r="R911" s="34">
        <f>IF(ISBLANK(M911),,IF(T911&lt;&gt;1,((IF(M911="WON-EW",(((K911-1)*'results log'!$B$2)*(1-$B$3))+(((L911-1)*'results log'!$B$2)*(1-$B$3)),IF(M911="WON",(((K911-1)*'results log'!$B$2)*(1-$B$3)),IF(M911="PLACED",(((L911-1)*'results log'!$B$2)*(1-$B$3))-'results log'!$B$2,IF(J911=0,-'results log'!$B$2,-('results log'!$B$2*2))))))*E911),0))</f>
        <v>0</v>
      </c>
      <c r="S911" s="34"/>
      <c r="T911" s="19">
        <f t="shared" si="48"/>
        <v>1</v>
      </c>
    </row>
    <row r="912" spans="8:20" ht="15">
      <c r="H912" s="31"/>
      <c r="I912" s="31"/>
      <c r="J912" s="31"/>
      <c r="M912" s="25"/>
      <c r="N912" s="32">
        <f>((G912-1)*(1-(IF(H912="no",0,'results log'!$B$3)))+1)</f>
        <v>0.050000000000000044</v>
      </c>
      <c r="O912" s="32">
        <f t="shared" si="49"/>
        <v>0</v>
      </c>
      <c r="P912" s="33"/>
      <c r="Q912" s="34"/>
      <c r="R912" s="34">
        <f>IF(ISBLANK(M912),,IF(T912&lt;&gt;1,((IF(M912="WON-EW",(((K912-1)*'results log'!$B$2)*(1-$B$3))+(((L912-1)*'results log'!$B$2)*(1-$B$3)),IF(M912="WON",(((K912-1)*'results log'!$B$2)*(1-$B$3)),IF(M912="PLACED",(((L912-1)*'results log'!$B$2)*(1-$B$3))-'results log'!$B$2,IF(J912=0,-'results log'!$B$2,-('results log'!$B$2*2))))))*E912),0))</f>
        <v>0</v>
      </c>
      <c r="S912" s="34"/>
      <c r="T912" s="19">
        <f t="shared" si="48"/>
        <v>1</v>
      </c>
    </row>
    <row r="913" spans="8:20" ht="15">
      <c r="H913" s="31"/>
      <c r="I913" s="31"/>
      <c r="J913" s="31"/>
      <c r="M913" s="25"/>
      <c r="N913" s="32">
        <f>((G913-1)*(1-(IF(H913="no",0,'results log'!$B$3)))+1)</f>
        <v>0.050000000000000044</v>
      </c>
      <c r="O913" s="32">
        <f t="shared" si="49"/>
        <v>0</v>
      </c>
      <c r="P913" s="33"/>
      <c r="Q913" s="34"/>
      <c r="R913" s="34">
        <f>IF(ISBLANK(M913),,IF(T913&lt;&gt;1,((IF(M913="WON-EW",(((K913-1)*'results log'!$B$2)*(1-$B$3))+(((L913-1)*'results log'!$B$2)*(1-$B$3)),IF(M913="WON",(((K913-1)*'results log'!$B$2)*(1-$B$3)),IF(M913="PLACED",(((L913-1)*'results log'!$B$2)*(1-$B$3))-'results log'!$B$2,IF(J913=0,-'results log'!$B$2,-('results log'!$B$2*2))))))*E913),0))</f>
        <v>0</v>
      </c>
      <c r="S913" s="34"/>
      <c r="T913" s="19">
        <f t="shared" si="48"/>
        <v>1</v>
      </c>
    </row>
    <row r="914" spans="8:20" ht="15">
      <c r="H914" s="31"/>
      <c r="I914" s="31"/>
      <c r="J914" s="31"/>
      <c r="M914" s="25"/>
      <c r="N914" s="32">
        <f>((G914-1)*(1-(IF(H914="no",0,'results log'!$B$3)))+1)</f>
        <v>0.050000000000000044</v>
      </c>
      <c r="O914" s="32">
        <f t="shared" si="49"/>
        <v>0</v>
      </c>
      <c r="P914" s="33"/>
      <c r="Q914" s="34"/>
      <c r="R914" s="34">
        <f>IF(ISBLANK(M914),,IF(T914&lt;&gt;1,((IF(M914="WON-EW",(((K914-1)*'results log'!$B$2)*(1-$B$3))+(((L914-1)*'results log'!$B$2)*(1-$B$3)),IF(M914="WON",(((K914-1)*'results log'!$B$2)*(1-$B$3)),IF(M914="PLACED",(((L914-1)*'results log'!$B$2)*(1-$B$3))-'results log'!$B$2,IF(J914=0,-'results log'!$B$2,-('results log'!$B$2*2))))))*E914),0))</f>
        <v>0</v>
      </c>
      <c r="S914" s="34"/>
      <c r="T914" s="19">
        <f t="shared" si="48"/>
        <v>1</v>
      </c>
    </row>
    <row r="915" spans="8:20" ht="15">
      <c r="H915" s="31"/>
      <c r="I915" s="31"/>
      <c r="J915" s="31"/>
      <c r="M915" s="25"/>
      <c r="N915" s="32">
        <f>((G915-1)*(1-(IF(H915="no",0,'results log'!$B$3)))+1)</f>
        <v>0.050000000000000044</v>
      </c>
      <c r="O915" s="32">
        <f t="shared" si="49"/>
        <v>0</v>
      </c>
      <c r="P915" s="33"/>
      <c r="Q915" s="34"/>
      <c r="R915" s="34">
        <f>IF(ISBLANK(M915),,IF(T915&lt;&gt;1,((IF(M915="WON-EW",(((K915-1)*'results log'!$B$2)*(1-$B$3))+(((L915-1)*'results log'!$B$2)*(1-$B$3)),IF(M915="WON",(((K915-1)*'results log'!$B$2)*(1-$B$3)),IF(M915="PLACED",(((L915-1)*'results log'!$B$2)*(1-$B$3))-'results log'!$B$2,IF(J915=0,-'results log'!$B$2,-('results log'!$B$2*2))))))*E915),0))</f>
        <v>0</v>
      </c>
      <c r="S915" s="34"/>
      <c r="T915" s="19">
        <f t="shared" si="48"/>
        <v>1</v>
      </c>
    </row>
    <row r="916" spans="8:20" ht="15">
      <c r="H916" s="31"/>
      <c r="I916" s="31"/>
      <c r="J916" s="31"/>
      <c r="M916" s="25"/>
      <c r="N916" s="32">
        <f>((G916-1)*(1-(IF(H916="no",0,'results log'!$B$3)))+1)</f>
        <v>0.050000000000000044</v>
      </c>
      <c r="O916" s="32">
        <f t="shared" si="49"/>
        <v>0</v>
      </c>
      <c r="P916" s="33"/>
      <c r="Q916" s="34"/>
      <c r="R916" s="34">
        <f>IF(ISBLANK(M916),,IF(T916&lt;&gt;1,((IF(M916="WON-EW",(((K916-1)*'results log'!$B$2)*(1-$B$3))+(((L916-1)*'results log'!$B$2)*(1-$B$3)),IF(M916="WON",(((K916-1)*'results log'!$B$2)*(1-$B$3)),IF(M916="PLACED",(((L916-1)*'results log'!$B$2)*(1-$B$3))-'results log'!$B$2,IF(J916=0,-'results log'!$B$2,-('results log'!$B$2*2))))))*E916),0))</f>
        <v>0</v>
      </c>
      <c r="S916" s="34"/>
      <c r="T916" s="19">
        <f t="shared" si="48"/>
        <v>1</v>
      </c>
    </row>
    <row r="917" spans="8:20" ht="15">
      <c r="H917" s="31"/>
      <c r="I917" s="31"/>
      <c r="J917" s="31"/>
      <c r="M917" s="25"/>
      <c r="N917" s="32">
        <f>((G917-1)*(1-(IF(H917="no",0,'results log'!$B$3)))+1)</f>
        <v>0.050000000000000044</v>
      </c>
      <c r="O917" s="32">
        <f t="shared" si="49"/>
        <v>0</v>
      </c>
      <c r="P917" s="33"/>
      <c r="Q917" s="34"/>
      <c r="R917" s="34">
        <f>IF(ISBLANK(M917),,IF(T917&lt;&gt;1,((IF(M917="WON-EW",(((K917-1)*'results log'!$B$2)*(1-$B$3))+(((L917-1)*'results log'!$B$2)*(1-$B$3)),IF(M917="WON",(((K917-1)*'results log'!$B$2)*(1-$B$3)),IF(M917="PLACED",(((L917-1)*'results log'!$B$2)*(1-$B$3))-'results log'!$B$2,IF(J917=0,-'results log'!$B$2,-('results log'!$B$2*2))))))*E917),0))</f>
        <v>0</v>
      </c>
      <c r="S917" s="34"/>
      <c r="T917" s="19">
        <f t="shared" si="48"/>
        <v>1</v>
      </c>
    </row>
    <row r="918" spans="8:20" ht="15">
      <c r="H918" s="31"/>
      <c r="I918" s="31"/>
      <c r="J918" s="31"/>
      <c r="M918" s="25"/>
      <c r="N918" s="32">
        <f>((G918-1)*(1-(IF(H918="no",0,'results log'!$B$3)))+1)</f>
        <v>0.050000000000000044</v>
      </c>
      <c r="O918" s="32">
        <f t="shared" si="49"/>
        <v>0</v>
      </c>
      <c r="P918" s="33"/>
      <c r="Q918" s="34"/>
      <c r="R918" s="34">
        <f>IF(ISBLANK(M918),,IF(T918&lt;&gt;1,((IF(M918="WON-EW",(((K918-1)*'results log'!$B$2)*(1-$B$3))+(((L918-1)*'results log'!$B$2)*(1-$B$3)),IF(M918="WON",(((K918-1)*'results log'!$B$2)*(1-$B$3)),IF(M918="PLACED",(((L918-1)*'results log'!$B$2)*(1-$B$3))-'results log'!$B$2,IF(J918=0,-'results log'!$B$2,-('results log'!$B$2*2))))))*E918),0))</f>
        <v>0</v>
      </c>
      <c r="S918" s="34"/>
      <c r="T918" s="19">
        <f t="shared" si="48"/>
        <v>1</v>
      </c>
    </row>
    <row r="919" spans="8:20" ht="15">
      <c r="H919" s="31"/>
      <c r="I919" s="31"/>
      <c r="J919" s="31"/>
      <c r="M919" s="25"/>
      <c r="N919" s="32">
        <f>((G919-1)*(1-(IF(H919="no",0,'results log'!$B$3)))+1)</f>
        <v>0.050000000000000044</v>
      </c>
      <c r="O919" s="32">
        <f t="shared" si="49"/>
        <v>0</v>
      </c>
      <c r="P919" s="33"/>
      <c r="Q919" s="34"/>
      <c r="R919" s="34">
        <f>IF(ISBLANK(M919),,IF(T919&lt;&gt;1,((IF(M919="WON-EW",(((K919-1)*'results log'!$B$2)*(1-$B$3))+(((L919-1)*'results log'!$B$2)*(1-$B$3)),IF(M919="WON",(((K919-1)*'results log'!$B$2)*(1-$B$3)),IF(M919="PLACED",(((L919-1)*'results log'!$B$2)*(1-$B$3))-'results log'!$B$2,IF(J919=0,-'results log'!$B$2,-('results log'!$B$2*2))))))*E919),0))</f>
        <v>0</v>
      </c>
      <c r="S919" s="34"/>
      <c r="T919" s="19">
        <f t="shared" si="48"/>
        <v>1</v>
      </c>
    </row>
    <row r="920" spans="8:20" ht="15">
      <c r="H920" s="31"/>
      <c r="I920" s="31"/>
      <c r="J920" s="31"/>
      <c r="M920" s="25"/>
      <c r="N920" s="32">
        <f>((G920-1)*(1-(IF(H920="no",0,'results log'!$B$3)))+1)</f>
        <v>0.050000000000000044</v>
      </c>
      <c r="O920" s="32">
        <f t="shared" si="49"/>
        <v>0</v>
      </c>
      <c r="P920" s="33"/>
      <c r="Q920" s="34"/>
      <c r="R920" s="34">
        <f>IF(ISBLANK(M920),,IF(T920&lt;&gt;1,((IF(M920="WON-EW",(((K920-1)*'results log'!$B$2)*(1-$B$3))+(((L920-1)*'results log'!$B$2)*(1-$B$3)),IF(M920="WON",(((K920-1)*'results log'!$B$2)*(1-$B$3)),IF(M920="PLACED",(((L920-1)*'results log'!$B$2)*(1-$B$3))-'results log'!$B$2,IF(J920=0,-'results log'!$B$2,-('results log'!$B$2*2))))))*E920),0))</f>
        <v>0</v>
      </c>
      <c r="S920" s="34"/>
      <c r="T920" s="19">
        <f t="shared" si="48"/>
        <v>1</v>
      </c>
    </row>
    <row r="921" spans="8:20" ht="15">
      <c r="H921" s="31"/>
      <c r="I921" s="31"/>
      <c r="J921" s="31"/>
      <c r="M921" s="25"/>
      <c r="N921" s="32">
        <f>((G921-1)*(1-(IF(H921="no",0,'results log'!$B$3)))+1)</f>
        <v>0.050000000000000044</v>
      </c>
      <c r="O921" s="32">
        <f t="shared" si="49"/>
        <v>0</v>
      </c>
      <c r="P921" s="33"/>
      <c r="Q921" s="34"/>
      <c r="R921" s="34">
        <f>IF(ISBLANK(M921),,IF(T921&lt;&gt;1,((IF(M921="WON-EW",(((K921-1)*'results log'!$B$2)*(1-$B$3))+(((L921-1)*'results log'!$B$2)*(1-$B$3)),IF(M921="WON",(((K921-1)*'results log'!$B$2)*(1-$B$3)),IF(M921="PLACED",(((L921-1)*'results log'!$B$2)*(1-$B$3))-'results log'!$B$2,IF(J921=0,-'results log'!$B$2,-('results log'!$B$2*2))))))*E921),0))</f>
        <v>0</v>
      </c>
      <c r="S921" s="34"/>
      <c r="T921" s="19">
        <f t="shared" si="48"/>
        <v>1</v>
      </c>
    </row>
    <row r="922" spans="8:20" ht="15">
      <c r="H922" s="31"/>
      <c r="I922" s="31"/>
      <c r="J922" s="31"/>
      <c r="M922" s="25"/>
      <c r="N922" s="32">
        <f>((G922-1)*(1-(IF(H922="no",0,'results log'!$B$3)))+1)</f>
        <v>0.050000000000000044</v>
      </c>
      <c r="O922" s="32">
        <f t="shared" si="49"/>
        <v>0</v>
      </c>
      <c r="P922" s="33"/>
      <c r="Q922" s="34"/>
      <c r="R922" s="34">
        <f>IF(ISBLANK(M922),,IF(T922&lt;&gt;1,((IF(M922="WON-EW",(((K922-1)*'results log'!$B$2)*(1-$B$3))+(((L922-1)*'results log'!$B$2)*(1-$B$3)),IF(M922="WON",(((K922-1)*'results log'!$B$2)*(1-$B$3)),IF(M922="PLACED",(((L922-1)*'results log'!$B$2)*(1-$B$3))-'results log'!$B$2,IF(J922=0,-'results log'!$B$2,-('results log'!$B$2*2))))))*E922),0))</f>
        <v>0</v>
      </c>
      <c r="S922" s="34"/>
      <c r="T922" s="19">
        <f t="shared" si="48"/>
        <v>1</v>
      </c>
    </row>
    <row r="923" spans="8:20" ht="15">
      <c r="H923" s="31"/>
      <c r="I923" s="31"/>
      <c r="J923" s="31"/>
      <c r="M923" s="25"/>
      <c r="N923" s="32">
        <f>((G923-1)*(1-(IF(H923="no",0,'results log'!$B$3)))+1)</f>
        <v>0.050000000000000044</v>
      </c>
      <c r="O923" s="32">
        <f t="shared" si="49"/>
        <v>0</v>
      </c>
      <c r="P923" s="33"/>
      <c r="Q923" s="34"/>
      <c r="R923" s="34">
        <f>IF(ISBLANK(M923),,IF(T923&lt;&gt;1,((IF(M923="WON-EW",(((K923-1)*'results log'!$B$2)*(1-$B$3))+(((L923-1)*'results log'!$B$2)*(1-$B$3)),IF(M923="WON",(((K923-1)*'results log'!$B$2)*(1-$B$3)),IF(M923="PLACED",(((L923-1)*'results log'!$B$2)*(1-$B$3))-'results log'!$B$2,IF(J923=0,-'results log'!$B$2,-('results log'!$B$2*2))))))*E923),0))</f>
        <v>0</v>
      </c>
      <c r="S923" s="34"/>
      <c r="T923" s="19">
        <f t="shared" si="48"/>
        <v>1</v>
      </c>
    </row>
    <row r="924" spans="8:20" ht="15">
      <c r="H924" s="31"/>
      <c r="I924" s="31"/>
      <c r="J924" s="31"/>
      <c r="M924" s="25"/>
      <c r="N924" s="32">
        <f>((G924-1)*(1-(IF(H924="no",0,'results log'!$B$3)))+1)</f>
        <v>0.050000000000000044</v>
      </c>
      <c r="O924" s="32">
        <f t="shared" si="49"/>
        <v>0</v>
      </c>
      <c r="P924" s="33"/>
      <c r="Q924" s="34"/>
      <c r="R924" s="34">
        <f>IF(ISBLANK(M924),,IF(T924&lt;&gt;1,((IF(M924="WON-EW",(((K924-1)*'results log'!$B$2)*(1-$B$3))+(((L924-1)*'results log'!$B$2)*(1-$B$3)),IF(M924="WON",(((K924-1)*'results log'!$B$2)*(1-$B$3)),IF(M924="PLACED",(((L924-1)*'results log'!$B$2)*(1-$B$3))-'results log'!$B$2,IF(J924=0,-'results log'!$B$2,-('results log'!$B$2*2))))))*E924),0))</f>
        <v>0</v>
      </c>
      <c r="S924" s="34"/>
      <c r="T924" s="19">
        <f t="shared" si="48"/>
        <v>1</v>
      </c>
    </row>
    <row r="925" spans="8:20" ht="15">
      <c r="H925" s="31"/>
      <c r="I925" s="31"/>
      <c r="J925" s="31"/>
      <c r="M925" s="25"/>
      <c r="N925" s="32">
        <f>((G925-1)*(1-(IF(H925="no",0,'results log'!$B$3)))+1)</f>
        <v>0.050000000000000044</v>
      </c>
      <c r="O925" s="32">
        <f t="shared" si="49"/>
        <v>0</v>
      </c>
      <c r="P925" s="33"/>
      <c r="Q925" s="34"/>
      <c r="R925" s="34">
        <f>IF(ISBLANK(M925),,IF(T925&lt;&gt;1,((IF(M925="WON-EW",(((K925-1)*'results log'!$B$2)*(1-$B$3))+(((L925-1)*'results log'!$B$2)*(1-$B$3)),IF(M925="WON",(((K925-1)*'results log'!$B$2)*(1-$B$3)),IF(M925="PLACED",(((L925-1)*'results log'!$B$2)*(1-$B$3))-'results log'!$B$2,IF(J925=0,-'results log'!$B$2,-('results log'!$B$2*2))))))*E925),0))</f>
        <v>0</v>
      </c>
      <c r="S925" s="34"/>
      <c r="T925" s="19">
        <f t="shared" si="48"/>
        <v>1</v>
      </c>
    </row>
    <row r="926" spans="8:20" ht="15">
      <c r="H926" s="31"/>
      <c r="I926" s="31"/>
      <c r="J926" s="31"/>
      <c r="M926" s="25"/>
      <c r="N926" s="32">
        <f>((G926-1)*(1-(IF(H926="no",0,'results log'!$B$3)))+1)</f>
        <v>0.050000000000000044</v>
      </c>
      <c r="O926" s="32">
        <f t="shared" si="49"/>
        <v>0</v>
      </c>
      <c r="P926" s="33"/>
      <c r="Q926" s="34"/>
      <c r="R926" s="34">
        <f>IF(ISBLANK(M926),,IF(T926&lt;&gt;1,((IF(M926="WON-EW",(((K926-1)*'results log'!$B$2)*(1-$B$3))+(((L926-1)*'results log'!$B$2)*(1-$B$3)),IF(M926="WON",(((K926-1)*'results log'!$B$2)*(1-$B$3)),IF(M926="PLACED",(((L926-1)*'results log'!$B$2)*(1-$B$3))-'results log'!$B$2,IF(J926=0,-'results log'!$B$2,-('results log'!$B$2*2))))))*E926),0))</f>
        <v>0</v>
      </c>
      <c r="S926" s="34"/>
      <c r="T926" s="19">
        <f t="shared" si="48"/>
        <v>1</v>
      </c>
    </row>
    <row r="927" spans="8:20" ht="15">
      <c r="H927" s="31"/>
      <c r="I927" s="31"/>
      <c r="J927" s="31"/>
      <c r="M927" s="25"/>
      <c r="N927" s="32">
        <f>((G927-1)*(1-(IF(H927="no",0,'results log'!$B$3)))+1)</f>
        <v>0.050000000000000044</v>
      </c>
      <c r="O927" s="32">
        <f t="shared" si="49"/>
        <v>0</v>
      </c>
      <c r="P927" s="33"/>
      <c r="Q927" s="34"/>
      <c r="R927" s="34">
        <f>IF(ISBLANK(M927),,IF(T927&lt;&gt;1,((IF(M927="WON-EW",(((K927-1)*'results log'!$B$2)*(1-$B$3))+(((L927-1)*'results log'!$B$2)*(1-$B$3)),IF(M927="WON",(((K927-1)*'results log'!$B$2)*(1-$B$3)),IF(M927="PLACED",(((L927-1)*'results log'!$B$2)*(1-$B$3))-'results log'!$B$2,IF(J927=0,-'results log'!$B$2,-('results log'!$B$2*2))))))*E927),0))</f>
        <v>0</v>
      </c>
      <c r="S927" s="34"/>
      <c r="T927" s="19">
        <f t="shared" si="48"/>
        <v>1</v>
      </c>
    </row>
    <row r="928" spans="8:20" ht="15">
      <c r="H928" s="31"/>
      <c r="I928" s="31"/>
      <c r="J928" s="31"/>
      <c r="M928" s="25"/>
      <c r="N928" s="32">
        <f>((G928-1)*(1-(IF(H928="no",0,'results log'!$B$3)))+1)</f>
        <v>0.050000000000000044</v>
      </c>
      <c r="O928" s="32">
        <f t="shared" si="49"/>
        <v>0</v>
      </c>
      <c r="P928" s="33"/>
      <c r="Q928" s="34"/>
      <c r="R928" s="34">
        <f>IF(ISBLANK(M928),,IF(T928&lt;&gt;1,((IF(M928="WON-EW",(((K928-1)*'results log'!$B$2)*(1-$B$3))+(((L928-1)*'results log'!$B$2)*(1-$B$3)),IF(M928="WON",(((K928-1)*'results log'!$B$2)*(1-$B$3)),IF(M928="PLACED",(((L928-1)*'results log'!$B$2)*(1-$B$3))-'results log'!$B$2,IF(J928=0,-'results log'!$B$2,-('results log'!$B$2*2))))))*E928),0))</f>
        <v>0</v>
      </c>
      <c r="S928" s="34"/>
      <c r="T928" s="19">
        <f t="shared" si="48"/>
        <v>1</v>
      </c>
    </row>
    <row r="929" spans="8:20" ht="15">
      <c r="H929" s="31"/>
      <c r="I929" s="31"/>
      <c r="J929" s="31"/>
      <c r="M929" s="25"/>
      <c r="N929" s="32">
        <f>((G929-1)*(1-(IF(H929="no",0,'results log'!$B$3)))+1)</f>
        <v>0.050000000000000044</v>
      </c>
      <c r="O929" s="32">
        <f t="shared" si="49"/>
        <v>0</v>
      </c>
      <c r="P929" s="33"/>
      <c r="Q929" s="34"/>
      <c r="R929" s="34">
        <f>IF(ISBLANK(M929),,IF(T929&lt;&gt;1,((IF(M929="WON-EW",(((K929-1)*'results log'!$B$2)*(1-$B$3))+(((L929-1)*'results log'!$B$2)*(1-$B$3)),IF(M929="WON",(((K929-1)*'results log'!$B$2)*(1-$B$3)),IF(M929="PLACED",(((L929-1)*'results log'!$B$2)*(1-$B$3))-'results log'!$B$2,IF(J929=0,-'results log'!$B$2,-('results log'!$B$2*2))))))*E929),0))</f>
        <v>0</v>
      </c>
      <c r="S929" s="34"/>
      <c r="T929" s="19">
        <f t="shared" si="48"/>
        <v>1</v>
      </c>
    </row>
    <row r="930" spans="8:20" ht="15">
      <c r="H930" s="31"/>
      <c r="I930" s="31"/>
      <c r="J930" s="31"/>
      <c r="M930" s="25"/>
      <c r="N930" s="32">
        <f>((G930-1)*(1-(IF(H930="no",0,'results log'!$B$3)))+1)</f>
        <v>0.050000000000000044</v>
      </c>
      <c r="O930" s="32">
        <f t="shared" si="49"/>
        <v>0</v>
      </c>
      <c r="P930" s="33"/>
      <c r="Q930" s="34"/>
      <c r="R930" s="34">
        <f>IF(ISBLANK(M930),,IF(T930&lt;&gt;1,((IF(M930="WON-EW",(((K930-1)*'results log'!$B$2)*(1-$B$3))+(((L930-1)*'results log'!$B$2)*(1-$B$3)),IF(M930="WON",(((K930-1)*'results log'!$B$2)*(1-$B$3)),IF(M930="PLACED",(((L930-1)*'results log'!$B$2)*(1-$B$3))-'results log'!$B$2,IF(J930=0,-'results log'!$B$2,-('results log'!$B$2*2))))))*E930),0))</f>
        <v>0</v>
      </c>
      <c r="S930" s="34"/>
      <c r="T930" s="19">
        <f t="shared" si="48"/>
        <v>1</v>
      </c>
    </row>
    <row r="931" spans="8:20" ht="15">
      <c r="H931" s="31"/>
      <c r="I931" s="31"/>
      <c r="J931" s="31"/>
      <c r="M931" s="25"/>
      <c r="N931" s="32">
        <f>((G931-1)*(1-(IF(H931="no",0,'results log'!$B$3)))+1)</f>
        <v>0.050000000000000044</v>
      </c>
      <c r="O931" s="32">
        <f t="shared" si="49"/>
        <v>0</v>
      </c>
      <c r="P931" s="33"/>
      <c r="Q931" s="34"/>
      <c r="R931" s="34">
        <f>IF(ISBLANK(M931),,IF(T931&lt;&gt;1,((IF(M931="WON-EW",(((K931-1)*'results log'!$B$2)*(1-$B$3))+(((L931-1)*'results log'!$B$2)*(1-$B$3)),IF(M931="WON",(((K931-1)*'results log'!$B$2)*(1-$B$3)),IF(M931="PLACED",(((L931-1)*'results log'!$B$2)*(1-$B$3))-'results log'!$B$2,IF(J931=0,-'results log'!$B$2,-('results log'!$B$2*2))))))*E931),0))</f>
        <v>0</v>
      </c>
      <c r="S931" s="34"/>
      <c r="T931" s="19">
        <f t="shared" si="48"/>
        <v>1</v>
      </c>
    </row>
    <row r="932" spans="8:20" ht="15">
      <c r="H932" s="31"/>
      <c r="I932" s="31"/>
      <c r="J932" s="31"/>
      <c r="M932" s="25"/>
      <c r="N932" s="32">
        <f>((G932-1)*(1-(IF(H932="no",0,'results log'!$B$3)))+1)</f>
        <v>0.050000000000000044</v>
      </c>
      <c r="O932" s="32">
        <f t="shared" si="49"/>
        <v>0</v>
      </c>
      <c r="P932" s="33"/>
      <c r="Q932" s="34"/>
      <c r="R932" s="34">
        <f>IF(ISBLANK(M932),,IF(T932&lt;&gt;1,((IF(M932="WON-EW",(((K932-1)*'results log'!$B$2)*(1-$B$3))+(((L932-1)*'results log'!$B$2)*(1-$B$3)),IF(M932="WON",(((K932-1)*'results log'!$B$2)*(1-$B$3)),IF(M932="PLACED",(((L932-1)*'results log'!$B$2)*(1-$B$3))-'results log'!$B$2,IF(J932=0,-'results log'!$B$2,-('results log'!$B$2*2))))))*E932),0))</f>
        <v>0</v>
      </c>
      <c r="S932" s="34"/>
      <c r="T932" s="19">
        <f t="shared" si="48"/>
        <v>1</v>
      </c>
    </row>
    <row r="933" spans="8:20" ht="15">
      <c r="H933" s="31"/>
      <c r="I933" s="31"/>
      <c r="J933" s="31"/>
      <c r="M933" s="25"/>
      <c r="N933" s="32">
        <f>((G933-1)*(1-(IF(H933="no",0,'results log'!$B$3)))+1)</f>
        <v>0.050000000000000044</v>
      </c>
      <c r="O933" s="32">
        <f t="shared" si="49"/>
        <v>0</v>
      </c>
      <c r="P933" s="33"/>
      <c r="Q933" s="34"/>
      <c r="R933" s="34">
        <f>IF(ISBLANK(M933),,IF(T933&lt;&gt;1,((IF(M933="WON-EW",(((K933-1)*'results log'!$B$2)*(1-$B$3))+(((L933-1)*'results log'!$B$2)*(1-$B$3)),IF(M933="WON",(((K933-1)*'results log'!$B$2)*(1-$B$3)),IF(M933="PLACED",(((L933-1)*'results log'!$B$2)*(1-$B$3))-'results log'!$B$2,IF(J933=0,-'results log'!$B$2,-('results log'!$B$2*2))))))*E933),0))</f>
        <v>0</v>
      </c>
      <c r="S933" s="34"/>
      <c r="T933" s="19">
        <f t="shared" si="48"/>
        <v>1</v>
      </c>
    </row>
    <row r="934" spans="8:20" ht="15">
      <c r="H934" s="31"/>
      <c r="I934" s="31"/>
      <c r="J934" s="31"/>
      <c r="M934" s="25"/>
      <c r="N934" s="32">
        <f>((G934-1)*(1-(IF(H934="no",0,'results log'!$B$3)))+1)</f>
        <v>0.050000000000000044</v>
      </c>
      <c r="O934" s="32">
        <f t="shared" si="49"/>
        <v>0</v>
      </c>
      <c r="P934" s="33"/>
      <c r="Q934" s="34"/>
      <c r="R934" s="34">
        <f>IF(ISBLANK(M934),,IF(T934&lt;&gt;1,((IF(M934="WON-EW",(((K934-1)*'results log'!$B$2)*(1-$B$3))+(((L934-1)*'results log'!$B$2)*(1-$B$3)),IF(M934="WON",(((K934-1)*'results log'!$B$2)*(1-$B$3)),IF(M934="PLACED",(((L934-1)*'results log'!$B$2)*(1-$B$3))-'results log'!$B$2,IF(J934=0,-'results log'!$B$2,-('results log'!$B$2*2))))))*E934),0))</f>
        <v>0</v>
      </c>
      <c r="S934" s="34"/>
      <c r="T934" s="19">
        <f t="shared" si="48"/>
        <v>1</v>
      </c>
    </row>
    <row r="935" spans="8:20" ht="15">
      <c r="H935" s="31"/>
      <c r="I935" s="31"/>
      <c r="J935" s="31"/>
      <c r="M935" s="25"/>
      <c r="N935" s="32">
        <f>((G935-1)*(1-(IF(H935="no",0,'results log'!$B$3)))+1)</f>
        <v>0.050000000000000044</v>
      </c>
      <c r="O935" s="32">
        <f t="shared" si="49"/>
        <v>0</v>
      </c>
      <c r="P935" s="33"/>
      <c r="Q935" s="34"/>
      <c r="R935" s="34">
        <f>IF(ISBLANK(M935),,IF(T935&lt;&gt;1,((IF(M935="WON-EW",(((K935-1)*'results log'!$B$2)*(1-$B$3))+(((L935-1)*'results log'!$B$2)*(1-$B$3)),IF(M935="WON",(((K935-1)*'results log'!$B$2)*(1-$B$3)),IF(M935="PLACED",(((L935-1)*'results log'!$B$2)*(1-$B$3))-'results log'!$B$2,IF(J935=0,-'results log'!$B$2,-('results log'!$B$2*2))))))*E935),0))</f>
        <v>0</v>
      </c>
      <c r="S935" s="34"/>
      <c r="T935" s="19">
        <f t="shared" si="48"/>
        <v>1</v>
      </c>
    </row>
    <row r="936" spans="8:20" ht="15">
      <c r="H936" s="31"/>
      <c r="I936" s="31"/>
      <c r="J936" s="31"/>
      <c r="M936" s="25"/>
      <c r="N936" s="32">
        <f>((G936-1)*(1-(IF(H936="no",0,'results log'!$B$3)))+1)</f>
        <v>0.050000000000000044</v>
      </c>
      <c r="O936" s="32">
        <f t="shared" si="49"/>
        <v>0</v>
      </c>
      <c r="P936" s="33"/>
      <c r="Q936" s="34"/>
      <c r="R936" s="34">
        <f>IF(ISBLANK(M936),,IF(T936&lt;&gt;1,((IF(M936="WON-EW",(((K936-1)*'results log'!$B$2)*(1-$B$3))+(((L936-1)*'results log'!$B$2)*(1-$B$3)),IF(M936="WON",(((K936-1)*'results log'!$B$2)*(1-$B$3)),IF(M936="PLACED",(((L936-1)*'results log'!$B$2)*(1-$B$3))-'results log'!$B$2,IF(J936=0,-'results log'!$B$2,-('results log'!$B$2*2))))))*E936),0))</f>
        <v>0</v>
      </c>
      <c r="S936" s="34"/>
      <c r="T936" s="19">
        <f t="shared" si="48"/>
        <v>1</v>
      </c>
    </row>
    <row r="937" spans="8:20" ht="15">
      <c r="H937" s="31"/>
      <c r="I937" s="31"/>
      <c r="J937" s="31"/>
      <c r="M937" s="25"/>
      <c r="N937" s="32">
        <f>((G937-1)*(1-(IF(H937="no",0,'results log'!$B$3)))+1)</f>
        <v>0.050000000000000044</v>
      </c>
      <c r="O937" s="32">
        <f t="shared" si="49"/>
        <v>0</v>
      </c>
      <c r="P937" s="33"/>
      <c r="Q937" s="34"/>
      <c r="R937" s="34">
        <f>IF(ISBLANK(M937),,IF(T937&lt;&gt;1,((IF(M937="WON-EW",(((K937-1)*'results log'!$B$2)*(1-$B$3))+(((L937-1)*'results log'!$B$2)*(1-$B$3)),IF(M937="WON",(((K937-1)*'results log'!$B$2)*(1-$B$3)),IF(M937="PLACED",(((L937-1)*'results log'!$B$2)*(1-$B$3))-'results log'!$B$2,IF(J937=0,-'results log'!$B$2,-('results log'!$B$2*2))))))*E937),0))</f>
        <v>0</v>
      </c>
      <c r="S937" s="34"/>
      <c r="T937" s="19">
        <f t="shared" si="48"/>
        <v>1</v>
      </c>
    </row>
    <row r="938" spans="8:20" ht="15">
      <c r="H938" s="31"/>
      <c r="I938" s="31"/>
      <c r="J938" s="31"/>
      <c r="M938" s="25"/>
      <c r="N938" s="32">
        <f>((G938-1)*(1-(IF(H938="no",0,'results log'!$B$3)))+1)</f>
        <v>0.050000000000000044</v>
      </c>
      <c r="O938" s="32">
        <f t="shared" si="49"/>
        <v>0</v>
      </c>
      <c r="P938" s="33"/>
      <c r="Q938" s="34"/>
      <c r="R938" s="34">
        <f>IF(ISBLANK(M938),,IF(T938&lt;&gt;1,((IF(M938="WON-EW",(((K938-1)*'results log'!$B$2)*(1-$B$3))+(((L938-1)*'results log'!$B$2)*(1-$B$3)),IF(M938="WON",(((K938-1)*'results log'!$B$2)*(1-$B$3)),IF(M938="PLACED",(((L938-1)*'results log'!$B$2)*(1-$B$3))-'results log'!$B$2,IF(J938=0,-'results log'!$B$2,-('results log'!$B$2*2))))))*E938),0))</f>
        <v>0</v>
      </c>
      <c r="S938" s="34"/>
      <c r="T938" s="19">
        <f t="shared" si="48"/>
        <v>1</v>
      </c>
    </row>
    <row r="939" spans="8:20" ht="15">
      <c r="H939" s="31"/>
      <c r="I939" s="31"/>
      <c r="J939" s="31"/>
      <c r="M939" s="25"/>
      <c r="N939" s="32">
        <f>((G939-1)*(1-(IF(H939="no",0,'results log'!$B$3)))+1)</f>
        <v>0.050000000000000044</v>
      </c>
      <c r="O939" s="32">
        <f t="shared" si="49"/>
        <v>0</v>
      </c>
      <c r="P939" s="33"/>
      <c r="Q939" s="34"/>
      <c r="R939" s="34">
        <f>IF(ISBLANK(M939),,IF(T939&lt;&gt;1,((IF(M939="WON-EW",(((K939-1)*'results log'!$B$2)*(1-$B$3))+(((L939-1)*'results log'!$B$2)*(1-$B$3)),IF(M939="WON",(((K939-1)*'results log'!$B$2)*(1-$B$3)),IF(M939="PLACED",(((L939-1)*'results log'!$B$2)*(1-$B$3))-'results log'!$B$2,IF(J939=0,-'results log'!$B$2,-('results log'!$B$2*2))))))*E939),0))</f>
        <v>0</v>
      </c>
      <c r="S939" s="34"/>
      <c r="T939" s="19">
        <f t="shared" si="48"/>
        <v>1</v>
      </c>
    </row>
    <row r="940" spans="8:20" ht="15">
      <c r="H940" s="31"/>
      <c r="I940" s="31"/>
      <c r="J940" s="31"/>
      <c r="M940" s="25"/>
      <c r="N940" s="32">
        <f>((G940-1)*(1-(IF(H940="no",0,'results log'!$B$3)))+1)</f>
        <v>0.050000000000000044</v>
      </c>
      <c r="O940" s="32">
        <f t="shared" si="49"/>
        <v>0</v>
      </c>
      <c r="P940" s="33"/>
      <c r="Q940" s="34"/>
      <c r="R940" s="34">
        <f>IF(ISBLANK(M940),,IF(T940&lt;&gt;1,((IF(M940="WON-EW",(((K940-1)*'results log'!$B$2)*(1-$B$3))+(((L940-1)*'results log'!$B$2)*(1-$B$3)),IF(M940="WON",(((K940-1)*'results log'!$B$2)*(1-$B$3)),IF(M940="PLACED",(((L940-1)*'results log'!$B$2)*(1-$B$3))-'results log'!$B$2,IF(J940=0,-'results log'!$B$2,-('results log'!$B$2*2))))))*E940),0))</f>
        <v>0</v>
      </c>
      <c r="S940" s="34"/>
      <c r="T940" s="19">
        <f t="shared" si="48"/>
        <v>1</v>
      </c>
    </row>
    <row r="941" spans="8:20" ht="15">
      <c r="H941" s="31"/>
      <c r="I941" s="31"/>
      <c r="J941" s="31"/>
      <c r="M941" s="25"/>
      <c r="N941" s="32">
        <f>((G941-1)*(1-(IF(H941="no",0,'results log'!$B$3)))+1)</f>
        <v>0.050000000000000044</v>
      </c>
      <c r="O941" s="32">
        <f t="shared" si="49"/>
        <v>0</v>
      </c>
      <c r="P941" s="33"/>
      <c r="Q941" s="34"/>
      <c r="R941" s="34">
        <f>IF(ISBLANK(M941),,IF(T941&lt;&gt;1,((IF(M941="WON-EW",(((K941-1)*'results log'!$B$2)*(1-$B$3))+(((L941-1)*'results log'!$B$2)*(1-$B$3)),IF(M941="WON",(((K941-1)*'results log'!$B$2)*(1-$B$3)),IF(M941="PLACED",(((L941-1)*'results log'!$B$2)*(1-$B$3))-'results log'!$B$2,IF(J941=0,-'results log'!$B$2,-('results log'!$B$2*2))))))*E941),0))</f>
        <v>0</v>
      </c>
      <c r="S941" s="34"/>
      <c r="T941" s="19">
        <f t="shared" si="48"/>
        <v>1</v>
      </c>
    </row>
    <row r="942" spans="8:20" ht="15">
      <c r="H942" s="31"/>
      <c r="I942" s="31"/>
      <c r="J942" s="31"/>
      <c r="M942" s="25"/>
      <c r="N942" s="32">
        <f>((G942-1)*(1-(IF(H942="no",0,'results log'!$B$3)))+1)</f>
        <v>0.050000000000000044</v>
      </c>
      <c r="O942" s="32">
        <f t="shared" si="49"/>
        <v>0</v>
      </c>
      <c r="P942" s="33"/>
      <c r="Q942" s="34"/>
      <c r="R942" s="34">
        <f>IF(ISBLANK(M942),,IF(T942&lt;&gt;1,((IF(M942="WON-EW",(((K942-1)*'results log'!$B$2)*(1-$B$3))+(((L942-1)*'results log'!$B$2)*(1-$B$3)),IF(M942="WON",(((K942-1)*'results log'!$B$2)*(1-$B$3)),IF(M942="PLACED",(((L942-1)*'results log'!$B$2)*(1-$B$3))-'results log'!$B$2,IF(J942=0,-'results log'!$B$2,-('results log'!$B$2*2))))))*E942),0))</f>
        <v>0</v>
      </c>
      <c r="S942" s="34"/>
      <c r="T942" s="19">
        <f t="shared" si="48"/>
        <v>1</v>
      </c>
    </row>
    <row r="943" spans="8:20" ht="15">
      <c r="H943" s="31"/>
      <c r="I943" s="31"/>
      <c r="J943" s="31"/>
      <c r="M943" s="25"/>
      <c r="N943" s="32">
        <f>((G943-1)*(1-(IF(H943="no",0,'results log'!$B$3)))+1)</f>
        <v>0.050000000000000044</v>
      </c>
      <c r="O943" s="32">
        <f t="shared" si="49"/>
        <v>0</v>
      </c>
      <c r="P943" s="33"/>
      <c r="Q943" s="34"/>
      <c r="R943" s="34">
        <f>IF(ISBLANK(M943),,IF(T943&lt;&gt;1,((IF(M943="WON-EW",(((K943-1)*'results log'!$B$2)*(1-$B$3))+(((L943-1)*'results log'!$B$2)*(1-$B$3)),IF(M943="WON",(((K943-1)*'results log'!$B$2)*(1-$B$3)),IF(M943="PLACED",(((L943-1)*'results log'!$B$2)*(1-$B$3))-'results log'!$B$2,IF(J943=0,-'results log'!$B$2,-('results log'!$B$2*2))))))*E943),0))</f>
        <v>0</v>
      </c>
      <c r="S943" s="34"/>
      <c r="T943" s="19">
        <f t="shared" si="48"/>
        <v>1</v>
      </c>
    </row>
    <row r="944" spans="8:20" ht="15">
      <c r="H944" s="31"/>
      <c r="I944" s="31"/>
      <c r="J944" s="31"/>
      <c r="M944" s="25"/>
      <c r="N944" s="32">
        <f>((G944-1)*(1-(IF(H944="no",0,'results log'!$B$3)))+1)</f>
        <v>0.050000000000000044</v>
      </c>
      <c r="O944" s="32">
        <f t="shared" si="49"/>
        <v>0</v>
      </c>
      <c r="P944" s="33"/>
      <c r="Q944" s="34"/>
      <c r="R944" s="34">
        <f>IF(ISBLANK(M944),,IF(T944&lt;&gt;1,((IF(M944="WON-EW",(((K944-1)*'results log'!$B$2)*(1-$B$3))+(((L944-1)*'results log'!$B$2)*(1-$B$3)),IF(M944="WON",(((K944-1)*'results log'!$B$2)*(1-$B$3)),IF(M944="PLACED",(((L944-1)*'results log'!$B$2)*(1-$B$3))-'results log'!$B$2,IF(J944=0,-'results log'!$B$2,-('results log'!$B$2*2))))))*E944),0))</f>
        <v>0</v>
      </c>
      <c r="S944" s="34"/>
      <c r="T944" s="19">
        <f t="shared" si="48"/>
        <v>1</v>
      </c>
    </row>
    <row r="945" spans="8:20" ht="15">
      <c r="H945" s="31"/>
      <c r="I945" s="31"/>
      <c r="J945" s="31"/>
      <c r="M945" s="25"/>
      <c r="N945" s="32">
        <f>((G945-1)*(1-(IF(H945="no",0,'results log'!$B$3)))+1)</f>
        <v>0.050000000000000044</v>
      </c>
      <c r="O945" s="32">
        <f t="shared" si="49"/>
        <v>0</v>
      </c>
      <c r="P945" s="33"/>
      <c r="Q945" s="34"/>
      <c r="R945" s="34">
        <f>IF(ISBLANK(M945),,IF(T945&lt;&gt;1,((IF(M945="WON-EW",(((K945-1)*'results log'!$B$2)*(1-$B$3))+(((L945-1)*'results log'!$B$2)*(1-$B$3)),IF(M945="WON",(((K945-1)*'results log'!$B$2)*(1-$B$3)),IF(M945="PLACED",(((L945-1)*'results log'!$B$2)*(1-$B$3))-'results log'!$B$2,IF(J945=0,-'results log'!$B$2,-('results log'!$B$2*2))))))*E945),0))</f>
        <v>0</v>
      </c>
      <c r="S945" s="34"/>
      <c r="T945" s="19">
        <f t="shared" si="48"/>
        <v>1</v>
      </c>
    </row>
    <row r="946" spans="8:20" ht="15">
      <c r="H946" s="31"/>
      <c r="I946" s="31"/>
      <c r="J946" s="31"/>
      <c r="M946" s="25"/>
      <c r="N946" s="32">
        <f>((G946-1)*(1-(IF(H946="no",0,'results log'!$B$3)))+1)</f>
        <v>0.050000000000000044</v>
      </c>
      <c r="O946" s="32">
        <f t="shared" si="49"/>
        <v>0</v>
      </c>
      <c r="P946" s="33"/>
      <c r="Q946" s="34"/>
      <c r="R946" s="34">
        <f>IF(ISBLANK(M946),,IF(T946&lt;&gt;1,((IF(M946="WON-EW",(((K946-1)*'results log'!$B$2)*(1-$B$3))+(((L946-1)*'results log'!$B$2)*(1-$B$3)),IF(M946="WON",(((K946-1)*'results log'!$B$2)*(1-$B$3)),IF(M946="PLACED",(((L946-1)*'results log'!$B$2)*(1-$B$3))-'results log'!$B$2,IF(J946=0,-'results log'!$B$2,-('results log'!$B$2*2))))))*E946),0))</f>
        <v>0</v>
      </c>
      <c r="S946" s="34"/>
      <c r="T946" s="19">
        <f t="shared" si="48"/>
        <v>1</v>
      </c>
    </row>
    <row r="947" spans="8:20" ht="15">
      <c r="H947" s="31"/>
      <c r="I947" s="31"/>
      <c r="J947" s="31"/>
      <c r="M947" s="25"/>
      <c r="N947" s="32">
        <f>((G947-1)*(1-(IF(H947="no",0,'results log'!$B$3)))+1)</f>
        <v>0.050000000000000044</v>
      </c>
      <c r="O947" s="32">
        <f t="shared" si="49"/>
        <v>0</v>
      </c>
      <c r="P947" s="33"/>
      <c r="Q947" s="34"/>
      <c r="R947" s="34">
        <f>IF(ISBLANK(M947),,IF(T947&lt;&gt;1,((IF(M947="WON-EW",(((K947-1)*'results log'!$B$2)*(1-$B$3))+(((L947-1)*'results log'!$B$2)*(1-$B$3)),IF(M947="WON",(((K947-1)*'results log'!$B$2)*(1-$B$3)),IF(M947="PLACED",(((L947-1)*'results log'!$B$2)*(1-$B$3))-'results log'!$B$2,IF(J947=0,-'results log'!$B$2,-('results log'!$B$2*2))))))*E947),0))</f>
        <v>0</v>
      </c>
      <c r="S947" s="34"/>
      <c r="T947" s="19">
        <f t="shared" si="48"/>
        <v>1</v>
      </c>
    </row>
    <row r="948" spans="8:20" ht="15">
      <c r="H948" s="31"/>
      <c r="I948" s="31"/>
      <c r="J948" s="31"/>
      <c r="M948" s="25"/>
      <c r="N948" s="32">
        <f>((G948-1)*(1-(IF(H948="no",0,'results log'!$B$3)))+1)</f>
        <v>0.050000000000000044</v>
      </c>
      <c r="O948" s="32">
        <f t="shared" si="49"/>
        <v>0</v>
      </c>
      <c r="P948" s="33"/>
      <c r="Q948" s="34"/>
      <c r="R948" s="34">
        <f>IF(ISBLANK(M948),,IF(T948&lt;&gt;1,((IF(M948="WON-EW",(((K948-1)*'results log'!$B$2)*(1-$B$3))+(((L948-1)*'results log'!$B$2)*(1-$B$3)),IF(M948="WON",(((K948-1)*'results log'!$B$2)*(1-$B$3)),IF(M948="PLACED",(((L948-1)*'results log'!$B$2)*(1-$B$3))-'results log'!$B$2,IF(J948=0,-'results log'!$B$2,-('results log'!$B$2*2))))))*E948),0))</f>
        <v>0</v>
      </c>
      <c r="S948" s="34"/>
      <c r="T948" s="19">
        <f t="shared" si="48"/>
        <v>1</v>
      </c>
    </row>
    <row r="949" spans="8:20" ht="15">
      <c r="H949" s="31"/>
      <c r="I949" s="31"/>
      <c r="J949" s="31"/>
      <c r="M949" s="25"/>
      <c r="N949" s="32">
        <f>((G949-1)*(1-(IF(H949="no",0,'results log'!$B$3)))+1)</f>
        <v>0.050000000000000044</v>
      </c>
      <c r="O949" s="32">
        <f t="shared" si="49"/>
        <v>0</v>
      </c>
      <c r="P949" s="33"/>
      <c r="Q949" s="34"/>
      <c r="R949" s="34">
        <f>IF(ISBLANK(M949),,IF(T949&lt;&gt;1,((IF(M949="WON-EW",(((K949-1)*'results log'!$B$2)*(1-$B$3))+(((L949-1)*'results log'!$B$2)*(1-$B$3)),IF(M949="WON",(((K949-1)*'results log'!$B$2)*(1-$B$3)),IF(M949="PLACED",(((L949-1)*'results log'!$B$2)*(1-$B$3))-'results log'!$B$2,IF(J949=0,-'results log'!$B$2,-('results log'!$B$2*2))))))*E949),0))</f>
        <v>0</v>
      </c>
      <c r="S949" s="34"/>
      <c r="T949" s="19">
        <f t="shared" si="48"/>
        <v>1</v>
      </c>
    </row>
    <row r="950" spans="8:20" ht="15">
      <c r="H950" s="31"/>
      <c r="I950" s="31"/>
      <c r="J950" s="31"/>
      <c r="M950" s="25"/>
      <c r="N950" s="32">
        <f>((G950-1)*(1-(IF(H950="no",0,'results log'!$B$3)))+1)</f>
        <v>0.050000000000000044</v>
      </c>
      <c r="O950" s="32">
        <f t="shared" si="49"/>
        <v>0</v>
      </c>
      <c r="P950" s="33"/>
      <c r="Q950" s="34"/>
      <c r="R950" s="34">
        <f>IF(ISBLANK(M950),,IF(T950&lt;&gt;1,((IF(M950="WON-EW",(((K950-1)*'results log'!$B$2)*(1-$B$3))+(((L950-1)*'results log'!$B$2)*(1-$B$3)),IF(M950="WON",(((K950-1)*'results log'!$B$2)*(1-$B$3)),IF(M950="PLACED",(((L950-1)*'results log'!$B$2)*(1-$B$3))-'results log'!$B$2,IF(J950=0,-'results log'!$B$2,-('results log'!$B$2*2))))))*E950),0))</f>
        <v>0</v>
      </c>
      <c r="S950" s="34"/>
      <c r="T950" s="19">
        <f t="shared" si="48"/>
        <v>1</v>
      </c>
    </row>
    <row r="951" spans="8:20" ht="15">
      <c r="H951" s="31"/>
      <c r="I951" s="31"/>
      <c r="J951" s="31"/>
      <c r="M951" s="25"/>
      <c r="N951" s="32">
        <f>((G951-1)*(1-(IF(H951="no",0,'results log'!$B$3)))+1)</f>
        <v>0.050000000000000044</v>
      </c>
      <c r="O951" s="32">
        <f t="shared" si="49"/>
        <v>0</v>
      </c>
      <c r="P951" s="33"/>
      <c r="Q951" s="34"/>
      <c r="R951" s="34">
        <f>IF(ISBLANK(M951),,IF(T951&lt;&gt;1,((IF(M951="WON-EW",(((K951-1)*'results log'!$B$2)*(1-$B$3))+(((L951-1)*'results log'!$B$2)*(1-$B$3)),IF(M951="WON",(((K951-1)*'results log'!$B$2)*(1-$B$3)),IF(M951="PLACED",(((L951-1)*'results log'!$B$2)*(1-$B$3))-'results log'!$B$2,IF(J951=0,-'results log'!$B$2,-('results log'!$B$2*2))))))*E951),0))</f>
        <v>0</v>
      </c>
      <c r="S951" s="34"/>
      <c r="T951" s="19">
        <f t="shared" si="48"/>
        <v>1</v>
      </c>
    </row>
    <row r="952" spans="8:20" ht="15">
      <c r="H952" s="31"/>
      <c r="I952" s="31"/>
      <c r="J952" s="31"/>
      <c r="M952" s="25"/>
      <c r="N952" s="32">
        <f>((G952-1)*(1-(IF(H952="no",0,'results log'!$B$3)))+1)</f>
        <v>0.050000000000000044</v>
      </c>
      <c r="O952" s="32">
        <f t="shared" si="49"/>
        <v>0</v>
      </c>
      <c r="P952" s="33"/>
      <c r="Q952" s="34"/>
      <c r="R952" s="34">
        <f>IF(ISBLANK(M952),,IF(T952&lt;&gt;1,((IF(M952="WON-EW",(((K952-1)*'results log'!$B$2)*(1-$B$3))+(((L952-1)*'results log'!$B$2)*(1-$B$3)),IF(M952="WON",(((K952-1)*'results log'!$B$2)*(1-$B$3)),IF(M952="PLACED",(((L952-1)*'results log'!$B$2)*(1-$B$3))-'results log'!$B$2,IF(J952=0,-'results log'!$B$2,-('results log'!$B$2*2))))))*E952),0))</f>
        <v>0</v>
      </c>
      <c r="S952" s="34"/>
      <c r="T952" s="19">
        <f t="shared" si="48"/>
        <v>1</v>
      </c>
    </row>
    <row r="953" spans="8:20" ht="15">
      <c r="H953" s="31"/>
      <c r="I953" s="31"/>
      <c r="J953" s="31"/>
      <c r="M953" s="25"/>
      <c r="N953" s="32">
        <f>((G953-1)*(1-(IF(H953="no",0,'results log'!$B$3)))+1)</f>
        <v>0.050000000000000044</v>
      </c>
      <c r="O953" s="32">
        <f t="shared" si="49"/>
        <v>0</v>
      </c>
      <c r="P953" s="33"/>
      <c r="Q953" s="34"/>
      <c r="R953" s="34">
        <f>IF(ISBLANK(M953),,IF(T953&lt;&gt;1,((IF(M953="WON-EW",(((K953-1)*'results log'!$B$2)*(1-$B$3))+(((L953-1)*'results log'!$B$2)*(1-$B$3)),IF(M953="WON",(((K953-1)*'results log'!$B$2)*(1-$B$3)),IF(M953="PLACED",(((L953-1)*'results log'!$B$2)*(1-$B$3))-'results log'!$B$2,IF(J953=0,-'results log'!$B$2,-('results log'!$B$2*2))))))*E953),0))</f>
        <v>0</v>
      </c>
      <c r="S953" s="34"/>
      <c r="T953" s="19">
        <f t="shared" si="48"/>
        <v>1</v>
      </c>
    </row>
    <row r="954" spans="8:20" ht="15">
      <c r="H954" s="31"/>
      <c r="I954" s="31"/>
      <c r="J954" s="31"/>
      <c r="M954" s="25"/>
      <c r="N954" s="32">
        <f>((G954-1)*(1-(IF(H954="no",0,'results log'!$B$3)))+1)</f>
        <v>0.050000000000000044</v>
      </c>
      <c r="O954" s="32">
        <f t="shared" si="49"/>
        <v>0</v>
      </c>
      <c r="P954" s="33"/>
      <c r="Q954" s="34"/>
      <c r="R954" s="34">
        <f>IF(ISBLANK(M954),,IF(T954&lt;&gt;1,((IF(M954="WON-EW",(((K954-1)*'results log'!$B$2)*(1-$B$3))+(((L954-1)*'results log'!$B$2)*(1-$B$3)),IF(M954="WON",(((K954-1)*'results log'!$B$2)*(1-$B$3)),IF(M954="PLACED",(((L954-1)*'results log'!$B$2)*(1-$B$3))-'results log'!$B$2,IF(J954=0,-'results log'!$B$2,-('results log'!$B$2*2))))))*E954),0))</f>
        <v>0</v>
      </c>
      <c r="S954" s="34"/>
      <c r="T954" s="19">
        <f t="shared" si="48"/>
        <v>1</v>
      </c>
    </row>
    <row r="955" spans="8:20" ht="15">
      <c r="H955" s="31"/>
      <c r="I955" s="31"/>
      <c r="J955" s="31"/>
      <c r="M955" s="25"/>
      <c r="N955" s="32">
        <f>((G955-1)*(1-(IF(H955="no",0,'results log'!$B$3)))+1)</f>
        <v>0.050000000000000044</v>
      </c>
      <c r="O955" s="32">
        <f t="shared" si="49"/>
        <v>0</v>
      </c>
      <c r="P955" s="33"/>
      <c r="Q955" s="34"/>
      <c r="R955" s="34">
        <f>IF(ISBLANK(M955),,IF(T955&lt;&gt;1,((IF(M955="WON-EW",(((K955-1)*'results log'!$B$2)*(1-$B$3))+(((L955-1)*'results log'!$B$2)*(1-$B$3)),IF(M955="WON",(((K955-1)*'results log'!$B$2)*(1-$B$3)),IF(M955="PLACED",(((L955-1)*'results log'!$B$2)*(1-$B$3))-'results log'!$B$2,IF(J955=0,-'results log'!$B$2,-('results log'!$B$2*2))))))*E955),0))</f>
        <v>0</v>
      </c>
      <c r="S955" s="34"/>
      <c r="T955" s="19">
        <f t="shared" si="48"/>
        <v>1</v>
      </c>
    </row>
    <row r="956" spans="8:20" ht="15">
      <c r="H956" s="31"/>
      <c r="I956" s="31"/>
      <c r="J956" s="31"/>
      <c r="M956" s="25"/>
      <c r="N956" s="32">
        <f>((G956-1)*(1-(IF(H956="no",0,'results log'!$B$3)))+1)</f>
        <v>0.050000000000000044</v>
      </c>
      <c r="O956" s="32">
        <f t="shared" si="49"/>
        <v>0</v>
      </c>
      <c r="P956" s="33"/>
      <c r="Q956" s="34"/>
      <c r="R956" s="34">
        <f>IF(ISBLANK(M956),,IF(T956&lt;&gt;1,((IF(M956="WON-EW",(((K956-1)*'results log'!$B$2)*(1-$B$3))+(((L956-1)*'results log'!$B$2)*(1-$B$3)),IF(M956="WON",(((K956-1)*'results log'!$B$2)*(1-$B$3)),IF(M956="PLACED",(((L956-1)*'results log'!$B$2)*(1-$B$3))-'results log'!$B$2,IF(J956=0,-'results log'!$B$2,-('results log'!$B$2*2))))))*E956),0))</f>
        <v>0</v>
      </c>
      <c r="S956" s="34"/>
      <c r="T956" s="19">
        <f t="shared" si="48"/>
        <v>1</v>
      </c>
    </row>
    <row r="957" spans="8:20" ht="15">
      <c r="H957" s="31"/>
      <c r="I957" s="31"/>
      <c r="J957" s="31"/>
      <c r="M957" s="25"/>
      <c r="N957" s="32">
        <f>((G957-1)*(1-(IF(H957="no",0,'results log'!$B$3)))+1)</f>
        <v>0.050000000000000044</v>
      </c>
      <c r="O957" s="32">
        <f t="shared" si="49"/>
        <v>0</v>
      </c>
      <c r="P957" s="33"/>
      <c r="Q957" s="34"/>
      <c r="R957" s="34">
        <f>IF(ISBLANK(M957),,IF(T957&lt;&gt;1,((IF(M957="WON-EW",(((K957-1)*'results log'!$B$2)*(1-$B$3))+(((L957-1)*'results log'!$B$2)*(1-$B$3)),IF(M957="WON",(((K957-1)*'results log'!$B$2)*(1-$B$3)),IF(M957="PLACED",(((L957-1)*'results log'!$B$2)*(1-$B$3))-'results log'!$B$2,IF(J957=0,-'results log'!$B$2,-('results log'!$B$2*2))))))*E957),0))</f>
        <v>0</v>
      </c>
      <c r="S957" s="34"/>
      <c r="T957" s="19">
        <f t="shared" si="48"/>
        <v>1</v>
      </c>
    </row>
    <row r="958" spans="8:20" ht="15">
      <c r="H958" s="31"/>
      <c r="I958" s="31"/>
      <c r="J958" s="31"/>
      <c r="M958" s="25"/>
      <c r="N958" s="32">
        <f>((G958-1)*(1-(IF(H958="no",0,'results log'!$B$3)))+1)</f>
        <v>0.050000000000000044</v>
      </c>
      <c r="O958" s="32">
        <f t="shared" si="49"/>
        <v>0</v>
      </c>
      <c r="P958" s="33"/>
      <c r="Q958" s="34"/>
      <c r="R958" s="34">
        <f>IF(ISBLANK(M958),,IF(T958&lt;&gt;1,((IF(M958="WON-EW",(((K958-1)*'results log'!$B$2)*(1-$B$3))+(((L958-1)*'results log'!$B$2)*(1-$B$3)),IF(M958="WON",(((K958-1)*'results log'!$B$2)*(1-$B$3)),IF(M958="PLACED",(((L958-1)*'results log'!$B$2)*(1-$B$3))-'results log'!$B$2,IF(J958=0,-'results log'!$B$2,-('results log'!$B$2*2))))))*E958),0))</f>
        <v>0</v>
      </c>
      <c r="S958" s="34"/>
      <c r="T958" s="19">
        <f t="shared" si="48"/>
        <v>1</v>
      </c>
    </row>
    <row r="959" spans="8:20" ht="15">
      <c r="H959" s="31"/>
      <c r="I959" s="31"/>
      <c r="J959" s="31"/>
      <c r="M959" s="25"/>
      <c r="N959" s="32">
        <f>((G959-1)*(1-(IF(H959="no",0,'results log'!$B$3)))+1)</f>
        <v>0.050000000000000044</v>
      </c>
      <c r="O959" s="32">
        <f t="shared" si="49"/>
        <v>0</v>
      </c>
      <c r="P959" s="33"/>
      <c r="Q959" s="34"/>
      <c r="R959" s="34">
        <f>IF(ISBLANK(M959),,IF(T959&lt;&gt;1,((IF(M959="WON-EW",(((K959-1)*'results log'!$B$2)*(1-$B$3))+(((L959-1)*'results log'!$B$2)*(1-$B$3)),IF(M959="WON",(((K959-1)*'results log'!$B$2)*(1-$B$3)),IF(M959="PLACED",(((L959-1)*'results log'!$B$2)*(1-$B$3))-'results log'!$B$2,IF(J959=0,-'results log'!$B$2,-('results log'!$B$2*2))))))*E959),0))</f>
        <v>0</v>
      </c>
      <c r="S959" s="34"/>
      <c r="T959" s="19">
        <f t="shared" si="48"/>
        <v>1</v>
      </c>
    </row>
    <row r="960" spans="8:20" ht="15">
      <c r="H960" s="31"/>
      <c r="I960" s="31"/>
      <c r="J960" s="31"/>
      <c r="M960" s="25"/>
      <c r="N960" s="32">
        <f>((G960-1)*(1-(IF(H960="no",0,'results log'!$B$3)))+1)</f>
        <v>0.050000000000000044</v>
      </c>
      <c r="O960" s="32">
        <f t="shared" si="49"/>
        <v>0</v>
      </c>
      <c r="P960" s="33"/>
      <c r="Q960" s="34"/>
      <c r="R960" s="34">
        <f>IF(ISBLANK(M960),,IF(T960&lt;&gt;1,((IF(M960="WON-EW",(((K960-1)*'results log'!$B$2)*(1-$B$3))+(((L960-1)*'results log'!$B$2)*(1-$B$3)),IF(M960="WON",(((K960-1)*'results log'!$B$2)*(1-$B$3)),IF(M960="PLACED",(((L960-1)*'results log'!$B$2)*(1-$B$3))-'results log'!$B$2,IF(J960=0,-'results log'!$B$2,-('results log'!$B$2*2))))))*E960),0))</f>
        <v>0</v>
      </c>
      <c r="S960" s="34"/>
      <c r="T960" s="19">
        <f t="shared" si="48"/>
        <v>1</v>
      </c>
    </row>
    <row r="961" spans="8:20" ht="15">
      <c r="H961" s="31"/>
      <c r="I961" s="31"/>
      <c r="J961" s="31"/>
      <c r="M961" s="25"/>
      <c r="N961" s="32">
        <f>((G961-1)*(1-(IF(H961="no",0,'results log'!$B$3)))+1)</f>
        <v>0.050000000000000044</v>
      </c>
      <c r="O961" s="32">
        <f t="shared" si="49"/>
        <v>0</v>
      </c>
      <c r="P961" s="33"/>
      <c r="Q961" s="34"/>
      <c r="R961" s="34">
        <f>IF(ISBLANK(M961),,IF(T961&lt;&gt;1,((IF(M961="WON-EW",(((K961-1)*'results log'!$B$2)*(1-$B$3))+(((L961-1)*'results log'!$B$2)*(1-$B$3)),IF(M961="WON",(((K961-1)*'results log'!$B$2)*(1-$B$3)),IF(M961="PLACED",(((L961-1)*'results log'!$B$2)*(1-$B$3))-'results log'!$B$2,IF(J961=0,-'results log'!$B$2,-('results log'!$B$2*2))))))*E961),0))</f>
        <v>0</v>
      </c>
      <c r="S961" s="34"/>
      <c r="T961" s="19">
        <f t="shared" si="48"/>
        <v>1</v>
      </c>
    </row>
    <row r="962" spans="8:20" ht="15">
      <c r="H962" s="31"/>
      <c r="I962" s="31"/>
      <c r="J962" s="31"/>
      <c r="M962" s="25"/>
      <c r="N962" s="32">
        <f>((G962-1)*(1-(IF(H962="no",0,'results log'!$B$3)))+1)</f>
        <v>0.050000000000000044</v>
      </c>
      <c r="O962" s="32">
        <f t="shared" si="49"/>
        <v>0</v>
      </c>
      <c r="P962" s="33"/>
      <c r="Q962" s="34"/>
      <c r="R962" s="34">
        <f>IF(ISBLANK(M962),,IF(T962&lt;&gt;1,((IF(M962="WON-EW",(((K962-1)*'results log'!$B$2)*(1-$B$3))+(((L962-1)*'results log'!$B$2)*(1-$B$3)),IF(M962="WON",(((K962-1)*'results log'!$B$2)*(1-$B$3)),IF(M962="PLACED",(((L962-1)*'results log'!$B$2)*(1-$B$3))-'results log'!$B$2,IF(J962=0,-'results log'!$B$2,-('results log'!$B$2*2))))))*E962),0))</f>
        <v>0</v>
      </c>
      <c r="S962" s="34"/>
      <c r="T962" s="19">
        <f t="shared" si="48"/>
        <v>1</v>
      </c>
    </row>
    <row r="963" spans="8:20" ht="15">
      <c r="H963" s="31"/>
      <c r="I963" s="31"/>
      <c r="J963" s="31"/>
      <c r="M963" s="25"/>
      <c r="N963" s="32">
        <f>((G963-1)*(1-(IF(H963="no",0,'results log'!$B$3)))+1)</f>
        <v>0.050000000000000044</v>
      </c>
      <c r="O963" s="32">
        <f t="shared" si="49"/>
        <v>0</v>
      </c>
      <c r="P963" s="33"/>
      <c r="Q963" s="34"/>
      <c r="R963" s="34">
        <f>IF(ISBLANK(M963),,IF(T963&lt;&gt;1,((IF(M963="WON-EW",(((K963-1)*'results log'!$B$2)*(1-$B$3))+(((L963-1)*'results log'!$B$2)*(1-$B$3)),IF(M963="WON",(((K963-1)*'results log'!$B$2)*(1-$B$3)),IF(M963="PLACED",(((L963-1)*'results log'!$B$2)*(1-$B$3))-'results log'!$B$2,IF(J963=0,-'results log'!$B$2,-('results log'!$B$2*2))))))*E963),0))</f>
        <v>0</v>
      </c>
      <c r="S963" s="34"/>
      <c r="T963" s="19">
        <f t="shared" si="48"/>
        <v>1</v>
      </c>
    </row>
    <row r="964" spans="8:20" ht="15">
      <c r="H964" s="31"/>
      <c r="I964" s="31"/>
      <c r="J964" s="31"/>
      <c r="M964" s="25"/>
      <c r="N964" s="32">
        <f>((G964-1)*(1-(IF(H964="no",0,'results log'!$B$3)))+1)</f>
        <v>0.050000000000000044</v>
      </c>
      <c r="O964" s="32">
        <f t="shared" si="49"/>
        <v>0</v>
      </c>
      <c r="P964" s="33"/>
      <c r="Q964" s="34"/>
      <c r="R964" s="34">
        <f>IF(ISBLANK(M964),,IF(T964&lt;&gt;1,((IF(M964="WON-EW",(((K964-1)*'results log'!$B$2)*(1-$B$3))+(((L964-1)*'results log'!$B$2)*(1-$B$3)),IF(M964="WON",(((K964-1)*'results log'!$B$2)*(1-$B$3)),IF(M964="PLACED",(((L964-1)*'results log'!$B$2)*(1-$B$3))-'results log'!$B$2,IF(J964=0,-'results log'!$B$2,-('results log'!$B$2*2))))))*E964),0))</f>
        <v>0</v>
      </c>
      <c r="S964" s="34"/>
      <c r="T964" s="19">
        <f t="shared" si="48"/>
        <v>1</v>
      </c>
    </row>
    <row r="965" spans="8:20" ht="15">
      <c r="H965" s="31"/>
      <c r="I965" s="31"/>
      <c r="J965" s="31"/>
      <c r="M965" s="25"/>
      <c r="N965" s="32">
        <f>((G965-1)*(1-(IF(H965="no",0,'results log'!$B$3)))+1)</f>
        <v>0.050000000000000044</v>
      </c>
      <c r="O965" s="32">
        <f t="shared" si="49"/>
        <v>0</v>
      </c>
      <c r="P965" s="33"/>
      <c r="Q965" s="34"/>
      <c r="R965" s="34">
        <f>IF(ISBLANK(M965),,IF(T965&lt;&gt;1,((IF(M965="WON-EW",(((K965-1)*'results log'!$B$2)*(1-$B$3))+(((L965-1)*'results log'!$B$2)*(1-$B$3)),IF(M965="WON",(((K965-1)*'results log'!$B$2)*(1-$B$3)),IF(M965="PLACED",(((L965-1)*'results log'!$B$2)*(1-$B$3))-'results log'!$B$2,IF(J965=0,-'results log'!$B$2,-('results log'!$B$2*2))))))*E965),0))</f>
        <v>0</v>
      </c>
      <c r="S965" s="34"/>
      <c r="T965" s="19">
        <f t="shared" si="48"/>
        <v>1</v>
      </c>
    </row>
    <row r="966" spans="8:20" ht="15">
      <c r="H966" s="31"/>
      <c r="I966" s="31"/>
      <c r="J966" s="31"/>
      <c r="M966" s="25"/>
      <c r="N966" s="32">
        <f>((G966-1)*(1-(IF(H966="no",0,'results log'!$B$3)))+1)</f>
        <v>0.050000000000000044</v>
      </c>
      <c r="O966" s="32">
        <f t="shared" si="49"/>
        <v>0</v>
      </c>
      <c r="P966" s="33"/>
      <c r="Q966" s="34"/>
      <c r="R966" s="34">
        <f>IF(ISBLANK(M966),,IF(T966&lt;&gt;1,((IF(M966="WON-EW",(((K966-1)*'results log'!$B$2)*(1-$B$3))+(((L966-1)*'results log'!$B$2)*(1-$B$3)),IF(M966="WON",(((K966-1)*'results log'!$B$2)*(1-$B$3)),IF(M966="PLACED",(((L966-1)*'results log'!$B$2)*(1-$B$3))-'results log'!$B$2,IF(J966=0,-'results log'!$B$2,-('results log'!$B$2*2))))))*E966),0))</f>
        <v>0</v>
      </c>
      <c r="S966" s="34"/>
      <c r="T966" s="19">
        <f t="shared" si="48"/>
        <v>1</v>
      </c>
    </row>
    <row r="967" spans="8:20" ht="15">
      <c r="H967" s="31"/>
      <c r="I967" s="31"/>
      <c r="J967" s="31"/>
      <c r="M967" s="25"/>
      <c r="N967" s="32">
        <f>((G967-1)*(1-(IF(H967="no",0,'results log'!$B$3)))+1)</f>
        <v>0.050000000000000044</v>
      </c>
      <c r="O967" s="32">
        <f t="shared" si="49"/>
        <v>0</v>
      </c>
      <c r="P967" s="33"/>
      <c r="Q967" s="34"/>
      <c r="R967" s="34">
        <f>IF(ISBLANK(M967),,IF(T967&lt;&gt;1,((IF(M967="WON-EW",(((K967-1)*'results log'!$B$2)*(1-$B$3))+(((L967-1)*'results log'!$B$2)*(1-$B$3)),IF(M967="WON",(((K967-1)*'results log'!$B$2)*(1-$B$3)),IF(M967="PLACED",(((L967-1)*'results log'!$B$2)*(1-$B$3))-'results log'!$B$2,IF(J967=0,-'results log'!$B$2,-('results log'!$B$2*2))))))*E967),0))</f>
        <v>0</v>
      </c>
      <c r="S967" s="34"/>
      <c r="T967" s="19">
        <f t="shared" si="48"/>
        <v>1</v>
      </c>
    </row>
    <row r="968" spans="8:20" ht="15">
      <c r="H968" s="31"/>
      <c r="I968" s="31"/>
      <c r="J968" s="31"/>
      <c r="M968" s="25"/>
      <c r="N968" s="32">
        <f>((G968-1)*(1-(IF(H968="no",0,'results log'!$B$3)))+1)</f>
        <v>0.050000000000000044</v>
      </c>
      <c r="O968" s="32">
        <f t="shared" si="49"/>
        <v>0</v>
      </c>
      <c r="P968" s="33"/>
      <c r="Q968" s="34"/>
      <c r="R968" s="34">
        <f>IF(ISBLANK(M968),,IF(T968&lt;&gt;1,((IF(M968="WON-EW",(((K968-1)*'results log'!$B$2)*(1-$B$3))+(((L968-1)*'results log'!$B$2)*(1-$B$3)),IF(M968="WON",(((K968-1)*'results log'!$B$2)*(1-$B$3)),IF(M968="PLACED",(((L968-1)*'results log'!$B$2)*(1-$B$3))-'results log'!$B$2,IF(J968=0,-'results log'!$B$2,-('results log'!$B$2*2))))))*E968),0))</f>
        <v>0</v>
      </c>
      <c r="S968" s="34"/>
      <c r="T968" s="19">
        <f t="shared" si="48"/>
        <v>1</v>
      </c>
    </row>
    <row r="969" spans="8:20" ht="15">
      <c r="H969" s="31"/>
      <c r="I969" s="31"/>
      <c r="J969" s="31"/>
      <c r="M969" s="25"/>
      <c r="N969" s="32">
        <f>((G969-1)*(1-(IF(H969="no",0,'results log'!$B$3)))+1)</f>
        <v>0.050000000000000044</v>
      </c>
      <c r="O969" s="32">
        <f t="shared" si="49"/>
        <v>0</v>
      </c>
      <c r="P969" s="33"/>
      <c r="Q969" s="34"/>
      <c r="R969" s="34">
        <f>IF(ISBLANK(M969),,IF(T969&lt;&gt;1,((IF(M969="WON-EW",(((K969-1)*'results log'!$B$2)*(1-$B$3))+(((L969-1)*'results log'!$B$2)*(1-$B$3)),IF(M969="WON",(((K969-1)*'results log'!$B$2)*(1-$B$3)),IF(M969="PLACED",(((L969-1)*'results log'!$B$2)*(1-$B$3))-'results log'!$B$2,IF(J969=0,-'results log'!$B$2,-('results log'!$B$2*2))))))*E969),0))</f>
        <v>0</v>
      </c>
      <c r="S969" s="34"/>
      <c r="T969" s="19">
        <f aca="true" t="shared" si="50" ref="T969:T1007">IF(ISBLANK(K969),1,IF(ISBLANK(L969),2,99))</f>
        <v>1</v>
      </c>
    </row>
    <row r="970" spans="8:20" ht="15">
      <c r="H970" s="31"/>
      <c r="I970" s="31"/>
      <c r="J970" s="31"/>
      <c r="M970" s="25"/>
      <c r="N970" s="32">
        <f>((G970-1)*(1-(IF(H970="no",0,'results log'!$B$3)))+1)</f>
        <v>0.050000000000000044</v>
      </c>
      <c r="O970" s="32">
        <f t="shared" si="49"/>
        <v>0</v>
      </c>
      <c r="P970" s="33"/>
      <c r="Q970" s="34"/>
      <c r="R970" s="34">
        <f>IF(ISBLANK(M970),,IF(T970&lt;&gt;1,((IF(M970="WON-EW",(((K970-1)*'results log'!$B$2)*(1-$B$3))+(((L970-1)*'results log'!$B$2)*(1-$B$3)),IF(M970="WON",(((K970-1)*'results log'!$B$2)*(1-$B$3)),IF(M970="PLACED",(((L970-1)*'results log'!$B$2)*(1-$B$3))-'results log'!$B$2,IF(J970=0,-'results log'!$B$2,-('results log'!$B$2*2))))))*E970),0))</f>
        <v>0</v>
      </c>
      <c r="S970" s="34"/>
      <c r="T970" s="19">
        <f t="shared" si="50"/>
        <v>1</v>
      </c>
    </row>
    <row r="971" spans="8:20" ht="15">
      <c r="H971" s="31"/>
      <c r="I971" s="31"/>
      <c r="J971" s="31"/>
      <c r="M971" s="25"/>
      <c r="N971" s="32">
        <f>((G971-1)*(1-(IF(H971="no",0,'results log'!$B$3)))+1)</f>
        <v>0.050000000000000044</v>
      </c>
      <c r="O971" s="32">
        <f t="shared" si="49"/>
        <v>0</v>
      </c>
      <c r="P971" s="33"/>
      <c r="Q971" s="34"/>
      <c r="R971" s="34">
        <f>IF(ISBLANK(M971),,IF(T971&lt;&gt;1,((IF(M971="WON-EW",(((K971-1)*'results log'!$B$2)*(1-$B$3))+(((L971-1)*'results log'!$B$2)*(1-$B$3)),IF(M971="WON",(((K971-1)*'results log'!$B$2)*(1-$B$3)),IF(M971="PLACED",(((L971-1)*'results log'!$B$2)*(1-$B$3))-'results log'!$B$2,IF(J971=0,-'results log'!$B$2,-('results log'!$B$2*2))))))*E971),0))</f>
        <v>0</v>
      </c>
      <c r="S971" s="34"/>
      <c r="T971" s="19">
        <f t="shared" si="50"/>
        <v>1</v>
      </c>
    </row>
    <row r="972" spans="8:20" ht="15">
      <c r="H972" s="31"/>
      <c r="I972" s="31"/>
      <c r="J972" s="31"/>
      <c r="M972" s="25"/>
      <c r="N972" s="32">
        <f>((G972-1)*(1-(IF(H972="no",0,'results log'!$B$3)))+1)</f>
        <v>0.050000000000000044</v>
      </c>
      <c r="O972" s="32">
        <f t="shared" si="49"/>
        <v>0</v>
      </c>
      <c r="P972" s="33"/>
      <c r="Q972" s="34"/>
      <c r="R972" s="34">
        <f>IF(ISBLANK(M972),,IF(T972&lt;&gt;1,((IF(M972="WON-EW",(((K972-1)*'results log'!$B$2)*(1-$B$3))+(((L972-1)*'results log'!$B$2)*(1-$B$3)),IF(M972="WON",(((K972-1)*'results log'!$B$2)*(1-$B$3)),IF(M972="PLACED",(((L972-1)*'results log'!$B$2)*(1-$B$3))-'results log'!$B$2,IF(J972=0,-'results log'!$B$2,-('results log'!$B$2*2))))))*E972),0))</f>
        <v>0</v>
      </c>
      <c r="S972" s="34"/>
      <c r="T972" s="19">
        <f t="shared" si="50"/>
        <v>1</v>
      </c>
    </row>
    <row r="973" spans="8:20" ht="15">
      <c r="H973" s="31"/>
      <c r="I973" s="31"/>
      <c r="J973" s="31"/>
      <c r="M973" s="25"/>
      <c r="N973" s="32">
        <f>((G973-1)*(1-(IF(H973="no",0,'results log'!$B$3)))+1)</f>
        <v>0.050000000000000044</v>
      </c>
      <c r="O973" s="32">
        <f t="shared" si="49"/>
        <v>0</v>
      </c>
      <c r="P973" s="33"/>
      <c r="Q973" s="34"/>
      <c r="R973" s="34">
        <f>IF(ISBLANK(M973),,IF(T973&lt;&gt;1,((IF(M973="WON-EW",(((K973-1)*'results log'!$B$2)*(1-$B$3))+(((L973-1)*'results log'!$B$2)*(1-$B$3)),IF(M973="WON",(((K973-1)*'results log'!$B$2)*(1-$B$3)),IF(M973="PLACED",(((L973-1)*'results log'!$B$2)*(1-$B$3))-'results log'!$B$2,IF(J973=0,-'results log'!$B$2,-('results log'!$B$2*2))))))*E973),0))</f>
        <v>0</v>
      </c>
      <c r="S973" s="34"/>
      <c r="T973" s="19">
        <f t="shared" si="50"/>
        <v>1</v>
      </c>
    </row>
    <row r="974" spans="8:20" ht="15">
      <c r="H974" s="31"/>
      <c r="I974" s="31"/>
      <c r="J974" s="31"/>
      <c r="M974" s="25"/>
      <c r="N974" s="32">
        <f>((G974-1)*(1-(IF(H974="no",0,'results log'!$B$3)))+1)</f>
        <v>0.050000000000000044</v>
      </c>
      <c r="O974" s="32">
        <f t="shared" si="49"/>
        <v>0</v>
      </c>
      <c r="P974" s="33"/>
      <c r="Q974" s="34"/>
      <c r="R974" s="34">
        <f>IF(ISBLANK(M974),,IF(T974&lt;&gt;1,((IF(M974="WON-EW",(((K974-1)*'results log'!$B$2)*(1-$B$3))+(((L974-1)*'results log'!$B$2)*(1-$B$3)),IF(M974="WON",(((K974-1)*'results log'!$B$2)*(1-$B$3)),IF(M974="PLACED",(((L974-1)*'results log'!$B$2)*(1-$B$3))-'results log'!$B$2,IF(J974=0,-'results log'!$B$2,-('results log'!$B$2*2))))))*E974),0))</f>
        <v>0</v>
      </c>
      <c r="S974" s="34"/>
      <c r="T974" s="19">
        <f t="shared" si="50"/>
        <v>1</v>
      </c>
    </row>
    <row r="975" spans="8:20" ht="15">
      <c r="H975" s="31"/>
      <c r="I975" s="31"/>
      <c r="J975" s="31"/>
      <c r="M975" s="25"/>
      <c r="N975" s="32">
        <f>((G975-1)*(1-(IF(H975="no",0,'results log'!$B$3)))+1)</f>
        <v>0.050000000000000044</v>
      </c>
      <c r="O975" s="32">
        <f aca="true" t="shared" si="51" ref="O975:O1011">E975*IF(I975="yes",2,1)</f>
        <v>0</v>
      </c>
      <c r="P975" s="33"/>
      <c r="Q975" s="34"/>
      <c r="R975" s="34">
        <f>IF(ISBLANK(M975),,IF(T975&lt;&gt;1,((IF(M975="WON-EW",(((K975-1)*'results log'!$B$2)*(1-$B$3))+(((L975-1)*'results log'!$B$2)*(1-$B$3)),IF(M975="WON",(((K975-1)*'results log'!$B$2)*(1-$B$3)),IF(M975="PLACED",(((L975-1)*'results log'!$B$2)*(1-$B$3))-'results log'!$B$2,IF(J975=0,-'results log'!$B$2,-('results log'!$B$2*2))))))*E975),0))</f>
        <v>0</v>
      </c>
      <c r="S975" s="34"/>
      <c r="T975" s="19">
        <f t="shared" si="50"/>
        <v>1</v>
      </c>
    </row>
    <row r="976" spans="8:20" ht="15">
      <c r="H976" s="31"/>
      <c r="I976" s="31"/>
      <c r="J976" s="31"/>
      <c r="M976" s="25"/>
      <c r="N976" s="32">
        <f>((G976-1)*(1-(IF(H976="no",0,'results log'!$B$3)))+1)</f>
        <v>0.050000000000000044</v>
      </c>
      <c r="O976" s="32">
        <f t="shared" si="51"/>
        <v>0</v>
      </c>
      <c r="P976" s="33"/>
      <c r="Q976" s="34"/>
      <c r="R976" s="34">
        <f>IF(ISBLANK(M976),,IF(T976&lt;&gt;1,((IF(M976="WON-EW",(((K976-1)*'results log'!$B$2)*(1-$B$3))+(((L976-1)*'results log'!$B$2)*(1-$B$3)),IF(M976="WON",(((K976-1)*'results log'!$B$2)*(1-$B$3)),IF(M976="PLACED",(((L976-1)*'results log'!$B$2)*(1-$B$3))-'results log'!$B$2,IF(J976=0,-'results log'!$B$2,-('results log'!$B$2*2))))))*E976),0))</f>
        <v>0</v>
      </c>
      <c r="S976" s="34"/>
      <c r="T976" s="19">
        <f t="shared" si="50"/>
        <v>1</v>
      </c>
    </row>
    <row r="977" spans="8:20" ht="15">
      <c r="H977" s="31"/>
      <c r="I977" s="31"/>
      <c r="J977" s="31"/>
      <c r="M977" s="25"/>
      <c r="N977" s="32">
        <f>((G977-1)*(1-(IF(H977="no",0,'results log'!$B$3)))+1)</f>
        <v>0.050000000000000044</v>
      </c>
      <c r="O977" s="32">
        <f t="shared" si="51"/>
        <v>0</v>
      </c>
      <c r="P977" s="33"/>
      <c r="Q977" s="34"/>
      <c r="R977" s="34">
        <f>IF(ISBLANK(M977),,IF(T977&lt;&gt;1,((IF(M977="WON-EW",(((K977-1)*'results log'!$B$2)*(1-$B$3))+(((L977-1)*'results log'!$B$2)*(1-$B$3)),IF(M977="WON",(((K977-1)*'results log'!$B$2)*(1-$B$3)),IF(M977="PLACED",(((L977-1)*'results log'!$B$2)*(1-$B$3))-'results log'!$B$2,IF(J977=0,-'results log'!$B$2,-('results log'!$B$2*2))))))*E977),0))</f>
        <v>0</v>
      </c>
      <c r="S977" s="34"/>
      <c r="T977" s="19">
        <f t="shared" si="50"/>
        <v>1</v>
      </c>
    </row>
    <row r="978" spans="8:20" ht="15">
      <c r="H978" s="31"/>
      <c r="I978" s="31"/>
      <c r="J978" s="31"/>
      <c r="M978" s="25"/>
      <c r="N978" s="32">
        <f>((G978-1)*(1-(IF(H978="no",0,'results log'!$B$3)))+1)</f>
        <v>0.050000000000000044</v>
      </c>
      <c r="O978" s="32">
        <f t="shared" si="51"/>
        <v>0</v>
      </c>
      <c r="P978" s="33"/>
      <c r="Q978" s="34"/>
      <c r="R978" s="34">
        <f>IF(ISBLANK(M978),,IF(T978&lt;&gt;1,((IF(M978="WON-EW",(((K978-1)*'results log'!$B$2)*(1-$B$3))+(((L978-1)*'results log'!$B$2)*(1-$B$3)),IF(M978="WON",(((K978-1)*'results log'!$B$2)*(1-$B$3)),IF(M978="PLACED",(((L978-1)*'results log'!$B$2)*(1-$B$3))-'results log'!$B$2,IF(J978=0,-'results log'!$B$2,-('results log'!$B$2*2))))))*E978),0))</f>
        <v>0</v>
      </c>
      <c r="S978" s="34"/>
      <c r="T978" s="19">
        <f t="shared" si="50"/>
        <v>1</v>
      </c>
    </row>
    <row r="979" spans="8:20" ht="15">
      <c r="H979" s="31"/>
      <c r="I979" s="31"/>
      <c r="J979" s="31"/>
      <c r="M979" s="25"/>
      <c r="N979" s="32">
        <f>((G979-1)*(1-(IF(H979="no",0,'results log'!$B$3)))+1)</f>
        <v>0.050000000000000044</v>
      </c>
      <c r="O979" s="32">
        <f t="shared" si="51"/>
        <v>0</v>
      </c>
      <c r="P979" s="33"/>
      <c r="Q979" s="34"/>
      <c r="R979" s="34">
        <f>IF(ISBLANK(M979),,IF(T979&lt;&gt;1,((IF(M979="WON-EW",(((K979-1)*'results log'!$B$2)*(1-$B$3))+(((L979-1)*'results log'!$B$2)*(1-$B$3)),IF(M979="WON",(((K979-1)*'results log'!$B$2)*(1-$B$3)),IF(M979="PLACED",(((L979-1)*'results log'!$B$2)*(1-$B$3))-'results log'!$B$2,IF(J979=0,-'results log'!$B$2,-('results log'!$B$2*2))))))*E979),0))</f>
        <v>0</v>
      </c>
      <c r="S979" s="34"/>
      <c r="T979" s="19">
        <f t="shared" si="50"/>
        <v>1</v>
      </c>
    </row>
    <row r="980" spans="8:20" ht="15">
      <c r="H980" s="31"/>
      <c r="I980" s="31"/>
      <c r="J980" s="31"/>
      <c r="M980" s="25"/>
      <c r="N980" s="32">
        <f>((G980-1)*(1-(IF(H980="no",0,'results log'!$B$3)))+1)</f>
        <v>0.050000000000000044</v>
      </c>
      <c r="O980" s="32">
        <f t="shared" si="51"/>
        <v>0</v>
      </c>
      <c r="P980" s="33"/>
      <c r="Q980" s="34"/>
      <c r="R980" s="34">
        <f>IF(ISBLANK(M980),,IF(T980&lt;&gt;1,((IF(M980="WON-EW",(((K980-1)*'results log'!$B$2)*(1-$B$3))+(((L980-1)*'results log'!$B$2)*(1-$B$3)),IF(M980="WON",(((K980-1)*'results log'!$B$2)*(1-$B$3)),IF(M980="PLACED",(((L980-1)*'results log'!$B$2)*(1-$B$3))-'results log'!$B$2,IF(J980=0,-'results log'!$B$2,-('results log'!$B$2*2))))))*E980),0))</f>
        <v>0</v>
      </c>
      <c r="S980" s="34"/>
      <c r="T980" s="19">
        <f t="shared" si="50"/>
        <v>1</v>
      </c>
    </row>
    <row r="981" spans="8:20" ht="15">
      <c r="H981" s="31"/>
      <c r="I981" s="31"/>
      <c r="J981" s="31"/>
      <c r="M981" s="25"/>
      <c r="N981" s="32">
        <f>((G981-1)*(1-(IF(H981="no",0,'results log'!$B$3)))+1)</f>
        <v>0.050000000000000044</v>
      </c>
      <c r="O981" s="32">
        <f t="shared" si="51"/>
        <v>0</v>
      </c>
      <c r="P981" s="33"/>
      <c r="Q981" s="34"/>
      <c r="R981" s="34">
        <f>IF(ISBLANK(M981),,IF(T981&lt;&gt;1,((IF(M981="WON-EW",(((K981-1)*'results log'!$B$2)*(1-$B$3))+(((L981-1)*'results log'!$B$2)*(1-$B$3)),IF(M981="WON",(((K981-1)*'results log'!$B$2)*(1-$B$3)),IF(M981="PLACED",(((L981-1)*'results log'!$B$2)*(1-$B$3))-'results log'!$B$2,IF(J981=0,-'results log'!$B$2,-('results log'!$B$2*2))))))*E981),0))</f>
        <v>0</v>
      </c>
      <c r="S981" s="34"/>
      <c r="T981" s="19">
        <f t="shared" si="50"/>
        <v>1</v>
      </c>
    </row>
    <row r="982" spans="8:20" ht="15">
      <c r="H982" s="31"/>
      <c r="I982" s="31"/>
      <c r="J982" s="31"/>
      <c r="M982" s="25"/>
      <c r="N982" s="32">
        <f>((G982-1)*(1-(IF(H982="no",0,'results log'!$B$3)))+1)</f>
        <v>0.050000000000000044</v>
      </c>
      <c r="O982" s="32">
        <f t="shared" si="51"/>
        <v>0</v>
      </c>
      <c r="P982" s="33"/>
      <c r="Q982" s="34"/>
      <c r="R982" s="34">
        <f>IF(ISBLANK(M982),,IF(T982&lt;&gt;1,((IF(M982="WON-EW",(((K982-1)*'results log'!$B$2)*(1-$B$3))+(((L982-1)*'results log'!$B$2)*(1-$B$3)),IF(M982="WON",(((K982-1)*'results log'!$B$2)*(1-$B$3)),IF(M982="PLACED",(((L982-1)*'results log'!$B$2)*(1-$B$3))-'results log'!$B$2,IF(J982=0,-'results log'!$B$2,-('results log'!$B$2*2))))))*E982),0))</f>
        <v>0</v>
      </c>
      <c r="S982" s="34"/>
      <c r="T982" s="19">
        <f t="shared" si="50"/>
        <v>1</v>
      </c>
    </row>
    <row r="983" spans="8:20" ht="15">
      <c r="H983" s="31"/>
      <c r="I983" s="31"/>
      <c r="J983" s="31"/>
      <c r="M983" s="25"/>
      <c r="N983" s="32">
        <f>((G983-1)*(1-(IF(H983="no",0,'results log'!$B$3)))+1)</f>
        <v>0.050000000000000044</v>
      </c>
      <c r="O983" s="32">
        <f t="shared" si="51"/>
        <v>0</v>
      </c>
      <c r="P983" s="33"/>
      <c r="Q983" s="34"/>
      <c r="R983" s="34">
        <f>IF(ISBLANK(M983),,IF(T983&lt;&gt;1,((IF(M983="WON-EW",(((K983-1)*'results log'!$B$2)*(1-$B$3))+(((L983-1)*'results log'!$B$2)*(1-$B$3)),IF(M983="WON",(((K983-1)*'results log'!$B$2)*(1-$B$3)),IF(M983="PLACED",(((L983-1)*'results log'!$B$2)*(1-$B$3))-'results log'!$B$2,IF(J983=0,-'results log'!$B$2,-('results log'!$B$2*2))))))*E983),0))</f>
        <v>0</v>
      </c>
      <c r="S983" s="34"/>
      <c r="T983" s="19">
        <f t="shared" si="50"/>
        <v>1</v>
      </c>
    </row>
    <row r="984" spans="8:20" ht="15">
      <c r="H984" s="31"/>
      <c r="I984" s="31"/>
      <c r="J984" s="31"/>
      <c r="M984" s="25"/>
      <c r="N984" s="32">
        <f>((G984-1)*(1-(IF(H984="no",0,'results log'!$B$3)))+1)</f>
        <v>0.050000000000000044</v>
      </c>
      <c r="O984" s="32">
        <f t="shared" si="51"/>
        <v>0</v>
      </c>
      <c r="P984" s="33"/>
      <c r="Q984" s="34"/>
      <c r="R984" s="34">
        <f>IF(ISBLANK(M984),,IF(T984&lt;&gt;1,((IF(M984="WON-EW",(((K984-1)*'results log'!$B$2)*(1-$B$3))+(((L984-1)*'results log'!$B$2)*(1-$B$3)),IF(M984="WON",(((K984-1)*'results log'!$B$2)*(1-$B$3)),IF(M984="PLACED",(((L984-1)*'results log'!$B$2)*(1-$B$3))-'results log'!$B$2,IF(J984=0,-'results log'!$B$2,-('results log'!$B$2*2))))))*E984),0))</f>
        <v>0</v>
      </c>
      <c r="S984" s="34"/>
      <c r="T984" s="19">
        <f t="shared" si="50"/>
        <v>1</v>
      </c>
    </row>
    <row r="985" spans="8:20" ht="15">
      <c r="H985" s="31"/>
      <c r="I985" s="31"/>
      <c r="J985" s="31"/>
      <c r="M985" s="25"/>
      <c r="N985" s="32">
        <f>((G985-1)*(1-(IF(H985="no",0,'results log'!$B$3)))+1)</f>
        <v>0.050000000000000044</v>
      </c>
      <c r="O985" s="32">
        <f t="shared" si="51"/>
        <v>0</v>
      </c>
      <c r="P985" s="33"/>
      <c r="Q985" s="34"/>
      <c r="R985" s="34">
        <f>IF(ISBLANK(M985),,IF(T985&lt;&gt;1,((IF(M985="WON-EW",(((K985-1)*'results log'!$B$2)*(1-$B$3))+(((L985-1)*'results log'!$B$2)*(1-$B$3)),IF(M985="WON",(((K985-1)*'results log'!$B$2)*(1-$B$3)),IF(M985="PLACED",(((L985-1)*'results log'!$B$2)*(1-$B$3))-'results log'!$B$2,IF(J985=0,-'results log'!$B$2,-('results log'!$B$2*2))))))*E985),0))</f>
        <v>0</v>
      </c>
      <c r="S985" s="34"/>
      <c r="T985" s="19">
        <f t="shared" si="50"/>
        <v>1</v>
      </c>
    </row>
    <row r="986" spans="8:20" ht="15">
      <c r="H986" s="31"/>
      <c r="I986" s="31"/>
      <c r="J986" s="31"/>
      <c r="M986" s="25"/>
      <c r="N986" s="32">
        <f>((G986-1)*(1-(IF(H986="no",0,'results log'!$B$3)))+1)</f>
        <v>0.050000000000000044</v>
      </c>
      <c r="O986" s="32">
        <f t="shared" si="51"/>
        <v>0</v>
      </c>
      <c r="P986" s="33"/>
      <c r="Q986" s="34"/>
      <c r="R986" s="34">
        <f>IF(ISBLANK(M986),,IF(T986&lt;&gt;1,((IF(M986="WON-EW",(((K986-1)*'results log'!$B$2)*(1-$B$3))+(((L986-1)*'results log'!$B$2)*(1-$B$3)),IF(M986="WON",(((K986-1)*'results log'!$B$2)*(1-$B$3)),IF(M986="PLACED",(((L986-1)*'results log'!$B$2)*(1-$B$3))-'results log'!$B$2,IF(J986=0,-'results log'!$B$2,-('results log'!$B$2*2))))))*E986),0))</f>
        <v>0</v>
      </c>
      <c r="S986" s="34"/>
      <c r="T986" s="19">
        <f t="shared" si="50"/>
        <v>1</v>
      </c>
    </row>
    <row r="987" spans="8:20" ht="15">
      <c r="H987" s="31"/>
      <c r="I987" s="31"/>
      <c r="J987" s="31"/>
      <c r="M987" s="25"/>
      <c r="N987" s="32">
        <f>((G987-1)*(1-(IF(H987="no",0,'results log'!$B$3)))+1)</f>
        <v>0.050000000000000044</v>
      </c>
      <c r="O987" s="32">
        <f t="shared" si="51"/>
        <v>0</v>
      </c>
      <c r="P987" s="33"/>
      <c r="Q987" s="34"/>
      <c r="R987" s="34">
        <f>IF(ISBLANK(M987),,IF(T987&lt;&gt;1,((IF(M987="WON-EW",(((K987-1)*'results log'!$B$2)*(1-$B$3))+(((L987-1)*'results log'!$B$2)*(1-$B$3)),IF(M987="WON",(((K987-1)*'results log'!$B$2)*(1-$B$3)),IF(M987="PLACED",(((L987-1)*'results log'!$B$2)*(1-$B$3))-'results log'!$B$2,IF(J987=0,-'results log'!$B$2,-('results log'!$B$2*2))))))*E987),0))</f>
        <v>0</v>
      </c>
      <c r="S987" s="34"/>
      <c r="T987" s="19">
        <f t="shared" si="50"/>
        <v>1</v>
      </c>
    </row>
    <row r="988" spans="8:20" ht="15">
      <c r="H988" s="31"/>
      <c r="I988" s="31"/>
      <c r="J988" s="31"/>
      <c r="M988" s="25"/>
      <c r="N988" s="32">
        <f>((G988-1)*(1-(IF(H988="no",0,'results log'!$B$3)))+1)</f>
        <v>0.050000000000000044</v>
      </c>
      <c r="O988" s="32">
        <f t="shared" si="51"/>
        <v>0</v>
      </c>
      <c r="P988" s="33"/>
      <c r="Q988" s="34"/>
      <c r="R988" s="34">
        <f>IF(ISBLANK(M988),,IF(T988&lt;&gt;1,((IF(M988="WON-EW",(((K988-1)*'results log'!$B$2)*(1-$B$3))+(((L988-1)*'results log'!$B$2)*(1-$B$3)),IF(M988="WON",(((K988-1)*'results log'!$B$2)*(1-$B$3)),IF(M988="PLACED",(((L988-1)*'results log'!$B$2)*(1-$B$3))-'results log'!$B$2,IF(J988=0,-'results log'!$B$2,-('results log'!$B$2*2))))))*E988),0))</f>
        <v>0</v>
      </c>
      <c r="S988" s="34"/>
      <c r="T988" s="19">
        <f t="shared" si="50"/>
        <v>1</v>
      </c>
    </row>
    <row r="989" spans="8:20" ht="15">
      <c r="H989" s="31"/>
      <c r="I989" s="31"/>
      <c r="J989" s="31"/>
      <c r="M989" s="25"/>
      <c r="N989" s="32">
        <f>((G989-1)*(1-(IF(H989="no",0,'results log'!$B$3)))+1)</f>
        <v>0.050000000000000044</v>
      </c>
      <c r="O989" s="32">
        <f t="shared" si="51"/>
        <v>0</v>
      </c>
      <c r="P989" s="33"/>
      <c r="Q989" s="34"/>
      <c r="R989" s="34">
        <f>IF(ISBLANK(M989),,IF(T989&lt;&gt;1,((IF(M989="WON-EW",(((K989-1)*'results log'!$B$2)*(1-$B$3))+(((L989-1)*'results log'!$B$2)*(1-$B$3)),IF(M989="WON",(((K989-1)*'results log'!$B$2)*(1-$B$3)),IF(M989="PLACED",(((L989-1)*'results log'!$B$2)*(1-$B$3))-'results log'!$B$2,IF(J989=0,-'results log'!$B$2,-('results log'!$B$2*2))))))*E989),0))</f>
        <v>0</v>
      </c>
      <c r="S989" s="34"/>
      <c r="T989" s="19">
        <f t="shared" si="50"/>
        <v>1</v>
      </c>
    </row>
    <row r="990" spans="8:20" ht="15">
      <c r="H990" s="31"/>
      <c r="I990" s="31"/>
      <c r="J990" s="31"/>
      <c r="M990" s="25"/>
      <c r="N990" s="32">
        <f>((G990-1)*(1-(IF(H990="no",0,'results log'!$B$3)))+1)</f>
        <v>0.050000000000000044</v>
      </c>
      <c r="O990" s="32">
        <f t="shared" si="51"/>
        <v>0</v>
      </c>
      <c r="P990" s="33"/>
      <c r="Q990" s="34"/>
      <c r="R990" s="34">
        <f>IF(ISBLANK(M990),,IF(T990&lt;&gt;1,((IF(M990="WON-EW",(((K990-1)*'results log'!$B$2)*(1-$B$3))+(((L990-1)*'results log'!$B$2)*(1-$B$3)),IF(M990="WON",(((K990-1)*'results log'!$B$2)*(1-$B$3)),IF(M990="PLACED",(((L990-1)*'results log'!$B$2)*(1-$B$3))-'results log'!$B$2,IF(J990=0,-'results log'!$B$2,-('results log'!$B$2*2))))))*E990),0))</f>
        <v>0</v>
      </c>
      <c r="S990" s="34"/>
      <c r="T990" s="19">
        <f t="shared" si="50"/>
        <v>1</v>
      </c>
    </row>
    <row r="991" spans="8:20" ht="15">
      <c r="H991" s="31"/>
      <c r="I991" s="31"/>
      <c r="J991" s="31"/>
      <c r="M991" s="25"/>
      <c r="N991" s="32">
        <f>((G991-1)*(1-(IF(H991="no",0,'results log'!$B$3)))+1)</f>
        <v>0.050000000000000044</v>
      </c>
      <c r="O991" s="32">
        <f t="shared" si="51"/>
        <v>0</v>
      </c>
      <c r="P991" s="33"/>
      <c r="Q991" s="34"/>
      <c r="R991" s="34">
        <f>IF(ISBLANK(M991),,IF(T991&lt;&gt;1,((IF(M991="WON-EW",(((K991-1)*'results log'!$B$2)*(1-$B$3))+(((L991-1)*'results log'!$B$2)*(1-$B$3)),IF(M991="WON",(((K991-1)*'results log'!$B$2)*(1-$B$3)),IF(M991="PLACED",(((L991-1)*'results log'!$B$2)*(1-$B$3))-'results log'!$B$2,IF(J991=0,-'results log'!$B$2,-('results log'!$B$2*2))))))*E991),0))</f>
        <v>0</v>
      </c>
      <c r="S991" s="34"/>
      <c r="T991" s="19">
        <f t="shared" si="50"/>
        <v>1</v>
      </c>
    </row>
    <row r="992" spans="8:20" ht="15">
      <c r="H992" s="31"/>
      <c r="I992" s="31"/>
      <c r="J992" s="31"/>
      <c r="M992" s="25"/>
      <c r="N992" s="32">
        <f>((G992-1)*(1-(IF(H992="no",0,'results log'!$B$3)))+1)</f>
        <v>0.050000000000000044</v>
      </c>
      <c r="O992" s="32">
        <f t="shared" si="51"/>
        <v>0</v>
      </c>
      <c r="P992" s="33"/>
      <c r="Q992" s="34"/>
      <c r="R992" s="34">
        <f>IF(ISBLANK(M992),,IF(T992&lt;&gt;1,((IF(M992="WON-EW",(((K992-1)*'results log'!$B$2)*(1-$B$3))+(((L992-1)*'results log'!$B$2)*(1-$B$3)),IF(M992="WON",(((K992-1)*'results log'!$B$2)*(1-$B$3)),IF(M992="PLACED",(((L992-1)*'results log'!$B$2)*(1-$B$3))-'results log'!$B$2,IF(J992=0,-'results log'!$B$2,-('results log'!$B$2*2))))))*E992),0))</f>
        <v>0</v>
      </c>
      <c r="S992" s="34"/>
      <c r="T992" s="19">
        <f t="shared" si="50"/>
        <v>1</v>
      </c>
    </row>
    <row r="993" spans="8:20" ht="15">
      <c r="H993" s="31"/>
      <c r="I993" s="31"/>
      <c r="J993" s="31"/>
      <c r="M993" s="25"/>
      <c r="N993" s="32">
        <f>((G993-1)*(1-(IF(H993="no",0,'results log'!$B$3)))+1)</f>
        <v>0.050000000000000044</v>
      </c>
      <c r="O993" s="32">
        <f t="shared" si="51"/>
        <v>0</v>
      </c>
      <c r="P993" s="33"/>
      <c r="Q993" s="34"/>
      <c r="R993" s="34">
        <f>IF(ISBLANK(M993),,IF(T993&lt;&gt;1,((IF(M993="WON-EW",(((K993-1)*'results log'!$B$2)*(1-$B$3))+(((L993-1)*'results log'!$B$2)*(1-$B$3)),IF(M993="WON",(((K993-1)*'results log'!$B$2)*(1-$B$3)),IF(M993="PLACED",(((L993-1)*'results log'!$B$2)*(1-$B$3))-'results log'!$B$2,IF(J993=0,-'results log'!$B$2,-('results log'!$B$2*2))))))*E993),0))</f>
        <v>0</v>
      </c>
      <c r="S993" s="34"/>
      <c r="T993" s="19">
        <f t="shared" si="50"/>
        <v>1</v>
      </c>
    </row>
    <row r="994" spans="8:20" ht="15">
      <c r="H994" s="31"/>
      <c r="I994" s="31"/>
      <c r="J994" s="31"/>
      <c r="M994" s="25"/>
      <c r="N994" s="32">
        <f>((G994-1)*(1-(IF(H994="no",0,'results log'!$B$3)))+1)</f>
        <v>0.050000000000000044</v>
      </c>
      <c r="O994" s="32">
        <f t="shared" si="51"/>
        <v>0</v>
      </c>
      <c r="P994" s="33"/>
      <c r="Q994" s="34"/>
      <c r="R994" s="34">
        <f>IF(ISBLANK(M994),,IF(T994&lt;&gt;1,((IF(M994="WON-EW",(((K994-1)*'results log'!$B$2)*(1-$B$3))+(((L994-1)*'results log'!$B$2)*(1-$B$3)),IF(M994="WON",(((K994-1)*'results log'!$B$2)*(1-$B$3)),IF(M994="PLACED",(((L994-1)*'results log'!$B$2)*(1-$B$3))-'results log'!$B$2,IF(J994=0,-'results log'!$B$2,-('results log'!$B$2*2))))))*E994),0))</f>
        <v>0</v>
      </c>
      <c r="S994" s="34"/>
      <c r="T994" s="19">
        <f t="shared" si="50"/>
        <v>1</v>
      </c>
    </row>
    <row r="995" spans="8:20" ht="15">
      <c r="H995" s="31"/>
      <c r="I995" s="31"/>
      <c r="J995" s="31"/>
      <c r="M995" s="25"/>
      <c r="N995" s="32">
        <f>((G995-1)*(1-(IF(H995="no",0,'results log'!$B$3)))+1)</f>
        <v>0.050000000000000044</v>
      </c>
      <c r="O995" s="32">
        <f t="shared" si="51"/>
        <v>0</v>
      </c>
      <c r="P995" s="33"/>
      <c r="Q995" s="34"/>
      <c r="R995" s="34">
        <f>IF(ISBLANK(M995),,IF(T995&lt;&gt;1,((IF(M995="WON-EW",(((K995-1)*'results log'!$B$2)*(1-$B$3))+(((L995-1)*'results log'!$B$2)*(1-$B$3)),IF(M995="WON",(((K995-1)*'results log'!$B$2)*(1-$B$3)),IF(M995="PLACED",(((L995-1)*'results log'!$B$2)*(1-$B$3))-'results log'!$B$2,IF(J995=0,-'results log'!$B$2,-('results log'!$B$2*2))))))*E995),0))</f>
        <v>0</v>
      </c>
      <c r="S995" s="34"/>
      <c r="T995" s="19">
        <f t="shared" si="50"/>
        <v>1</v>
      </c>
    </row>
    <row r="996" spans="8:20" ht="15">
      <c r="H996" s="31"/>
      <c r="I996" s="31"/>
      <c r="J996" s="31"/>
      <c r="M996" s="25"/>
      <c r="N996" s="32">
        <f>((G996-1)*(1-(IF(H996="no",0,'results log'!$B$3)))+1)</f>
        <v>0.050000000000000044</v>
      </c>
      <c r="O996" s="32">
        <f t="shared" si="51"/>
        <v>0</v>
      </c>
      <c r="P996" s="33"/>
      <c r="Q996" s="34"/>
      <c r="R996" s="34">
        <f>IF(ISBLANK(M996),,IF(T996&lt;&gt;1,((IF(M996="WON-EW",(((K996-1)*'results log'!$B$2)*(1-$B$3))+(((L996-1)*'results log'!$B$2)*(1-$B$3)),IF(M996="WON",(((K996-1)*'results log'!$B$2)*(1-$B$3)),IF(M996="PLACED",(((L996-1)*'results log'!$B$2)*(1-$B$3))-'results log'!$B$2,IF(J996=0,-'results log'!$B$2,-('results log'!$B$2*2))))))*E996),0))</f>
        <v>0</v>
      </c>
      <c r="S996" s="34"/>
      <c r="T996" s="19">
        <f t="shared" si="50"/>
        <v>1</v>
      </c>
    </row>
    <row r="997" spans="8:20" ht="15">
      <c r="H997" s="31"/>
      <c r="I997" s="31"/>
      <c r="J997" s="31"/>
      <c r="M997" s="25"/>
      <c r="N997" s="32">
        <f>((G997-1)*(1-(IF(H997="no",0,'results log'!$B$3)))+1)</f>
        <v>0.050000000000000044</v>
      </c>
      <c r="O997" s="32">
        <f t="shared" si="51"/>
        <v>0</v>
      </c>
      <c r="P997" s="33"/>
      <c r="Q997" s="34"/>
      <c r="R997" s="34">
        <f>IF(ISBLANK(M997),,IF(T997&lt;&gt;1,((IF(M997="WON-EW",(((K997-1)*'results log'!$B$2)*(1-$B$3))+(((L997-1)*'results log'!$B$2)*(1-$B$3)),IF(M997="WON",(((K997-1)*'results log'!$B$2)*(1-$B$3)),IF(M997="PLACED",(((L997-1)*'results log'!$B$2)*(1-$B$3))-'results log'!$B$2,IF(J997=0,-'results log'!$B$2,-('results log'!$B$2*2))))))*E997),0))</f>
        <v>0</v>
      </c>
      <c r="S997" s="34"/>
      <c r="T997" s="19">
        <f t="shared" si="50"/>
        <v>1</v>
      </c>
    </row>
    <row r="998" spans="8:20" ht="15">
      <c r="H998" s="31"/>
      <c r="I998" s="31"/>
      <c r="J998" s="31"/>
      <c r="M998" s="25"/>
      <c r="N998" s="32">
        <f>((G998-1)*(1-(IF(H998="no",0,'results log'!$B$3)))+1)</f>
        <v>0.050000000000000044</v>
      </c>
      <c r="O998" s="32">
        <f t="shared" si="51"/>
        <v>0</v>
      </c>
      <c r="P998" s="33"/>
      <c r="Q998" s="34"/>
      <c r="R998" s="34">
        <f>IF(ISBLANK(M998),,IF(T998&lt;&gt;1,((IF(M998="WON-EW",(((K998-1)*'results log'!$B$2)*(1-$B$3))+(((L998-1)*'results log'!$B$2)*(1-$B$3)),IF(M998="WON",(((K998-1)*'results log'!$B$2)*(1-$B$3)),IF(M998="PLACED",(((L998-1)*'results log'!$B$2)*(1-$B$3))-'results log'!$B$2,IF(J998=0,-'results log'!$B$2,-('results log'!$B$2*2))))))*E998),0))</f>
        <v>0</v>
      </c>
      <c r="S998" s="34"/>
      <c r="T998" s="19">
        <f t="shared" si="50"/>
        <v>1</v>
      </c>
    </row>
    <row r="999" spans="8:20" ht="15">
      <c r="H999" s="31"/>
      <c r="I999" s="31"/>
      <c r="J999" s="31"/>
      <c r="M999" s="25"/>
      <c r="N999" s="32">
        <f>((G999-1)*(1-(IF(H999="no",0,'results log'!$B$3)))+1)</f>
        <v>0.050000000000000044</v>
      </c>
      <c r="O999" s="32">
        <f t="shared" si="51"/>
        <v>0</v>
      </c>
      <c r="P999" s="33"/>
      <c r="Q999" s="34"/>
      <c r="R999" s="34">
        <f>IF(ISBLANK(M999),,IF(T999&lt;&gt;1,((IF(M999="WON-EW",(((K999-1)*'results log'!$B$2)*(1-$B$3))+(((L999-1)*'results log'!$B$2)*(1-$B$3)),IF(M999="WON",(((K999-1)*'results log'!$B$2)*(1-$B$3)),IF(M999="PLACED",(((L999-1)*'results log'!$B$2)*(1-$B$3))-'results log'!$B$2,IF(J999=0,-'results log'!$B$2,-('results log'!$B$2*2))))))*E999),0))</f>
        <v>0</v>
      </c>
      <c r="S999" s="34"/>
      <c r="T999" s="19">
        <f t="shared" si="50"/>
        <v>1</v>
      </c>
    </row>
    <row r="1000" spans="8:20" ht="15">
      <c r="H1000" s="31"/>
      <c r="I1000" s="31"/>
      <c r="J1000" s="31"/>
      <c r="M1000" s="25"/>
      <c r="N1000" s="32">
        <f>((G1000-1)*(1-(IF(H1000="no",0,'results log'!$B$3)))+1)</f>
        <v>0.050000000000000044</v>
      </c>
      <c r="O1000" s="32">
        <f t="shared" si="51"/>
        <v>0</v>
      </c>
      <c r="P1000" s="33"/>
      <c r="Q1000" s="34"/>
      <c r="R1000" s="34">
        <f>IF(ISBLANK(M1000),,IF(T1000&lt;&gt;1,((IF(M1000="WON-EW",(((K1000-1)*'results log'!$B$2)*(1-$B$3))+(((L1000-1)*'results log'!$B$2)*(1-$B$3)),IF(M1000="WON",(((K1000-1)*'results log'!$B$2)*(1-$B$3)),IF(M1000="PLACED",(((L1000-1)*'results log'!$B$2)*(1-$B$3))-'results log'!$B$2,IF(J1000=0,-'results log'!$B$2,-('results log'!$B$2*2))))))*E1000),0))</f>
        <v>0</v>
      </c>
      <c r="S1000" s="34"/>
      <c r="T1000" s="19">
        <f t="shared" si="50"/>
        <v>1</v>
      </c>
    </row>
    <row r="1001" spans="8:20" ht="15">
      <c r="H1001" s="31"/>
      <c r="I1001" s="31"/>
      <c r="J1001" s="31"/>
      <c r="M1001" s="25"/>
      <c r="N1001" s="32">
        <f>((G1001-1)*(1-(IF(H1001="no",0,'results log'!$B$3)))+1)</f>
        <v>0.050000000000000044</v>
      </c>
      <c r="O1001" s="32">
        <f t="shared" si="51"/>
        <v>0</v>
      </c>
      <c r="P1001" s="33"/>
      <c r="Q1001" s="34"/>
      <c r="R1001" s="34">
        <f>IF(ISBLANK(M1001),,IF(T1001&lt;&gt;1,((IF(M1001="WON-EW",(((K1001-1)*'results log'!$B$2)*(1-$B$3))+(((L1001-1)*'results log'!$B$2)*(1-$B$3)),IF(M1001="WON",(((K1001-1)*'results log'!$B$2)*(1-$B$3)),IF(M1001="PLACED",(((L1001-1)*'results log'!$B$2)*(1-$B$3))-'results log'!$B$2,IF(J1001=0,-'results log'!$B$2,-('results log'!$B$2*2))))))*E1001),0))</f>
        <v>0</v>
      </c>
      <c r="S1001" s="34"/>
      <c r="T1001" s="19">
        <f t="shared" si="50"/>
        <v>1</v>
      </c>
    </row>
    <row r="1002" spans="8:20" ht="15">
      <c r="H1002" s="31"/>
      <c r="I1002" s="31"/>
      <c r="J1002" s="31"/>
      <c r="M1002" s="25"/>
      <c r="N1002" s="32">
        <f>((G1002-1)*(1-(IF(H1002="no",0,'results log'!$B$3)))+1)</f>
        <v>0.050000000000000044</v>
      </c>
      <c r="O1002" s="32">
        <f t="shared" si="51"/>
        <v>0</v>
      </c>
      <c r="P1002" s="33"/>
      <c r="Q1002" s="34"/>
      <c r="R1002" s="34">
        <f>IF(ISBLANK(M1002),,IF(T1002&lt;&gt;1,((IF(M1002="WON-EW",(((K1002-1)*'results log'!$B$2)*(1-$B$3))+(((L1002-1)*'results log'!$B$2)*(1-$B$3)),IF(M1002="WON",(((K1002-1)*'results log'!$B$2)*(1-$B$3)),IF(M1002="PLACED",(((L1002-1)*'results log'!$B$2)*(1-$B$3))-'results log'!$B$2,IF(J1002=0,-'results log'!$B$2,-('results log'!$B$2*2))))))*E1002),0))</f>
        <v>0</v>
      </c>
      <c r="S1002" s="34"/>
      <c r="T1002" s="19">
        <f t="shared" si="50"/>
        <v>1</v>
      </c>
    </row>
    <row r="1003" spans="8:20" ht="15">
      <c r="H1003" s="31"/>
      <c r="I1003" s="31"/>
      <c r="J1003" s="31"/>
      <c r="M1003" s="25"/>
      <c r="N1003" s="32">
        <f>((G1003-1)*(1-(IF(H1003="no",0,'results log'!$B$3)))+1)</f>
        <v>0.050000000000000044</v>
      </c>
      <c r="O1003" s="32">
        <f t="shared" si="51"/>
        <v>0</v>
      </c>
      <c r="P1003" s="33"/>
      <c r="Q1003" s="34"/>
      <c r="R1003" s="34">
        <f>IF(ISBLANK(M1003),,IF(T1003&lt;&gt;1,((IF(M1003="WON-EW",(((K1003-1)*'results log'!$B$2)*(1-$B$3))+(((L1003-1)*'results log'!$B$2)*(1-$B$3)),IF(M1003="WON",(((K1003-1)*'results log'!$B$2)*(1-$B$3)),IF(M1003="PLACED",(((L1003-1)*'results log'!$B$2)*(1-$B$3))-'results log'!$B$2,IF(J1003=0,-'results log'!$B$2,-('results log'!$B$2*2))))))*E1003),0))</f>
        <v>0</v>
      </c>
      <c r="S1003" s="34"/>
      <c r="T1003" s="19">
        <f t="shared" si="50"/>
        <v>1</v>
      </c>
    </row>
    <row r="1004" spans="8:20" ht="15">
      <c r="H1004" s="31"/>
      <c r="I1004" s="31"/>
      <c r="J1004" s="31"/>
      <c r="M1004" s="25"/>
      <c r="N1004" s="32">
        <f>((G1004-1)*(1-(IF(H1004="no",0,'results log'!$B$3)))+1)</f>
        <v>0.050000000000000044</v>
      </c>
      <c r="O1004" s="32">
        <f t="shared" si="51"/>
        <v>0</v>
      </c>
      <c r="P1004" s="33">
        <f>IF(ISBLANK(M1004),,IF(ISBLANK(F1004),,(IF(M1004="WON-EW",((((F1004-1)*J1004)*'results log'!$B$2)+('results log'!$B$2*(F1004-1))),IF(M1004="WON",((((F1004-1)*J1004)*'results log'!$B$2)+('results log'!$B$2*(F1004-1))),IF(M1004="PLACED",((((F1004-1)*J1004)*'results log'!$B$2)-'results log'!$B$2),IF(J1004=0,-'results log'!$B$2,IF(J1004=0,-'results log'!$B$2,-('results log'!$B$2*2)))))))*E1004))</f>
        <v>0</v>
      </c>
      <c r="Q1004" s="34">
        <f>IF(ISBLANK(M1004),,IF(ISBLANK(G1004),,(IF(M1004="WON-EW",((((N1004-1)*J1004)*'results log'!$B$2)+('results log'!$B$2*(N1004-1))),IF(M1004="WON",((((N1004-1)*J1004)*'results log'!$B$2)+('results log'!$B$2*(N1004-1))),IF(M1004="PLACED",((((N1004-1)*J1004)*'results log'!$B$2)-'results log'!$B$2),IF(J1004=0,-'results log'!$B$2,IF(J1004=0,-'results log'!$B$2,-('results log'!$B$2*2)))))))*E1004))</f>
        <v>0</v>
      </c>
      <c r="R1004" s="34">
        <f>IF(ISBLANK(M1004),,IF(T1004&lt;&gt;1,((IF(M1004="WON-EW",(((K1004-1)*'results log'!$B$2)*(1-$B$3))+(((L1004-1)*'results log'!$B$2)*(1-$B$3)),IF(M1004="WON",(((K1004-1)*'results log'!$B$2)*(1-$B$3)),IF(M1004="PLACED",(((L1004-1)*'results log'!$B$2)*(1-$B$3))-'results log'!$B$2,IF(J1004=0,-'results log'!$B$2,-('results log'!$B$2*2))))))*E1004),0))</f>
        <v>0</v>
      </c>
      <c r="S1004" s="34"/>
      <c r="T1004" s="19">
        <f t="shared" si="50"/>
        <v>1</v>
      </c>
    </row>
    <row r="1005" spans="8:20" ht="15">
      <c r="H1005" s="31"/>
      <c r="I1005" s="31"/>
      <c r="J1005" s="31"/>
      <c r="M1005" s="25"/>
      <c r="N1005" s="32">
        <f>((G1005-1)*(1-(IF(H1005="no",0,'results log'!$B$3)))+1)</f>
        <v>0.050000000000000044</v>
      </c>
      <c r="O1005" s="32">
        <f t="shared" si="51"/>
        <v>0</v>
      </c>
      <c r="P1005" s="33">
        <f>IF(ISBLANK(M1005),,IF(ISBLANK(F1005),,(IF(M1005="WON-EW",((((F1005-1)*J1005)*'results log'!$B$2)+('results log'!$B$2*(F1005-1))),IF(M1005="WON",((((F1005-1)*J1005)*'results log'!$B$2)+('results log'!$B$2*(F1005-1))),IF(M1005="PLACED",((((F1005-1)*J1005)*'results log'!$B$2)-'results log'!$B$2),IF(J1005=0,-'results log'!$B$2,IF(J1005=0,-'results log'!$B$2,-('results log'!$B$2*2)))))))*E1005))</f>
        <v>0</v>
      </c>
      <c r="Q1005" s="34">
        <f>IF(ISBLANK(M1005),,IF(ISBLANK(G1005),,(IF(M1005="WON-EW",((((N1005-1)*J1005)*'results log'!$B$2)+('results log'!$B$2*(N1005-1))),IF(M1005="WON",((((N1005-1)*J1005)*'results log'!$B$2)+('results log'!$B$2*(N1005-1))),IF(M1005="PLACED",((((N1005-1)*J1005)*'results log'!$B$2)-'results log'!$B$2),IF(J1005=0,-'results log'!$B$2,IF(J1005=0,-'results log'!$B$2,-('results log'!$B$2*2)))))))*E1005))</f>
        <v>0</v>
      </c>
      <c r="R1005" s="34">
        <f>IF(ISBLANK(M1005),,IF(T1005&lt;&gt;1,((IF(M1005="WON-EW",(((K1005-1)*'results log'!$B$2)*(1-$B$3))+(((L1005-1)*'results log'!$B$2)*(1-$B$3)),IF(M1005="WON",(((K1005-1)*'results log'!$B$2)*(1-$B$3)),IF(M1005="PLACED",(((L1005-1)*'results log'!$B$2)*(1-$B$3))-'results log'!$B$2,IF(J1005=0,-'results log'!$B$2,-('results log'!$B$2*2))))))*E1005),0))</f>
        <v>0</v>
      </c>
      <c r="S1005" s="34"/>
      <c r="T1005" s="19">
        <f t="shared" si="50"/>
        <v>1</v>
      </c>
    </row>
    <row r="1006" spans="8:20" ht="15">
      <c r="H1006" s="31"/>
      <c r="I1006" s="31"/>
      <c r="J1006" s="31"/>
      <c r="M1006" s="25"/>
      <c r="N1006" s="32">
        <f>((G1006-1)*(1-(IF(H1006="no",0,'results log'!$B$3)))+1)</f>
        <v>0.050000000000000044</v>
      </c>
      <c r="O1006" s="32">
        <f t="shared" si="51"/>
        <v>0</v>
      </c>
      <c r="P1006" s="33">
        <f>IF(ISBLANK(M1006),,IF(ISBLANK(F1006),,(IF(M1006="WON-EW",((((F1006-1)*J1006)*'results log'!$B$2)+('results log'!$B$2*(F1006-1))),IF(M1006="WON",((((F1006-1)*J1006)*'results log'!$B$2)+('results log'!$B$2*(F1006-1))),IF(M1006="PLACED",((((F1006-1)*J1006)*'results log'!$B$2)-'results log'!$B$2),IF(J1006=0,-'results log'!$B$2,IF(J1006=0,-'results log'!$B$2,-('results log'!$B$2*2)))))))*E1006))</f>
        <v>0</v>
      </c>
      <c r="Q1006" s="34">
        <f>IF(ISBLANK(M1006),,IF(ISBLANK(G1006),,(IF(M1006="WON-EW",((((N1006-1)*J1006)*'results log'!$B$2)+('results log'!$B$2*(N1006-1))),IF(M1006="WON",((((N1006-1)*J1006)*'results log'!$B$2)+('results log'!$B$2*(N1006-1))),IF(M1006="PLACED",((((N1006-1)*J1006)*'results log'!$B$2)-'results log'!$B$2),IF(J1006=0,-'results log'!$B$2,IF(J1006=0,-'results log'!$B$2,-('results log'!$B$2*2)))))))*E1006))</f>
        <v>0</v>
      </c>
      <c r="R1006" s="34">
        <f>IF(ISBLANK(M1006),,IF(T1006&lt;&gt;1,((IF(M1006="WON-EW",(((K1006-1)*'results log'!$B$2)*(1-$B$3))+(((L1006-1)*'results log'!$B$2)*(1-$B$3)),IF(M1006="WON",(((K1006-1)*'results log'!$B$2)*(1-$B$3)),IF(M1006="PLACED",(((L1006-1)*'results log'!$B$2)*(1-$B$3))-'results log'!$B$2,IF(J1006=0,-'results log'!$B$2,-('results log'!$B$2*2))))))*E1006),0))</f>
        <v>0</v>
      </c>
      <c r="S1006" s="34"/>
      <c r="T1006" s="19">
        <f t="shared" si="50"/>
        <v>1</v>
      </c>
    </row>
    <row r="1007" spans="8:20" ht="15">
      <c r="H1007" s="31"/>
      <c r="I1007" s="31"/>
      <c r="J1007" s="31"/>
      <c r="M1007" s="25"/>
      <c r="N1007" s="32">
        <f>((G1007-1)*(1-(IF(H1007="no",0,'results log'!$B$3)))+1)</f>
        <v>0.050000000000000044</v>
      </c>
      <c r="O1007" s="32">
        <f t="shared" si="51"/>
        <v>0</v>
      </c>
      <c r="P1007" s="33">
        <f>IF(ISBLANK(M1007),,IF(ISBLANK(F1007),,(IF(M1007="WON-EW",((((F1007-1)*J1007)*'results log'!$B$2)+('results log'!$B$2*(F1007-1))),IF(M1007="WON",((((F1007-1)*J1007)*'results log'!$B$2)+('results log'!$B$2*(F1007-1))),IF(M1007="PLACED",((((F1007-1)*J1007)*'results log'!$B$2)-'results log'!$B$2),IF(J1007=0,-'results log'!$B$2,IF(J1007=0,-'results log'!$B$2,-('results log'!$B$2*2)))))))*E1007))</f>
        <v>0</v>
      </c>
      <c r="Q1007" s="34">
        <f>IF(ISBLANK(M1007),,IF(ISBLANK(G1007),,(IF(M1007="WON-EW",((((N1007-1)*J1007)*'results log'!$B$2)+('results log'!$B$2*(N1007-1))),IF(M1007="WON",((((N1007-1)*J1007)*'results log'!$B$2)+('results log'!$B$2*(N1007-1))),IF(M1007="PLACED",((((N1007-1)*J1007)*'results log'!$B$2)-'results log'!$B$2),IF(J1007=0,-'results log'!$B$2,IF(J1007=0,-'results log'!$B$2,-('results log'!$B$2*2)))))))*E1007))</f>
        <v>0</v>
      </c>
      <c r="R1007" s="34">
        <f>IF(ISBLANK(M1007),,IF(T1007&lt;&gt;1,((IF(M1007="WON-EW",(((K1007-1)*'results log'!$B$2)*(1-$B$3))+(((L1007-1)*'results log'!$B$2)*(1-$B$3)),IF(M1007="WON",(((K1007-1)*'results log'!$B$2)*(1-$B$3)),IF(M1007="PLACED",(((L1007-1)*'results log'!$B$2)*(1-$B$3))-'results log'!$B$2,IF(J1007=0,-'results log'!$B$2,-('results log'!$B$2*2))))))*E1007),0))</f>
        <v>0</v>
      </c>
      <c r="S1007" s="34"/>
      <c r="T1007" s="19">
        <f t="shared" si="50"/>
        <v>1</v>
      </c>
    </row>
    <row r="1008" spans="14:18" ht="15">
      <c r="N1008" s="32">
        <f>((G1008-1)*(1-(IF(H1008="no",0,'results log'!$B$3)))+1)</f>
        <v>0.050000000000000044</v>
      </c>
      <c r="O1008" s="32">
        <f t="shared" si="51"/>
        <v>0</v>
      </c>
      <c r="P1008" s="33"/>
      <c r="Q1008" s="34"/>
      <c r="R1008" s="34"/>
    </row>
    <row r="1009" spans="14:18" ht="15">
      <c r="N1009" s="32">
        <f>((G1009-1)*(1-(IF(H1009="no",0,'results log'!$B$3)))+1)</f>
        <v>0.050000000000000044</v>
      </c>
      <c r="O1009" s="32">
        <f t="shared" si="51"/>
        <v>0</v>
      </c>
      <c r="P1009" s="33"/>
      <c r="Q1009" s="34"/>
      <c r="R1009" s="34"/>
    </row>
    <row r="1010" spans="14:18" ht="15">
      <c r="N1010" s="32">
        <f>((G1010-1)*(1-(IF(H1010="no",0,'results log'!$B$3)))+1)</f>
        <v>0.050000000000000044</v>
      </c>
      <c r="O1010" s="32">
        <f t="shared" si="51"/>
        <v>0</v>
      </c>
      <c r="P1010" s="33"/>
      <c r="Q1010" s="34"/>
      <c r="R1010" s="34"/>
    </row>
    <row r="1011" spans="14:18" ht="15">
      <c r="N1011" s="32">
        <f>((G1011-1)*(1-(IF(H1011="no",0,'results log'!$B$3)))+1)</f>
        <v>0.050000000000000044</v>
      </c>
      <c r="O1011" s="32">
        <f t="shared" si="51"/>
        <v>0</v>
      </c>
      <c r="P1011" s="33"/>
      <c r="Q1011" s="34"/>
      <c r="R1011" s="34"/>
    </row>
  </sheetData>
  <sheetProtection selectLockedCells="1" selectUnlockedCells="1"/>
  <dataValidations count="4">
    <dataValidation type="list" allowBlank="1" showInputMessage="1" showErrorMessage="1" promptTitle="RESULT" prompt="Select the result of the race." errorTitle="Attention" error="Please select a result from the list." sqref="M8:M89 M91:M1007">
      <formula1>RESULT</formula1>
    </dataValidation>
    <dataValidation type="list" allowBlank="1" showInputMessage="1" showErrorMessage="1" promptTitle="Enter EW fraction" prompt="Select the applicable each-way fraction from the list." errorTitle="Attention!" error="Please select the applicable each-way fraction from the list." sqref="J8:J1007">
      <formula1>FRACTIONS</formula1>
    </dataValidation>
    <dataValidation type="list" allowBlank="1" showInputMessage="1" showErrorMessage="1" promptTitle="Each Way?" prompt="Enter Yes or No" errorTitle="Attention" error="Please select YES or NO." sqref="I8:I1007">
      <formula1>EACHWAY</formula1>
    </dataValidation>
    <dataValidation type="list" allowBlank="1" showInputMessage="1" showErrorMessage="1" promptTitle="EXCHANGE BET?" prompt="Enter YES or NO." errorTitle="Attention!" error="Please enter YES or NO." sqref="H8:H1007">
      <formula1>EACHWAY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37</v>
      </c>
    </row>
    <row r="2" ht="12.75">
      <c r="A2" t="s">
        <v>35</v>
      </c>
    </row>
    <row r="3" ht="12.75">
      <c r="A3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9.57421875" style="0" bestFit="1" customWidth="1"/>
    <col min="2" max="3" width="12.7109375" style="0" bestFit="1" customWidth="1"/>
    <col min="4" max="4" width="12.7109375" style="0" hidden="1" customWidth="1"/>
  </cols>
  <sheetData>
    <row r="2" spans="1:4" ht="32.25" thickBot="1">
      <c r="A2" s="1"/>
      <c r="B2" s="7" t="s">
        <v>16</v>
      </c>
      <c r="C2" s="7" t="s">
        <v>18</v>
      </c>
      <c r="D2" s="7" t="s">
        <v>23</v>
      </c>
    </row>
    <row r="3" spans="1:4" ht="15.75">
      <c r="A3" s="3" t="s">
        <v>15</v>
      </c>
      <c r="B3" s="2">
        <f>SUM('results log'!P8:P1011)</f>
        <v>-463.01999999999987</v>
      </c>
      <c r="C3" s="2">
        <f>SUM('results log'!Q8:Q1011)</f>
        <v>-497.5790000000004</v>
      </c>
      <c r="D3" s="2">
        <f>SUM('results log'!R8:R1011)</f>
        <v>-272.9</v>
      </c>
    </row>
    <row r="4" spans="2:4" ht="12.75">
      <c r="B4" s="12"/>
      <c r="C4" s="12"/>
      <c r="D4" s="12"/>
    </row>
    <row r="5" spans="1:4" ht="15.75">
      <c r="A5" s="3" t="s">
        <v>8</v>
      </c>
      <c r="B5" s="2">
        <f>B3+'results log'!$B$1</f>
        <v>336.98000000000013</v>
      </c>
      <c r="C5" s="2">
        <f>C3+'results log'!$B$1</f>
        <v>302.4209999999996</v>
      </c>
      <c r="D5" s="2">
        <f>D3+'results log'!$B$1</f>
        <v>527.1</v>
      </c>
    </row>
    <row r="6" ht="15">
      <c r="D6" s="4"/>
    </row>
    <row r="7" spans="1:4" ht="15.75">
      <c r="A7" s="3" t="s">
        <v>24</v>
      </c>
      <c r="B7" s="6">
        <f>B3/'results log'!$B$1</f>
        <v>-0.5787749999999998</v>
      </c>
      <c r="C7" s="6">
        <f>C3/'results log'!$B$1</f>
        <v>-0.6219737500000005</v>
      </c>
      <c r="D7" s="6">
        <f>D3/'results log'!$B$1</f>
        <v>-0.34112499999999996</v>
      </c>
    </row>
    <row r="8" spans="1:4" ht="15.75">
      <c r="A8" s="3" t="s">
        <v>11</v>
      </c>
      <c r="B8" s="4">
        <f>COUNTIF('results log'!P8:P1011,"&gt;0")</f>
        <v>121</v>
      </c>
      <c r="C8" s="4">
        <f>COUNTIF('results log'!Q8:Q1011,"&gt;0")</f>
        <v>121</v>
      </c>
      <c r="D8" s="4">
        <f>COUNTIF('results log'!R8:R1011,"&gt;0")</f>
        <v>0</v>
      </c>
    </row>
    <row r="9" spans="1:10" ht="15.75">
      <c r="A9" s="3" t="s">
        <v>9</v>
      </c>
      <c r="B9" s="4">
        <f>D9</f>
        <v>246</v>
      </c>
      <c r="C9" s="4">
        <f>COUNT('results log'!F8:F1011)</f>
        <v>246</v>
      </c>
      <c r="D9" s="4">
        <f>C9</f>
        <v>246</v>
      </c>
      <c r="J9" s="9"/>
    </row>
    <row r="10" spans="1:10" ht="15.75">
      <c r="A10" s="3" t="s">
        <v>10</v>
      </c>
      <c r="B10" s="6">
        <f>B8/B9</f>
        <v>0.491869918699187</v>
      </c>
      <c r="C10" s="6">
        <f>C8/C9</f>
        <v>0.491869918699187</v>
      </c>
      <c r="D10" s="6">
        <f>D8/D9</f>
        <v>0</v>
      </c>
      <c r="J10" s="9"/>
    </row>
    <row r="11" spans="1:4" ht="15.75">
      <c r="A11" s="3" t="s">
        <v>25</v>
      </c>
      <c r="B11" s="6">
        <f>B3/('results log'!$B$2*SUM('results log'!$O$8:$O$1011))</f>
        <v>-0.09768354430379744</v>
      </c>
      <c r="C11" s="6">
        <f>C3/('results log'!$B$2*SUM('results log'!$O$8:$O$1011))</f>
        <v>-0.10497447257383975</v>
      </c>
      <c r="D11" s="6">
        <f>D3/('results log'!$B$2*SUM('results log'!$O$8:$O$1011))</f>
        <v>-0.05757383966244725</v>
      </c>
    </row>
    <row r="12" spans="1:4" ht="15.75">
      <c r="A12" s="3"/>
      <c r="C12" s="6"/>
      <c r="D12" s="5"/>
    </row>
    <row r="13" spans="1:4" ht="15.75">
      <c r="A13" s="3"/>
      <c r="C13" s="6"/>
      <c r="D13" s="5"/>
    </row>
    <row r="14" spans="1:4" ht="15.75">
      <c r="A14" s="3"/>
      <c r="C14" s="6"/>
      <c r="D14" s="5"/>
    </row>
    <row r="21" spans="1:4" ht="15">
      <c r="A21" s="9"/>
      <c r="C21" s="9"/>
      <c r="D21" s="9"/>
    </row>
    <row r="22" spans="1:4" ht="15">
      <c r="A22" s="9"/>
      <c r="C22" s="9"/>
      <c r="D22" s="9"/>
    </row>
    <row r="23" spans="1:4" ht="15">
      <c r="A23" s="10"/>
      <c r="C23" s="10"/>
      <c r="D23" s="10"/>
    </row>
    <row r="24" spans="1:4" ht="15">
      <c r="A24" s="10"/>
      <c r="C24" s="10"/>
      <c r="D24" s="10"/>
    </row>
    <row r="25" spans="1:4" ht="15">
      <c r="A25" s="10"/>
      <c r="C25" s="10"/>
      <c r="D25" s="10"/>
    </row>
    <row r="26" spans="1:4" ht="15">
      <c r="A26" s="11"/>
      <c r="C26" s="11"/>
      <c r="D26" s="11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30</v>
      </c>
    </row>
    <row r="2" ht="12.75">
      <c r="A2" t="s">
        <v>29</v>
      </c>
    </row>
    <row r="3" ht="12.75">
      <c r="A3" t="s">
        <v>27</v>
      </c>
    </row>
    <row r="4" ht="12.75">
      <c r="A4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sheetData>
    <row r="1" ht="12.75">
      <c r="A1">
        <v>0</v>
      </c>
    </row>
    <row r="2" ht="12.75">
      <c r="A2">
        <v>0.2</v>
      </c>
    </row>
    <row r="3" ht="12.75">
      <c r="A3">
        <v>0.25</v>
      </c>
    </row>
    <row r="4" ht="12.75">
      <c r="A4">
        <v>0.33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dcterms:created xsi:type="dcterms:W3CDTF">2014-02-01T14:35:18Z</dcterms:created>
  <dcterms:modified xsi:type="dcterms:W3CDTF">2016-12-29T15:35:37Z</dcterms:modified>
  <cp:category/>
  <cp:version/>
  <cp:contentType/>
  <cp:contentStatus/>
</cp:coreProperties>
</file>